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786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MxQuotes!$P$3:$Q$21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MxQuotes!$M$3:$M$21</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MxQuotes!$O$3:$O$21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O23" i="4" l="1"/>
  <c r="L23" i="4"/>
  <c r="F20" i="4"/>
  <c r="O18" i="4"/>
  <c r="N18" i="4"/>
  <c r="L18" i="4"/>
  <c r="K23" i="4"/>
  <c r="N23" i="4"/>
  <c r="K18" i="4"/>
  <c r="P5" i="61" l="1" a="1"/>
  <c r="P5" i="61" s="1"/>
  <c r="P6" i="61"/>
  <c r="P7" i="61"/>
  <c r="P8" i="61"/>
  <c r="P9" i="61"/>
  <c r="P10" i="61"/>
  <c r="P5" i="60" a="1"/>
  <c r="P10" i="60"/>
  <c r="AB5" i="24" a="1"/>
  <c r="AB5" i="24" s="1"/>
  <c r="AB11" i="24"/>
  <c r="AB12" i="24"/>
  <c r="AB13" i="24"/>
  <c r="AB19" i="24"/>
  <c r="AB20" i="24"/>
  <c r="AB21" i="24"/>
  <c r="AB27" i="24"/>
  <c r="AB29" i="24"/>
  <c r="AB34" i="24"/>
  <c r="AB35" i="24"/>
  <c r="AB36" i="24"/>
  <c r="AB37" i="24"/>
  <c r="AB42" i="24"/>
  <c r="AB43" i="24"/>
  <c r="AB5" i="23" a="1"/>
  <c r="AB5" i="23"/>
  <c r="AB10" i="23"/>
  <c r="AB11" i="23"/>
  <c r="AB12" i="23"/>
  <c r="AB13" i="23"/>
  <c r="AB18" i="23"/>
  <c r="AB19" i="23"/>
  <c r="AB20" i="23"/>
  <c r="AB21" i="23"/>
  <c r="AB26" i="23"/>
  <c r="AB27" i="23"/>
  <c r="AB28" i="23"/>
  <c r="AB29" i="23"/>
  <c r="AB34" i="23"/>
  <c r="AB35" i="23"/>
  <c r="AB36" i="23"/>
  <c r="AB37" i="23"/>
  <c r="AB42" i="23"/>
  <c r="AB43" i="23"/>
  <c r="AB5" i="64" a="1"/>
  <c r="AB5" i="64"/>
  <c r="AB10" i="64"/>
  <c r="AB21" i="64"/>
  <c r="AB26" i="64"/>
  <c r="AB37" i="64"/>
  <c r="AB42" i="64"/>
  <c r="X5" i="22" a="1"/>
  <c r="X5" i="22"/>
  <c r="X10" i="22"/>
  <c r="X11" i="22"/>
  <c r="X5" i="21" a="1"/>
  <c r="X12" i="21" s="1"/>
  <c r="X5" i="21"/>
  <c r="X10" i="21"/>
  <c r="X5" i="20" a="1"/>
  <c r="X10" i="20" s="1"/>
  <c r="X5" i="20"/>
  <c r="X6" i="20"/>
  <c r="X7" i="20"/>
  <c r="X8" i="20"/>
  <c r="X9" i="20"/>
  <c r="X13" i="20"/>
  <c r="X14" i="20"/>
  <c r="X15" i="20"/>
  <c r="X16" i="20"/>
  <c r="X17" i="20"/>
  <c r="X21" i="20"/>
  <c r="X22" i="20"/>
  <c r="X23" i="20"/>
  <c r="X24" i="20"/>
  <c r="X25" i="20"/>
  <c r="X29" i="20"/>
  <c r="X30" i="20"/>
  <c r="X31" i="20"/>
  <c r="X32" i="20"/>
  <c r="X33" i="20"/>
  <c r="X37" i="20"/>
  <c r="X38" i="20"/>
  <c r="X39" i="20"/>
  <c r="X40" i="20"/>
  <c r="P5" i="18" a="1"/>
  <c r="Y8" i="17" a="1"/>
  <c r="Y8" i="17"/>
  <c r="Y9" i="17"/>
  <c r="Y10" i="17"/>
  <c r="Y11" i="17"/>
  <c r="Y7" i="16" a="1"/>
  <c r="Y11" i="16"/>
  <c r="Y12" i="16"/>
  <c r="Y13" i="16"/>
  <c r="Y14" i="16"/>
  <c r="Y19" i="16"/>
  <c r="Y27" i="16"/>
  <c r="Y28" i="16"/>
  <c r="Y29" i="16"/>
  <c r="Y30" i="16"/>
  <c r="Y35" i="16"/>
  <c r="Y43" i="16"/>
  <c r="Y44" i="16"/>
  <c r="Y45" i="16"/>
  <c r="Y46" i="16"/>
  <c r="Y4" i="15" a="1"/>
  <c r="Y9" i="15" s="1"/>
  <c r="Y4" i="15"/>
  <c r="Y5" i="15"/>
  <c r="Y6" i="15"/>
  <c r="Y7" i="15"/>
  <c r="Y8" i="15"/>
  <c r="Y11" i="15"/>
  <c r="Y12" i="15"/>
  <c r="Y13" i="15"/>
  <c r="Y14" i="15"/>
  <c r="Y15" i="15"/>
  <c r="V5" i="14" a="1"/>
  <c r="V19" i="14" s="1"/>
  <c r="V9" i="14"/>
  <c r="V10" i="14"/>
  <c r="V11" i="14"/>
  <c r="V12" i="14"/>
  <c r="V17" i="14"/>
  <c r="V20" i="14"/>
  <c r="O5" i="13" a="1"/>
  <c r="O5" i="13" s="1"/>
  <c r="O6" i="13"/>
  <c r="O7" i="13"/>
  <c r="O8" i="13"/>
  <c r="O9" i="13"/>
  <c r="O10" i="13"/>
  <c r="O11" i="13"/>
  <c r="O12" i="13"/>
  <c r="O14" i="13"/>
  <c r="O15" i="13"/>
  <c r="O16" i="13"/>
  <c r="O17" i="13"/>
  <c r="O18" i="13"/>
  <c r="O19" i="13"/>
  <c r="O20" i="13"/>
  <c r="O22" i="13"/>
  <c r="AB5" i="11" a="1"/>
  <c r="AB9" i="11" s="1"/>
  <c r="AB5" i="11"/>
  <c r="AB6" i="11"/>
  <c r="AB7" i="11"/>
  <c r="AB8" i="11"/>
  <c r="AB13" i="11"/>
  <c r="AB14" i="11"/>
  <c r="AB15" i="11"/>
  <c r="AB16" i="11"/>
  <c r="AB21" i="11"/>
  <c r="AB22" i="11"/>
  <c r="AB23" i="11"/>
  <c r="AB24" i="11"/>
  <c r="AB29" i="11"/>
  <c r="AB30" i="11"/>
  <c r="AB31" i="11"/>
  <c r="AB32" i="11"/>
  <c r="AB37" i="11"/>
  <c r="AB38" i="11"/>
  <c r="AB39" i="11"/>
  <c r="AB40" i="11"/>
  <c r="AB5" i="10" a="1"/>
  <c r="AB10" i="10" s="1"/>
  <c r="AB5" i="10"/>
  <c r="AB6" i="10"/>
  <c r="AB7" i="10"/>
  <c r="AB8" i="10"/>
  <c r="AB9" i="10"/>
  <c r="AB13" i="10"/>
  <c r="AB14" i="10"/>
  <c r="AB15" i="10"/>
  <c r="AB16" i="10"/>
  <c r="AB17" i="10"/>
  <c r="AB21" i="10"/>
  <c r="AB22" i="10"/>
  <c r="AB23" i="10"/>
  <c r="AB24" i="10"/>
  <c r="AB25" i="10"/>
  <c r="AB29" i="10"/>
  <c r="AB30" i="10"/>
  <c r="AB31" i="10"/>
  <c r="AB32" i="10"/>
  <c r="AB33" i="10"/>
  <c r="AB37" i="10"/>
  <c r="AB38" i="10"/>
  <c r="AB39" i="10"/>
  <c r="AB40" i="10"/>
  <c r="AB41" i="10"/>
  <c r="AB5" i="9" a="1"/>
  <c r="AB19" i="9" s="1"/>
  <c r="AB5" i="9"/>
  <c r="AB6" i="9"/>
  <c r="AB7" i="9"/>
  <c r="AB8" i="9"/>
  <c r="AB9" i="9"/>
  <c r="AB10" i="9"/>
  <c r="AB11" i="9"/>
  <c r="AB12" i="9"/>
  <c r="AB13" i="9"/>
  <c r="AB14" i="9"/>
  <c r="AB15" i="9"/>
  <c r="AB16" i="9"/>
  <c r="AB17" i="9"/>
  <c r="AB18" i="9"/>
  <c r="AB20" i="9"/>
  <c r="AB21" i="9"/>
  <c r="AB22" i="9"/>
  <c r="AB23" i="9"/>
  <c r="AB24" i="9"/>
  <c r="AB25" i="9"/>
  <c r="AB26" i="9"/>
  <c r="AB28" i="9"/>
  <c r="AB29" i="9"/>
  <c r="AB30" i="9"/>
  <c r="AB31" i="9"/>
  <c r="AB32" i="9"/>
  <c r="AB33" i="9"/>
  <c r="AB34" i="9"/>
  <c r="AB37" i="9"/>
  <c r="AB38" i="9"/>
  <c r="AB39" i="9"/>
  <c r="AB40" i="9"/>
  <c r="AB41" i="9"/>
  <c r="AB42" i="9"/>
  <c r="AB6" i="64" l="1"/>
  <c r="AB14" i="64"/>
  <c r="AB22" i="64"/>
  <c r="AB30" i="64"/>
  <c r="AB38" i="64"/>
  <c r="AB8" i="64"/>
  <c r="AB16" i="64"/>
  <c r="AB24" i="64"/>
  <c r="AB40" i="64"/>
  <c r="AB7" i="64"/>
  <c r="AB15" i="64"/>
  <c r="AB23" i="64"/>
  <c r="AB31" i="64"/>
  <c r="AB39" i="64"/>
  <c r="AB32" i="64"/>
  <c r="AB9" i="64"/>
  <c r="AB17" i="64"/>
  <c r="AB25" i="64"/>
  <c r="AB33" i="64"/>
  <c r="AB41" i="64"/>
  <c r="AB19" i="64"/>
  <c r="AB34" i="64"/>
  <c r="AB18" i="64"/>
  <c r="Y7" i="16"/>
  <c r="Y15" i="16"/>
  <c r="Y23" i="16"/>
  <c r="Y31" i="16"/>
  <c r="Y39" i="16"/>
  <c r="Y47" i="16"/>
  <c r="Y9" i="16"/>
  <c r="Y17" i="16"/>
  <c r="Y25" i="16"/>
  <c r="Y33" i="16"/>
  <c r="Y41" i="16"/>
  <c r="Y8" i="16"/>
  <c r="Y16" i="16"/>
  <c r="Y24" i="16"/>
  <c r="Y32" i="16"/>
  <c r="Y40" i="16"/>
  <c r="Y48" i="16"/>
  <c r="Y10" i="16"/>
  <c r="Y18" i="16"/>
  <c r="Y26" i="16"/>
  <c r="Y34" i="16"/>
  <c r="Y42" i="16"/>
  <c r="X13" i="21"/>
  <c r="AB29" i="64"/>
  <c r="AB13" i="64"/>
  <c r="Y37" i="16"/>
  <c r="Y21" i="16"/>
  <c r="X6" i="22"/>
  <c r="X8" i="22"/>
  <c r="X7" i="22"/>
  <c r="X9" i="22"/>
  <c r="AB28" i="64"/>
  <c r="AB12" i="64"/>
  <c r="AB6" i="23"/>
  <c r="AB14" i="23"/>
  <c r="AB22" i="23"/>
  <c r="AB30" i="23"/>
  <c r="AB38" i="23"/>
  <c r="AB8" i="23"/>
  <c r="AB16" i="23"/>
  <c r="AB24" i="23"/>
  <c r="AB32" i="23"/>
  <c r="AB40" i="23"/>
  <c r="AB7" i="23"/>
  <c r="AB15" i="23"/>
  <c r="AB23" i="23"/>
  <c r="AB31" i="23"/>
  <c r="AB39" i="23"/>
  <c r="AB9" i="23"/>
  <c r="AB17" i="23"/>
  <c r="AB25" i="23"/>
  <c r="AB33" i="23"/>
  <c r="AB41" i="23"/>
  <c r="AB28" i="24"/>
  <c r="P5" i="60"/>
  <c r="P9" i="60"/>
  <c r="P6" i="60"/>
  <c r="P7" i="60"/>
  <c r="P8" i="60"/>
  <c r="X6" i="21"/>
  <c r="X14" i="21"/>
  <c r="X8" i="21"/>
  <c r="X7" i="21"/>
  <c r="X15" i="21"/>
  <c r="X9" i="21"/>
  <c r="AB36" i="64"/>
  <c r="AB20" i="64"/>
  <c r="P5" i="18"/>
  <c r="P6" i="18"/>
  <c r="AB35" i="64"/>
  <c r="V5" i="14"/>
  <c r="V13" i="14"/>
  <c r="V7" i="14"/>
  <c r="V15" i="14"/>
  <c r="V6" i="14"/>
  <c r="V14" i="14"/>
  <c r="V8" i="14"/>
  <c r="V16" i="14"/>
  <c r="Y38" i="16"/>
  <c r="Y22" i="16"/>
  <c r="V18" i="14"/>
  <c r="Y36" i="16"/>
  <c r="Y20" i="16"/>
  <c r="X11" i="21"/>
  <c r="AB43" i="64"/>
  <c r="AB27" i="64"/>
  <c r="AB11" i="64"/>
  <c r="AB6" i="24"/>
  <c r="AB14" i="24"/>
  <c r="AB22" i="24"/>
  <c r="AB30" i="24"/>
  <c r="AB38" i="24"/>
  <c r="AB8" i="24"/>
  <c r="AB16" i="24"/>
  <c r="AB24" i="24"/>
  <c r="AB32" i="24"/>
  <c r="AB40" i="24"/>
  <c r="AB10" i="24"/>
  <c r="AB18" i="24"/>
  <c r="AB26" i="24"/>
  <c r="AB7" i="24"/>
  <c r="AB15" i="24"/>
  <c r="AB23" i="24"/>
  <c r="AB31" i="24"/>
  <c r="AB39" i="24"/>
  <c r="AB9" i="24"/>
  <c r="AB17" i="24"/>
  <c r="AB25" i="24"/>
  <c r="AB33" i="24"/>
  <c r="AB41" i="24"/>
  <c r="AB36" i="10"/>
  <c r="AB28" i="10"/>
  <c r="AB20" i="10"/>
  <c r="AB12" i="10"/>
  <c r="AB11" i="11"/>
  <c r="AB35" i="10"/>
  <c r="AB27" i="10"/>
  <c r="AB19" i="10"/>
  <c r="AB11" i="10"/>
  <c r="AB42" i="11"/>
  <c r="AB34" i="11"/>
  <c r="AB26" i="11"/>
  <c r="AB18" i="11"/>
  <c r="AB10" i="11"/>
  <c r="O21" i="13"/>
  <c r="O13" i="13"/>
  <c r="Y10" i="15"/>
  <c r="X35" i="20"/>
  <c r="X27" i="20"/>
  <c r="X19" i="20"/>
  <c r="X11" i="20"/>
  <c r="AB36" i="11"/>
  <c r="AB28" i="11"/>
  <c r="AB20" i="11"/>
  <c r="AB12" i="11"/>
  <c r="AB35" i="11"/>
  <c r="AB27" i="11"/>
  <c r="AB19" i="11"/>
  <c r="X36" i="20"/>
  <c r="X28" i="20"/>
  <c r="X20" i="20"/>
  <c r="X12" i="20"/>
  <c r="AB36" i="9"/>
  <c r="AB35" i="9"/>
  <c r="AB27" i="9"/>
  <c r="AB42" i="10"/>
  <c r="AB34" i="10"/>
  <c r="AB26" i="10"/>
  <c r="AB18" i="10"/>
  <c r="AB41" i="11"/>
  <c r="AB33" i="11"/>
  <c r="AB25" i="11"/>
  <c r="AB17" i="11"/>
  <c r="X34" i="20"/>
  <c r="X26" i="20"/>
  <c r="X18" i="20"/>
  <c r="C21" i="65"/>
  <c r="Q3" i="65" a="1"/>
  <c r="M4" i="65"/>
  <c r="Q4" i="65" s="1"/>
  <c r="M5" i="65"/>
  <c r="Q5" i="65" s="1"/>
  <c r="M6" i="65"/>
  <c r="Q6" i="65" s="1"/>
  <c r="M7" i="65"/>
  <c r="Q7" i="65" s="1"/>
  <c r="M8" i="65"/>
  <c r="Q8" i="65" s="1"/>
  <c r="M9" i="65"/>
  <c r="Q9" i="65" s="1"/>
  <c r="M10" i="65"/>
  <c r="Q10" i="65" s="1"/>
  <c r="M11" i="65"/>
  <c r="Q11" i="65" s="1"/>
  <c r="M12" i="65"/>
  <c r="Q12" i="65" s="1"/>
  <c r="M13" i="65"/>
  <c r="Q13" i="65" s="1"/>
  <c r="M14" i="65"/>
  <c r="Q14" i="65" s="1"/>
  <c r="M15" i="65"/>
  <c r="Q15" i="65" s="1"/>
  <c r="M16" i="65"/>
  <c r="Q16" i="65" s="1"/>
  <c r="M17" i="65"/>
  <c r="Q17" i="65" s="1"/>
  <c r="M18" i="65"/>
  <c r="Q18" i="65" s="1"/>
  <c r="M19" i="65"/>
  <c r="Q19" i="65" s="1"/>
  <c r="M20" i="65"/>
  <c r="Q20" i="65" s="1"/>
  <c r="M21" i="65"/>
  <c r="Q21" i="65" s="1"/>
  <c r="M3" i="65"/>
  <c r="Q3" i="65" s="1"/>
  <c r="D21" i="65"/>
  <c r="E21" i="65"/>
  <c r="J2" i="65"/>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20" i="65"/>
  <c r="D18" i="65"/>
  <c r="D17" i="65"/>
  <c r="E18" i="65"/>
  <c r="D7" i="65"/>
  <c r="D5" i="65"/>
  <c r="D4" i="65"/>
  <c r="D9" i="65"/>
  <c r="D8" i="65"/>
  <c r="R21" i="65"/>
  <c r="D12" i="65"/>
  <c r="D13" i="65"/>
  <c r="E13" i="65" s="1"/>
  <c r="D10" i="65"/>
  <c r="D15" i="65"/>
  <c r="D16" i="65"/>
  <c r="E12" i="65"/>
  <c r="D6" i="65"/>
  <c r="D19" i="65"/>
  <c r="D3" i="65"/>
  <c r="R12" i="65"/>
  <c r="R10" i="65"/>
  <c r="D11" i="65"/>
  <c r="D14" i="65"/>
  <c r="E14" i="65" s="1"/>
  <c r="R13" i="65"/>
  <c r="E16" i="65"/>
  <c r="E3" i="65"/>
  <c r="R3"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43" i="64"/>
  <c r="X21" i="64"/>
  <c r="X14" i="64"/>
  <c r="X8" i="64"/>
  <c r="X27" i="64"/>
  <c r="X7" i="64"/>
  <c r="X32" i="64"/>
  <c r="X33" i="64"/>
  <c r="X43" i="24"/>
  <c r="X29" i="64"/>
  <c r="X10" i="64"/>
  <c r="X38" i="64"/>
  <c r="X42" i="64"/>
  <c r="X19" i="64"/>
  <c r="X41" i="64"/>
  <c r="X16" i="64"/>
  <c r="X20" i="64"/>
  <c r="X31" i="64"/>
  <c r="X6" i="23"/>
  <c r="X18" i="64"/>
  <c r="X17" i="64"/>
  <c r="X15" i="64"/>
  <c r="X22" i="64"/>
  <c r="X12" i="64"/>
  <c r="X24" i="64"/>
  <c r="X28" i="64"/>
  <c r="X36" i="64"/>
  <c r="X40" i="64"/>
  <c r="X6" i="64"/>
  <c r="X23" i="64"/>
  <c r="X6" i="24"/>
  <c r="X37" i="64"/>
  <c r="X5" i="64"/>
  <c r="X35" i="64"/>
  <c r="X9" i="64"/>
  <c r="X30" i="64"/>
  <c r="X39" i="64"/>
  <c r="X26" i="64"/>
  <c r="X25" i="64"/>
  <c r="X34" i="64"/>
  <c r="X13" i="64"/>
  <c r="X11" i="64"/>
  <c r="R16" i="65"/>
  <c r="F22" i="24"/>
  <c r="F30" i="24"/>
  <c r="F12" i="64"/>
  <c r="E19" i="65"/>
  <c r="F11" i="64"/>
  <c r="F32" i="24"/>
  <c r="E8" i="65"/>
  <c r="F27" i="64"/>
  <c r="R14" i="65"/>
  <c r="F13" i="24"/>
  <c r="F26" i="24"/>
  <c r="F27" i="24"/>
  <c r="F43" i="24"/>
  <c r="R8" i="65"/>
  <c r="F36" i="64"/>
  <c r="E9" i="65"/>
  <c r="F14" i="24"/>
  <c r="E11" i="65"/>
  <c r="F8" i="24"/>
  <c r="F12" i="24"/>
  <c r="F35" i="24"/>
  <c r="F42" i="24"/>
  <c r="F35" i="64"/>
  <c r="F38" i="24"/>
  <c r="E5" i="65"/>
  <c r="R20" i="65"/>
  <c r="F25" i="24"/>
  <c r="F40" i="24"/>
  <c r="R4" i="65"/>
  <c r="E10" i="65"/>
  <c r="F21" i="24"/>
  <c r="F36" i="24"/>
  <c r="F20" i="24"/>
  <c r="F39" i="24"/>
  <c r="F26" i="64"/>
  <c r="F29" i="24"/>
  <c r="R9" i="65"/>
  <c r="E20" i="65"/>
  <c r="F31" i="24"/>
  <c r="F17" i="24"/>
  <c r="F18" i="24"/>
  <c r="R5" i="65"/>
  <c r="G4" i="64"/>
  <c r="F10" i="24"/>
  <c r="E6" i="65"/>
  <c r="R15" i="65"/>
  <c r="F19" i="24"/>
  <c r="F33" i="24"/>
  <c r="F23" i="24"/>
  <c r="F41" i="24"/>
  <c r="F5" i="24"/>
  <c r="F24" i="24"/>
  <c r="E4" i="65"/>
  <c r="F15" i="24"/>
  <c r="R7" i="65"/>
  <c r="R18" i="65"/>
  <c r="R17" i="65"/>
  <c r="R6" i="65"/>
  <c r="F6" i="24"/>
  <c r="F16" i="24"/>
  <c r="E17" i="65"/>
  <c r="R11" i="65"/>
  <c r="E7" i="65"/>
  <c r="F11" i="24"/>
  <c r="F37" i="24"/>
  <c r="F7" i="24"/>
  <c r="F28" i="24"/>
  <c r="R19" i="65"/>
  <c r="F34" i="24"/>
  <c r="E15" i="65"/>
  <c r="F9" i="24"/>
  <c r="E5" i="24" l="1"/>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33" i="64"/>
  <c r="F10" i="64"/>
  <c r="F32" i="64"/>
  <c r="F40" i="64"/>
  <c r="F9" i="64"/>
  <c r="F34" i="64"/>
  <c r="F17" i="64"/>
  <c r="F18" i="64"/>
  <c r="F20" i="64"/>
  <c r="F41" i="64"/>
  <c r="G20" i="64"/>
  <c r="F28" i="64"/>
  <c r="F5" i="23"/>
  <c r="F29" i="64"/>
  <c r="G27" i="64"/>
  <c r="F19" i="64"/>
  <c r="F21" i="64"/>
  <c r="F37" i="64"/>
  <c r="F8" i="64"/>
  <c r="F13" i="64"/>
  <c r="G6" i="24"/>
  <c r="G11" i="64"/>
  <c r="F6" i="64"/>
  <c r="G26" i="64"/>
  <c r="F6" i="23"/>
  <c r="G36" i="64"/>
  <c r="F42" i="64"/>
  <c r="F43" i="64"/>
  <c r="G12" i="64"/>
  <c r="G43" i="64"/>
  <c r="F5" i="64"/>
  <c r="F25" i="64"/>
  <c r="G5" i="24"/>
  <c r="F39" i="64"/>
  <c r="AC34" i="64"/>
  <c r="AC13" i="64"/>
  <c r="AC6" i="24"/>
  <c r="AC43" i="24"/>
  <c r="AC19" i="64"/>
  <c r="AC41" i="64"/>
  <c r="AC9" i="64"/>
  <c r="AC11" i="64"/>
  <c r="AC28" i="64"/>
  <c r="AC12" i="64"/>
  <c r="AC35" i="64"/>
  <c r="AC33" i="64"/>
  <c r="AC29" i="64"/>
  <c r="AC6" i="64"/>
  <c r="AC27" i="64"/>
  <c r="AC8" i="64"/>
  <c r="AC20" i="64"/>
  <c r="AC32" i="64"/>
  <c r="AC21" i="64"/>
  <c r="AC26" i="64"/>
  <c r="AC10" i="64"/>
  <c r="AC36" i="64"/>
  <c r="AC39" i="64"/>
  <c r="AC5" i="64"/>
  <c r="AC25" i="64"/>
  <c r="AC37" i="64"/>
  <c r="AC40" i="64"/>
  <c r="AC43" i="64"/>
  <c r="AC17" i="64"/>
  <c r="AC42" i="64"/>
  <c r="AC18" i="64"/>
  <c r="E4" i="64" l="1"/>
  <c r="E7" i="64"/>
  <c r="E24" i="64"/>
  <c r="E38" i="64"/>
  <c r="E15" i="64"/>
  <c r="E16" i="64"/>
  <c r="E30" i="64"/>
  <c r="E22" i="64"/>
  <c r="E20" i="64"/>
  <c r="E14" i="64"/>
  <c r="E41" i="64"/>
  <c r="E32" i="64"/>
  <c r="E31" i="64"/>
  <c r="E18" i="64"/>
  <c r="E23" i="64"/>
  <c r="E10" i="64"/>
  <c r="G37" i="64"/>
  <c r="G17" i="64"/>
  <c r="G41" i="64"/>
  <c r="G29" i="64"/>
  <c r="G21" i="64"/>
  <c r="G25" i="64"/>
  <c r="F24" i="64"/>
  <c r="F16" i="64"/>
  <c r="F14" i="64"/>
  <c r="G9" i="64"/>
  <c r="G33" i="64"/>
  <c r="F38" i="64"/>
  <c r="F22" i="64"/>
  <c r="G32" i="64"/>
  <c r="G13" i="64"/>
  <c r="F15" i="64"/>
  <c r="G8" i="64"/>
  <c r="G40" i="64"/>
  <c r="F30" i="64"/>
  <c r="G28" i="64"/>
  <c r="F23" i="64"/>
  <c r="F31" i="64"/>
  <c r="G5" i="64"/>
  <c r="G10" i="64"/>
  <c r="G39" i="64"/>
  <c r="G18" i="64"/>
  <c r="G6" i="64"/>
  <c r="G42" i="64"/>
  <c r="G5" i="23"/>
  <c r="G19" i="64"/>
  <c r="F7" i="64"/>
  <c r="G34" i="64"/>
  <c r="G6" i="23"/>
  <c r="AC23" i="64"/>
  <c r="AC22" i="64"/>
  <c r="AC15" i="64"/>
  <c r="AC24" i="64"/>
  <c r="AC16" i="64"/>
  <c r="AC30" i="64"/>
  <c r="AC14" i="64"/>
  <c r="AC38" i="64"/>
  <c r="AC7" i="64"/>
  <c r="AC31" i="64"/>
  <c r="V42" i="11" l="1"/>
  <c r="V5" i="11"/>
  <c r="V42" i="10"/>
  <c r="V5" i="9"/>
  <c r="G15" i="64"/>
  <c r="G7" i="64"/>
  <c r="G23" i="64"/>
  <c r="G30" i="64"/>
  <c r="G38" i="64"/>
  <c r="G24" i="64"/>
  <c r="G22" i="64"/>
  <c r="G16" i="64"/>
  <c r="G31" i="64"/>
  <c r="G14"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39" i="20"/>
  <c r="T38" i="20"/>
  <c r="T40" i="20"/>
  <c r="I11" i="62" l="1"/>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AK7" i="16" a="1"/>
  <c r="F10" i="4"/>
  <c r="F8" i="4"/>
  <c r="AK7" i="15" a="1"/>
  <c r="R8" i="4"/>
  <c r="R10" i="4"/>
  <c r="D7" i="4"/>
  <c r="D14" i="4"/>
  <c r="Q10" i="4"/>
  <c r="D12" i="4"/>
  <c r="D11" i="4"/>
  <c r="D13" i="4"/>
  <c r="Q8" i="4"/>
  <c r="D9"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9" i="4"/>
  <c r="G14" i="4"/>
  <c r="E12" i="4"/>
  <c r="G13" i="4"/>
  <c r="E11" i="4"/>
  <c r="G9" i="4"/>
  <c r="T10" i="4"/>
  <c r="G12" i="4"/>
  <c r="E7" i="4"/>
  <c r="G11" i="4"/>
  <c r="E13" i="4"/>
  <c r="T8" i="4"/>
  <c r="O8" i="4"/>
  <c r="Q9" i="4"/>
  <c r="O10" i="4"/>
  <c r="G7"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45" i="15"/>
  <c r="Q13" i="4"/>
  <c r="AN11" i="15"/>
  <c r="AN12" i="15"/>
  <c r="F13" i="4"/>
  <c r="AN37" i="15"/>
  <c r="AN46" i="15"/>
  <c r="AN28" i="15"/>
  <c r="R7" i="4"/>
  <c r="AN7" i="15"/>
  <c r="Q11" i="4"/>
  <c r="Q7" i="4"/>
  <c r="AN43" i="15"/>
  <c r="AN33" i="15"/>
  <c r="AN22" i="15"/>
  <c r="AN20" i="15"/>
  <c r="AN27" i="15"/>
  <c r="F12" i="4"/>
  <c r="AN15" i="15"/>
  <c r="AN40" i="15"/>
  <c r="AN30" i="15"/>
  <c r="AN9" i="15"/>
  <c r="AN18" i="15"/>
  <c r="AN24" i="15"/>
  <c r="AN44" i="15"/>
  <c r="F7" i="4"/>
  <c r="AN38" i="15"/>
  <c r="AN35" i="15"/>
  <c r="AN29" i="15"/>
  <c r="AN14" i="15"/>
  <c r="AN10" i="15"/>
  <c r="AN21" i="15"/>
  <c r="AN42" i="15"/>
  <c r="F9" i="4"/>
  <c r="Q12" i="4"/>
  <c r="AN41" i="15"/>
  <c r="AN34" i="15"/>
  <c r="AN8" i="15"/>
  <c r="O9" i="4"/>
  <c r="AN31" i="15"/>
  <c r="R12" i="4"/>
  <c r="AN39" i="15"/>
  <c r="AN32" i="15"/>
  <c r="AN17" i="15"/>
  <c r="R9" i="4"/>
  <c r="AN16" i="15"/>
  <c r="R11" i="4"/>
  <c r="AN19" i="15"/>
  <c r="AN13" i="15"/>
  <c r="R13" i="4"/>
  <c r="F11" i="4"/>
  <c r="AN23" i="15"/>
  <c r="AN36" i="15"/>
  <c r="AN26" i="15"/>
  <c r="AN25"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62" i="15"/>
  <c r="AN60" i="15"/>
  <c r="AN53" i="15"/>
  <c r="T12" i="4"/>
  <c r="AN72" i="15"/>
  <c r="AN48" i="15"/>
  <c r="AN56" i="15"/>
  <c r="AN71" i="15"/>
  <c r="AN59" i="15"/>
  <c r="T11" i="4"/>
  <c r="O7" i="4"/>
  <c r="AN73" i="15"/>
  <c r="AN57" i="15"/>
  <c r="AN65" i="15"/>
  <c r="AN49" i="15"/>
  <c r="O13" i="4"/>
  <c r="AN55" i="15"/>
  <c r="AN74" i="15"/>
  <c r="AN66" i="15"/>
  <c r="AN58" i="15"/>
  <c r="AN61" i="15"/>
  <c r="T13" i="4"/>
  <c r="AN75" i="15"/>
  <c r="AN64" i="15"/>
  <c r="AN67" i="15"/>
  <c r="AN70" i="15"/>
  <c r="O12" i="4"/>
  <c r="T7" i="4"/>
  <c r="AN69" i="15"/>
  <c r="AN76" i="15"/>
  <c r="AN47" i="15"/>
  <c r="AN50" i="15"/>
  <c r="T9" i="4"/>
  <c r="O11" i="4"/>
  <c r="AN51" i="15"/>
  <c r="AN52" i="15"/>
  <c r="AN54" i="15"/>
  <c r="AN68" i="15"/>
  <c r="AN63" i="15"/>
  <c r="AO43" i="15"/>
  <c r="AO12" i="15"/>
  <c r="AO33" i="15"/>
  <c r="AO21" i="15"/>
  <c r="AO9" i="15"/>
  <c r="AO38" i="15"/>
  <c r="AO14" i="15"/>
  <c r="AO26" i="15"/>
  <c r="AO40" i="15"/>
  <c r="AO36" i="15"/>
  <c r="AO23" i="15"/>
  <c r="AO46" i="15"/>
  <c r="AO24" i="15"/>
  <c r="AO11" i="15"/>
  <c r="AO31" i="15"/>
  <c r="AO29" i="15"/>
  <c r="AO10" i="15"/>
  <c r="AO32" i="15"/>
  <c r="AO16" i="15"/>
  <c r="AO20" i="15"/>
  <c r="AO44" i="15"/>
  <c r="AO22" i="15"/>
  <c r="AO35" i="15"/>
  <c r="AO7" i="15"/>
  <c r="AO15" i="15"/>
  <c r="AO13" i="15"/>
  <c r="AO34" i="15"/>
  <c r="AO18" i="15"/>
  <c r="AO17" i="15"/>
  <c r="AO25" i="15"/>
  <c r="AO37" i="15"/>
  <c r="AO39" i="15"/>
  <c r="AO28" i="15"/>
  <c r="AO42" i="15"/>
  <c r="AO27" i="15"/>
  <c r="AO8" i="15"/>
  <c r="AO30" i="15"/>
  <c r="AO19" i="15"/>
  <c r="AO45" i="15"/>
  <c r="AO41"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8" i="15"/>
  <c r="AN90" i="15"/>
  <c r="AN95" i="15"/>
  <c r="AN125" i="15"/>
  <c r="AN78" i="15"/>
  <c r="AN83" i="15"/>
  <c r="AN124" i="15"/>
  <c r="AN109" i="15"/>
  <c r="AN126" i="15"/>
  <c r="AN80" i="15"/>
  <c r="AN97" i="15"/>
  <c r="AN106" i="15"/>
  <c r="AN122" i="15"/>
  <c r="AN116" i="15"/>
  <c r="AN118" i="15"/>
  <c r="AN120" i="15"/>
  <c r="AN119" i="15"/>
  <c r="AN101" i="15"/>
  <c r="AN96" i="15"/>
  <c r="AN105" i="15"/>
  <c r="AN94" i="15"/>
  <c r="AN92" i="15"/>
  <c r="AN121" i="15"/>
  <c r="AN86" i="15"/>
  <c r="AN112" i="15"/>
  <c r="AN99" i="15"/>
  <c r="AN102" i="15"/>
  <c r="AN103" i="15"/>
  <c r="AN115" i="15"/>
  <c r="AN107" i="15"/>
  <c r="AN88" i="15"/>
  <c r="AN77" i="15"/>
  <c r="AN123" i="15"/>
  <c r="AN100" i="15"/>
  <c r="AN114" i="15"/>
  <c r="D7" i="16" a="1"/>
  <c r="AN79" i="15"/>
  <c r="AN110" i="15"/>
  <c r="AN104" i="15"/>
  <c r="AN82" i="15"/>
  <c r="AN85" i="15"/>
  <c r="AN111" i="15"/>
  <c r="AN91" i="15"/>
  <c r="AN89" i="15"/>
  <c r="AN93" i="15"/>
  <c r="AN87" i="15"/>
  <c r="AN113" i="15"/>
  <c r="AN84" i="15"/>
  <c r="AN108" i="15"/>
  <c r="AN81" i="15"/>
  <c r="AN117" i="15"/>
  <c r="AO54" i="15"/>
  <c r="AO47" i="15"/>
  <c r="AO73" i="15"/>
  <c r="AO62" i="15"/>
  <c r="AO52" i="15"/>
  <c r="AO60" i="15"/>
  <c r="AO63" i="15"/>
  <c r="AO72" i="15"/>
  <c r="AO49" i="15"/>
  <c r="AO70" i="15"/>
  <c r="AO50" i="15"/>
  <c r="AO57" i="15"/>
  <c r="AO68" i="15"/>
  <c r="AO61" i="15"/>
  <c r="AO76" i="15"/>
  <c r="AO67" i="15"/>
  <c r="AO48" i="15"/>
  <c r="AO66" i="15"/>
  <c r="AO53" i="15"/>
  <c r="AO71" i="15"/>
  <c r="AO55" i="15"/>
  <c r="AO56" i="15"/>
  <c r="AO58" i="15"/>
  <c r="AO74" i="15"/>
  <c r="AO51" i="15"/>
  <c r="AO59" i="15"/>
  <c r="AO65" i="15"/>
  <c r="AO75" i="15"/>
  <c r="AO69" i="15"/>
  <c r="AO64"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77" i="15"/>
  <c r="AO107" i="15"/>
  <c r="AO83" i="15"/>
  <c r="AO98" i="15"/>
  <c r="AO87" i="15"/>
  <c r="AO80" i="15"/>
  <c r="AO117" i="15"/>
  <c r="AO108" i="15"/>
  <c r="AO105" i="15"/>
  <c r="AO89" i="15"/>
  <c r="AO94" i="15"/>
  <c r="AO126" i="15"/>
  <c r="AO111" i="15"/>
  <c r="AO84" i="15"/>
  <c r="AO122" i="15"/>
  <c r="AO79" i="15"/>
  <c r="AO93" i="15"/>
  <c r="AO106" i="15"/>
  <c r="AO86" i="15"/>
  <c r="AO99" i="15"/>
  <c r="AO97" i="15"/>
  <c r="AO120" i="15"/>
  <c r="AO121" i="15"/>
  <c r="AO88" i="15"/>
  <c r="AO125" i="15"/>
  <c r="AO92" i="15"/>
  <c r="AO78" i="15"/>
  <c r="AO109" i="15"/>
  <c r="AO95" i="15"/>
  <c r="AO96" i="15"/>
  <c r="AO113" i="15"/>
  <c r="AO114" i="15"/>
  <c r="AO104" i="15"/>
  <c r="AO82" i="15"/>
  <c r="AO90" i="15"/>
  <c r="AO101" i="15"/>
  <c r="AO81" i="15"/>
  <c r="AO85" i="15"/>
  <c r="AO123" i="15"/>
  <c r="AO124" i="15"/>
  <c r="AO100" i="15"/>
  <c r="AO115" i="15"/>
  <c r="AO118" i="15"/>
  <c r="AO110" i="15"/>
  <c r="AO103" i="15"/>
  <c r="AO112" i="15"/>
  <c r="AO102" i="15"/>
  <c r="AO119" i="15"/>
  <c r="AO116" i="15"/>
  <c r="AO91" i="15"/>
  <c r="O5" i="5" l="1"/>
  <c r="O7" i="5" s="1"/>
  <c r="U5" i="5"/>
  <c r="U7" i="5" s="1"/>
  <c r="R7" i="5"/>
  <c r="R8" i="5"/>
  <c r="V7" i="5"/>
  <c r="O8" i="5" l="1"/>
  <c r="U8" i="5"/>
  <c r="O9" i="5"/>
  <c r="R9" i="5"/>
  <c r="V8" i="5"/>
  <c r="S7" i="5"/>
  <c r="U9" i="5" l="1"/>
  <c r="O10" i="5"/>
  <c r="R10" i="5"/>
  <c r="V9" i="5"/>
  <c r="W7"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0" i="5"/>
  <c r="V13" i="5"/>
  <c r="V17" i="5"/>
  <c r="V11" i="5"/>
  <c r="V20" i="5"/>
  <c r="V16" i="5"/>
  <c r="V18" i="5"/>
  <c r="V19" i="5"/>
  <c r="W8" i="5"/>
  <c r="V15" i="5"/>
  <c r="V14" i="5"/>
  <c r="S9" i="5"/>
  <c r="V21" i="5"/>
  <c r="V12" i="5"/>
  <c r="Y7" i="5"/>
  <c r="O6" i="5"/>
  <c r="X8" i="5" l="1"/>
  <c r="Z8" i="5" s="1"/>
  <c r="S12" i="5"/>
  <c r="S17" i="5"/>
  <c r="S14" i="5"/>
  <c r="S19" i="5"/>
  <c r="S18" i="5"/>
  <c r="W9" i="5"/>
  <c r="S21" i="5"/>
  <c r="S13" i="5"/>
  <c r="S11" i="5"/>
  <c r="S15" i="5"/>
  <c r="S20" i="5"/>
  <c r="S16" i="5"/>
  <c r="S10" i="5"/>
  <c r="Y8" i="5"/>
  <c r="X9" i="5" l="1"/>
  <c r="Z9" i="5" s="1"/>
  <c r="W14" i="5"/>
  <c r="W17" i="5"/>
  <c r="W20" i="5"/>
  <c r="W18" i="5"/>
  <c r="W10" i="5"/>
  <c r="W21" i="5"/>
  <c r="W12" i="5"/>
  <c r="W19" i="5"/>
  <c r="W15" i="5"/>
  <c r="Y9" i="5"/>
  <c r="W13" i="5"/>
  <c r="W16" i="5"/>
  <c r="W11"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1" i="5"/>
  <c r="Y18" i="5"/>
  <c r="Y12" i="5"/>
  <c r="Y20" i="5"/>
  <c r="Y16" i="5"/>
  <c r="Y15" i="5"/>
  <c r="Y17" i="5"/>
  <c r="Y21" i="5"/>
  <c r="Y13" i="5"/>
  <c r="Y10" i="5"/>
  <c r="Y19" i="5"/>
  <c r="Y14" i="5"/>
  <c r="X5" i="5" l="1"/>
  <c r="K4" i="13"/>
  <c r="J5" i="13"/>
  <c r="V5" i="13"/>
  <c r="J6" i="13"/>
  <c r="J7" i="13"/>
  <c r="J8" i="13"/>
  <c r="J9" i="13"/>
  <c r="J10" i="13"/>
  <c r="J11" i="13"/>
  <c r="J12" i="13"/>
  <c r="J13" i="13"/>
  <c r="J14" i="13"/>
  <c r="J15" i="13"/>
  <c r="J16" i="13"/>
  <c r="J17" i="13"/>
  <c r="J18" i="13"/>
  <c r="J19" i="13"/>
  <c r="J20" i="13"/>
  <c r="J21" i="13"/>
  <c r="J22" i="13"/>
  <c r="L5" i="14" l="1"/>
  <c r="R5" i="14"/>
  <c r="L6" i="14" l="1"/>
  <c r="R6" i="14"/>
  <c r="L7" i="14" l="1"/>
  <c r="R7" i="14"/>
  <c r="L8" i="14" l="1"/>
  <c r="R8" i="14"/>
  <c r="L9" i="14" l="1"/>
  <c r="R9" i="14"/>
  <c r="L10" i="14" l="1"/>
  <c r="R10" i="14"/>
  <c r="K11" i="14" l="1"/>
  <c r="L11" i="14" s="1"/>
  <c r="R11" i="14"/>
  <c r="K12" i="14" l="1"/>
  <c r="L12" i="14" s="1"/>
  <c r="R12" i="14"/>
  <c r="K13" i="14" l="1"/>
  <c r="L13" i="14" s="1"/>
  <c r="R13" i="14"/>
  <c r="K14" i="14" l="1"/>
  <c r="L14" i="14" s="1"/>
  <c r="R14" i="14"/>
  <c r="K15" i="14" l="1"/>
  <c r="L15" i="14" s="1"/>
  <c r="R15" i="14"/>
  <c r="K16" i="14" l="1"/>
  <c r="L16" i="14" s="1"/>
  <c r="R16" i="14"/>
  <c r="K17" i="14" l="1"/>
  <c r="L17" i="14" s="1"/>
  <c r="R17" i="14"/>
  <c r="K18" i="14" l="1"/>
  <c r="L18" i="14" s="1"/>
  <c r="R18" i="14"/>
  <c r="K19" i="14" l="1"/>
  <c r="L19" i="14" s="1"/>
  <c r="R19" i="14"/>
  <c r="L20" i="14" l="1"/>
  <c r="M5" i="14" s="1" a="1"/>
  <c r="U9" i="15"/>
  <c r="R20" i="14"/>
  <c r="U10" i="15"/>
  <c r="U8" i="15"/>
  <c r="U7" i="15"/>
  <c r="U12" i="15"/>
  <c r="U14" i="15"/>
  <c r="U11" i="15"/>
  <c r="U6" i="15"/>
  <c r="U13" i="15"/>
  <c r="U4" i="15"/>
  <c r="U5" i="15"/>
  <c r="U15" i="15"/>
  <c r="N4" i="15" a="1"/>
  <c r="M5" i="14" l="1"/>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44" i="16"/>
  <c r="U18" i="16"/>
  <c r="U45" i="16"/>
  <c r="U33" i="16"/>
  <c r="U41" i="16"/>
  <c r="U20" i="16"/>
  <c r="U14" i="16"/>
  <c r="U9" i="16"/>
  <c r="U22" i="16"/>
  <c r="U43" i="16"/>
  <c r="U21" i="16"/>
  <c r="U12" i="16"/>
  <c r="U19" i="16"/>
  <c r="U37" i="16"/>
  <c r="U10" i="16"/>
  <c r="U7" i="16"/>
  <c r="U39" i="16"/>
  <c r="U23" i="16"/>
  <c r="U28" i="16"/>
  <c r="U46" i="16"/>
  <c r="U40" i="16"/>
  <c r="U38" i="16"/>
  <c r="U30" i="16"/>
  <c r="U15" i="16"/>
  <c r="U32" i="16"/>
  <c r="U11" i="16"/>
  <c r="U24" i="16"/>
  <c r="U35" i="16"/>
  <c r="U31" i="16"/>
  <c r="U36" i="16"/>
  <c r="U17" i="16"/>
  <c r="U34" i="16"/>
  <c r="U48" i="16"/>
  <c r="U25" i="16"/>
  <c r="U16" i="16"/>
  <c r="U26" i="16"/>
  <c r="U47" i="16"/>
  <c r="U8" i="16"/>
  <c r="U27" i="16"/>
  <c r="U29" i="16"/>
  <c r="U42" i="16"/>
  <c r="U13" i="16"/>
  <c r="N7" i="16" a="1"/>
  <c r="N8" i="16" l="1"/>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O11" i="17" l="1"/>
  <c r="O9" i="17"/>
  <c r="O10" i="17"/>
  <c r="N8" i="17" a="1"/>
  <c r="O7" i="17"/>
  <c r="N9" i="17" l="1"/>
  <c r="N8" i="17"/>
  <c r="N10" i="17"/>
  <c r="N11" i="17"/>
  <c r="H5" i="18"/>
  <c r="N5" i="21"/>
  <c r="T5" i="21"/>
  <c r="H4" i="18"/>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X5" i="23"/>
  <c r="R5" i="23" l="1"/>
  <c r="R7" i="23" l="1"/>
  <c r="X7" i="23"/>
  <c r="X8" i="23"/>
  <c r="R8" i="23" l="1"/>
  <c r="X9" i="23"/>
  <c r="R9" i="23" l="1"/>
  <c r="X10" i="23"/>
  <c r="R10" i="23" l="1"/>
  <c r="X11" i="23"/>
  <c r="R11" i="23" l="1"/>
  <c r="X12" i="23"/>
  <c r="R12" i="23" l="1"/>
  <c r="X13" i="23"/>
  <c r="R13" i="23" l="1"/>
  <c r="X14" i="23"/>
  <c r="R14" i="23" l="1"/>
  <c r="X15" i="23"/>
  <c r="R15" i="23" l="1"/>
  <c r="X16" i="23"/>
  <c r="R16" i="23" l="1"/>
  <c r="X17" i="23"/>
  <c r="R17" i="23" l="1"/>
  <c r="X18" i="23"/>
  <c r="R18" i="23" l="1"/>
  <c r="X19" i="23"/>
  <c r="R19" i="23" l="1"/>
  <c r="X20" i="23"/>
  <c r="R20" i="23" l="1"/>
  <c r="X21" i="23"/>
  <c r="R21" i="23" l="1"/>
  <c r="X22" i="23"/>
  <c r="R22" i="23" l="1"/>
  <c r="R23" i="23"/>
  <c r="X23" i="23"/>
  <c r="R24" i="23" l="1"/>
  <c r="X24" i="23"/>
  <c r="X25" i="23"/>
  <c r="R25" i="23" l="1"/>
  <c r="X26" i="23"/>
  <c r="R26" i="23" l="1"/>
  <c r="X27" i="23"/>
  <c r="R27" i="23" l="1"/>
  <c r="X28" i="23"/>
  <c r="R28" i="23" l="1"/>
  <c r="X29" i="23"/>
  <c r="R29" i="23" l="1"/>
  <c r="X30" i="23"/>
  <c r="R30" i="23" l="1"/>
  <c r="X31" i="23"/>
  <c r="R31" i="23" l="1"/>
  <c r="X32" i="23"/>
  <c r="R32" i="23" l="1"/>
  <c r="X33" i="23"/>
  <c r="R33" i="23" l="1"/>
  <c r="X34" i="23"/>
  <c r="R34" i="23" l="1"/>
  <c r="X35" i="23"/>
  <c r="R35" i="23" l="1"/>
  <c r="R36" i="23"/>
  <c r="X37" i="23"/>
  <c r="X36" i="23"/>
  <c r="R37" i="23" l="1"/>
  <c r="X38" i="23"/>
  <c r="R38" i="23" l="1"/>
  <c r="R39" i="23"/>
  <c r="X40" i="23"/>
  <c r="X39" i="23"/>
  <c r="R40" i="23" l="1"/>
  <c r="X41" i="23"/>
  <c r="R41" i="23" l="1"/>
  <c r="X42" i="23"/>
  <c r="R42" i="23" l="1"/>
  <c r="X43" i="23"/>
  <c r="R43" i="23" l="1"/>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R5" i="24" l="1"/>
  <c r="X7" i="24"/>
  <c r="AC5" i="24"/>
  <c r="R7" i="24" l="1"/>
  <c r="X8" i="24"/>
  <c r="AC7" i="24"/>
  <c r="R8" i="24" l="1"/>
  <c r="X9" i="24"/>
  <c r="AC8" i="24"/>
  <c r="R9" i="24" l="1"/>
  <c r="X10" i="24"/>
  <c r="AC9" i="24"/>
  <c r="R10" i="24" l="1"/>
  <c r="X11" i="24"/>
  <c r="AC10" i="24"/>
  <c r="R11" i="24" l="1"/>
  <c r="X12" i="24"/>
  <c r="AC11" i="24"/>
  <c r="R12" i="24" l="1"/>
  <c r="X13" i="24"/>
  <c r="AC12" i="24"/>
  <c r="L5" i="18" l="1"/>
  <c r="R13" i="24"/>
  <c r="X14" i="24"/>
  <c r="AC13" i="24"/>
  <c r="R14" i="24" l="1"/>
  <c r="X15" i="24"/>
  <c r="AC14" i="24"/>
  <c r="R15" i="24" l="1"/>
  <c r="X16" i="24"/>
  <c r="AC15" i="24"/>
  <c r="R16" i="24" l="1"/>
  <c r="X17" i="24"/>
  <c r="AC16" i="24"/>
  <c r="R17" i="24" l="1"/>
  <c r="X18" i="24"/>
  <c r="AC17" i="24"/>
  <c r="R18" i="24" l="1"/>
  <c r="X19" i="24"/>
  <c r="AC18" i="24"/>
  <c r="R19" i="24" l="1"/>
  <c r="X20" i="24"/>
  <c r="AC19" i="24"/>
  <c r="R20" i="24" l="1"/>
  <c r="R21" i="24"/>
  <c r="X21" i="24"/>
  <c r="AC20" i="24"/>
  <c r="R22" i="24" l="1"/>
  <c r="X23" i="24"/>
  <c r="X22" i="24"/>
  <c r="AC21" i="24"/>
  <c r="R23" i="24" l="1"/>
  <c r="X24" i="24"/>
  <c r="AC23" i="24"/>
  <c r="AC22" i="24"/>
  <c r="R24" i="24" l="1"/>
  <c r="X25" i="24"/>
  <c r="AC24" i="24"/>
  <c r="R25" i="24" l="1"/>
  <c r="X26" i="24"/>
  <c r="AC25" i="24"/>
  <c r="R26" i="24" l="1"/>
  <c r="X27" i="24"/>
  <c r="AC26" i="24"/>
  <c r="R27" i="24" l="1"/>
  <c r="R28" i="24"/>
  <c r="X28" i="24"/>
  <c r="X29" i="24"/>
  <c r="AC27" i="24"/>
  <c r="R29" i="24" l="1"/>
  <c r="X30" i="24"/>
  <c r="AC28" i="24"/>
  <c r="AC29" i="24"/>
  <c r="R30" i="24" l="1"/>
  <c r="X31" i="24"/>
  <c r="AC30" i="24"/>
  <c r="R31" i="24" l="1"/>
  <c r="X32" i="24"/>
  <c r="AC31" i="24"/>
  <c r="R32" i="24" l="1"/>
  <c r="X33" i="24"/>
  <c r="AC32" i="24"/>
  <c r="R33" i="24" l="1"/>
  <c r="X34" i="24"/>
  <c r="AC33" i="24"/>
  <c r="R34" i="24" l="1"/>
  <c r="X35" i="24"/>
  <c r="AC34" i="24"/>
  <c r="R35" i="24" l="1"/>
  <c r="X36" i="24"/>
  <c r="AC35" i="24"/>
  <c r="R36" i="24" l="1"/>
  <c r="X37" i="24"/>
  <c r="AC36" i="24"/>
  <c r="R37" i="24" l="1"/>
  <c r="X38" i="24"/>
  <c r="AC37" i="24"/>
  <c r="R38" i="24" l="1"/>
  <c r="X39" i="24"/>
  <c r="AC38" i="24"/>
  <c r="R39" i="24" l="1"/>
  <c r="X40" i="24"/>
  <c r="AC39" i="24"/>
  <c r="R40" i="24" l="1"/>
  <c r="X41" i="24"/>
  <c r="AC40" i="24"/>
  <c r="R41" i="24" l="1"/>
  <c r="X42" i="24"/>
  <c r="AC41" i="24"/>
  <c r="R42" i="24" l="1"/>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3" i="20"/>
  <c r="T12" i="20"/>
  <c r="N14" i="20" l="1"/>
  <c r="N15" i="20"/>
  <c r="T15" i="20"/>
  <c r="T14" i="20"/>
  <c r="N16" i="20" l="1"/>
  <c r="T16" i="20"/>
  <c r="N17" i="20" l="1"/>
  <c r="N18" i="20"/>
  <c r="T18" i="20"/>
  <c r="T17" i="20"/>
  <c r="N19" i="20" l="1"/>
  <c r="N20" i="20"/>
  <c r="T19" i="20"/>
  <c r="T20" i="20"/>
  <c r="N21" i="20" l="1"/>
  <c r="N22" i="20"/>
  <c r="T22" i="20"/>
  <c r="T21" i="20"/>
  <c r="N23" i="20" l="1"/>
  <c r="N24" i="20"/>
  <c r="T24" i="20"/>
  <c r="T23" i="20"/>
  <c r="N25" i="20" l="1"/>
  <c r="T25" i="20"/>
  <c r="N26" i="20" l="1"/>
  <c r="N27" i="20"/>
  <c r="T26" i="20"/>
  <c r="T27" i="20"/>
  <c r="N28" i="20" l="1"/>
  <c r="N29" i="20"/>
  <c r="T29" i="20"/>
  <c r="T28" i="20"/>
  <c r="N30" i="20" l="1"/>
  <c r="N31" i="20"/>
  <c r="T31" i="20"/>
  <c r="T30" i="20"/>
  <c r="N32" i="20" l="1"/>
  <c r="N33" i="20"/>
  <c r="T32" i="20"/>
  <c r="T33" i="20"/>
  <c r="N34" i="20" l="1"/>
  <c r="N35" i="20"/>
  <c r="T35" i="20"/>
  <c r="T34" i="20"/>
  <c r="N36" i="20" l="1"/>
  <c r="N37" i="20"/>
  <c r="T36" i="20"/>
  <c r="T37" i="20"/>
  <c r="O5" i="20" l="1"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39" i="20"/>
  <c r="Y40" i="20"/>
  <c r="Y38" i="20"/>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O6" i="60" l="1"/>
  <c r="E7" i="60"/>
  <c r="K7" i="60"/>
  <c r="O7" i="60" l="1"/>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7" i="60"/>
  <c r="Q5" i="60"/>
  <c r="Q10" i="60"/>
  <c r="Q8" i="60"/>
  <c r="Q6" i="60"/>
  <c r="Q9"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5" i="44"/>
  <c r="K16" i="43"/>
  <c r="K4" i="44"/>
  <c r="K17" i="43"/>
  <c r="K13" i="43"/>
  <c r="N13" i="44"/>
  <c r="K16" i="44"/>
  <c r="K4" i="43"/>
  <c r="N16" i="44"/>
  <c r="N17" i="44"/>
  <c r="K6" i="43"/>
  <c r="K13" i="44"/>
  <c r="K10" i="43"/>
  <c r="K8" i="43"/>
  <c r="K11" i="43"/>
  <c r="N5" i="44"/>
  <c r="K7" i="44"/>
  <c r="K6" i="44"/>
  <c r="K11" i="44"/>
  <c r="K18" i="44"/>
  <c r="N6" i="43"/>
  <c r="N14" i="43"/>
  <c r="K15" i="44"/>
  <c r="K10" i="44"/>
  <c r="K17" i="44"/>
  <c r="K12" i="43"/>
  <c r="K12" i="44"/>
  <c r="N5" i="43"/>
  <c r="K18" i="43"/>
  <c r="N15" i="43"/>
  <c r="K7" i="43"/>
  <c r="N4" i="44"/>
  <c r="N17" i="43"/>
  <c r="N8" i="44"/>
  <c r="N7" i="44"/>
  <c r="K14" i="43"/>
  <c r="N18" i="44"/>
  <c r="N12" i="43"/>
  <c r="K14" i="44"/>
  <c r="N7" i="43"/>
  <c r="N4" i="43"/>
  <c r="N8" i="43"/>
  <c r="N11" i="43"/>
  <c r="N18" i="43"/>
  <c r="K9" i="43"/>
  <c r="K5" i="44"/>
  <c r="K5" i="43"/>
  <c r="N11" i="44"/>
  <c r="N6" i="44"/>
  <c r="N12" i="44"/>
  <c r="N10" i="43"/>
  <c r="N13" i="43"/>
  <c r="K15" i="43"/>
  <c r="K8" i="44"/>
  <c r="N14" i="44"/>
  <c r="N10" i="44"/>
  <c r="N16" i="43"/>
  <c r="N9"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6" i="40"/>
  <c r="K9" i="40"/>
  <c r="N4" i="40"/>
  <c r="K7" i="40"/>
  <c r="K12" i="40"/>
  <c r="N10" i="40"/>
  <c r="N6" i="40"/>
  <c r="N21" i="40"/>
  <c r="N5" i="40"/>
  <c r="N15" i="40"/>
  <c r="K20" i="40"/>
  <c r="K16" i="40"/>
  <c r="N20" i="40"/>
  <c r="N16" i="40"/>
  <c r="N13" i="40"/>
  <c r="K4" i="40"/>
  <c r="K11" i="40"/>
  <c r="N8" i="40"/>
  <c r="K19" i="40"/>
  <c r="N7" i="40"/>
  <c r="K14" i="40"/>
  <c r="N12" i="40"/>
  <c r="K5" i="40"/>
  <c r="N11" i="40"/>
  <c r="K8" i="40"/>
  <c r="K21" i="40"/>
  <c r="K15" i="40"/>
  <c r="K10" i="40"/>
  <c r="K17" i="40"/>
  <c r="N14" i="40"/>
  <c r="K13" i="40"/>
  <c r="N18" i="40"/>
  <c r="N19" i="40"/>
  <c r="N9" i="40"/>
  <c r="N17"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6" i="39"/>
  <c r="K5" i="39"/>
  <c r="K12" i="39"/>
  <c r="N6" i="39"/>
  <c r="K19" i="39"/>
  <c r="K10" i="39"/>
  <c r="K17" i="39"/>
  <c r="N4" i="39"/>
  <c r="N11" i="39"/>
  <c r="N13" i="39"/>
  <c r="K16" i="39"/>
  <c r="K15" i="39"/>
  <c r="N14" i="39"/>
  <c r="N8" i="39"/>
  <c r="K20" i="39"/>
  <c r="K8" i="39"/>
  <c r="N5" i="39"/>
  <c r="K18" i="39"/>
  <c r="K21" i="39"/>
  <c r="N19" i="39"/>
  <c r="K14" i="39"/>
  <c r="K7" i="39"/>
  <c r="K9" i="39"/>
  <c r="K4" i="39"/>
  <c r="K11" i="39"/>
  <c r="N10" i="39"/>
  <c r="N18" i="39"/>
  <c r="N9" i="39"/>
  <c r="K13" i="39"/>
  <c r="N17" i="39"/>
  <c r="N16"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26" i="31"/>
  <c r="K7" i="31"/>
  <c r="K13" i="31"/>
  <c r="K17" i="31"/>
  <c r="K24" i="31"/>
  <c r="K19" i="31"/>
  <c r="K6" i="31"/>
  <c r="K36" i="31"/>
  <c r="K30" i="31"/>
  <c r="K34" i="31"/>
  <c r="K14" i="31"/>
  <c r="K5" i="31"/>
  <c r="K31" i="31"/>
  <c r="K10" i="31"/>
  <c r="K4" i="31"/>
  <c r="K11" i="31"/>
  <c r="K28" i="31"/>
  <c r="K21" i="31"/>
  <c r="K12" i="31"/>
  <c r="K35" i="31"/>
  <c r="K22" i="31"/>
  <c r="K23" i="31"/>
  <c r="K27" i="31"/>
  <c r="K33" i="31"/>
  <c r="K32" i="31"/>
  <c r="L2" i="31"/>
  <c r="K16" i="31"/>
  <c r="K18" i="31"/>
  <c r="K20" i="31"/>
  <c r="K9" i="31"/>
  <c r="K25" i="31"/>
  <c r="K15" i="31"/>
  <c r="K8" i="31"/>
  <c r="K29" i="31"/>
  <c r="L27" i="31"/>
  <c r="L9" i="31"/>
  <c r="L24" i="31"/>
  <c r="L6"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5" i="20"/>
  <c r="F6" i="20"/>
  <c r="F9" i="20"/>
  <c r="F73" i="20"/>
  <c r="F29" i="20"/>
  <c r="F50" i="20"/>
  <c r="F58" i="20"/>
  <c r="F48" i="20"/>
  <c r="F43" i="20"/>
  <c r="F7" i="22"/>
  <c r="F8" i="22"/>
  <c r="F13" i="21"/>
  <c r="F5" i="22"/>
  <c r="F68" i="20"/>
  <c r="F45" i="20"/>
  <c r="F7" i="21"/>
  <c r="F71" i="20"/>
  <c r="F9" i="22"/>
  <c r="F10" i="21"/>
  <c r="F25" i="20"/>
  <c r="F15" i="21"/>
  <c r="F23" i="20"/>
  <c r="F22" i="20"/>
  <c r="F6" i="22"/>
  <c r="F8" i="21"/>
  <c r="F19" i="20"/>
  <c r="F32" i="20"/>
  <c r="F76" i="20"/>
  <c r="F74" i="20"/>
  <c r="F24" i="20"/>
  <c r="F62" i="20"/>
  <c r="F30" i="20"/>
  <c r="F34" i="20"/>
  <c r="F14" i="20"/>
  <c r="F56" i="20"/>
  <c r="F37" i="20"/>
  <c r="F11" i="21"/>
  <c r="F14" i="21"/>
  <c r="F51" i="20"/>
  <c r="F10" i="20"/>
  <c r="F70" i="20"/>
  <c r="F26" i="20"/>
  <c r="F75" i="20"/>
  <c r="F77" i="20"/>
  <c r="F10" i="22"/>
  <c r="F55" i="20"/>
  <c r="F53" i="20"/>
  <c r="F54" i="20"/>
  <c r="F52" i="20"/>
  <c r="F33" i="20"/>
  <c r="F11" i="20"/>
  <c r="F67" i="20"/>
  <c r="F5" i="21"/>
  <c r="F63" i="20"/>
  <c r="F57" i="20"/>
  <c r="F13" i="20"/>
  <c r="F31" i="20"/>
  <c r="F47" i="20"/>
  <c r="F7" i="20"/>
  <c r="F60" i="20"/>
  <c r="F18" i="20"/>
  <c r="F12" i="20"/>
  <c r="F59" i="20"/>
  <c r="F28" i="20"/>
  <c r="F72" i="20"/>
  <c r="F20" i="20"/>
  <c r="F61" i="20"/>
  <c r="F12" i="21"/>
  <c r="F49" i="20"/>
  <c r="F8" i="20"/>
  <c r="F16" i="20"/>
  <c r="F21" i="20"/>
  <c r="F27" i="20"/>
  <c r="F64" i="20"/>
  <c r="F69" i="20"/>
  <c r="F46" i="20"/>
  <c r="F44" i="20"/>
  <c r="F17" i="20"/>
  <c r="F9" i="21"/>
  <c r="F66" i="20"/>
  <c r="F35" i="20"/>
  <c r="F36" i="20"/>
  <c r="F42" i="20"/>
  <c r="F6" i="21"/>
  <c r="F11" i="22"/>
  <c r="F15" i="20"/>
  <c r="F65" i="20"/>
  <c r="Y9" i="22"/>
  <c r="Y10" i="22"/>
  <c r="Y11" i="22"/>
  <c r="Y5" i="22"/>
  <c r="L5" i="31"/>
  <c r="L33" i="31"/>
  <c r="L4" i="31"/>
  <c r="L8" i="31"/>
  <c r="L34" i="31"/>
  <c r="L32" i="31"/>
  <c r="L10" i="31"/>
  <c r="L35" i="31"/>
  <c r="L26" i="31"/>
  <c r="L12" i="31"/>
  <c r="L16" i="31"/>
  <c r="L20" i="31"/>
  <c r="L23" i="31"/>
  <c r="L7" i="31"/>
  <c r="L36" i="31"/>
  <c r="L13" i="31"/>
  <c r="L25" i="31"/>
  <c r="L22" i="31"/>
  <c r="L17" i="31"/>
  <c r="L21" i="31"/>
  <c r="L19" i="31"/>
  <c r="L30" i="31"/>
  <c r="L28" i="31"/>
  <c r="L11" i="31"/>
  <c r="L29" i="31"/>
  <c r="L31" i="31"/>
  <c r="L14" i="31"/>
  <c r="L18" i="31"/>
  <c r="L15"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6" i="21"/>
  <c r="F21" i="23"/>
  <c r="G37" i="20"/>
  <c r="G19" i="20"/>
  <c r="G8" i="20"/>
  <c r="G28" i="20"/>
  <c r="G13" i="21"/>
  <c r="G7" i="21"/>
  <c r="G11" i="20"/>
  <c r="G24" i="20"/>
  <c r="G5" i="20"/>
  <c r="G14" i="21"/>
  <c r="G7" i="20"/>
  <c r="G27" i="20"/>
  <c r="G36" i="20"/>
  <c r="G34" i="20"/>
  <c r="G35" i="20"/>
  <c r="G14" i="20"/>
  <c r="G17" i="20"/>
  <c r="G8" i="22"/>
  <c r="F39" i="23"/>
  <c r="G6" i="22"/>
  <c r="G9" i="22"/>
  <c r="F42" i="23"/>
  <c r="G9" i="21"/>
  <c r="F13" i="23"/>
  <c r="F10" i="23"/>
  <c r="G12" i="20"/>
  <c r="F18" i="23"/>
  <c r="G32" i="20"/>
  <c r="G26" i="20"/>
  <c r="G4" i="20"/>
  <c r="G4" i="21"/>
  <c r="G4" i="22"/>
  <c r="G12" i="21"/>
  <c r="F29" i="23"/>
  <c r="G25" i="20"/>
  <c r="G10" i="20"/>
  <c r="G22" i="20"/>
  <c r="F15" i="23"/>
  <c r="G13" i="20"/>
  <c r="F7" i="23"/>
  <c r="G7" i="22"/>
  <c r="G11" i="21"/>
  <c r="G20" i="20"/>
  <c r="G30" i="20"/>
  <c r="G10" i="22"/>
  <c r="G6" i="20"/>
  <c r="G15" i="20"/>
  <c r="F26" i="23"/>
  <c r="G23" i="20"/>
  <c r="G29" i="20"/>
  <c r="G16" i="20"/>
  <c r="G5" i="22"/>
  <c r="G21" i="20"/>
  <c r="G18" i="20"/>
  <c r="G11" i="22"/>
  <c r="G31" i="20"/>
  <c r="G8" i="21"/>
  <c r="G9" i="20"/>
  <c r="F34" i="23"/>
  <c r="F37" i="23"/>
  <c r="G10" i="21"/>
  <c r="G5" i="21"/>
  <c r="G15" i="21"/>
  <c r="F31" i="23"/>
  <c r="Y33" i="20"/>
  <c r="Y12" i="20"/>
  <c r="Y6" i="20"/>
  <c r="Y5" i="20"/>
  <c r="Y17" i="20"/>
  <c r="Y30" i="20"/>
  <c r="Y35" i="20"/>
  <c r="Y10" i="21"/>
  <c r="Y21" i="20"/>
  <c r="AC31" i="23"/>
  <c r="Y28" i="20"/>
  <c r="Y8" i="22"/>
  <c r="Y22" i="20"/>
  <c r="Y15" i="20"/>
  <c r="Y24" i="20"/>
  <c r="Y32" i="20"/>
  <c r="Y27" i="20"/>
  <c r="Y37" i="20"/>
  <c r="Y20" i="20"/>
  <c r="AC18" i="23"/>
  <c r="Y25" i="20"/>
  <c r="AC42" i="23"/>
  <c r="Y13" i="21"/>
  <c r="Y9" i="21"/>
  <c r="Y6" i="21"/>
  <c r="Y14" i="21"/>
  <c r="AC21" i="23"/>
  <c r="AC10" i="23"/>
  <c r="AC37" i="23"/>
  <c r="Y14" i="20"/>
  <c r="Y11" i="21"/>
  <c r="Y7" i="21"/>
  <c r="AC7" i="23"/>
  <c r="Y8" i="21"/>
  <c r="Y29" i="20"/>
  <c r="Y34" i="20"/>
  <c r="Y7" i="22"/>
  <c r="Y26" i="20"/>
  <c r="Y31" i="20"/>
  <c r="AC13" i="23"/>
  <c r="AC39" i="23"/>
  <c r="Y18" i="20"/>
  <c r="Y19" i="20"/>
  <c r="Y13" i="20"/>
  <c r="AC34" i="23"/>
  <c r="Y15" i="21"/>
  <c r="Y12" i="21"/>
  <c r="AC15" i="23"/>
  <c r="Y23" i="20"/>
  <c r="Y6" i="22"/>
  <c r="Y16" i="20"/>
  <c r="AC29" i="23"/>
  <c r="Y7" i="20"/>
  <c r="AC26" i="23"/>
  <c r="Y10" i="20"/>
  <c r="Y8" i="20"/>
  <c r="Y5" i="21"/>
  <c r="Y9" i="20"/>
  <c r="Y11" i="20"/>
  <c r="Y36"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G26" i="23"/>
  <c r="G21" i="24"/>
  <c r="G13" i="23"/>
  <c r="G34" i="23"/>
  <c r="F19" i="23"/>
  <c r="F43" i="23"/>
  <c r="F32" i="23"/>
  <c r="G29" i="24"/>
  <c r="F36" i="23"/>
  <c r="G42" i="23"/>
  <c r="F35" i="23"/>
  <c r="F11" i="23"/>
  <c r="F14" i="23"/>
  <c r="G10" i="23"/>
  <c r="G7" i="23"/>
  <c r="F12" i="23"/>
  <c r="G15" i="23"/>
  <c r="F20" i="23"/>
  <c r="F16" i="23"/>
  <c r="F40" i="23"/>
  <c r="F33" i="23"/>
  <c r="F24" i="23"/>
  <c r="F23" i="23"/>
  <c r="F8" i="23"/>
  <c r="F9" i="23"/>
  <c r="F17" i="23"/>
  <c r="G21" i="23"/>
  <c r="F30" i="23"/>
  <c r="G39" i="23"/>
  <c r="F27" i="23"/>
  <c r="F38" i="23"/>
  <c r="G31" i="23"/>
  <c r="G13" i="24"/>
  <c r="F28" i="23"/>
  <c r="F22" i="23"/>
  <c r="G18" i="23"/>
  <c r="F41" i="23"/>
  <c r="G29" i="23"/>
  <c r="G37" i="23"/>
  <c r="F25" i="23"/>
  <c r="AC19" i="23"/>
  <c r="AC22" i="23"/>
  <c r="AC8" i="23"/>
  <c r="AC25" i="23"/>
  <c r="AC30" i="23"/>
  <c r="AC20" i="23"/>
  <c r="AC24" i="23"/>
  <c r="AC17" i="23"/>
  <c r="AC35" i="23"/>
  <c r="AC12" i="23"/>
  <c r="AC33" i="23"/>
  <c r="AC9" i="23"/>
  <c r="AC40" i="23"/>
  <c r="AC27" i="23"/>
  <c r="AC16" i="23"/>
  <c r="AC43" i="23"/>
  <c r="AC11" i="23"/>
  <c r="AC36" i="23"/>
  <c r="AC38" i="23"/>
  <c r="AC41" i="23"/>
  <c r="AC28" i="23"/>
  <c r="AC14" i="23"/>
  <c r="AC23" i="23"/>
  <c r="AC32"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D4" i="15" a="1"/>
  <c r="D19" i="13"/>
  <c r="G8" i="23"/>
  <c r="G26" i="24"/>
  <c r="E6" i="14"/>
  <c r="D14" i="13"/>
  <c r="G22" i="24"/>
  <c r="G9" i="24"/>
  <c r="C6" i="18"/>
  <c r="G25" i="23"/>
  <c r="E14" i="14"/>
  <c r="D10" i="13"/>
  <c r="G4" i="24"/>
  <c r="G24" i="24"/>
  <c r="G17" i="24"/>
  <c r="G27" i="23"/>
  <c r="E16" i="14"/>
  <c r="D11" i="13"/>
  <c r="G38" i="23"/>
  <c r="D12" i="13"/>
  <c r="E5" i="14"/>
  <c r="G16" i="24"/>
  <c r="E20" i="14"/>
  <c r="G11" i="24"/>
  <c r="G32" i="24"/>
  <c r="G23" i="23"/>
  <c r="G16" i="23"/>
  <c r="D6" i="13"/>
  <c r="D8" i="13"/>
  <c r="G20" i="24"/>
  <c r="G33" i="24"/>
  <c r="D13" i="13"/>
  <c r="G36" i="24"/>
  <c r="G30" i="24"/>
  <c r="G22" i="23"/>
  <c r="C5" i="18"/>
  <c r="G42" i="24"/>
  <c r="G18" i="24"/>
  <c r="E15" i="14"/>
  <c r="D15" i="13"/>
  <c r="G40" i="23"/>
  <c r="G14" i="24"/>
  <c r="G30" i="23"/>
  <c r="D22" i="13"/>
  <c r="G19" i="23"/>
  <c r="G32" i="23"/>
  <c r="G24" i="23"/>
  <c r="G31" i="24"/>
  <c r="G8" i="24"/>
  <c r="G27" i="24"/>
  <c r="G34" i="24"/>
  <c r="G14" i="23"/>
  <c r="G35" i="23"/>
  <c r="G38" i="24"/>
  <c r="G43" i="24"/>
  <c r="G11" i="23"/>
  <c r="G28" i="24"/>
  <c r="G19" i="24"/>
  <c r="E8" i="14"/>
  <c r="E7" i="14"/>
  <c r="G35" i="24"/>
  <c r="D17" i="13"/>
  <c r="G40" i="24"/>
  <c r="G36" i="23"/>
  <c r="D21" i="13"/>
  <c r="E11" i="14"/>
  <c r="G41" i="23"/>
  <c r="E10" i="14"/>
  <c r="G17" i="23"/>
  <c r="D18" i="13"/>
  <c r="D5" i="13"/>
  <c r="E13" i="14"/>
  <c r="G23" i="24"/>
  <c r="D20" i="13"/>
  <c r="G15" i="24"/>
  <c r="G28" i="23"/>
  <c r="G9" i="23"/>
  <c r="G4" i="23"/>
  <c r="D5" i="17" a="1"/>
  <c r="G12" i="23"/>
  <c r="D7" i="13"/>
  <c r="G10" i="24"/>
  <c r="G37" i="24"/>
  <c r="G12" i="24"/>
  <c r="E19" i="14"/>
  <c r="E9" i="14"/>
  <c r="E12" i="14"/>
  <c r="G20" i="23"/>
  <c r="E17" i="14"/>
  <c r="D9" i="13"/>
  <c r="G41" i="24"/>
  <c r="G43" i="23"/>
  <c r="E18" i="14"/>
  <c r="G25" i="24"/>
  <c r="G7" i="24"/>
  <c r="G39" i="24"/>
  <c r="G33" i="23"/>
  <c r="D16" i="13"/>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4" i="15"/>
  <c r="F15" i="15"/>
  <c r="F81" i="17"/>
  <c r="F37" i="15"/>
  <c r="F105" i="15"/>
  <c r="F41" i="16"/>
  <c r="F24" i="17"/>
  <c r="F109" i="15"/>
  <c r="F58" i="17"/>
  <c r="F33" i="17"/>
  <c r="F113" i="15"/>
  <c r="F34" i="15"/>
  <c r="F95" i="15"/>
  <c r="F85" i="17"/>
  <c r="F6" i="14"/>
  <c r="F29" i="15"/>
  <c r="F95" i="17"/>
  <c r="F63" i="15"/>
  <c r="E13" i="13"/>
  <c r="F25" i="17"/>
  <c r="F64" i="15"/>
  <c r="E14" i="13"/>
  <c r="F40" i="17"/>
  <c r="F114" i="17"/>
  <c r="F73" i="17"/>
  <c r="F96" i="15"/>
  <c r="F7" i="17"/>
  <c r="F62" i="15"/>
  <c r="F30" i="15"/>
  <c r="F15" i="16"/>
  <c r="F17" i="14"/>
  <c r="F96" i="17"/>
  <c r="F107" i="15"/>
  <c r="F98" i="15"/>
  <c r="F89" i="17"/>
  <c r="F28" i="16"/>
  <c r="F51" i="17"/>
  <c r="F43" i="17"/>
  <c r="F10" i="16"/>
  <c r="F80" i="17"/>
  <c r="F42" i="17"/>
  <c r="F35" i="16"/>
  <c r="F45" i="16"/>
  <c r="F48" i="15"/>
  <c r="F82" i="17"/>
  <c r="F41" i="15"/>
  <c r="F7" i="16"/>
  <c r="F71" i="17"/>
  <c r="F70" i="17"/>
  <c r="F19" i="14"/>
  <c r="F27" i="15"/>
  <c r="F123" i="15"/>
  <c r="F100" i="15"/>
  <c r="F58" i="15"/>
  <c r="F91" i="17"/>
  <c r="F31" i="17"/>
  <c r="F97" i="15"/>
  <c r="F115" i="17"/>
  <c r="F9" i="16"/>
  <c r="F54" i="17"/>
  <c r="F74" i="15"/>
  <c r="E18" i="13"/>
  <c r="F28" i="17"/>
  <c r="F15" i="14"/>
  <c r="F20" i="15"/>
  <c r="F101" i="15"/>
  <c r="F53" i="17"/>
  <c r="E8" i="13"/>
  <c r="F60" i="15"/>
  <c r="F83" i="17"/>
  <c r="F32" i="17"/>
  <c r="F60" i="17"/>
  <c r="F41" i="17"/>
  <c r="F39" i="17"/>
  <c r="F12" i="14"/>
  <c r="F119" i="17"/>
  <c r="F9" i="14"/>
  <c r="F16" i="17"/>
  <c r="F56" i="17"/>
  <c r="F61" i="15"/>
  <c r="E16" i="13"/>
  <c r="F118" i="17"/>
  <c r="F12" i="17"/>
  <c r="F118" i="15"/>
  <c r="F103" i="15"/>
  <c r="F78" i="17"/>
  <c r="D5" i="18"/>
  <c r="F46" i="16"/>
  <c r="F10" i="17"/>
  <c r="F121" i="17"/>
  <c r="E10" i="13"/>
  <c r="F30" i="16"/>
  <c r="F49" i="17"/>
  <c r="F53" i="15"/>
  <c r="F102" i="17"/>
  <c r="F29" i="16"/>
  <c r="F48" i="17"/>
  <c r="F22" i="15"/>
  <c r="F65" i="17"/>
  <c r="F5" i="15"/>
  <c r="F80" i="15"/>
  <c r="F47" i="17"/>
  <c r="F66" i="17"/>
  <c r="F14" i="17"/>
  <c r="F89" i="15"/>
  <c r="F92" i="15"/>
  <c r="F78" i="15"/>
  <c r="F38" i="17"/>
  <c r="F32" i="15"/>
  <c r="F117" i="15"/>
  <c r="F116" i="17"/>
  <c r="E21" i="13"/>
  <c r="F9" i="17"/>
  <c r="F6" i="17"/>
  <c r="F44" i="17"/>
  <c r="F87" i="17"/>
  <c r="F87" i="15"/>
  <c r="F22" i="16"/>
  <c r="F39" i="15"/>
  <c r="F39" i="16"/>
  <c r="F26" i="15"/>
  <c r="F52" i="17"/>
  <c r="F85" i="15"/>
  <c r="F69" i="15"/>
  <c r="F102" i="15"/>
  <c r="F68" i="15"/>
  <c r="F121" i="15"/>
  <c r="F12" i="15"/>
  <c r="F33" i="16"/>
  <c r="F122" i="17"/>
  <c r="F124" i="17"/>
  <c r="F20" i="14"/>
  <c r="F93" i="17"/>
  <c r="F11" i="14"/>
  <c r="F43" i="15"/>
  <c r="F20" i="17"/>
  <c r="F46" i="17"/>
  <c r="F119" i="15"/>
  <c r="F114" i="15"/>
  <c r="F55" i="15"/>
  <c r="F38" i="15"/>
  <c r="F57" i="17"/>
  <c r="F18" i="17"/>
  <c r="F55" i="17"/>
  <c r="F13" i="15"/>
  <c r="F104" i="17"/>
  <c r="F111" i="17"/>
  <c r="F7" i="15"/>
  <c r="F82" i="15"/>
  <c r="F62" i="17"/>
  <c r="F111" i="15"/>
  <c r="F104" i="15"/>
  <c r="F68" i="17"/>
  <c r="F19" i="16"/>
  <c r="F17" i="15"/>
  <c r="F27" i="16"/>
  <c r="F40" i="16"/>
  <c r="F16" i="15"/>
  <c r="F93" i="15"/>
  <c r="F18" i="16"/>
  <c r="F100" i="17"/>
  <c r="F88" i="15"/>
  <c r="F99" i="15"/>
  <c r="E20" i="13"/>
  <c r="F57" i="15"/>
  <c r="E12" i="13"/>
  <c r="F67" i="17"/>
  <c r="F19" i="17"/>
  <c r="F83" i="15"/>
  <c r="D6" i="18"/>
  <c r="F5" i="14"/>
  <c r="F79" i="17"/>
  <c r="F17" i="16"/>
  <c r="F21" i="15"/>
  <c r="F94" i="15"/>
  <c r="F70" i="15"/>
  <c r="F34" i="16"/>
  <c r="F36" i="15"/>
  <c r="F35" i="15"/>
  <c r="F20" i="16"/>
  <c r="F18" i="15"/>
  <c r="F38" i="16"/>
  <c r="F25" i="15"/>
  <c r="F29" i="17"/>
  <c r="F47" i="16"/>
  <c r="F123" i="17"/>
  <c r="F7" i="14"/>
  <c r="F74" i="17"/>
  <c r="F103" i="17"/>
  <c r="F98" i="17"/>
  <c r="F17" i="17"/>
  <c r="F14" i="14"/>
  <c r="F50" i="15"/>
  <c r="F8" i="16"/>
  <c r="F8" i="14"/>
  <c r="F90" i="17"/>
  <c r="F88" i="17"/>
  <c r="F13" i="17"/>
  <c r="F77" i="17"/>
  <c r="F36" i="16"/>
  <c r="F8" i="15"/>
  <c r="F22" i="17"/>
  <c r="F117" i="17"/>
  <c r="F75" i="17"/>
  <c r="F76" i="17"/>
  <c r="F19" i="15"/>
  <c r="F6" i="15"/>
  <c r="F76" i="15"/>
  <c r="F11" i="15"/>
  <c r="F37" i="16"/>
  <c r="F27" i="17"/>
  <c r="F73" i="15"/>
  <c r="F46" i="15"/>
  <c r="F11" i="17"/>
  <c r="F45" i="17"/>
  <c r="F113" i="17"/>
  <c r="F21" i="16"/>
  <c r="F23" i="17"/>
  <c r="F84" i="15"/>
  <c r="F33" i="15"/>
  <c r="F44" i="16"/>
  <c r="F18" i="14"/>
  <c r="F61" i="17"/>
  <c r="F120" i="17"/>
  <c r="F75" i="15"/>
  <c r="F10" i="14"/>
  <c r="F16" i="14"/>
  <c r="F86" i="17"/>
  <c r="F52" i="15"/>
  <c r="F50" i="17"/>
  <c r="F34" i="17"/>
  <c r="F72" i="17"/>
  <c r="F63" i="17"/>
  <c r="F59" i="17"/>
  <c r="F42" i="15"/>
  <c r="F13" i="16"/>
  <c r="F122" i="15"/>
  <c r="F91" i="15"/>
  <c r="F92" i="17"/>
  <c r="F49" i="15"/>
  <c r="F71" i="15"/>
  <c r="F107" i="17"/>
  <c r="E17" i="13"/>
  <c r="F44" i="15"/>
  <c r="F23" i="15"/>
  <c r="F101" i="17"/>
  <c r="F108" i="15"/>
  <c r="F24" i="15"/>
  <c r="F37" i="17"/>
  <c r="F45" i="15"/>
  <c r="F15" i="17"/>
  <c r="F64" i="17"/>
  <c r="F16" i="16"/>
  <c r="F99" i="17"/>
  <c r="F109" i="17"/>
  <c r="F120" i="15"/>
  <c r="F59" i="15"/>
  <c r="F35" i="17"/>
  <c r="F106" i="15"/>
  <c r="F79" i="15"/>
  <c r="F69" i="17"/>
  <c r="E7" i="13"/>
  <c r="F56" i="15"/>
  <c r="F10" i="15"/>
  <c r="E6" i="13"/>
  <c r="F43" i="16"/>
  <c r="F90" i="15"/>
  <c r="F9" i="15"/>
  <c r="F54" i="15"/>
  <c r="F21" i="17"/>
  <c r="F112" i="17"/>
  <c r="F30" i="17"/>
  <c r="F13" i="14"/>
  <c r="F11" i="16"/>
  <c r="E11" i="13"/>
  <c r="F48" i="16"/>
  <c r="F14" i="15"/>
  <c r="F23" i="16"/>
  <c r="F110" i="17"/>
  <c r="F51" i="15"/>
  <c r="F42" i="16"/>
  <c r="F36" i="17"/>
  <c r="F28" i="15"/>
  <c r="F106" i="17"/>
  <c r="E15" i="13"/>
  <c r="F110" i="15"/>
  <c r="F86" i="15"/>
  <c r="F12" i="16"/>
  <c r="F112" i="15"/>
  <c r="F65" i="15"/>
  <c r="F105" i="17"/>
  <c r="F97" i="17"/>
  <c r="F31" i="15"/>
  <c r="F8" i="17"/>
  <c r="F77" i="15"/>
  <c r="F66" i="15"/>
  <c r="F81" i="15"/>
  <c r="F24" i="16"/>
  <c r="F115" i="15"/>
  <c r="F108" i="17"/>
  <c r="F25" i="16"/>
  <c r="F94" i="17"/>
  <c r="E22" i="13"/>
  <c r="F67" i="15"/>
  <c r="F32" i="16"/>
  <c r="E5" i="13"/>
  <c r="F31" i="16"/>
  <c r="F5" i="17"/>
  <c r="F26" i="17"/>
  <c r="E9" i="13"/>
  <c r="F47" i="15"/>
  <c r="F84" i="17"/>
  <c r="E19" i="13"/>
  <c r="F40" i="15"/>
  <c r="F72" i="15"/>
  <c r="F116" i="15"/>
  <c r="F26" i="16"/>
  <c r="F14" i="16"/>
  <c r="Z10" i="16"/>
  <c r="P13" i="13"/>
  <c r="P16" i="13"/>
  <c r="W8" i="14"/>
  <c r="Z38" i="16"/>
  <c r="Z10" i="17"/>
  <c r="P20" i="13"/>
  <c r="Z48" i="16"/>
  <c r="W6" i="14"/>
  <c r="Z11" i="15"/>
  <c r="Z13" i="15"/>
  <c r="W14" i="14"/>
  <c r="Z18" i="16"/>
  <c r="Z13" i="16"/>
  <c r="Z8" i="15"/>
  <c r="Z15" i="16"/>
  <c r="Q5" i="18"/>
  <c r="Z5" i="15"/>
  <c r="Z23" i="16"/>
  <c r="P21" i="13"/>
  <c r="P6" i="13"/>
  <c r="Z43" i="16"/>
  <c r="P7" i="13"/>
  <c r="W9" i="14"/>
  <c r="P15" i="13"/>
  <c r="P17" i="13"/>
  <c r="W7" i="14"/>
  <c r="Z33" i="16"/>
  <c r="Z6" i="15"/>
  <c r="Z26" i="16"/>
  <c r="Z11" i="16"/>
  <c r="P22" i="13"/>
  <c r="W5" i="14"/>
  <c r="Z17" i="16"/>
  <c r="W13" i="14"/>
  <c r="Z4" i="15"/>
  <c r="Z32" i="16"/>
  <c r="Z19" i="16"/>
  <c r="P11" i="13"/>
  <c r="P19" i="13"/>
  <c r="Z9" i="16"/>
  <c r="Z36" i="16"/>
  <c r="Z22" i="16"/>
  <c r="P5" i="13"/>
  <c r="Z37" i="16"/>
  <c r="Z8" i="17"/>
  <c r="Z25" i="16"/>
  <c r="W16" i="14"/>
  <c r="Z15" i="15"/>
  <c r="Z42" i="16"/>
  <c r="Z46" i="16"/>
  <c r="Z10" i="15"/>
  <c r="P10" i="13"/>
  <c r="Z28" i="16"/>
  <c r="W12" i="14"/>
  <c r="W15" i="14"/>
  <c r="Z12" i="16"/>
  <c r="Z39" i="16"/>
  <c r="Z9" i="17"/>
  <c r="Z8" i="16"/>
  <c r="Z12" i="15"/>
  <c r="Z24" i="16"/>
  <c r="W10" i="14"/>
  <c r="Z21" i="16"/>
  <c r="Z41" i="16"/>
  <c r="Z9" i="15"/>
  <c r="P14" i="13"/>
  <c r="P9" i="13"/>
  <c r="Z47" i="16"/>
  <c r="Z30" i="16"/>
  <c r="W11" i="14"/>
  <c r="Z31" i="16"/>
  <c r="Z44" i="16"/>
  <c r="Z40" i="16"/>
  <c r="Z20" i="16"/>
  <c r="Z27" i="16"/>
  <c r="Q6" i="18"/>
  <c r="P8" i="13"/>
  <c r="W19" i="14"/>
  <c r="Z45" i="16"/>
  <c r="Z14" i="15"/>
  <c r="W17" i="14"/>
  <c r="Z16" i="16"/>
  <c r="Z11" i="17"/>
  <c r="P12" i="13"/>
  <c r="Z35" i="16"/>
  <c r="Z29" i="16"/>
  <c r="P18" i="13"/>
  <c r="W18" i="14"/>
  <c r="Z7" i="15"/>
  <c r="Z14" i="16"/>
  <c r="Z34" i="16"/>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08" i="17"/>
  <c r="G66" i="17"/>
  <c r="G66" i="15"/>
  <c r="G28" i="17"/>
  <c r="G105" i="15"/>
  <c r="G106" i="17"/>
  <c r="G25" i="15"/>
  <c r="G31" i="17"/>
  <c r="G10" i="15"/>
  <c r="G114" i="17"/>
  <c r="G93" i="15"/>
  <c r="G90" i="17"/>
  <c r="G37" i="17"/>
  <c r="G24" i="15"/>
  <c r="G30" i="16"/>
  <c r="G79" i="17"/>
  <c r="G11" i="17"/>
  <c r="G14" i="17"/>
  <c r="G46" i="17"/>
  <c r="G95" i="15"/>
  <c r="G81" i="17"/>
  <c r="G37" i="16"/>
  <c r="G100" i="15"/>
  <c r="G81" i="15"/>
  <c r="G23" i="16"/>
  <c r="G110" i="15"/>
  <c r="G101" i="15"/>
  <c r="G109" i="17"/>
  <c r="G25" i="17"/>
  <c r="G7" i="15"/>
  <c r="G112" i="15"/>
  <c r="G107" i="15"/>
  <c r="G100" i="17"/>
  <c r="G54" i="17"/>
  <c r="G33" i="16"/>
  <c r="G49" i="17"/>
  <c r="G12" i="15"/>
  <c r="G10" i="16"/>
  <c r="G34" i="17"/>
  <c r="G46" i="16"/>
  <c r="G56" i="15"/>
  <c r="G65" i="15"/>
  <c r="G69" i="17"/>
  <c r="G39" i="16"/>
  <c r="G20" i="16"/>
  <c r="G22" i="17"/>
  <c r="G78" i="17"/>
  <c r="F4" i="14"/>
  <c r="G67" i="15"/>
  <c r="G60" i="17"/>
  <c r="G52" i="15"/>
  <c r="G92" i="17"/>
  <c r="G80" i="15"/>
  <c r="G58" i="15"/>
  <c r="G83" i="17"/>
  <c r="G41" i="17"/>
  <c r="G36" i="16"/>
  <c r="G94" i="17"/>
  <c r="G97" i="17"/>
  <c r="G37" i="15"/>
  <c r="G36" i="15"/>
  <c r="G55" i="15"/>
  <c r="G115" i="17"/>
  <c r="G41" i="15"/>
  <c r="G59" i="15"/>
  <c r="G48" i="16"/>
  <c r="G64" i="15"/>
  <c r="G14" i="15"/>
  <c r="G99" i="15"/>
  <c r="G51" i="17"/>
  <c r="G14" i="16"/>
  <c r="G120" i="17"/>
  <c r="G50" i="17"/>
  <c r="G9" i="16"/>
  <c r="G9" i="17"/>
  <c r="G88" i="15"/>
  <c r="G48" i="17"/>
  <c r="G57" i="15"/>
  <c r="G60" i="15"/>
  <c r="G45" i="16"/>
  <c r="G42" i="17"/>
  <c r="G38" i="15"/>
  <c r="G108" i="15"/>
  <c r="G24" i="17"/>
  <c r="G30" i="17"/>
  <c r="G122" i="17"/>
  <c r="G70" i="17"/>
  <c r="G40" i="16"/>
  <c r="G44" i="15"/>
  <c r="G15" i="16"/>
  <c r="G75" i="15"/>
  <c r="G91" i="17"/>
  <c r="G27" i="15"/>
  <c r="G111" i="17"/>
  <c r="G121" i="15"/>
  <c r="G41" i="16"/>
  <c r="G5" i="17"/>
  <c r="G56" i="17"/>
  <c r="G16" i="16"/>
  <c r="G47" i="17"/>
  <c r="G67" i="17"/>
  <c r="G110" i="17"/>
  <c r="G77" i="15"/>
  <c r="G40" i="17"/>
  <c r="G32" i="17"/>
  <c r="G13" i="15"/>
  <c r="G45" i="17"/>
  <c r="G44" i="17"/>
  <c r="G26" i="15"/>
  <c r="G63" i="17"/>
  <c r="G20" i="15"/>
  <c r="G36" i="17"/>
  <c r="G72" i="17"/>
  <c r="G8" i="17"/>
  <c r="G27" i="17"/>
  <c r="G99" i="17"/>
  <c r="G43" i="17"/>
  <c r="G83" i="15"/>
  <c r="G42" i="16"/>
  <c r="G74" i="15"/>
  <c r="G82" i="17"/>
  <c r="G11" i="16"/>
  <c r="G58" i="17"/>
  <c r="G65" i="17"/>
  <c r="G115" i="15"/>
  <c r="G47" i="16"/>
  <c r="G6" i="15"/>
  <c r="G84" i="15"/>
  <c r="G39" i="15"/>
  <c r="G114" i="15"/>
  <c r="G7" i="17"/>
  <c r="G22" i="16"/>
  <c r="G92" i="15"/>
  <c r="G84" i="17"/>
  <c r="G90" i="15"/>
  <c r="G73" i="15"/>
  <c r="G123" i="17"/>
  <c r="E4" i="13"/>
  <c r="G25" i="16"/>
  <c r="G123" i="15"/>
  <c r="G17" i="16"/>
  <c r="G21" i="17"/>
  <c r="G113" i="15"/>
  <c r="G57" i="17"/>
  <c r="G21" i="15"/>
  <c r="G116" i="17"/>
  <c r="G85" i="17"/>
  <c r="G119" i="17"/>
  <c r="G51" i="15"/>
  <c r="G55" i="17"/>
  <c r="G117" i="15"/>
  <c r="G29" i="16"/>
  <c r="G33" i="17"/>
  <c r="G79" i="15"/>
  <c r="G18" i="17"/>
  <c r="G68" i="17"/>
  <c r="G62" i="15"/>
  <c r="G98" i="15"/>
  <c r="G86" i="17"/>
  <c r="G52" i="17"/>
  <c r="G47" i="15"/>
  <c r="G11" i="15"/>
  <c r="G26" i="16"/>
  <c r="G38" i="16"/>
  <c r="G28" i="16"/>
  <c r="G76" i="15"/>
  <c r="G31" i="15"/>
  <c r="G73" i="17"/>
  <c r="G72" i="15"/>
  <c r="G121" i="17"/>
  <c r="G91" i="15"/>
  <c r="G21" i="16"/>
  <c r="G87" i="15"/>
  <c r="G31" i="16"/>
  <c r="G102" i="17"/>
  <c r="G88" i="17"/>
  <c r="G12" i="16"/>
  <c r="G16" i="17"/>
  <c r="G46" i="15"/>
  <c r="G42" i="15"/>
  <c r="G32" i="15"/>
  <c r="G77" i="17"/>
  <c r="G118" i="15"/>
  <c r="G82" i="15"/>
  <c r="G12" i="17"/>
  <c r="G28" i="15"/>
  <c r="G87" i="17"/>
  <c r="G111" i="15"/>
  <c r="G26" i="17"/>
  <c r="G89" i="15"/>
  <c r="G33" i="15"/>
  <c r="G44" i="16"/>
  <c r="G104" i="15"/>
  <c r="G98" i="17"/>
  <c r="G43" i="15"/>
  <c r="G109" i="15"/>
  <c r="G71" i="17"/>
  <c r="G71" i="15"/>
  <c r="G117" i="17"/>
  <c r="G18" i="16"/>
  <c r="G7" i="16"/>
  <c r="G63" i="15"/>
  <c r="G118" i="17"/>
  <c r="G35" i="15"/>
  <c r="G16" i="15"/>
  <c r="G48" i="15"/>
  <c r="G29" i="15"/>
  <c r="G15" i="15"/>
  <c r="G119" i="15"/>
  <c r="G101" i="17"/>
  <c r="G17" i="15"/>
  <c r="G103" i="17"/>
  <c r="G59" i="17"/>
  <c r="G19" i="17"/>
  <c r="G124" i="17"/>
  <c r="G75" i="17"/>
  <c r="G5" i="15"/>
  <c r="G24" i="16"/>
  <c r="G43" i="16"/>
  <c r="G27" i="16"/>
  <c r="G97" i="15"/>
  <c r="G107" i="17"/>
  <c r="G30" i="15"/>
  <c r="D4" i="18"/>
  <c r="G76" i="17"/>
  <c r="G93" i="17"/>
  <c r="G35" i="17"/>
  <c r="G19" i="16"/>
  <c r="G8" i="16"/>
  <c r="G112" i="17"/>
  <c r="G85" i="15"/>
  <c r="G8" i="15"/>
  <c r="G105" i="17"/>
  <c r="G22" i="15"/>
  <c r="G68" i="15"/>
  <c r="G53" i="17"/>
  <c r="G80" i="17"/>
  <c r="G113" i="17"/>
  <c r="G13" i="16"/>
  <c r="G4" i="15"/>
  <c r="G19" i="15"/>
  <c r="G35" i="16"/>
  <c r="G13" i="17"/>
  <c r="G61" i="15"/>
  <c r="G53" i="15"/>
  <c r="G104" i="17"/>
  <c r="G32" i="16"/>
  <c r="G39" i="17"/>
  <c r="G38" i="17"/>
  <c r="G40" i="15"/>
  <c r="G23" i="17"/>
  <c r="G9" i="15"/>
  <c r="G34" i="16"/>
  <c r="G20" i="17"/>
  <c r="G89" i="17"/>
  <c r="G29" i="17"/>
  <c r="G122" i="15"/>
  <c r="G18" i="15"/>
  <c r="G45" i="15"/>
  <c r="G94" i="15"/>
  <c r="G74" i="17"/>
  <c r="G54" i="15"/>
  <c r="G49" i="15"/>
  <c r="G64" i="17"/>
  <c r="G116" i="15"/>
  <c r="G62" i="17"/>
  <c r="G102" i="15"/>
  <c r="G10" i="17"/>
  <c r="G34" i="15"/>
  <c r="G96" i="17"/>
  <c r="G95" i="17"/>
  <c r="G86" i="15"/>
  <c r="G69" i="15"/>
  <c r="G106" i="15"/>
  <c r="G120" i="15"/>
  <c r="G61" i="17"/>
  <c r="G6" i="17"/>
  <c r="G23" i="15"/>
  <c r="G70" i="15"/>
  <c r="G78" i="15"/>
  <c r="G103" i="15"/>
  <c r="G96" i="15"/>
  <c r="G15" i="17"/>
  <c r="G17" i="17"/>
  <c r="G50" i="15"/>
  <c r="Z7" i="16"/>
  <c r="Q3" i="18"/>
  <c r="E5" i="10" l="1"/>
  <c r="E6" i="11"/>
  <c r="C7" i="11"/>
  <c r="E5" i="11"/>
  <c r="E4" i="10"/>
  <c r="C7" i="10"/>
  <c r="E6" i="10"/>
  <c r="E4" i="9"/>
  <c r="E6" i="9"/>
  <c r="C7" i="9"/>
  <c r="E5" i="9"/>
  <c r="F6" i="9"/>
  <c r="F6" i="10"/>
  <c r="F5" i="10"/>
  <c r="F5" i="9"/>
  <c r="F5" i="11"/>
  <c r="F6" i="11"/>
  <c r="C8" i="11" l="1"/>
  <c r="E7" i="11"/>
  <c r="E7" i="10"/>
  <c r="C8" i="10"/>
  <c r="C8" i="9"/>
  <c r="E7" i="9"/>
  <c r="G6" i="9"/>
  <c r="G6" i="11"/>
  <c r="G5" i="10"/>
  <c r="G5" i="11"/>
  <c r="G6" i="10"/>
  <c r="F7" i="9"/>
  <c r="F7" i="11"/>
  <c r="F7" i="10"/>
  <c r="G5" i="9"/>
  <c r="C9" i="11" l="1"/>
  <c r="E8" i="11"/>
  <c r="C9" i="10"/>
  <c r="E8" i="10"/>
  <c r="E8" i="9"/>
  <c r="C9" i="9"/>
  <c r="F8" i="9"/>
  <c r="F8" i="10"/>
  <c r="G7" i="11"/>
  <c r="G7" i="9"/>
  <c r="G7" i="10"/>
  <c r="F8" i="11"/>
  <c r="E4" i="11" l="1"/>
  <c r="E9" i="11"/>
  <c r="C10" i="11"/>
  <c r="E9" i="10"/>
  <c r="C10" i="10"/>
  <c r="E9" i="9"/>
  <c r="C10" i="9"/>
  <c r="F9" i="11"/>
  <c r="G8" i="9"/>
  <c r="F9" i="10"/>
  <c r="G8" i="10"/>
  <c r="F9" i="9"/>
  <c r="G8" i="11"/>
  <c r="C11" i="11" l="1"/>
  <c r="E10" i="11"/>
  <c r="E10" i="10"/>
  <c r="C11" i="10"/>
  <c r="C11" i="9"/>
  <c r="E10" i="9"/>
  <c r="G9" i="9"/>
  <c r="G9" i="11"/>
  <c r="F10" i="11"/>
  <c r="F10" i="10"/>
  <c r="F10" i="9"/>
  <c r="G9" i="10"/>
  <c r="C12" i="11" l="1"/>
  <c r="E11" i="11"/>
  <c r="C12" i="10"/>
  <c r="E11" i="10"/>
  <c r="C12" i="9"/>
  <c r="E11" i="9"/>
  <c r="F11" i="11"/>
  <c r="G10" i="9"/>
  <c r="G10" i="10"/>
  <c r="F11" i="10"/>
  <c r="F11" i="9"/>
  <c r="G10" i="11"/>
  <c r="C13" i="11" l="1"/>
  <c r="E12" i="11"/>
  <c r="E12" i="10"/>
  <c r="C13" i="10"/>
  <c r="E12" i="9"/>
  <c r="C13" i="9"/>
  <c r="F12" i="9"/>
  <c r="G11" i="11"/>
  <c r="G11" i="9"/>
  <c r="F12" i="10"/>
  <c r="F12" i="11"/>
  <c r="G11" i="10"/>
  <c r="C14" i="11" l="1"/>
  <c r="E13" i="11"/>
  <c r="C14" i="10"/>
  <c r="E13" i="10"/>
  <c r="C14" i="9"/>
  <c r="E13" i="9"/>
  <c r="F13" i="9"/>
  <c r="F13" i="10"/>
  <c r="F13" i="11"/>
  <c r="G12" i="11"/>
  <c r="G12" i="9"/>
  <c r="G12" i="10"/>
  <c r="E14" i="11" l="1"/>
  <c r="C15" i="11"/>
  <c r="C15" i="10"/>
  <c r="E14" i="10"/>
  <c r="E14" i="9"/>
  <c r="C15" i="9"/>
  <c r="G13" i="9"/>
  <c r="G13" i="11"/>
  <c r="G13" i="10"/>
  <c r="F14" i="11"/>
  <c r="F14" i="9"/>
  <c r="F14" i="10"/>
  <c r="C16" i="11" l="1"/>
  <c r="E15" i="11"/>
  <c r="E15" i="10"/>
  <c r="C16" i="10"/>
  <c r="C16" i="9"/>
  <c r="E15" i="9"/>
  <c r="G14" i="9"/>
  <c r="F15" i="9"/>
  <c r="G14" i="11"/>
  <c r="F15" i="11"/>
  <c r="G14" i="10"/>
  <c r="F15" i="10"/>
  <c r="C17" i="11" l="1"/>
  <c r="E16" i="11"/>
  <c r="E16" i="10"/>
  <c r="C17" i="10"/>
  <c r="C17" i="9"/>
  <c r="E16" i="9"/>
  <c r="F16" i="9"/>
  <c r="F16" i="11"/>
  <c r="G15" i="10"/>
  <c r="G15" i="9"/>
  <c r="G15" i="11"/>
  <c r="F16" i="10"/>
  <c r="E17" i="11" l="1"/>
  <c r="C18" i="11"/>
  <c r="E17" i="10"/>
  <c r="C18" i="10"/>
  <c r="C18" i="9"/>
  <c r="E17" i="9"/>
  <c r="F17" i="10"/>
  <c r="G16" i="10"/>
  <c r="F17" i="9"/>
  <c r="G16" i="11"/>
  <c r="G16" i="9"/>
  <c r="F17" i="11"/>
  <c r="C19" i="11" l="1"/>
  <c r="E18" i="11"/>
  <c r="C19" i="10"/>
  <c r="E18" i="10"/>
  <c r="C19" i="9"/>
  <c r="E18" i="9"/>
  <c r="F18" i="10"/>
  <c r="F18" i="11"/>
  <c r="F18" i="9"/>
  <c r="G17" i="10"/>
  <c r="G17" i="11"/>
  <c r="G17" i="9"/>
  <c r="E19" i="11" l="1"/>
  <c r="C20" i="11"/>
  <c r="C20" i="10"/>
  <c r="E19" i="10"/>
  <c r="E19" i="9"/>
  <c r="C20" i="9"/>
  <c r="F19" i="9"/>
  <c r="G18" i="10"/>
  <c r="G18" i="9"/>
  <c r="G18" i="11"/>
  <c r="F19" i="11"/>
  <c r="F19" i="10"/>
  <c r="C21" i="11" l="1"/>
  <c r="E20" i="11"/>
  <c r="E20" i="10"/>
  <c r="C21" i="10"/>
  <c r="E20" i="9"/>
  <c r="C21" i="9"/>
  <c r="F20" i="9"/>
  <c r="F20" i="10"/>
  <c r="G19" i="11"/>
  <c r="G19" i="10"/>
  <c r="G19" i="9"/>
  <c r="F20" i="11"/>
  <c r="C22" i="11" l="1"/>
  <c r="E21" i="11"/>
  <c r="C22" i="10"/>
  <c r="E21" i="10"/>
  <c r="C22" i="9"/>
  <c r="E21" i="9"/>
  <c r="F21" i="11"/>
  <c r="F21" i="9"/>
  <c r="G20" i="11"/>
  <c r="F21" i="10"/>
  <c r="G20" i="9"/>
  <c r="G20" i="10"/>
  <c r="E22" i="11" l="1"/>
  <c r="C23" i="11"/>
  <c r="C23" i="10"/>
  <c r="E22" i="10"/>
  <c r="E22" i="9"/>
  <c r="C23" i="9"/>
  <c r="F22" i="11"/>
  <c r="G21" i="11"/>
  <c r="F22" i="9"/>
  <c r="F22" i="10"/>
  <c r="G21" i="9"/>
  <c r="G21" i="10"/>
  <c r="C24" i="11" l="1"/>
  <c r="E23" i="11"/>
  <c r="C24" i="10"/>
  <c r="E23" i="10"/>
  <c r="C24" i="9"/>
  <c r="E23" i="9"/>
  <c r="G22" i="11"/>
  <c r="G22" i="9"/>
  <c r="F23" i="11"/>
  <c r="F23" i="9"/>
  <c r="G22" i="10"/>
  <c r="F23" i="10"/>
  <c r="C25" i="11" l="1"/>
  <c r="E24" i="11"/>
  <c r="C25" i="10"/>
  <c r="E24" i="10"/>
  <c r="C25" i="9"/>
  <c r="E24" i="9"/>
  <c r="G23" i="10"/>
  <c r="G23" i="9"/>
  <c r="F24" i="11"/>
  <c r="G23" i="11"/>
  <c r="F24" i="10"/>
  <c r="F24" i="9"/>
  <c r="E25" i="11" l="1"/>
  <c r="C26" i="11"/>
  <c r="E25" i="10"/>
  <c r="C26" i="10"/>
  <c r="E25" i="9"/>
  <c r="C26" i="9"/>
  <c r="F25" i="9"/>
  <c r="F25" i="10"/>
  <c r="F25" i="11"/>
  <c r="G24" i="11"/>
  <c r="G24" i="9"/>
  <c r="G24" i="10"/>
  <c r="E26" i="11" l="1"/>
  <c r="C27" i="11"/>
  <c r="E26" i="10"/>
  <c r="C27" i="10"/>
  <c r="C27" i="9"/>
  <c r="E26" i="9"/>
  <c r="G25" i="9"/>
  <c r="G25" i="10"/>
  <c r="F26" i="11"/>
  <c r="F26" i="9"/>
  <c r="F26" i="10"/>
  <c r="G25" i="11"/>
  <c r="C28" i="11" l="1"/>
  <c r="E27" i="11"/>
  <c r="C28" i="10"/>
  <c r="E27" i="10"/>
  <c r="E27" i="9"/>
  <c r="C28" i="9"/>
  <c r="G26" i="9"/>
  <c r="G26" i="11"/>
  <c r="F27" i="11"/>
  <c r="G26" i="10"/>
  <c r="F27" i="10"/>
  <c r="F27" i="9"/>
  <c r="C29" i="11" l="1"/>
  <c r="E28" i="11"/>
  <c r="E28" i="10"/>
  <c r="C29" i="10"/>
  <c r="E28" i="9"/>
  <c r="C29" i="9"/>
  <c r="G27" i="9"/>
  <c r="F28" i="11"/>
  <c r="G27" i="10"/>
  <c r="G27" i="11"/>
  <c r="F28" i="9"/>
  <c r="F28" i="10"/>
  <c r="C30" i="11" l="1"/>
  <c r="E29" i="11"/>
  <c r="C30" i="10"/>
  <c r="E29" i="10"/>
  <c r="C30" i="9"/>
  <c r="E29" i="9"/>
  <c r="G28" i="9"/>
  <c r="F29" i="9"/>
  <c r="F29" i="11"/>
  <c r="F29" i="10"/>
  <c r="G28" i="10"/>
  <c r="G28" i="11"/>
  <c r="E30" i="11" l="1"/>
  <c r="C31" i="11"/>
  <c r="C31" i="10"/>
  <c r="E30" i="10"/>
  <c r="E30" i="9"/>
  <c r="C31" i="9"/>
  <c r="F30" i="11"/>
  <c r="G29" i="9"/>
  <c r="G29" i="11"/>
  <c r="F30" i="10"/>
  <c r="F30" i="9"/>
  <c r="G29" i="10"/>
  <c r="C32" i="11" l="1"/>
  <c r="E31" i="11"/>
  <c r="E31" i="10"/>
  <c r="C32" i="10"/>
  <c r="C32" i="9"/>
  <c r="E31" i="9"/>
  <c r="F31" i="10"/>
  <c r="F31" i="9"/>
  <c r="G30" i="11"/>
  <c r="G30" i="10"/>
  <c r="G30" i="9"/>
  <c r="F31" i="11"/>
  <c r="C33" i="11" l="1"/>
  <c r="E32" i="11"/>
  <c r="E32" i="10"/>
  <c r="C33" i="10"/>
  <c r="C33" i="9"/>
  <c r="E32" i="9"/>
  <c r="G31" i="10"/>
  <c r="G31" i="9"/>
  <c r="F32" i="11"/>
  <c r="G31" i="11"/>
  <c r="F32" i="9"/>
  <c r="F32" i="10"/>
  <c r="E33" i="11" l="1"/>
  <c r="C34" i="11"/>
  <c r="C34" i="10"/>
  <c r="E33" i="10"/>
  <c r="E33" i="9"/>
  <c r="C34" i="9"/>
  <c r="F33" i="10"/>
  <c r="G32" i="10"/>
  <c r="G32" i="9"/>
  <c r="F33" i="9"/>
  <c r="G32" i="11"/>
  <c r="F33" i="11"/>
  <c r="E34" i="11" l="1"/>
  <c r="C35" i="11"/>
  <c r="C35" i="10"/>
  <c r="E34" i="10"/>
  <c r="C35" i="9"/>
  <c r="E34" i="9"/>
  <c r="F34" i="11"/>
  <c r="F34" i="10"/>
  <c r="G33" i="11"/>
  <c r="G33" i="10"/>
  <c r="F34" i="9"/>
  <c r="G33" i="9"/>
  <c r="E35" i="11" l="1"/>
  <c r="C36" i="11"/>
  <c r="E35" i="10"/>
  <c r="C36" i="10"/>
  <c r="E35" i="9"/>
  <c r="C36" i="9"/>
  <c r="F35" i="11"/>
  <c r="F35" i="9"/>
  <c r="G34" i="11"/>
  <c r="G34" i="9"/>
  <c r="G34" i="10"/>
  <c r="F35" i="10"/>
  <c r="C37" i="11" l="1"/>
  <c r="E36" i="11"/>
  <c r="E36" i="10"/>
  <c r="C37" i="10"/>
  <c r="E36" i="9"/>
  <c r="C37" i="9"/>
  <c r="F36" i="10"/>
  <c r="G35" i="10"/>
  <c r="F36" i="9"/>
  <c r="F36" i="11"/>
  <c r="G35" i="9"/>
  <c r="G35" i="11"/>
  <c r="E37" i="11" l="1"/>
  <c r="C38" i="11"/>
  <c r="C38" i="10"/>
  <c r="E37" i="10"/>
  <c r="C38" i="9"/>
  <c r="E37" i="9"/>
  <c r="G36" i="10"/>
  <c r="G36" i="9"/>
  <c r="F37" i="11"/>
  <c r="F37" i="9"/>
  <c r="G36" i="11"/>
  <c r="F37" i="10"/>
  <c r="E38" i="11" l="1"/>
  <c r="C39" i="11"/>
  <c r="C39" i="10"/>
  <c r="E38" i="10"/>
  <c r="E38" i="9"/>
  <c r="C39" i="9"/>
  <c r="F38" i="10"/>
  <c r="G37" i="10"/>
  <c r="G37" i="11"/>
  <c r="F38" i="9"/>
  <c r="F38" i="11"/>
  <c r="G37" i="9"/>
  <c r="C40" i="11" l="1"/>
  <c r="E39" i="11"/>
  <c r="C40" i="10"/>
  <c r="E39" i="10"/>
  <c r="C40" i="9"/>
  <c r="E39" i="9"/>
  <c r="F39" i="11"/>
  <c r="G38" i="9"/>
  <c r="G38" i="10"/>
  <c r="F39" i="10"/>
  <c r="F39" i="9"/>
  <c r="G38" i="11"/>
  <c r="C41" i="11" l="1"/>
  <c r="E40" i="11"/>
  <c r="E40" i="10"/>
  <c r="C41" i="10"/>
  <c r="C41" i="9"/>
  <c r="E40" i="9"/>
  <c r="G39" i="11"/>
  <c r="G39" i="10"/>
  <c r="F40" i="10"/>
  <c r="G39" i="9"/>
  <c r="F40" i="9"/>
  <c r="F40" i="11"/>
  <c r="E41" i="11" l="1"/>
  <c r="C42" i="11"/>
  <c r="E42" i="11" s="1"/>
  <c r="E41" i="10"/>
  <c r="C42" i="10"/>
  <c r="E42" i="10" s="1"/>
  <c r="E41" i="9"/>
  <c r="C42" i="9"/>
  <c r="E42" i="9" s="1"/>
  <c r="F4" i="10"/>
  <c r="F4" i="11"/>
  <c r="G4" i="10"/>
  <c r="G40" i="9"/>
  <c r="G40" i="10"/>
  <c r="F41" i="10"/>
  <c r="G4" i="11"/>
  <c r="F41" i="11"/>
  <c r="F42" i="9"/>
  <c r="G40" i="11"/>
  <c r="F42" i="11"/>
  <c r="F41" i="9"/>
  <c r="F42"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20" i="5"/>
  <c r="F26" i="5"/>
  <c r="F55" i="5"/>
  <c r="F56" i="5"/>
  <c r="G42" i="9"/>
  <c r="F60" i="5"/>
  <c r="G42" i="11"/>
  <c r="G41" i="10"/>
  <c r="G42" i="10"/>
  <c r="F63" i="5"/>
  <c r="F66" i="5"/>
  <c r="F17" i="5"/>
  <c r="F25" i="5"/>
  <c r="F48" i="5"/>
  <c r="F40" i="5"/>
  <c r="F29" i="5"/>
  <c r="F65" i="5"/>
  <c r="F38" i="5"/>
  <c r="F33" i="5"/>
  <c r="F51" i="5"/>
  <c r="F11" i="5"/>
  <c r="F10" i="5"/>
  <c r="F37" i="5"/>
  <c r="F18" i="5"/>
  <c r="F7" i="5"/>
  <c r="F64" i="5"/>
  <c r="F28" i="5"/>
  <c r="F46" i="5"/>
  <c r="F49" i="5"/>
  <c r="F24" i="5"/>
  <c r="F13" i="5"/>
  <c r="F58" i="5"/>
  <c r="F32" i="5"/>
  <c r="F57" i="5"/>
  <c r="F52" i="5"/>
  <c r="F59" i="5"/>
  <c r="F50" i="5"/>
  <c r="F44" i="5"/>
  <c r="F62" i="5"/>
  <c r="F36" i="5"/>
  <c r="F34" i="5"/>
  <c r="F15" i="5"/>
  <c r="G41" i="9"/>
  <c r="F31" i="5"/>
  <c r="F54" i="5"/>
  <c r="F45" i="5"/>
  <c r="F41" i="5"/>
  <c r="F9" i="5"/>
  <c r="F16" i="5"/>
  <c r="F8" i="5"/>
  <c r="F30" i="5"/>
  <c r="F21" i="5"/>
  <c r="F14" i="5"/>
  <c r="G41" i="11"/>
  <c r="F12" i="5"/>
  <c r="F19" i="5"/>
  <c r="F22" i="5"/>
  <c r="F53" i="5"/>
  <c r="F23" i="5"/>
  <c r="F39" i="5"/>
  <c r="F42" i="5"/>
  <c r="F27" i="5"/>
  <c r="F43" i="5"/>
  <c r="F61" i="5"/>
  <c r="F47" i="5"/>
  <c r="F35" i="5"/>
  <c r="Q3" i="60"/>
  <c r="Y3" i="20"/>
  <c r="AM6" i="16" l="1"/>
  <c r="H14" i="4"/>
  <c r="I14" i="4"/>
  <c r="S3" i="9"/>
  <c r="X5" i="11" a="1"/>
  <c r="S3" i="10"/>
  <c r="G6" i="16"/>
  <c r="G23" i="5"/>
  <c r="H9" i="4"/>
  <c r="G51" i="5"/>
  <c r="G11" i="5"/>
  <c r="I11" i="4"/>
  <c r="G38" i="5"/>
  <c r="G25" i="5"/>
  <c r="G46" i="5"/>
  <c r="G61" i="5"/>
  <c r="G43" i="5"/>
  <c r="G14" i="5"/>
  <c r="G20" i="5"/>
  <c r="G54" i="5"/>
  <c r="G18" i="5"/>
  <c r="G30" i="5"/>
  <c r="G36" i="5"/>
  <c r="I7" i="4"/>
  <c r="G59" i="5"/>
  <c r="M4" i="15" a="1"/>
  <c r="G8" i="5"/>
  <c r="G32" i="5"/>
  <c r="G40" i="5"/>
  <c r="G42" i="5"/>
  <c r="G34" i="5"/>
  <c r="G6" i="5"/>
  <c r="G50" i="5"/>
  <c r="G26" i="5"/>
  <c r="G28" i="5"/>
  <c r="G62" i="5"/>
  <c r="G33" i="5"/>
  <c r="G24" i="5"/>
  <c r="G4" i="9"/>
  <c r="G22" i="5"/>
  <c r="G56" i="5"/>
  <c r="G10" i="5"/>
  <c r="M8" i="17" a="1"/>
  <c r="G13" i="5"/>
  <c r="I13" i="4"/>
  <c r="I12" i="4"/>
  <c r="G31" i="5"/>
  <c r="G29" i="5"/>
  <c r="H7" i="4"/>
  <c r="G64" i="5"/>
  <c r="G19" i="5"/>
  <c r="H12" i="4"/>
  <c r="G65" i="5"/>
  <c r="H8" i="4"/>
  <c r="G17" i="5"/>
  <c r="G47" i="5"/>
  <c r="I8" i="4"/>
  <c r="H10" i="4"/>
  <c r="G37" i="5"/>
  <c r="G48" i="5"/>
  <c r="G66" i="5"/>
  <c r="G45" i="5"/>
  <c r="G39" i="5"/>
  <c r="G35" i="5"/>
  <c r="G60" i="5"/>
  <c r="G27" i="5"/>
  <c r="G53" i="5"/>
  <c r="G63" i="5"/>
  <c r="G15" i="5"/>
  <c r="G12" i="5"/>
  <c r="I9" i="4"/>
  <c r="G7" i="5"/>
  <c r="G3" i="15"/>
  <c r="D7" i="62"/>
  <c r="G21" i="5"/>
  <c r="I10" i="4"/>
  <c r="G4" i="17"/>
  <c r="G55" i="5"/>
  <c r="M7" i="16" a="1"/>
  <c r="H11" i="4"/>
  <c r="G9" i="5"/>
  <c r="G58" i="5"/>
  <c r="G57" i="5"/>
  <c r="G49" i="5"/>
  <c r="G16" i="5"/>
  <c r="G52" i="5"/>
  <c r="H13" i="4"/>
  <c r="G44" i="5"/>
  <c r="G41" i="5"/>
  <c r="AM47" i="16"/>
  <c r="AM40" i="16"/>
  <c r="AM43" i="16"/>
  <c r="AM21" i="16"/>
  <c r="AM13" i="16"/>
  <c r="AM27" i="16"/>
  <c r="Y3" i="22"/>
  <c r="Y3" i="21"/>
  <c r="AM12" i="16"/>
  <c r="AM35" i="16"/>
  <c r="AM39" i="16"/>
  <c r="AN6" i="16"/>
  <c r="AM15" i="16"/>
  <c r="AM32" i="16"/>
  <c r="AM23" i="16"/>
  <c r="AM10" i="16"/>
  <c r="AM38" i="16"/>
  <c r="AM30" i="16"/>
  <c r="W3" i="14"/>
  <c r="AM31" i="16"/>
  <c r="AM37" i="16"/>
  <c r="AM45" i="16"/>
  <c r="Z2" i="15"/>
  <c r="Z5" i="16"/>
  <c r="Z6" i="17"/>
  <c r="AM9" i="16"/>
  <c r="AM25" i="16"/>
  <c r="AM29" i="16"/>
  <c r="AM7" i="16"/>
  <c r="AM28" i="16"/>
  <c r="AM33" i="16"/>
  <c r="AM20" i="16"/>
  <c r="AM18" i="16"/>
  <c r="AM26" i="16"/>
  <c r="AM48" i="16"/>
  <c r="AM34" i="16"/>
  <c r="P3" i="13"/>
  <c r="AM11" i="16"/>
  <c r="AC3" i="23"/>
  <c r="AM17" i="16"/>
  <c r="AM19" i="16"/>
  <c r="AM46" i="16"/>
  <c r="AM24" i="16"/>
  <c r="AM41" i="16"/>
  <c r="AM36" i="16"/>
  <c r="AM8" i="16"/>
  <c r="AM42" i="16"/>
  <c r="AM14" i="16"/>
  <c r="AM16" i="16"/>
  <c r="AM22" i="16"/>
  <c r="AM44" i="16"/>
  <c r="J4" i="13"/>
  <c r="S4" i="10"/>
  <c r="O4" i="22"/>
  <c r="D3" i="39"/>
  <c r="S4" i="11"/>
  <c r="D3" i="40"/>
  <c r="F4" i="61"/>
  <c r="F4" i="60"/>
  <c r="S4" i="9"/>
  <c r="S4" i="24"/>
  <c r="D3" i="43"/>
  <c r="O4" i="21"/>
  <c r="S4" i="23"/>
  <c r="X5" i="11" l="1"/>
  <c r="X14" i="11"/>
  <c r="X20" i="11"/>
  <c r="X40" i="11"/>
  <c r="X36" i="11"/>
  <c r="X30" i="11"/>
  <c r="X13" i="11"/>
  <c r="X23" i="11"/>
  <c r="X37" i="11"/>
  <c r="X39" i="11"/>
  <c r="X16" i="11"/>
  <c r="X38" i="11"/>
  <c r="X28" i="11"/>
  <c r="X34" i="11"/>
  <c r="X22" i="11"/>
  <c r="X41" i="11"/>
  <c r="X24" i="11"/>
  <c r="X25" i="11"/>
  <c r="X11" i="11"/>
  <c r="X8" i="11"/>
  <c r="X27" i="11"/>
  <c r="X10" i="11"/>
  <c r="X21" i="11"/>
  <c r="X6" i="11"/>
  <c r="X33" i="11"/>
  <c r="X32" i="11"/>
  <c r="X35" i="11"/>
  <c r="X18" i="11"/>
  <c r="X31" i="11"/>
  <c r="X19" i="11"/>
  <c r="X26" i="11"/>
  <c r="X7" i="11"/>
  <c r="X29" i="11"/>
  <c r="X17" i="11"/>
  <c r="X9" i="11"/>
  <c r="X12" i="11"/>
  <c r="X15" i="11"/>
  <c r="X42" i="1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13" i="16"/>
  <c r="AN12" i="16"/>
  <c r="AN40" i="16"/>
  <c r="AN29" i="16"/>
  <c r="AN48" i="16"/>
  <c r="AN46" i="16"/>
  <c r="AN21" i="16"/>
  <c r="AN18" i="16"/>
  <c r="AN43" i="16"/>
  <c r="AN17" i="16"/>
  <c r="AN34" i="16"/>
  <c r="AN47" i="16"/>
  <c r="AN42" i="16"/>
  <c r="AN37" i="16"/>
  <c r="AN33" i="16"/>
  <c r="AN14" i="16"/>
  <c r="AN23" i="16"/>
  <c r="AN22" i="16"/>
  <c r="AN7" i="16"/>
  <c r="AN38" i="16"/>
  <c r="AN39" i="16"/>
  <c r="AN26" i="16"/>
  <c r="AN19" i="16"/>
  <c r="AN24" i="16"/>
  <c r="AN9" i="16"/>
  <c r="AN20" i="16"/>
  <c r="AN32" i="16"/>
  <c r="AN28" i="16"/>
  <c r="AN8" i="16"/>
  <c r="AN31" i="16"/>
  <c r="AN44" i="16"/>
  <c r="AN10" i="16"/>
  <c r="AN35" i="16"/>
  <c r="AN11" i="16"/>
  <c r="AN27" i="16"/>
  <c r="AN36" i="16"/>
  <c r="AN15" i="16"/>
  <c r="AN16" i="16"/>
  <c r="AN30" i="16"/>
  <c r="AN45" i="16"/>
  <c r="AN41" i="16"/>
  <c r="AN25" i="16"/>
  <c r="O4" i="20"/>
  <c r="X23" i="10" l="1"/>
  <c r="X18" i="10"/>
  <c r="X12" i="10"/>
  <c r="X14" i="10"/>
  <c r="X35" i="10"/>
  <c r="X5" i="10"/>
  <c r="X28" i="10"/>
  <c r="X29" i="10"/>
  <c r="X9" i="10"/>
  <c r="X36" i="10"/>
  <c r="X19" i="10"/>
  <c r="X21" i="10"/>
  <c r="X30" i="10"/>
  <c r="X13" i="10"/>
  <c r="X15" i="10"/>
  <c r="X39" i="10"/>
  <c r="X22" i="10"/>
  <c r="X34" i="10"/>
  <c r="X11" i="10"/>
  <c r="X16" i="10"/>
  <c r="X38" i="10"/>
  <c r="X40" i="10"/>
  <c r="X20" i="10"/>
  <c r="X8" i="10"/>
  <c r="X37" i="10"/>
  <c r="X25" i="10"/>
  <c r="X41" i="10"/>
  <c r="X24" i="10"/>
  <c r="X26" i="10"/>
  <c r="X6" i="10"/>
  <c r="X33" i="10"/>
  <c r="X27" i="10"/>
  <c r="X10" i="10"/>
  <c r="X31" i="10"/>
  <c r="X17" i="10"/>
  <c r="X32" i="10"/>
  <c r="X7" i="10"/>
  <c r="X42" i="10"/>
  <c r="X14" i="9"/>
  <c r="X18" i="9"/>
  <c r="X27" i="9"/>
  <c r="X13" i="9"/>
  <c r="X6" i="9"/>
  <c r="X30" i="9"/>
  <c r="X41" i="9"/>
  <c r="X26" i="9"/>
  <c r="X16" i="9"/>
  <c r="X39" i="9"/>
  <c r="X37" i="9"/>
  <c r="X38" i="9"/>
  <c r="X9" i="9"/>
  <c r="X31" i="9"/>
  <c r="X19" i="9"/>
  <c r="X28" i="9"/>
  <c r="X25" i="9"/>
  <c r="X36" i="9"/>
  <c r="X10" i="9"/>
  <c r="X7" i="9"/>
  <c r="X17" i="9"/>
  <c r="X34" i="9"/>
  <c r="X24" i="9"/>
  <c r="X11" i="9"/>
  <c r="X22" i="9"/>
  <c r="X35" i="9"/>
  <c r="X29" i="9"/>
  <c r="X42" i="9"/>
  <c r="X33" i="9"/>
  <c r="X40" i="9"/>
  <c r="X5" i="9"/>
  <c r="X8" i="9"/>
  <c r="X21" i="9"/>
  <c r="X15" i="9"/>
  <c r="X23" i="9"/>
  <c r="X32" i="9"/>
  <c r="X12" i="9"/>
  <c r="X20" i="9"/>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30" i="11"/>
  <c r="AC33" i="11"/>
  <c r="AC24" i="11"/>
  <c r="AC26" i="11"/>
  <c r="AC6" i="11"/>
  <c r="AC12" i="9"/>
  <c r="AC31" i="11"/>
  <c r="AC22" i="11"/>
  <c r="AC5" i="11"/>
  <c r="AC37" i="11"/>
  <c r="AC8" i="11"/>
  <c r="AC29" i="11"/>
  <c r="AC15" i="11"/>
  <c r="AC21" i="11"/>
  <c r="AC28" i="11"/>
  <c r="AC25" i="11"/>
  <c r="AC39" i="11"/>
  <c r="AC12" i="11"/>
  <c r="AC7" i="11"/>
  <c r="AC27" i="11"/>
  <c r="AC36" i="11"/>
  <c r="AC19" i="11"/>
  <c r="AC16" i="11"/>
  <c r="AC11" i="11"/>
  <c r="AC18" i="11"/>
  <c r="AC14" i="11"/>
  <c r="AC17" i="11"/>
  <c r="AC34" i="11"/>
  <c r="AC23" i="11"/>
  <c r="AC38" i="11"/>
  <c r="AC9" i="11"/>
  <c r="AC34" i="9"/>
  <c r="AC10" i="11"/>
  <c r="AC32" i="11"/>
  <c r="AC13" i="11"/>
  <c r="AC20" i="11"/>
  <c r="AC35"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33" i="9"/>
  <c r="AC38" i="9"/>
  <c r="AC7" i="10"/>
  <c r="AC42" i="11"/>
  <c r="AC7" i="9"/>
  <c r="AC39" i="10"/>
  <c r="AC30" i="9"/>
  <c r="AC42" i="9"/>
  <c r="AC31" i="10"/>
  <c r="AC40" i="10"/>
  <c r="AC20" i="9"/>
  <c r="AC10" i="10"/>
  <c r="AC6" i="9"/>
  <c r="AC35" i="10"/>
  <c r="AC18" i="9"/>
  <c r="AC24" i="9"/>
  <c r="AC12" i="10"/>
  <c r="AC17" i="9"/>
  <c r="AC21" i="10"/>
  <c r="AC25" i="10"/>
  <c r="AC35" i="9"/>
  <c r="AC19" i="9"/>
  <c r="AC39" i="9"/>
  <c r="AC24" i="10"/>
  <c r="AC21" i="9"/>
  <c r="AC29" i="9"/>
  <c r="AC9" i="10"/>
  <c r="AC16" i="9"/>
  <c r="AC13" i="10"/>
  <c r="AC36" i="9"/>
  <c r="AC37" i="10"/>
  <c r="AC13" i="9"/>
  <c r="AC5" i="10"/>
  <c r="AC18" i="10"/>
  <c r="AC40" i="11"/>
  <c r="AC26" i="10"/>
  <c r="AC11" i="10"/>
  <c r="AC9" i="9"/>
  <c r="AC16" i="10"/>
  <c r="AC22" i="9"/>
  <c r="AC31" i="9"/>
  <c r="AC15" i="10"/>
  <c r="AC37" i="9"/>
  <c r="AC29" i="10"/>
  <c r="AC19" i="10"/>
  <c r="AC26" i="9"/>
  <c r="AC10" i="9"/>
  <c r="AC14" i="9"/>
  <c r="AC32" i="9"/>
  <c r="AC30" i="10"/>
  <c r="AC27" i="9"/>
  <c r="AC27" i="10"/>
  <c r="AC34" i="10"/>
  <c r="AC36" i="10"/>
  <c r="AC41" i="9"/>
  <c r="AC41" i="11"/>
  <c r="AC40" i="9"/>
  <c r="AC22" i="10"/>
  <c r="AC8" i="10"/>
  <c r="AC23" i="10"/>
  <c r="AC28" i="10"/>
  <c r="AC32" i="10"/>
  <c r="AC14" i="10"/>
  <c r="AC25" i="9"/>
  <c r="AC5" i="9"/>
  <c r="AC15" i="9"/>
  <c r="AC23" i="9"/>
  <c r="AC6" i="10"/>
  <c r="AC8" i="9"/>
  <c r="AC17" i="10"/>
  <c r="AC20" i="10"/>
  <c r="AC33" i="10"/>
  <c r="AC11" i="9"/>
  <c r="AC28" i="9"/>
  <c r="AC38" i="10"/>
  <c r="O3" i="15"/>
  <c r="O6" i="16"/>
  <c r="AJ40" i="10" l="1"/>
  <c r="AC41" i="10"/>
  <c r="AC3" i="9"/>
  <c r="AC3" i="11"/>
  <c r="AC42" i="10"/>
  <c r="AJ41" i="10" l="1"/>
  <c r="AJ42" i="10"/>
  <c r="R1" i="65"/>
  <c r="AC3" i="64"/>
  <c r="AC3" i="10"/>
  <c r="D6" i="62"/>
  <c r="M4" i="14"/>
  <c r="S4" i="64"/>
</calcChain>
</file>

<file path=xl/sharedStrings.xml><?xml version="1.0" encoding="utf-8"?>
<sst xmlns="http://schemas.openxmlformats.org/spreadsheetml/2006/main" count="3109" uniqueCount="336">
  <si>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</si>
  <si>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</si>
  <si>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</si>
  <si>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</si>
  <si>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</si>
  <si>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</si>
  <si>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</si>
  <si>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</si>
  <si>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</si>
  <si>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</si>
  <si>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</si>
  <si>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</si>
  <si>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</si>
  <si>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</si>
  <si>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</si>
  <si>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</si>
  <si>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</si>
  <si>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</si>
  <si>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</si>
  <si>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</si>
  <si>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</si>
  <si>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</si>
  <si>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</si>
  <si>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</si>
  <si>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</si>
  <si>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</si>
  <si>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</si>
  <si>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</si>
  <si>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</si>
  <si>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</si>
  <si>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</si>
  <si>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</si>
  <si>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</si>
  <si>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</si>
  <si>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</si>
  <si>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</si>
  <si>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</si>
  <si>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</si>
  <si>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</si>
  <si>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</si>
  <si>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</si>
  <si>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</si>
  <si>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</si>
  <si>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</si>
  <si>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</si>
  <si>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</si>
  <si>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</si>
  <si>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</si>
  <si>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</si>
  <si>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</si>
  <si>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</si>
  <si>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</si>
  <si>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</si>
  <si>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</si>
  <si>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</si>
  <si>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</si>
  <si>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</si>
  <si>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</si>
  <si>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</si>
  <si>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</si>
  <si>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</si>
  <si>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</si>
  <si>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</si>
  <si>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</si>
  <si>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</si>
  <si>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</si>
  <si>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</si>
  <si>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</si>
  <si>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</si>
  <si>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</si>
  <si>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</si>
  <si>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</si>
  <si>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</si>
  <si>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</si>
  <si>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</si>
  <si>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</si>
  <si>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</si>
  <si>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</si>
  <si>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</si>
  <si>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</si>
  <si>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</si>
  <si>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</si>
  <si>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</si>
  <si>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</si>
  <si>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</si>
  <si>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</si>
  <si>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</si>
  <si>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</si>
  <si>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</si>
  <si>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</si>
  <si>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</si>
  <si>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</si>
  <si>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</si>
  <si>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</si>
  <si>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</si>
  <si>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</si>
  <si>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</si>
  <si>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</si>
  <si>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</si>
  <si>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</si>
  <si>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</si>
  <si>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</si>
  <si>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</si>
  <si>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</si>
  <si>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</si>
  <si>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</si>
  <si>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</si>
  <si>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</si>
  <si>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</si>
  <si>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</si>
  <si>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</si>
  <si>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</si>
  <si>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</si>
  <si>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</si>
  <si>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</si>
  <si>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</si>
  <si>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</si>
  <si>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</si>
  <si>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</si>
  <si>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</si>
  <si>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</si>
  <si>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</si>
  <si>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</si>
  <si>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</si>
  <si>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</si>
  <si>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</si>
  <si>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</si>
  <si>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</si>
  <si>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</si>
  <si>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</si>
  <si>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</si>
  <si>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</si>
  <si>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</si>
  <si>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</si>
  <si>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</si>
  <si>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</si>
  <si>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</si>
  <si>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</si>
  <si>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</si>
  <si>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</si>
  <si>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</si>
  <si>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</si>
  <si>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</si>
  <si>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</si>
  <si>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</si>
  <si>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</si>
  <si>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</si>
  <si>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</si>
  <si>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</si>
  <si>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</si>
  <si>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</si>
  <si>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</si>
  <si>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</si>
  <si>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</si>
  <si>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</si>
  <si>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</si>
  <si>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</si>
  <si>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</si>
  <si>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</si>
  <si>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</si>
  <si>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</si>
  <si>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</si>
  <si>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</si>
  <si>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</si>
  <si>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</si>
  <si>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</si>
  <si>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</si>
  <si>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</si>
  <si>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</si>
  <si>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</si>
  <si>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</si>
  <si>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</si>
  <si>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</si>
  <si>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</si>
  <si>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</si>
  <si>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</si>
  <si>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</si>
  <si>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</si>
  <si>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</si>
  <si>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</si>
  <si>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</si>
  <si>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</si>
  <si>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</si>
  <si>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</si>
  <si>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</si>
  <si>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</si>
  <si>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</si>
  <si>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</si>
  <si>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</si>
  <si>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</si>
  <si>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</si>
  <si>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</si>
  <si>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</si>
  <si>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</si>
  <si>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</si>
  <si>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</si>
  <si>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</si>
  <si>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</si>
  <si>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</si>
  <si>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</si>
  <si>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</si>
  <si>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</si>
  <si>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</si>
  <si>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</si>
  <si>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</si>
  <si>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</si>
  <si>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</si>
  <si>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</si>
  <si>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</si>
  <si>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</si>
  <si>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</si>
  <si>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</si>
  <si>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</si>
  <si>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</si>
  <si>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</si>
  <si>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</si>
  <si>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</si>
  <si>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</si>
  <si>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</si>
  <si>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</si>
  <si>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</si>
  <si>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</si>
  <si>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</si>
  <si>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</si>
  <si>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</si>
  <si>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</si>
  <si>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</si>
  <si>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</si>
  <si>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</si>
  <si>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</si>
  <si>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</si>
  <si>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</si>
  <si>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</si>
  <si>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</si>
  <si>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</si>
  <si>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</si>
  <si>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</si>
  <si>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</si>
  <si>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</si>
  <si>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</si>
  <si>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</si>
  <si>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</si>
  <si>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</si>
  <si>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</si>
  <si>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</si>
  <si>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</si>
  <si>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</si>
  <si>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</si>
  <si>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</si>
  <si>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</si>
  <si>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</si>
  <si>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</si>
  <si>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</si>
  <si>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</si>
  <si>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</si>
  <si>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</si>
  <si>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</si>
  <si>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</si>
  <si>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</si>
  <si>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</si>
  <si>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</si>
  <si>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</si>
  <si>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</si>
  <si>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</si>
  <si>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</si>
  <si>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</si>
  <si>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</si>
  <si>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</si>
  <si>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</si>
  <si>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</si>
  <si>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</si>
  <si>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</si>
  <si>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</si>
  <si>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</si>
  <si>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</si>
  <si>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</si>
  <si>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</si>
  <si>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</si>
  <si>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</si>
  <si>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</si>
  <si>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</si>
  <si>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</si>
  <si>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</si>
  <si>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</si>
  <si>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</si>
  <si>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</si>
  <si>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</si>
  <si>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</si>
  <si>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</si>
  <si>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</si>
  <si>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</si>
  <si>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</si>
  <si>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</si>
  <si>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</si>
  <si>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</si>
  <si>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</si>
  <si>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</si>
  <si>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</si>
  <si>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</si>
  <si>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</si>
  <si>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</si>
  <si>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</si>
  <si>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</si>
  <si>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</si>
  <si>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</si>
  <si>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</si>
  <si>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</si>
  <si>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</si>
  <si>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</si>
  <si>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</si>
  <si>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LastFixingsTrigger</t>
  </si>
  <si>
    <t>General Settings</t>
  </si>
  <si>
    <t>Additional Settings</t>
  </si>
  <si>
    <t xml:space="preserve">FEB15 </t>
  </si>
  <si>
    <t xml:space="preserve">MAR15 </t>
  </si>
  <si>
    <t>SM</t>
  </si>
  <si>
    <t>RIC Not Found</t>
  </si>
  <si>
    <t xml:space="preserve">           </t>
  </si>
  <si>
    <t xml:space="preserve">APR15 </t>
  </si>
  <si>
    <t>GBP_STD_#20150617D</t>
  </si>
  <si>
    <t>MID</t>
  </si>
  <si>
    <t xml:space="preserve">MAY15 </t>
  </si>
  <si>
    <t xml:space="preserve">JUN15 </t>
  </si>
  <si>
    <t xml:space="preserve">JUL15 </t>
  </si>
  <si>
    <t>Condition</t>
  </si>
  <si>
    <t>Timestamp</t>
  </si>
  <si>
    <t>Last Quote Close</t>
  </si>
  <si>
    <t>Order by:</t>
  </si>
  <si>
    <t>DESC</t>
  </si>
  <si>
    <t>Fields:</t>
  </si>
  <si>
    <t>LAST_QUOTE.TIMESTAMP</t>
  </si>
  <si>
    <t>LAST_QUOTE.CLOSE</t>
  </si>
  <si>
    <t>GBP6MFSR=</t>
  </si>
  <si>
    <t>GBP3MFSR=</t>
  </si>
  <si>
    <t>GBP1YFSR=</t>
  </si>
  <si>
    <t>GBP1MFSR=</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</si>
</sst>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6">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xf numFmtId="9" fontId="1"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712">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xf numFmtId="169" fontId="17" fillId="0" borderId="23" xfId="4" quotePrefix="1" applyNumberFormat="1" applyFont="1" applyFill="1" applyBorder="1" applyAlignment="1">
      <alignment horizontal="center"/>
    </xf>
    <xf numFmtId="169" fontId="17" fillId="0" borderId="0" xfId="4" quotePrefix="1" applyNumberFormat="1" applyFont="1" applyFill="1" applyBorder="1" applyAlignment="1">
      <alignment horizontal="center"/>
    </xf>
    <xf numFmtId="0" fontId="17" fillId="2" borderId="8" xfId="1" applyNumberFormat="1" applyFont="1" applyFill="1" applyBorder="1" applyAlignment="1"/>
    <xf numFmtId="0" fontId="17" fillId="4" borderId="6" xfId="1" applyNumberFormat="1" applyFont="1" applyFill="1" applyBorder="1" applyAlignment="1" applyProtection="1"/>
    <xf numFmtId="0" fontId="17" fillId="9" borderId="14" xfId="1" applyFont="1" applyFill="1" applyBorder="1"/>
    <xf numFmtId="0" fontId="17" fillId="9" borderId="13" xfId="1" applyFont="1" applyFill="1" applyBorder="1"/>
    <xf numFmtId="0" fontId="17" fillId="9" borderId="12" xfId="1" applyFont="1" applyFill="1" applyBorder="1"/>
    <xf numFmtId="0" fontId="17" fillId="9" borderId="10" xfId="2" applyFont="1" applyFill="1" applyBorder="1"/>
    <xf numFmtId="0" fontId="17" fillId="9" borderId="0" xfId="2" applyFont="1" applyFill="1" applyBorder="1"/>
    <xf numFmtId="0" fontId="17" fillId="9" borderId="13" xfId="2" applyFont="1" applyFill="1" applyBorder="1"/>
    <xf numFmtId="0" fontId="17" fillId="9" borderId="0" xfId="1" applyFont="1" applyFill="1" applyBorder="1"/>
    <xf numFmtId="173" fontId="17" fillId="9" borderId="14" xfId="14" applyNumberFormat="1" applyFont="1" applyFill="1" applyBorder="1" applyAlignment="1"/>
    <xf numFmtId="0" fontId="17" fillId="9" borderId="15" xfId="1" applyFont="1" applyFill="1" applyBorder="1"/>
    <xf numFmtId="0" fontId="17" fillId="9" borderId="0" xfId="1" applyFont="1" applyFill="1"/>
    <xf numFmtId="0" fontId="17" fillId="9" borderId="4" xfId="1" applyFont="1" applyFill="1" applyBorder="1"/>
    <xf numFmtId="0" fontId="17" fillId="9" borderId="34" xfId="1" applyFont="1" applyFill="1" applyBorder="1"/>
    <xf numFmtId="169" fontId="17" fillId="9" borderId="35" xfId="14" applyNumberFormat="1" applyFont="1" applyFill="1" applyBorder="1" applyAlignment="1"/>
    <xf numFmtId="0" fontId="17" fillId="9" borderId="10" xfId="1" applyFont="1" applyFill="1" applyBorder="1"/>
    <xf numFmtId="0" fontId="17" fillId="4" borderId="8" xfId="1" applyNumberFormat="1" applyFont="1" applyFill="1" applyBorder="1" applyAlignment="1" applyProtection="1"/>
    <xf numFmtId="173" fontId="17" fillId="9" borderId="36" xfId="14" applyNumberFormat="1" applyFont="1" applyFill="1" applyBorder="1" applyAlignment="1">
      <alignment horizontal="center" vertical="center" wrapText="1"/>
    </xf>
    <xf numFmtId="169" fontId="17" fillId="9" borderId="33" xfId="14" applyNumberFormat="1" applyFont="1" applyFill="1" applyBorder="1" applyAlignment="1">
      <alignment horizontal="center" vertical="center" wrapText="1"/>
    </xf>
    <xf numFmtId="173" fontId="17" fillId="9" borderId="37" xfId="14" applyNumberFormat="1" applyFont="1" applyFill="1" applyBorder="1" applyAlignment="1">
      <alignment horizontal="center" vertical="center"/>
    </xf>
    <xf numFmtId="169" fontId="17" fillId="9" borderId="38" xfId="14" applyNumberFormat="1" applyFont="1" applyFill="1" applyBorder="1" applyAlignment="1">
      <alignment vertical="center"/>
    </xf>
    <xf numFmtId="0" fontId="17" fillId="9" borderId="3" xfId="2" applyFont="1" applyFill="1" applyBorder="1"/>
    <xf numFmtId="0" fontId="17" fillId="9" borderId="2" xfId="2" applyFont="1" applyFill="1" applyBorder="1"/>
    <xf numFmtId="0" fontId="17" fillId="9" borderId="2" xfId="1" applyFont="1" applyFill="1" applyBorder="1"/>
    <xf numFmtId="0" fontId="17" fillId="9" borderId="1" xfId="1" applyFont="1" applyFill="1" applyBorder="1"/>
  </cellXfs>
  <cellStyles count="16">
    <cellStyle name="Migliaia (0)_AZIONI" xfId="5"/>
    <cellStyle name="Migliaia_AZIONI" xfId="6"/>
    <cellStyle name="Normal" xfId="0" builtinId="0"/>
    <cellStyle name="Normal 2" xfId="1"/>
    <cellStyle name="Normal 2 2" xfId="15"/>
    <cellStyle name="Normal 3" xfId="10"/>
    <cellStyle name="Normal 3 2" xfId="13"/>
    <cellStyle name="Normal_SwaptionATMVols" xfId="2"/>
    <cellStyle name="Normale_AZIONI" xfId="7"/>
    <cellStyle name="Percent 2" xfId="4"/>
    <cellStyle name="Percent 3" xfId="11"/>
    <cellStyle name="Percent 3 2" xfId="12"/>
    <cellStyle name="Percent 4" xfId="14"/>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16:04:58</v>
        <stp/>
        <stp>{8122A1E3-DCD1-4DEE-817B-67F1DCFDFEA6}</stp>
        <tr r="S4" s="10"/>
      </tp>
      <tp t="s">
        <v>Paused at 16:04:58</v>
        <stp/>
        <stp>{3B753E74-A45D-43E2-889E-ADF36AA239D5}</stp>
        <tr r="D3" s="39"/>
      </tp>
      <tp t="s">
        <v>Paused at 16:04:58</v>
        <stp/>
        <stp>{E8CCAF1A-0508-4066-9B91-FA6FE310B2B6}</stp>
        <tr r="J2" s="65"/>
      </tp>
      <tp t="s">
        <v>Paused at 16:04:58</v>
        <stp/>
        <stp>{0A9D64A1-0F58-4E7A-8C18-861B7CBF67E9}</stp>
        <tr r="O4" s="20"/>
      </tp>
      <tp t="s">
        <v>Paused at 16:04:58</v>
        <stp/>
        <stp>{FF25772F-A6C3-4458-AB27-4FA4ECD2664A}</stp>
        <tr r="O6" s="5"/>
      </tp>
      <tp t="s">
        <v>Paused at 16:04:58</v>
        <stp/>
        <stp>{7839457C-E81C-4AF1-9AD5-DA5DA1763B77}</stp>
        <tr r="S4" s="9"/>
      </tp>
      <tp t="s">
        <v>Paused at 16:04:58</v>
        <stp/>
        <stp>{1533D05F-787D-429D-85BF-9CB1E5BDFFE1}</stp>
        <tr r="S4" s="64"/>
      </tp>
      <tp t="s">
        <v>Paused at 16:04:58</v>
        <stp/>
        <stp>{85C6290C-E3B2-4CE2-A4C0-56177F042F71}</stp>
        <tr r="S4" s="11"/>
      </tp>
      <tp t="s">
        <v>Paused at 16:04:58</v>
        <stp/>
        <stp>{1BC234C6-51D7-4E8D-812A-9D19382F307B}</stp>
        <tr r="O3" s="15"/>
      </tp>
      <tp t="s">
        <v>Paused at 16:04:58</v>
        <stp/>
        <stp>{199CDA5F-38C8-4BCA-92DA-B51DD5DCBCE1}</stp>
        <tr r="O4" s="21"/>
      </tp>
      <tp t="s">
        <v>Paused at 16:04:58</v>
        <stp/>
        <stp>{12AA93C8-B1CB-4252-990C-CC0511D575F7}</stp>
        <tr r="D3" s="43"/>
      </tp>
      <tp t="s">
        <v>Paused at 16:04:58</v>
        <stp/>
        <stp>{0ED8749E-4067-45F9-81D9-A13E95E576B6}</stp>
        <tr r="O7" s="17"/>
      </tp>
      <tp t="s">
        <v>Paused at 16:04:58</v>
        <stp/>
        <stp>{FE9C6095-2434-4446-AF8C-84A6F6D4BF21}</stp>
        <tr r="D3" s="40"/>
      </tp>
      <tp t="s">
        <v>Paused at 16:04:58</v>
        <stp/>
        <stp>{92FE50BC-7623-4BEB-89F7-58204B680FA2}</stp>
        <tr r="O6" s="16"/>
      </tp>
      <tp t="s">
        <v>Paused at 16:04:58</v>
        <stp/>
        <stp>{DB107C58-2ACF-408B-A02F-FB220741C3DC}</stp>
        <tr r="D3" s="44"/>
      </tp>
      <tp t="s">
        <v>Paused at 16:04:58</v>
        <stp/>
        <stp>{41DC8527-06BC-429C-A454-704B1F87F849}</stp>
        <tr r="O4" s="22"/>
      </tp>
      <tp t="s">
        <v>Paused at 16:04:58</v>
        <stp/>
        <stp>{7332CC73-AED8-4065-881D-5DDCC340B394}</stp>
        <tr r="J4" s="13"/>
      </tp>
      <tp t="s">
        <v>Paused at 16:04:58</v>
        <stp/>
        <stp>{148AC9BC-DBBC-4B84-98F4-1F67483979EB}</stp>
        <tr r="H4" s="18"/>
      </tp>
      <tp t="s">
        <v>Paused at 16:04:58</v>
        <stp/>
        <stp>{439EE295-74F9-4D24-A348-D64836FA7130}</stp>
        <tr r="M4" s="14"/>
      </tp>
      <tp t="s">
        <v>Paused at 16:04:58</v>
        <stp/>
        <stp>{168B2D77-0D17-46A3-B22C-DFF4EE4EA773}</stp>
        <tr r="S4" s="24"/>
      </tp>
      <tp t="s">
        <v>Paused at 16:04:58</v>
        <stp/>
        <stp>{CB81E5C3-0D3C-4CD5-B786-54E53F6F1E0F}</stp>
        <tr r="F4" s="61"/>
      </tp>
      <tp t="s">
        <v>Paused at 16:04:58</v>
        <stp/>
        <stp>{011A5DAC-71DB-44C1-878B-C6F649719E89}</stp>
        <tr r="S4" s="23"/>
      </tp>
      <tp t="s">
        <v>Paused at 16:04:58</v>
        <stp/>
        <stp>{AE1EDE20-D772-41A8-B537-5F70368469FB}</stp>
        <tr r="F4" s="60"/>
      </tp>
      <tp t="s">
        <v>Paused at 16:04:58</v>
        <stp/>
        <stp>{E53D8AC1-5C71-4EA8-AE4F-25A89693A8D4}</stp>
        <tr r="K6" s="4"/>
      </tp>
    </main>
    <main first="pldatasource.rhistoryrtdserver">
      <tp t="s">
        <v>Paused at 16:04:58</v>
        <stp/>
        <stp>{4FC7B374-99F5-4893-87EC-8EF67B9569E7}_x0000_</stp>
        <tr r="N18" s="4"/>
      </tp>
      <tp t="s">
        <v>Paused at 16:04:58</v>
        <stp/>
        <stp>{0EE4A863-C298-40D7-9419-D807B73914EF}_x0000_</stp>
        <tr r="K23" s="4"/>
      </tp>
      <tp t="s">
        <v>Paused at 16:04:58</v>
        <stp/>
        <stp>{89813E4B-B7E0-470C-8C3E-E991CBBE8846}_x0000_</stp>
        <tr r="K18" s="4"/>
      </tp>
      <tp t="s">
        <v>Paused at 16:04:58</v>
        <stp/>
        <stp>{29A2D5E3-39AF-47C2-9DB5-0ECECBD4D29D}_x0000_</stp>
        <tr r="N23" s="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Dec 24 2014 09:17:06</v>
      </c>
    </row>
    <row r="2" spans="2:10" ht="16.5" thickBot="1" x14ac:dyDescent="0.3">
      <c r="B2" s="680" t="s">
        <v>110</v>
      </c>
      <c r="C2" s="681"/>
      <c r="D2" s="681"/>
      <c r="E2" s="682"/>
      <c r="G2" s="630" t="s">
        <v>311</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42034.654328703706</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1</v>
      </c>
      <c r="E6" s="437"/>
      <c r="G6" s="12"/>
      <c r="H6" s="5" t="s">
        <v>85</v>
      </c>
      <c r="I6" s="11" t="b">
        <v>0</v>
      </c>
      <c r="J6" s="10"/>
    </row>
    <row r="7" spans="2:10" x14ac:dyDescent="0.2">
      <c r="B7" s="436"/>
      <c r="C7" s="629" t="s">
        <v>310</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40828</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312</v>
      </c>
      <c r="H17" s="631"/>
      <c r="I17" s="631"/>
      <c r="J17" s="632"/>
    </row>
    <row r="18" spans="2:10" x14ac:dyDescent="0.2">
      <c r="B18" s="436"/>
      <c r="C18" s="643"/>
      <c r="D18" s="643"/>
      <c r="E18" s="437"/>
      <c r="G18" s="637"/>
      <c r="H18" s="638"/>
      <c r="I18" s="638"/>
      <c r="J18" s="639"/>
    </row>
    <row r="19" spans="2:10" x14ac:dyDescent="0.2">
      <c r="B19" s="12"/>
      <c r="C19" s="646" t="s">
        <v>293</v>
      </c>
      <c r="D19" s="645">
        <v>41922.514050925929</v>
      </c>
      <c r="E19" s="10"/>
      <c r="G19" s="12"/>
      <c r="H19" s="5" t="s">
        <v>78</v>
      </c>
      <c r="I19" s="11" t="s">
        <v>77</v>
      </c>
      <c r="J19" s="10"/>
    </row>
    <row r="20" spans="2:10" x14ac:dyDescent="0.2">
      <c r="B20" s="12"/>
      <c r="C20" s="646" t="s">
        <v>292</v>
      </c>
      <c r="D20" s="450" t="b">
        <v>0</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7"/>
  <sheetViews>
    <sheetView workbookViewId="0"/>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4.85546875" style="497" bestFit="1" customWidth="1"/>
    <col min="7" max="9" width="30.7109375" style="497" hidden="1" customWidth="1" outlineLevel="1"/>
    <col min="10" max="10" width="2.7109375" style="497" customWidth="1" collapsed="1"/>
    <col min="11" max="11" width="16.140625" style="497" customWidth="1"/>
    <col min="12" max="12" width="15.140625" style="497" bestFit="1" customWidth="1"/>
    <col min="13" max="13" width="9.140625" style="497"/>
    <col min="14" max="14" width="16.7109375" style="497" customWidth="1"/>
    <col min="15" max="15" width="10" style="497" bestFit="1" customWidth="1"/>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305</v>
      </c>
      <c r="E6" s="531" t="s">
        <v>303</v>
      </c>
      <c r="F6" s="531" t="s">
        <v>304</v>
      </c>
      <c r="G6" s="532" t="s">
        <v>306</v>
      </c>
      <c r="H6" s="532" t="s">
        <v>307</v>
      </c>
      <c r="I6" s="532" t="s">
        <v>308</v>
      </c>
      <c r="J6" s="514"/>
      <c r="K6" s="465" t="str">
        <f>_xll.RData(K7:K13,L6:M6,"RTFEED:IDN",,,L7)</f>
        <v>Paused at 16:04:58</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309</v>
      </c>
      <c r="K7" s="540" t="str">
        <f t="shared" ref="K7:K13" si="0">Currency&amp;$C7&amp;$K$5&amp;"="</f>
        <v>GBPONFSR=</v>
      </c>
      <c r="L7" s="541">
        <v>42034</v>
      </c>
      <c r="M7" s="542">
        <v>0.47000000000000003</v>
      </c>
      <c r="N7" s="550" t="b">
        <f>IF(AND(ISNUMBER($M7),$M7&lt;&gt;0%),TRUE,FALSE)</f>
        <v>1</v>
      </c>
      <c r="O7" s="553" t="b">
        <f>IF($N7,_xll.qlIndexAddFixings($E7,$L7,$M7/100,TRUE,ISERROR($Q7)))</f>
        <v>1</v>
      </c>
      <c r="P7" s="537"/>
      <c r="Q7" s="556">
        <f>_xll.qlIndexFixing($E7,$L7,TRUE,$N7)</f>
        <v>1.7988249283195094E-2</v>
      </c>
      <c r="R7" s="556">
        <f>IF($N7,_xll.qlIndexFixing($E7,$L7,FALSE,$N7),"-")</f>
        <v>1.7988249283195094E-2</v>
      </c>
      <c r="S7" s="556">
        <f>$Q7-$R7</f>
        <v>0</v>
      </c>
      <c r="T7" s="556">
        <f>_xll.qlIndexFixing($E7,$L7,TRUE,$R7)</f>
        <v>1.7988249283195094E-2</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309</v>
      </c>
      <c r="K8" s="543" t="str">
        <f t="shared" si="0"/>
        <v>GBPSWFSR=</v>
      </c>
      <c r="L8" s="544">
        <v>42034</v>
      </c>
      <c r="M8" s="545">
        <v>0.47938000000000003</v>
      </c>
      <c r="N8" s="551" t="b">
        <f t="shared" ref="N8:N13" si="1">IF(AND(ISNUMBER($M8),$M8&lt;&gt;0%),TRUE,FALSE)</f>
        <v>1</v>
      </c>
      <c r="O8" s="554" t="b">
        <f>IF($N8,_xll.qlIndexAddFixings($E8,$L8,$M8/100,TRUE,ISERROR($Q8)))</f>
        <v>1</v>
      </c>
      <c r="P8" s="537"/>
      <c r="Q8" s="557" t="e">
        <f>_xll.qlIndexFixing($E8,$L8,TRUE,$N8)</f>
        <v>#NUM!</v>
      </c>
      <c r="R8" s="557" t="e">
        <f>IF($N8,_xll.qlIndexFixing($E8,$L8,FALSE,$N8),"-")</f>
        <v>#NUM!</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42034</v>
      </c>
      <c r="M9" s="545">
        <v>0.50256000000000001</v>
      </c>
      <c r="N9" s="551" t="b">
        <f t="shared" si="1"/>
        <v>1</v>
      </c>
      <c r="O9" s="554" t="b">
        <f>IF($N9,_xll.qlIndexAddFixings($E9,$L9,$M9/100,TRUE,ISERROR($Q9)))</f>
        <v>1</v>
      </c>
      <c r="P9" s="537"/>
      <c r="Q9" s="557">
        <f>_xll.qlIndexFixing($E9,$L9,TRUE,$N9)</f>
        <v>1.9992839641530574E-2</v>
      </c>
      <c r="R9" s="557">
        <f>IF($N9,_xll.qlIndexFixing($E9,$L9,FALSE,$N9),"-")</f>
        <v>1.9992839641530574E-2</v>
      </c>
      <c r="S9" s="557">
        <f t="shared" si="2"/>
        <v>0</v>
      </c>
      <c r="T9" s="557">
        <f>_xll.qlIndexFixing($E9,$L9,TRUE,$R9)</f>
        <v>1.9992839641530574E-2</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42034</v>
      </c>
      <c r="M10" s="545">
        <v>0.52963000000000005</v>
      </c>
      <c r="N10" s="551" t="b">
        <f t="shared" si="1"/>
        <v>1</v>
      </c>
      <c r="O10" s="554" t="b">
        <f>IF($N10,_xll.qlIndexAddFixings($E10,$L10,$M10/100,TRUE,ISERROR($Q10)))</f>
        <v>1</v>
      </c>
      <c r="P10" s="537"/>
      <c r="Q10" s="557" t="e">
        <f>_xll.qlIndexFixing($E10,$L10,TRUE,$N10)</f>
        <v>#NUM!</v>
      </c>
      <c r="R10" s="557" t="e">
        <f>IF($N10,_xll.qlIndexFixing($E10,$L10,FALSE,$N10),"-")</f>
        <v>#NUM!</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42034</v>
      </c>
      <c r="M11" s="545">
        <v>0.56337999999999999</v>
      </c>
      <c r="N11" s="551" t="b">
        <f t="shared" si="1"/>
        <v>1</v>
      </c>
      <c r="O11" s="554" t="b">
        <f>IF($N11,_xll.qlIndexAddFixings($E11,$L11,$M11/100,TRUE,ISERROR($Q11)))</f>
        <v>1</v>
      </c>
      <c r="P11" s="537"/>
      <c r="Q11" s="557">
        <f>_xll.qlIndexFixing($E11,$L11,TRUE,$N11)</f>
        <v>2.0823272477809737E-2</v>
      </c>
      <c r="R11" s="557">
        <f>IF($N11,_xll.qlIndexFixing($E11,$L11,FALSE,$N11),"-")</f>
        <v>2.0823272477809737E-2</v>
      </c>
      <c r="S11" s="557">
        <f t="shared" si="2"/>
        <v>0</v>
      </c>
      <c r="T11" s="557">
        <f>_xll.qlIndexFixing($E11,$L11,TRUE,$R11)</f>
        <v>2.0823272477809737E-2</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42034</v>
      </c>
      <c r="M12" s="545">
        <v>0.6825</v>
      </c>
      <c r="N12" s="551" t="b">
        <f t="shared" si="1"/>
        <v>1</v>
      </c>
      <c r="O12" s="554" t="b">
        <f>IF($N12,_xll.qlIndexAddFixings($E12,$L12,$M12/100,TRUE,ISERROR($Q12)))</f>
        <v>1</v>
      </c>
      <c r="P12" s="537"/>
      <c r="Q12" s="557">
        <f>_xll.qlIndexFixing($E12,$L12,TRUE,$N12)</f>
        <v>2.2942655194343953E-2</v>
      </c>
      <c r="R12" s="557">
        <f>IF($N12,_xll.qlIndexFixing($E12,$L12,FALSE,$N12),"-")</f>
        <v>2.2942655194343953E-2</v>
      </c>
      <c r="S12" s="557">
        <f t="shared" si="2"/>
        <v>0</v>
      </c>
      <c r="T12" s="557">
        <f>_xll.qlIndexFixing($E12,$L12,TRUE,$R12)</f>
        <v>2.2942655194343953E-2</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42034</v>
      </c>
      <c r="M13" s="548">
        <v>0.95587999999999995</v>
      </c>
      <c r="N13" s="552" t="b">
        <f t="shared" si="1"/>
        <v>1</v>
      </c>
      <c r="O13" s="555" t="b">
        <f>IF($N13,_xll.qlIndexAddFixings($E13,$L13,$M13/100,TRUE,ISERROR($Q13)))</f>
        <v>1</v>
      </c>
      <c r="P13" s="537"/>
      <c r="Q13" s="558">
        <f>_xll.qlIndexFixing($E13,$L13,TRUE,$N13)</f>
        <v>1.5000199833038463E-2</v>
      </c>
      <c r="R13" s="558">
        <f>IF($N13,_xll.qlIndexFixing($E13,$L13,FALSE,$N13),"-")</f>
        <v>1.5000199833038463E-2</v>
      </c>
      <c r="S13" s="558">
        <f t="shared" si="2"/>
        <v>0</v>
      </c>
      <c r="T13" s="558">
        <f>_xll.qlIndexFixing($E13,$L13,TRUE,$R13)</f>
        <v>1.5000199833038463E-2</v>
      </c>
      <c r="U13" s="561">
        <f t="shared" si="3"/>
        <v>0</v>
      </c>
      <c r="V13" s="514"/>
      <c r="W13" s="515"/>
    </row>
    <row r="14" spans="2:23" s="496" customFormat="1" ht="11.25" customHeight="1" x14ac:dyDescent="0.25">
      <c r="B14" s="511"/>
      <c r="C14" s="523" t="s">
        <v>302</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ht="14.25" thickBot="1" x14ac:dyDescent="0.3">
      <c r="K16" s="497"/>
      <c r="L16" s="497"/>
      <c r="M16" s="497"/>
      <c r="N16" s="497"/>
      <c r="O16" s="497"/>
      <c r="P16" s="497"/>
      <c r="Q16" s="497"/>
      <c r="R16" s="497"/>
      <c r="S16" s="497"/>
      <c r="T16" s="497"/>
      <c r="U16" s="497"/>
      <c r="V16" s="497"/>
      <c r="W16" s="497"/>
    </row>
    <row r="17" spans="2:23" s="496" customFormat="1" ht="14.25" thickBot="1" x14ac:dyDescent="0.3">
      <c r="B17" s="497"/>
      <c r="C17" s="497"/>
      <c r="D17" s="689"/>
      <c r="E17" s="690"/>
      <c r="F17" s="690"/>
      <c r="G17" s="690"/>
      <c r="H17" s="690"/>
      <c r="I17" s="690"/>
      <c r="J17" s="690"/>
      <c r="K17" s="690"/>
      <c r="L17" s="690"/>
      <c r="M17" s="690"/>
      <c r="N17" s="690"/>
      <c r="O17" s="690"/>
      <c r="P17" s="691"/>
      <c r="Q17" s="497"/>
      <c r="R17" s="497"/>
      <c r="S17" s="497"/>
      <c r="T17" s="497"/>
      <c r="U17" s="497"/>
      <c r="V17" s="497"/>
      <c r="W17" s="497"/>
    </row>
    <row r="18" spans="2:23" s="496" customFormat="1" x14ac:dyDescent="0.25">
      <c r="B18" s="497"/>
      <c r="C18" s="497"/>
      <c r="D18" s="692"/>
      <c r="E18" s="693"/>
      <c r="F18" s="693"/>
      <c r="G18" s="694"/>
      <c r="H18" s="694"/>
      <c r="I18" s="695"/>
      <c r="J18" s="695"/>
      <c r="K18" s="696" t="str">
        <f>_xll.RHistory(K9,F22:F23,F20,,"CH:In;Fd TSREPEAT:N SORT:"&amp;F21,K19)</f>
        <v>Paused at 16:04:58</v>
      </c>
      <c r="L18" s="697" t="b">
        <f>_xll.qlIndexAddFixings(E9,K21,L21/100,TRUE,Trigger)</f>
        <v>1</v>
      </c>
      <c r="M18" s="698"/>
      <c r="N18" s="696" t="str">
        <f>_xll.RHistory(K12,F22:F23,F20,,"CH:In;Fd TSREPEAT:N SORT:"&amp;F21,N19)</f>
        <v>Paused at 16:04:58</v>
      </c>
      <c r="O18" s="697" t="b">
        <f>_xll.qlIndexAddFixings(E12,N21,O21/100,TRUE,Trigger)</f>
        <v>1</v>
      </c>
      <c r="P18" s="699"/>
      <c r="Q18" s="497"/>
      <c r="R18" s="497"/>
      <c r="S18" s="497"/>
      <c r="T18" s="497"/>
      <c r="U18" s="497"/>
      <c r="V18" s="497"/>
      <c r="W18" s="497"/>
    </row>
    <row r="19" spans="2:23" s="496" customFormat="1" x14ac:dyDescent="0.25">
      <c r="B19" s="497"/>
      <c r="C19" s="497"/>
      <c r="D19" s="692"/>
      <c r="E19" s="693"/>
      <c r="F19" s="695"/>
      <c r="G19" s="695"/>
      <c r="H19" s="695"/>
      <c r="I19" s="695"/>
      <c r="J19" s="695"/>
      <c r="K19" s="700" t="s">
        <v>335</v>
      </c>
      <c r="L19" s="701" t="s">
        <v>335</v>
      </c>
      <c r="M19" s="698"/>
      <c r="N19" s="700" t="s">
        <v>332</v>
      </c>
      <c r="O19" s="701" t="s">
        <v>332</v>
      </c>
      <c r="P19" s="699"/>
      <c r="Q19" s="497"/>
      <c r="R19" s="497"/>
      <c r="S19" s="497"/>
      <c r="T19" s="497"/>
      <c r="U19" s="497"/>
      <c r="V19" s="497"/>
      <c r="W19" s="497"/>
    </row>
    <row r="20" spans="2:23" s="496" customFormat="1" ht="33.75" x14ac:dyDescent="0.25">
      <c r="B20" s="497"/>
      <c r="C20" s="497"/>
      <c r="D20" s="702"/>
      <c r="E20" s="687" t="s">
        <v>324</v>
      </c>
      <c r="F20" s="703" t="str">
        <f>"START:"&amp;_xll.qlSettingsEvaluationDate(Trigger)&amp; " END:"&amp;_xll.qlSettingsEvaluationDate(Trigger)&amp;" INTERVAL:1D"</f>
        <v>START:40828 END:40828 INTERVAL:1D</v>
      </c>
      <c r="G20" s="695"/>
      <c r="H20" s="695"/>
      <c r="I20" s="695"/>
      <c r="J20" s="695"/>
      <c r="K20" s="704" t="s">
        <v>325</v>
      </c>
      <c r="L20" s="705" t="s">
        <v>326</v>
      </c>
      <c r="M20" s="698"/>
      <c r="N20" s="704" t="s">
        <v>325</v>
      </c>
      <c r="O20" s="705" t="s">
        <v>326</v>
      </c>
      <c r="P20" s="699"/>
      <c r="Q20" s="497"/>
      <c r="R20" s="497"/>
      <c r="S20" s="497"/>
      <c r="T20" s="497"/>
      <c r="U20" s="497"/>
      <c r="V20" s="497"/>
      <c r="W20" s="497"/>
    </row>
    <row r="21" spans="2:23" s="496" customFormat="1" ht="14.25" thickBot="1" x14ac:dyDescent="0.3">
      <c r="B21" s="497"/>
      <c r="C21" s="497"/>
      <c r="D21" s="702"/>
      <c r="E21" s="687" t="s">
        <v>327</v>
      </c>
      <c r="F21" s="688" t="s">
        <v>328</v>
      </c>
      <c r="G21" s="695"/>
      <c r="H21" s="695"/>
      <c r="I21" s="695"/>
      <c r="J21" s="695"/>
      <c r="K21" s="706">
        <v>40828</v>
      </c>
      <c r="L21" s="707">
        <v>0.69325000000000003</v>
      </c>
      <c r="M21" s="698"/>
      <c r="N21" s="706">
        <v>40828</v>
      </c>
      <c r="O21" s="707">
        <v>1.2437499999999999</v>
      </c>
      <c r="P21" s="699"/>
      <c r="Q21" s="497"/>
      <c r="R21" s="497"/>
      <c r="S21" s="497"/>
      <c r="T21" s="497"/>
      <c r="U21" s="497"/>
      <c r="V21" s="497"/>
      <c r="W21" s="497"/>
    </row>
    <row r="22" spans="2:23" s="496" customFormat="1" ht="14.25" thickBot="1" x14ac:dyDescent="0.3">
      <c r="B22" s="497"/>
      <c r="C22" s="497"/>
      <c r="D22" s="702"/>
      <c r="E22" s="687" t="s">
        <v>329</v>
      </c>
      <c r="F22" s="688" t="s">
        <v>330</v>
      </c>
      <c r="G22" s="695"/>
      <c r="H22" s="695"/>
      <c r="I22" s="695"/>
      <c r="J22" s="695"/>
      <c r="K22" s="693"/>
      <c r="L22" s="693"/>
      <c r="M22" s="698"/>
      <c r="N22" s="695"/>
      <c r="O22" s="695"/>
      <c r="P22" s="699"/>
      <c r="Q22" s="497"/>
      <c r="R22" s="497"/>
      <c r="S22" s="497"/>
      <c r="T22" s="497"/>
      <c r="U22" s="497"/>
      <c r="V22" s="497"/>
      <c r="W22" s="497"/>
    </row>
    <row r="23" spans="2:23" s="496" customFormat="1" x14ac:dyDescent="0.25">
      <c r="B23" s="497"/>
      <c r="C23" s="497"/>
      <c r="D23" s="702"/>
      <c r="E23" s="687"/>
      <c r="F23" s="688" t="s">
        <v>331</v>
      </c>
      <c r="G23" s="695"/>
      <c r="H23" s="695"/>
      <c r="I23" s="695"/>
      <c r="J23" s="695"/>
      <c r="K23" s="696" t="str">
        <f>_xll.RHistory(K11,F22:F23,F20,,"CH:In;Fd TSREPEAT:N SORT:"&amp;F21,K24)</f>
        <v>Paused at 16:04:58</v>
      </c>
      <c r="L23" s="697" t="b">
        <f>_xll.qlIndexAddFixings(E11,K26,L26/100,TRUE,Trigger)</f>
        <v>1</v>
      </c>
      <c r="M23" s="698"/>
      <c r="N23" s="696" t="str">
        <f>_xll.RHistory(K13,F22:F23,F20,,"CH:In;Fd TSREPEAT:N SORT:"&amp;F21,N24)</f>
        <v>Paused at 16:04:58</v>
      </c>
      <c r="O23" s="697" t="b">
        <f>_xll.qlIndexAddFixings(E13,N26,O26/100,TRUE,Trigger)</f>
        <v>1</v>
      </c>
      <c r="P23" s="699"/>
      <c r="Q23" s="497"/>
      <c r="R23" s="497"/>
      <c r="S23" s="497"/>
      <c r="T23" s="497"/>
      <c r="U23" s="497"/>
      <c r="V23" s="497"/>
      <c r="W23" s="497"/>
    </row>
    <row r="24" spans="2:23" s="496" customFormat="1" x14ac:dyDescent="0.25">
      <c r="B24" s="497"/>
      <c r="C24" s="497"/>
      <c r="D24" s="692"/>
      <c r="E24" s="693"/>
      <c r="F24" s="695"/>
      <c r="G24" s="695"/>
      <c r="H24" s="695"/>
      <c r="I24" s="695"/>
      <c r="J24" s="695"/>
      <c r="K24" s="700" t="s">
        <v>333</v>
      </c>
      <c r="L24" s="701" t="s">
        <v>333</v>
      </c>
      <c r="M24" s="698"/>
      <c r="N24" s="700" t="s">
        <v>334</v>
      </c>
      <c r="O24" s="701" t="s">
        <v>334</v>
      </c>
      <c r="P24" s="699"/>
      <c r="Q24" s="497"/>
      <c r="R24" s="497"/>
      <c r="S24" s="497"/>
      <c r="T24" s="497"/>
      <c r="U24" s="497"/>
      <c r="V24" s="497"/>
      <c r="W24" s="497"/>
    </row>
    <row r="25" spans="2:23" s="496" customFormat="1" ht="33.75" x14ac:dyDescent="0.25">
      <c r="B25" s="497"/>
      <c r="C25" s="497"/>
      <c r="D25" s="692"/>
      <c r="E25" s="693"/>
      <c r="F25" s="695"/>
      <c r="G25" s="695"/>
      <c r="H25" s="695"/>
      <c r="I25" s="695"/>
      <c r="J25" s="695"/>
      <c r="K25" s="704" t="s">
        <v>325</v>
      </c>
      <c r="L25" s="705" t="s">
        <v>326</v>
      </c>
      <c r="M25" s="698"/>
      <c r="N25" s="704" t="s">
        <v>325</v>
      </c>
      <c r="O25" s="705" t="s">
        <v>326</v>
      </c>
      <c r="P25" s="699"/>
      <c r="Q25" s="497"/>
      <c r="R25" s="497"/>
      <c r="S25" s="497"/>
      <c r="T25" s="497"/>
      <c r="U25" s="497"/>
      <c r="V25" s="497"/>
      <c r="W25" s="497"/>
    </row>
    <row r="26" spans="2:23" ht="14.25" thickBot="1" x14ac:dyDescent="0.3">
      <c r="D26" s="692"/>
      <c r="E26" s="693"/>
      <c r="F26" s="695"/>
      <c r="G26" s="695"/>
      <c r="H26" s="695"/>
      <c r="I26" s="695"/>
      <c r="J26" s="695"/>
      <c r="K26" s="706">
        <v>40828</v>
      </c>
      <c r="L26" s="707">
        <v>0.96250000000000002</v>
      </c>
      <c r="M26" s="698"/>
      <c r="N26" s="706">
        <v>40828</v>
      </c>
      <c r="O26" s="707">
        <v>1.73438</v>
      </c>
      <c r="P26" s="699"/>
    </row>
    <row r="27" spans="2:23" ht="14.25" thickBot="1" x14ac:dyDescent="0.3">
      <c r="D27" s="708"/>
      <c r="E27" s="709"/>
      <c r="F27" s="710"/>
      <c r="G27" s="710"/>
      <c r="H27" s="710"/>
      <c r="I27" s="710"/>
      <c r="J27" s="710"/>
      <c r="K27" s="710"/>
      <c r="L27" s="710"/>
      <c r="M27" s="710"/>
      <c r="N27" s="710"/>
      <c r="O27" s="710"/>
      <c r="P27" s="711"/>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0</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16:04:58</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42034</v>
      </c>
      <c r="Q7" s="521">
        <v>0.61799999999999999</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2.1621801727829734E-2</v>
      </c>
      <c r="W7" s="581">
        <f>IF($S7,_xll.qlIndexFixing($U7,$P7,FALSE,$R7),"-")</f>
        <v>2.1621801727829734E-2</v>
      </c>
      <c r="X7" s="581">
        <f t="shared" ref="X7:X21" si="4">V7-W7</f>
        <v>0</v>
      </c>
      <c r="Y7" s="584">
        <f>_xll.qlIndexFixing($U7,$P7,TRUE,$W7)</f>
        <v>2.1621801727829734E-2</v>
      </c>
      <c r="Z7" s="585">
        <f t="shared" ref="Z7:Z21" si="5">IF(ISERROR(X7),0,ABS(X7))</f>
        <v>0</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42034</v>
      </c>
      <c r="Q8" s="524">
        <v>0.84700000000000009</v>
      </c>
      <c r="R8" s="524" t="b">
        <f t="shared" si="2"/>
        <v>1</v>
      </c>
      <c r="S8" s="525" t="b">
        <f>IF($R8,_xll.qlIndexAddFixings($U8,$P8,$Q8/100,TRUE,ISERROR($V8)),NA())</f>
        <v>1</v>
      </c>
      <c r="T8" s="582"/>
      <c r="U8" s="463" t="str">
        <f t="shared" si="3"/>
        <v>GbpLiborSwapIsda2Y</v>
      </c>
      <c r="V8" s="588">
        <f>_xll.qlIndexFixing($U8,$P8,TRUE,$R8)</f>
        <v>2.4273299054339351E-2</v>
      </c>
      <c r="W8" s="588">
        <f>IF($S8,_xll.qlIndexFixing($U8,$P8,FALSE,$R8),"-")</f>
        <v>2.4273299054339351E-2</v>
      </c>
      <c r="X8" s="588">
        <f t="shared" si="4"/>
        <v>0</v>
      </c>
      <c r="Y8" s="462">
        <f>_xll.qlIndexFixing($U8,$P8,TRUE,$W8)</f>
        <v>2.4273299054339351E-2</v>
      </c>
      <c r="Z8" s="585">
        <f t="shared" si="5"/>
        <v>0</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42034</v>
      </c>
      <c r="Q9" s="524">
        <v>0.99</v>
      </c>
      <c r="R9" s="524" t="b">
        <f t="shared" si="2"/>
        <v>1</v>
      </c>
      <c r="S9" s="525" t="b">
        <f>IF($R9,_xll.qlIndexAddFixings($U9,$P9,$Q9/100,TRUE,ISERROR($V9)),NA())</f>
        <v>1</v>
      </c>
      <c r="T9" s="582"/>
      <c r="U9" s="463" t="str">
        <f t="shared" si="3"/>
        <v>GbpLiborSwapIsda3Y</v>
      </c>
      <c r="V9" s="588">
        <f>_xll.qlIndexFixing($U9,$P9,TRUE,$R9)</f>
        <v>2.5158411816163396E-2</v>
      </c>
      <c r="W9" s="588">
        <f>IF($S9,_xll.qlIndexFixing($U9,$P9,FALSE,$R9),"-")</f>
        <v>2.5158411816163396E-2</v>
      </c>
      <c r="X9" s="588">
        <f t="shared" si="4"/>
        <v>0</v>
      </c>
      <c r="Y9" s="462">
        <f>_xll.qlIndexFixing($U9,$P9,TRUE,$W9)</f>
        <v>2.5158411816163396E-2</v>
      </c>
      <c r="Z9" s="585">
        <f t="shared" si="5"/>
        <v>0</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42034</v>
      </c>
      <c r="Q10" s="524">
        <v>1.105</v>
      </c>
      <c r="R10" s="524" t="b">
        <f t="shared" si="2"/>
        <v>1</v>
      </c>
      <c r="S10" s="525" t="b">
        <f>IF($R10,_xll.qlIndexAddFixings($U10,$P10,$Q10/100,TRUE,ISERROR($V10)),NA())</f>
        <v>1</v>
      </c>
      <c r="T10" s="582"/>
      <c r="U10" s="463" t="str">
        <f t="shared" si="3"/>
        <v>GbpLiborSwapIsda4Y</v>
      </c>
      <c r="V10" s="588">
        <f>_xll.qlIndexFixing($U10,$P10,TRUE,$R10)</f>
        <v>2.5914628449337354E-2</v>
      </c>
      <c r="W10" s="588">
        <f>IF($S10,_xll.qlIndexFixing($U10,$P10,FALSE,$R10),"-")</f>
        <v>2.5914628449337354E-2</v>
      </c>
      <c r="X10" s="588">
        <f t="shared" si="4"/>
        <v>0</v>
      </c>
      <c r="Y10" s="462">
        <f>_xll.qlIndexFixing($U10,$P10,TRUE,$W10)</f>
        <v>2.5914628449337354E-2</v>
      </c>
      <c r="Z10" s="585">
        <f t="shared" si="5"/>
        <v>0</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42034</v>
      </c>
      <c r="Q11" s="524">
        <v>1.1970000000000001</v>
      </c>
      <c r="R11" s="524" t="b">
        <f t="shared" si="2"/>
        <v>1</v>
      </c>
      <c r="S11" s="525" t="b">
        <f>IF($R11,_xll.qlIndexAddFixings($U11,$P11,$Q11/100,TRUE,ISERROR($V11)),NA())</f>
        <v>1</v>
      </c>
      <c r="T11" s="582"/>
      <c r="U11" s="463" t="str">
        <f t="shared" si="3"/>
        <v>GbpLiborSwapIsda5Y</v>
      </c>
      <c r="V11" s="588">
        <f>_xll.qlIndexFixing($U11,$P11,TRUE,$R11)</f>
        <v>2.6602077282684915E-2</v>
      </c>
      <c r="W11" s="588">
        <f>IF($S11,_xll.qlIndexFixing($U11,$P11,FALSE,$R11),"-")</f>
        <v>2.6602077282684915E-2</v>
      </c>
      <c r="X11" s="588">
        <f t="shared" si="4"/>
        <v>0</v>
      </c>
      <c r="Y11" s="462">
        <f>_xll.qlIndexFixing($U11,$P11,TRUE,$W11)</f>
        <v>2.6602077282684915E-2</v>
      </c>
      <c r="Z11" s="585">
        <f t="shared" si="5"/>
        <v>0</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42034</v>
      </c>
      <c r="Q12" s="524">
        <v>1.2730000000000001</v>
      </c>
      <c r="R12" s="524" t="b">
        <f t="shared" si="2"/>
        <v>1</v>
      </c>
      <c r="S12" s="525" t="b">
        <f>IF($R12,_xll.qlIndexAddFixings($U12,$P12,$Q12/100,TRUE,ISERROR($V12)),NA())</f>
        <v>1</v>
      </c>
      <c r="T12" s="582"/>
      <c r="U12" s="463" t="str">
        <f t="shared" si="3"/>
        <v>GbpLiborSwapIsda6Y</v>
      </c>
      <c r="V12" s="588">
        <f>_xll.qlIndexFixing($U12,$P12,TRUE,$R12)</f>
        <v>2.7210011447966979E-2</v>
      </c>
      <c r="W12" s="588">
        <f>IF($S12,_xll.qlIndexFixing($U12,$P12,FALSE,$R12),"-")</f>
        <v>2.7210011447966979E-2</v>
      </c>
      <c r="X12" s="588">
        <f t="shared" si="4"/>
        <v>0</v>
      </c>
      <c r="Y12" s="462">
        <f>_xll.qlIndexFixing($U12,$P12,TRUE,$W12)</f>
        <v>2.7210011447966979E-2</v>
      </c>
      <c r="Z12" s="585">
        <f t="shared" si="5"/>
        <v>0</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42034</v>
      </c>
      <c r="Q13" s="524">
        <v>1.3380000000000001</v>
      </c>
      <c r="R13" s="524" t="b">
        <f t="shared" si="2"/>
        <v>1</v>
      </c>
      <c r="S13" s="525" t="b">
        <f>IF($R13,_xll.qlIndexAddFixings($U13,$P13,$Q13/100,TRUE,ISERROR($V13)),NA())</f>
        <v>1</v>
      </c>
      <c r="T13" s="582"/>
      <c r="U13" s="463" t="str">
        <f t="shared" si="3"/>
        <v>GbpLiborSwapIsda7Y</v>
      </c>
      <c r="V13" s="588">
        <f>_xll.qlIndexFixing($U13,$P13,TRUE,$R13)</f>
        <v>2.7740128435160282E-2</v>
      </c>
      <c r="W13" s="588">
        <f>IF($S13,_xll.qlIndexFixing($U13,$P13,FALSE,$R13),"-")</f>
        <v>2.7740128435160282E-2</v>
      </c>
      <c r="X13" s="588">
        <f t="shared" si="4"/>
        <v>0</v>
      </c>
      <c r="Y13" s="462">
        <f>_xll.qlIndexFixing($U13,$P13,TRUE,$W13)</f>
        <v>2.7740128435160282E-2</v>
      </c>
      <c r="Z13" s="585">
        <f t="shared" si="5"/>
        <v>0</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42034</v>
      </c>
      <c r="Q14" s="524">
        <v>1.3940000000000001</v>
      </c>
      <c r="R14" s="524" t="b">
        <f t="shared" si="2"/>
        <v>1</v>
      </c>
      <c r="S14" s="525" t="b">
        <f>IF($R14,_xll.qlIndexAddFixings($U14,$P14,$Q14/100,TRUE,ISERROR($V14)),NA())</f>
        <v>1</v>
      </c>
      <c r="T14" s="582"/>
      <c r="U14" s="463" t="str">
        <f t="shared" si="3"/>
        <v>GbpLiborSwapIsda8Y</v>
      </c>
      <c r="V14" s="588">
        <f>_xll.qlIndexFixing($U14,$P14,TRUE,$R14)</f>
        <v>2.8183457204034056E-2</v>
      </c>
      <c r="W14" s="588">
        <f>IF($S14,_xll.qlIndexFixing($U14,$P14,FALSE,$R14),"-")</f>
        <v>2.8183457204034056E-2</v>
      </c>
      <c r="X14" s="588">
        <f t="shared" si="4"/>
        <v>0</v>
      </c>
      <c r="Y14" s="462">
        <f>_xll.qlIndexFixing($U14,$P14,TRUE,$W14)</f>
        <v>2.8183457204034056E-2</v>
      </c>
      <c r="Z14" s="585">
        <f t="shared" si="5"/>
        <v>0</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42034</v>
      </c>
      <c r="Q15" s="524">
        <v>1.4419999999999999</v>
      </c>
      <c r="R15" s="524" t="b">
        <f t="shared" si="2"/>
        <v>1</v>
      </c>
      <c r="S15" s="525" t="b">
        <f>IF($R15,_xll.qlIndexAddFixings($U15,$P15,$Q15/100,TRUE,ISERROR($V15)),NA())</f>
        <v>1</v>
      </c>
      <c r="T15" s="582"/>
      <c r="U15" s="463" t="str">
        <f t="shared" si="3"/>
        <v>GbpLiborSwapIsda9Y</v>
      </c>
      <c r="V15" s="588">
        <f>_xll.qlIndexFixing($U15,$P15,TRUE,$R15)</f>
        <v>2.8558523068622787E-2</v>
      </c>
      <c r="W15" s="588">
        <f>IF($S15,_xll.qlIndexFixing($U15,$P15,FALSE,$R15),"-")</f>
        <v>2.8558523068622787E-2</v>
      </c>
      <c r="X15" s="588">
        <f t="shared" si="4"/>
        <v>0</v>
      </c>
      <c r="Y15" s="462">
        <f>_xll.qlIndexFixing($U15,$P15,TRUE,$W15)</f>
        <v>2.8558523068622787E-2</v>
      </c>
      <c r="Z15" s="585">
        <f t="shared" si="5"/>
        <v>0</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42034</v>
      </c>
      <c r="Q16" s="524">
        <v>1.4830000000000001</v>
      </c>
      <c r="R16" s="524" t="b">
        <f t="shared" si="2"/>
        <v>1</v>
      </c>
      <c r="S16" s="525" t="b">
        <f>IF($R16,_xll.qlIndexAddFixings($U16,$P16,$Q16/100,TRUE,ISERROR($V16)),NA())</f>
        <v>1</v>
      </c>
      <c r="T16" s="582"/>
      <c r="U16" s="463" t="str">
        <f t="shared" si="3"/>
        <v>GbpLiborSwapIsda10Y</v>
      </c>
      <c r="V16" s="588">
        <f>_xll.qlIndexFixing($U16,$P16,TRUE,$R16)</f>
        <v>2.886104404800665E-2</v>
      </c>
      <c r="W16" s="588">
        <f>IF($S16,_xll.qlIndexFixing($U16,$P16,FALSE,$R16),"-")</f>
        <v>2.886104404800665E-2</v>
      </c>
      <c r="X16" s="588">
        <f t="shared" si="4"/>
        <v>0</v>
      </c>
      <c r="Y16" s="462">
        <f>_xll.qlIndexFixing($U16,$P16,TRUE,$W16)</f>
        <v>2.886104404800665E-2</v>
      </c>
      <c r="Z16" s="585">
        <f t="shared" si="5"/>
        <v>0</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42034</v>
      </c>
      <c r="Q17" s="524">
        <v>1.5609999999999999</v>
      </c>
      <c r="R17" s="524" t="b">
        <f t="shared" si="2"/>
        <v>1</v>
      </c>
      <c r="S17" s="525" t="b">
        <f>IF($R17,_xll.qlIndexAddFixings($U17,$P17,$Q17/100,TRUE,ISERROR($V17)),NA())</f>
        <v>1</v>
      </c>
      <c r="T17" s="582"/>
      <c r="U17" s="463" t="str">
        <f t="shared" si="3"/>
        <v>GbpLiborSwapIsda12Y</v>
      </c>
      <c r="V17" s="588">
        <f>_xll.qlIndexFixing($U17,$P17,TRUE,$R17)</f>
        <v>2.9325747640945501E-2</v>
      </c>
      <c r="W17" s="588">
        <f>IF($S17,_xll.qlIndexFixing($U17,$P17,FALSE,$R17),"-")</f>
        <v>2.9325747640945501E-2</v>
      </c>
      <c r="X17" s="588">
        <f t="shared" si="4"/>
        <v>0</v>
      </c>
      <c r="Y17" s="462">
        <f>_xll.qlIndexFixing($U17,$P17,TRUE,$W17)</f>
        <v>2.9325747640945501E-2</v>
      </c>
      <c r="Z17" s="585">
        <f t="shared" si="5"/>
        <v>0</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42034</v>
      </c>
      <c r="Q18" s="524">
        <v>1.65</v>
      </c>
      <c r="R18" s="524" t="b">
        <f t="shared" si="2"/>
        <v>1</v>
      </c>
      <c r="S18" s="525" t="b">
        <f>IF($R18,_xll.qlIndexAddFixings($U18,$P18,$Q18/100,TRUE,ISERROR($V18)),NA())</f>
        <v>1</v>
      </c>
      <c r="T18" s="582"/>
      <c r="U18" s="463" t="str">
        <f t="shared" si="3"/>
        <v>GbpLiborSwapIsda15Y</v>
      </c>
      <c r="V18" s="588">
        <f>_xll.qlIndexFixing($U18,$P18,TRUE,$R18)</f>
        <v>2.9795041554653692E-2</v>
      </c>
      <c r="W18" s="588">
        <f>IF($S18,_xll.qlIndexFixing($U18,$P18,FALSE,$R18),"-")</f>
        <v>2.9795041554653692E-2</v>
      </c>
      <c r="X18" s="588">
        <f t="shared" si="4"/>
        <v>0</v>
      </c>
      <c r="Y18" s="462">
        <f>_xll.qlIndexFixing($U18,$P18,TRUE,$W18)</f>
        <v>2.9795041554653692E-2</v>
      </c>
      <c r="Z18" s="585">
        <f t="shared" si="5"/>
        <v>0</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42034</v>
      </c>
      <c r="Q19" s="524">
        <v>1.7410000000000001</v>
      </c>
      <c r="R19" s="524" t="b">
        <f t="shared" si="2"/>
        <v>1</v>
      </c>
      <c r="S19" s="525" t="b">
        <f>IF($R19,_xll.qlIndexAddFixings($U19,$P19,$Q19/100,TRUE,ISERROR($V19)),NA())</f>
        <v>1</v>
      </c>
      <c r="T19" s="582"/>
      <c r="U19" s="463" t="str">
        <f t="shared" si="3"/>
        <v>GbpLiborSwapIsda20Y</v>
      </c>
      <c r="V19" s="588">
        <f>_xll.qlIndexFixing($U19,$P19,TRUE,$R19)</f>
        <v>2.996932761710823E-2</v>
      </c>
      <c r="W19" s="588">
        <f>IF($S19,_xll.qlIndexFixing($U19,$P19,FALSE,$R19),"-")</f>
        <v>2.996932761710823E-2</v>
      </c>
      <c r="X19" s="588">
        <f t="shared" si="4"/>
        <v>0</v>
      </c>
      <c r="Y19" s="462">
        <f>_xll.qlIndexFixing($U19,$P19,TRUE,$W19)</f>
        <v>2.996932761710823E-2</v>
      </c>
      <c r="Z19" s="585">
        <f t="shared" si="5"/>
        <v>0</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42034</v>
      </c>
      <c r="Q20" s="524">
        <v>1.774</v>
      </c>
      <c r="R20" s="524" t="b">
        <f t="shared" si="2"/>
        <v>1</v>
      </c>
      <c r="S20" s="525" t="b">
        <f>IF($R20,_xll.qlIndexAddFixings($U20,$P20,$Q20/100,TRUE,ISERROR($V20)),NA())</f>
        <v>1</v>
      </c>
      <c r="T20" s="582"/>
      <c r="U20" s="463" t="str">
        <f t="shared" si="3"/>
        <v>GbpLiborSwapIsda25Y</v>
      </c>
      <c r="V20" s="588">
        <f>_xll.qlIndexFixing($U20,$P20,TRUE,$R20)</f>
        <v>2.9924736717722417E-2</v>
      </c>
      <c r="W20" s="588">
        <f>IF($S20,_xll.qlIndexFixing($U20,$P20,FALSE,$R20),"-")</f>
        <v>2.9924736717722417E-2</v>
      </c>
      <c r="X20" s="588">
        <f t="shared" si="4"/>
        <v>0</v>
      </c>
      <c r="Y20" s="462">
        <f>_xll.qlIndexFixing($U20,$P20,TRUE,$W20)</f>
        <v>2.9924736717722417E-2</v>
      </c>
      <c r="Z20" s="585">
        <f t="shared" si="5"/>
        <v>0</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42034</v>
      </c>
      <c r="Q21" s="527">
        <v>1.788</v>
      </c>
      <c r="R21" s="527" t="b">
        <f t="shared" si="2"/>
        <v>1</v>
      </c>
      <c r="S21" s="528" t="b">
        <f>IF($R21,_xll.qlIndexAddFixings($U21,$P21,$Q21/100,TRUE,ISERROR($V21)),NA())</f>
        <v>1</v>
      </c>
      <c r="T21" s="582"/>
      <c r="U21" s="461" t="str">
        <f t="shared" si="3"/>
        <v>GbpLiborSwapIsda30Y</v>
      </c>
      <c r="V21" s="590">
        <f>_xll.qlIndexFixing($U21,$P21,TRUE,$R21)</f>
        <v>2.9718036011800366E-2</v>
      </c>
      <c r="W21" s="590">
        <f>IF($S21,_xll.qlIndexFixing($U21,$P21,FALSE,$R21),"-")</f>
        <v>2.9718036011800366E-2</v>
      </c>
      <c r="X21" s="590">
        <f t="shared" si="4"/>
        <v>0</v>
      </c>
      <c r="Y21" s="460">
        <f>_xll.qlIndexFixing($U21,$P21,TRUE,$W21)</f>
        <v>2.9718036011800366E-2</v>
      </c>
      <c r="Z21" s="591">
        <f t="shared" si="5"/>
        <v>0</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obj_00625#0032</v>
      </c>
      <c r="T3" s="86"/>
      <c r="U3" s="86"/>
      <c r="V3" s="86"/>
      <c r="W3" s="86"/>
      <c r="X3" s="86"/>
      <c r="Y3" s="260"/>
      <c r="Z3" s="260"/>
      <c r="AA3" s="260"/>
      <c r="AB3" s="86"/>
      <c r="AC3" s="289">
        <f>_xll.ohTrigger(AC5:AC42)</f>
        <v>1</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16:04:58</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15.924126988487528</v>
      </c>
      <c r="Y5" s="260"/>
      <c r="Z5" s="395">
        <v>14.055192555124684</v>
      </c>
      <c r="AA5" s="260"/>
      <c r="AB5" s="467">
        <f t="array" ref="AB5:AB42">QuoteStatic</f>
        <v>14.055192555124684</v>
      </c>
      <c r="AC5" s="265" t="e">
        <f>_xll.qlSimpleQuoteSetValue(F5,AB5/10000,Trigger)</f>
        <v>#N/A</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14.5</v>
      </c>
      <c r="U6" s="396">
        <v>18.5</v>
      </c>
      <c r="V6" s="396">
        <f t="shared" ref="V6:V41" si="5">IF(ISERROR(AVERAGE(T6,U6)),#NUM!,AVERAGE(T6,U6))</f>
        <v>16.5</v>
      </c>
      <c r="W6" s="266" t="b">
        <f t="shared" si="2"/>
        <v>1</v>
      </c>
      <c r="X6" s="397">
        <v>16.5</v>
      </c>
      <c r="Y6" s="260"/>
      <c r="Z6" s="395">
        <v>14.75</v>
      </c>
      <c r="AA6" s="260"/>
      <c r="AB6" s="467">
        <v>14.75</v>
      </c>
      <c r="AC6" s="265" t="e">
        <f>_xll.qlSimpleQuoteSetValue(F6,AB6/10000,Trigger)</f>
        <v>#N/A</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16.797420632195294</v>
      </c>
      <c r="Y7" s="260"/>
      <c r="Z7" s="395">
        <v>15.106129653047073</v>
      </c>
      <c r="AA7" s="260"/>
      <c r="AB7" s="467">
        <v>15.106129653047073</v>
      </c>
      <c r="AC7" s="265" t="e">
        <f>_xll.qlSimpleQuoteSetValue(F7,AB7/10000,Trigger)</f>
        <v>#N/A</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17.075873011512474</v>
      </c>
      <c r="Y8" s="260"/>
      <c r="Z8" s="395">
        <v>15.444807444875316</v>
      </c>
      <c r="AA8" s="260"/>
      <c r="AB8" s="467">
        <v>15.444807444875316</v>
      </c>
      <c r="AC8" s="265" t="e">
        <f>_xll.qlSimpleQuoteSetValue(F8,AB8/10000,Trigger)</f>
        <v>#N/A</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17.316388885073415</v>
      </c>
      <c r="Y9" s="260"/>
      <c r="Z9" s="395">
        <v>15.748581514265902</v>
      </c>
      <c r="AA9" s="260"/>
      <c r="AB9" s="467">
        <v>15.748581514265902</v>
      </c>
      <c r="AC9" s="265" t="e">
        <f>_xll.qlSimpleQuoteSetValue(F9,AB9/10000,Trigger)</f>
        <v>#N/A</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15.5</v>
      </c>
      <c r="U10" s="396">
        <v>19.5</v>
      </c>
      <c r="V10" s="396">
        <f t="shared" si="5"/>
        <v>17.5</v>
      </c>
      <c r="W10" s="266" t="b">
        <f t="shared" si="2"/>
        <v>1</v>
      </c>
      <c r="X10" s="397">
        <v>17.5</v>
      </c>
      <c r="Y10" s="260"/>
      <c r="Z10" s="395">
        <v>16</v>
      </c>
      <c r="AA10" s="260"/>
      <c r="AB10" s="467">
        <v>16</v>
      </c>
      <c r="AC10" s="265" t="e">
        <f>_xll.qlSimpleQuoteSetValue(F10,AB10/10000,Trigger)</f>
        <v>#N/A</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15.75</v>
      </c>
      <c r="U11" s="396">
        <v>19.75</v>
      </c>
      <c r="V11" s="396">
        <f t="shared" si="5"/>
        <v>17.75</v>
      </c>
      <c r="W11" s="266" t="b">
        <f t="shared" si="2"/>
        <v>1</v>
      </c>
      <c r="X11" s="397">
        <v>17.75</v>
      </c>
      <c r="Y11" s="260"/>
      <c r="Z11" s="395">
        <v>16.625</v>
      </c>
      <c r="AA11" s="260"/>
      <c r="AB11" s="467">
        <v>16.625</v>
      </c>
      <c r="AC11" s="265" t="e">
        <f>_xll.qlSimpleQuoteSetValue(F11,AB11/10000,Trigger)</f>
        <v>#N/A</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16</v>
      </c>
      <c r="U12" s="396">
        <v>20</v>
      </c>
      <c r="V12" s="396">
        <f t="shared" si="5"/>
        <v>18</v>
      </c>
      <c r="W12" s="266" t="b">
        <f t="shared" si="2"/>
        <v>1</v>
      </c>
      <c r="X12" s="397">
        <v>18</v>
      </c>
      <c r="Y12" s="260"/>
      <c r="Z12" s="395">
        <v>17.5</v>
      </c>
      <c r="AA12" s="260"/>
      <c r="AB12" s="467">
        <v>17.5</v>
      </c>
      <c r="AC12" s="265" t="e">
        <f>_xll.qlSimpleQuoteSetValue(F12,AB12/10000,Trigger)</f>
        <v>#N/A</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16.125</v>
      </c>
      <c r="U13" s="396">
        <v>20.125</v>
      </c>
      <c r="V13" s="396">
        <f t="shared" si="5"/>
        <v>18.125</v>
      </c>
      <c r="W13" s="266" t="b">
        <f t="shared" si="2"/>
        <v>1</v>
      </c>
      <c r="X13" s="397">
        <v>18.125</v>
      </c>
      <c r="Y13" s="260"/>
      <c r="Z13" s="395">
        <v>18.375</v>
      </c>
      <c r="AA13" s="260"/>
      <c r="AB13" s="467">
        <v>18.375</v>
      </c>
      <c r="AC13" s="265" t="e">
        <f>_xll.qlSimpleQuoteSetValue(F13,AB13/10000,Trigger)</f>
        <v>#N/A</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16.125</v>
      </c>
      <c r="U14" s="396">
        <v>20.125</v>
      </c>
      <c r="V14" s="396">
        <f t="shared" si="5"/>
        <v>18.125</v>
      </c>
      <c r="W14" s="266" t="b">
        <f t="shared" si="2"/>
        <v>1</v>
      </c>
      <c r="X14" s="397">
        <v>18.125</v>
      </c>
      <c r="Y14" s="260"/>
      <c r="Z14" s="395">
        <v>19.25</v>
      </c>
      <c r="AA14" s="260"/>
      <c r="AB14" s="467">
        <v>19.25</v>
      </c>
      <c r="AC14" s="265" t="e">
        <f>_xll.qlSimpleQuoteSetValue(F14,AB14/10000,Trigger)</f>
        <v>#N/A</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16.375</v>
      </c>
      <c r="U15" s="396">
        <v>20.375</v>
      </c>
      <c r="V15" s="396">
        <f t="shared" si="5"/>
        <v>18.375</v>
      </c>
      <c r="W15" s="266" t="b">
        <f t="shared" si="2"/>
        <v>1</v>
      </c>
      <c r="X15" s="397">
        <v>18.375</v>
      </c>
      <c r="Y15" s="260"/>
      <c r="Z15" s="395">
        <v>19.625</v>
      </c>
      <c r="AA15" s="260"/>
      <c r="AB15" s="467">
        <v>19.625</v>
      </c>
      <c r="AC15" s="265" t="e">
        <f>_xll.qlSimpleQuoteSetValue(F15,AB15/10000,Trigger)</f>
        <v>#N/A</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16.5</v>
      </c>
      <c r="U16" s="396">
        <v>20.5</v>
      </c>
      <c r="V16" s="396">
        <f t="shared" si="5"/>
        <v>18.5</v>
      </c>
      <c r="W16" s="266" t="b">
        <f t="shared" si="2"/>
        <v>1</v>
      </c>
      <c r="X16" s="397">
        <v>18.5</v>
      </c>
      <c r="Y16" s="260"/>
      <c r="Z16" s="395">
        <v>20.125</v>
      </c>
      <c r="AA16" s="260"/>
      <c r="AB16" s="467">
        <v>20.125</v>
      </c>
      <c r="AC16" s="265" t="e">
        <f>_xll.qlSimpleQuoteSetValue(F16,AB16/10000,Trigger)</f>
        <v>#N/A</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16.625</v>
      </c>
      <c r="U17" s="396">
        <v>20.625</v>
      </c>
      <c r="V17" s="396">
        <f t="shared" si="5"/>
        <v>18.625</v>
      </c>
      <c r="W17" s="266" t="b">
        <f t="shared" si="2"/>
        <v>1</v>
      </c>
      <c r="X17" s="397">
        <v>18.625</v>
      </c>
      <c r="Y17" s="260"/>
      <c r="Z17" s="395">
        <v>20.625</v>
      </c>
      <c r="AA17" s="260"/>
      <c r="AB17" s="467">
        <v>20.625</v>
      </c>
      <c r="AC17" s="265" t="e">
        <f>_xll.qlSimpleQuoteSetValue(F17,AB17/10000,Trigger)</f>
        <v>#N/A</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16.625</v>
      </c>
      <c r="U18" s="396">
        <v>20.625</v>
      </c>
      <c r="V18" s="396">
        <f t="shared" si="5"/>
        <v>18.625</v>
      </c>
      <c r="W18" s="266" t="b">
        <f t="shared" si="2"/>
        <v>1</v>
      </c>
      <c r="X18" s="397">
        <v>18.625</v>
      </c>
      <c r="Y18" s="260"/>
      <c r="Z18" s="395">
        <v>21</v>
      </c>
      <c r="AA18" s="260"/>
      <c r="AB18" s="467">
        <v>21</v>
      </c>
      <c r="AC18" s="265" t="e">
        <f>_xll.qlSimpleQuoteSetValue(F18,AB18/10000,Trigger)</f>
        <v>#N/A</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18.508154957349323</v>
      </c>
      <c r="Y19" s="260"/>
      <c r="Z19" s="395">
        <v>21.002092493167822</v>
      </c>
      <c r="AA19" s="260"/>
      <c r="AB19" s="467">
        <v>21.002092493167822</v>
      </c>
      <c r="AC19" s="265" t="e">
        <f>_xll.qlSimpleQuoteSetValue(F19,AB19/10000,Trigger)</f>
        <v>#N/A</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16.25</v>
      </c>
      <c r="U20" s="396">
        <v>20.25</v>
      </c>
      <c r="V20" s="396">
        <f t="shared" si="5"/>
        <v>18.25</v>
      </c>
      <c r="W20" s="266" t="b">
        <f t="shared" si="2"/>
        <v>1</v>
      </c>
      <c r="X20" s="397">
        <v>18.25</v>
      </c>
      <c r="Y20" s="260"/>
      <c r="Z20" s="395">
        <v>20.75</v>
      </c>
      <c r="AA20" s="260"/>
      <c r="AB20" s="467">
        <v>20.75</v>
      </c>
      <c r="AC20" s="265" t="e">
        <f>_xll.qlSimpleQuoteSetValue(F20,AB20/10000,Trigger)</f>
        <v>#N/A</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17.82277728064642</v>
      </c>
      <c r="Y21" s="260"/>
      <c r="Z21" s="395">
        <v>20.436911942423951</v>
      </c>
      <c r="AA21" s="260"/>
      <c r="AB21" s="467">
        <v>20.436911942423951</v>
      </c>
      <c r="AC21" s="265" t="e">
        <f>_xll.qlSimpleQuoteSetValue(F21,AB21/10000,Trigger)</f>
        <v>#N/A</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17.2928237362879</v>
      </c>
      <c r="Y22" s="260"/>
      <c r="Z22" s="395">
        <v>20.102957313718424</v>
      </c>
      <c r="AA22" s="260"/>
      <c r="AB22" s="467">
        <v>20.102957313718424</v>
      </c>
      <c r="AC22" s="265" t="e">
        <f>_xll.qlSimpleQuoteSetValue(F22,AB22/10000,Trigger)</f>
        <v>#N/A</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14.75</v>
      </c>
      <c r="U23" s="396">
        <v>18.75</v>
      </c>
      <c r="V23" s="396">
        <f t="shared" si="5"/>
        <v>16.75</v>
      </c>
      <c r="W23" s="266" t="b">
        <f t="shared" si="2"/>
        <v>1</v>
      </c>
      <c r="X23" s="397">
        <v>16.75</v>
      </c>
      <c r="Y23" s="260"/>
      <c r="Z23" s="395">
        <v>19.75</v>
      </c>
      <c r="AA23" s="260"/>
      <c r="AB23" s="467">
        <v>19.75</v>
      </c>
      <c r="AC23" s="265" t="e">
        <f>_xll.qlSimpleQuoteSetValue(F23,AB23/10000,Trigger)</f>
        <v>#N/A</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16.267263100080154</v>
      </c>
      <c r="Y24" s="260"/>
      <c r="Z24" s="395">
        <v>19.381780614022901</v>
      </c>
      <c r="AA24" s="260"/>
      <c r="AB24" s="467">
        <v>19.381780614022901</v>
      </c>
      <c r="AC24" s="265" t="e">
        <f>_xll.qlSimpleQuoteSetValue(F24,AB24/10000,Trigger)</f>
        <v>#N/A</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15.849955645713354</v>
      </c>
      <c r="Y25" s="260"/>
      <c r="Z25" s="395">
        <v>19.009546675091915</v>
      </c>
      <c r="AA25" s="260"/>
      <c r="AB25" s="467">
        <v>19.009546675091915</v>
      </c>
      <c r="AC25" s="265" t="e">
        <f>_xll.qlSimpleQuoteSetValue(F25,AB25/10000,Trigger)</f>
        <v>#N/A</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15.486516641306476</v>
      </c>
      <c r="Y26" s="260"/>
      <c r="Z26" s="395">
        <v>18.646422429149482</v>
      </c>
      <c r="AA26" s="260"/>
      <c r="AB26" s="467">
        <v>18.646422429149482</v>
      </c>
      <c r="AC26" s="265" t="e">
        <f>_xll.qlSimpleQuoteSetValue(F26,AB26/10000,Trigger)</f>
        <v>#N/A</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15.165385091266399</v>
      </c>
      <c r="Y27" s="260"/>
      <c r="Z27" s="395">
        <v>18.305532122138032</v>
      </c>
      <c r="AA27" s="260"/>
      <c r="AB27" s="467">
        <v>18.305532122138032</v>
      </c>
      <c r="AC27" s="265" t="e">
        <f>_xll.qlSimpleQuoteSetValue(F27,AB27/10000,Trigger)</f>
        <v>#N/A</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12.875</v>
      </c>
      <c r="U28" s="396">
        <v>16.875</v>
      </c>
      <c r="V28" s="396">
        <f t="shared" si="5"/>
        <v>14.875</v>
      </c>
      <c r="W28" s="266" t="b">
        <f t="shared" si="2"/>
        <v>1</v>
      </c>
      <c r="X28" s="397">
        <v>14.875</v>
      </c>
      <c r="Y28" s="260"/>
      <c r="Z28" s="395">
        <v>18</v>
      </c>
      <c r="AA28" s="260"/>
      <c r="AB28" s="467">
        <v>18</v>
      </c>
      <c r="AC28" s="265" t="e">
        <f>_xll.qlSimpleQuoteSetValue(F28,AB28/10000,Trigger)</f>
        <v>#N/A</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14.604963279278044</v>
      </c>
      <c r="Y29" s="260"/>
      <c r="Z29" s="395">
        <v>17.73825382251465</v>
      </c>
      <c r="AA29" s="260"/>
      <c r="AB29" s="467">
        <v>17.73825382251465</v>
      </c>
      <c r="AC29" s="265" t="e">
        <f>_xll.qlSimpleQuoteSetValue(F29,AB29/10000,Trigger)</f>
        <v>#N/A</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14.349528470326856</v>
      </c>
      <c r="Y30" s="260"/>
      <c r="Z30" s="395">
        <v>17.509935404808566</v>
      </c>
      <c r="AA30" s="260"/>
      <c r="AB30" s="467">
        <v>17.509935404808566</v>
      </c>
      <c r="AC30" s="265" t="e">
        <f>_xll.qlSimpleQuoteSetValue(F30,AB30/10000,Trigger)</f>
        <v>#N/A</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14.104112021736643</v>
      </c>
      <c r="Y31" s="260"/>
      <c r="Z31" s="395">
        <v>17.299990075845155</v>
      </c>
      <c r="AA31" s="260"/>
      <c r="AB31" s="467">
        <v>17.299990075845155</v>
      </c>
      <c r="AC31" s="265" t="e">
        <f>_xll.qlSimpleQuoteSetValue(F31,AB31/10000,Trigger)</f>
        <v>#N/A</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13.864130382097622</v>
      </c>
      <c r="Y32" s="260"/>
      <c r="Z32" s="395">
        <v>17.093363164587828</v>
      </c>
      <c r="AA32" s="260"/>
      <c r="AB32" s="467">
        <v>17.093363164587828</v>
      </c>
      <c r="AC32" s="265" t="e">
        <f>_xll.qlSimpleQuoteSetValue(F32,AB32/10000,Trigger)</f>
        <v>#N/A</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11.625</v>
      </c>
      <c r="U33" s="396">
        <v>15.625</v>
      </c>
      <c r="V33" s="396">
        <f t="shared" si="5"/>
        <v>13.625</v>
      </c>
      <c r="W33" s="266" t="b">
        <f t="shared" si="2"/>
        <v>1</v>
      </c>
      <c r="X33" s="397">
        <v>13.625</v>
      </c>
      <c r="Y33" s="260"/>
      <c r="Z33" s="395">
        <v>16.875</v>
      </c>
      <c r="AA33" s="260"/>
      <c r="AB33" s="467">
        <v>16.875</v>
      </c>
      <c r="AC33" s="265" t="e">
        <f>_xll.qlSimpleQuoteSetValue(F33,AB33/10000,Trigger)</f>
        <v>#N/A</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13.383883782807668</v>
      </c>
      <c r="Y34" s="260"/>
      <c r="Z34" s="395">
        <v>16.634204095918498</v>
      </c>
      <c r="AA34" s="260"/>
      <c r="AB34" s="467">
        <v>16.634204095918498</v>
      </c>
      <c r="AC34" s="265" t="e">
        <f>_xll.qlSimpleQuoteSetValue(F34,AB34/10000,Trigger)</f>
        <v>#N/A</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13.144930472979224</v>
      </c>
      <c r="Y35" s="260"/>
      <c r="Z35" s="395">
        <v>16.377711705673825</v>
      </c>
      <c r="AA35" s="260"/>
      <c r="AB35" s="467">
        <v>16.377711705673825</v>
      </c>
      <c r="AC35" s="265" t="e">
        <f>_xll.qlSimpleQuoteSetValue(F35,AB35/10000,Trigger)</f>
        <v>#N/A</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12.914035271746947</v>
      </c>
      <c r="Y36" s="260"/>
      <c r="Z36" s="395">
        <v>16.116617267469902</v>
      </c>
      <c r="AA36" s="260"/>
      <c r="AB36" s="467">
        <v>16.116617267469902</v>
      </c>
      <c r="AC36" s="265" t="e">
        <f>_xll.qlSimpleQuoteSetValue(F36,AB36/10000,Trigger)</f>
        <v>#N/A</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12.697093380343112</v>
      </c>
      <c r="Y37" s="260"/>
      <c r="Z37" s="395">
        <v>15.862015219510653</v>
      </c>
      <c r="AA37" s="260"/>
      <c r="AB37" s="467">
        <v>15.862015219510653</v>
      </c>
      <c r="AC37" s="265" t="e">
        <f>_xll.qlSimpleQuoteSetValue(F37,AB37/10000,Trigger)</f>
        <v>#N/A</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10.5</v>
      </c>
      <c r="U38" s="396">
        <v>14.5</v>
      </c>
      <c r="V38" s="396">
        <f t="shared" si="5"/>
        <v>12.5</v>
      </c>
      <c r="W38" s="266" t="b">
        <f t="shared" si="2"/>
        <v>1</v>
      </c>
      <c r="X38" s="397">
        <v>12.5</v>
      </c>
      <c r="Y38" s="260"/>
      <c r="Z38" s="395">
        <v>15.625</v>
      </c>
      <c r="AA38" s="260"/>
      <c r="AB38" s="467">
        <v>15.625</v>
      </c>
      <c r="AC38" s="265" t="e">
        <f>_xll.qlSimpleQuoteSetValue(F38,AB38/10000,Trigger)</f>
        <v>#N/A</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11.84138298532376</v>
      </c>
      <c r="Y39" s="260"/>
      <c r="Z39" s="395">
        <v>14.806044194509298</v>
      </c>
      <c r="AA39" s="260"/>
      <c r="AB39" s="467">
        <v>14.806044194509298</v>
      </c>
      <c r="AC39" s="265" t="e">
        <f>_xll.qlSimpleQuoteSetValue(F39,AB39/10000,Trigger)</f>
        <v>#N/A</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9.5</v>
      </c>
      <c r="U40" s="396">
        <v>13.5</v>
      </c>
      <c r="V40" s="396">
        <f t="shared" si="5"/>
        <v>11.5</v>
      </c>
      <c r="W40" s="266" t="b">
        <f t="shared" si="2"/>
        <v>1</v>
      </c>
      <c r="X40" s="663">
        <v>11.5</v>
      </c>
      <c r="Y40" s="260"/>
      <c r="Z40" s="395">
        <v>14.375</v>
      </c>
      <c r="AA40" s="260"/>
      <c r="AB40" s="467">
        <v>14.375</v>
      </c>
      <c r="AC40" s="265" t="e">
        <f>_xll.qlSimpleQuoteSetValue(F40,AB40/10000,Trigger)</f>
        <v>#N/A</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8.375</v>
      </c>
      <c r="U41" s="396">
        <v>13.375</v>
      </c>
      <c r="V41" s="396">
        <f t="shared" si="5"/>
        <v>10.875</v>
      </c>
      <c r="W41" s="266" t="b">
        <f t="shared" si="2"/>
        <v>1</v>
      </c>
      <c r="X41" s="663">
        <v>10.875</v>
      </c>
      <c r="Y41" s="260"/>
      <c r="Z41" s="395">
        <v>13.75</v>
      </c>
      <c r="AA41" s="260"/>
      <c r="AB41" s="467">
        <v>13.75</v>
      </c>
      <c r="AC41" s="265" t="e">
        <f>_xll.qlSimpleQuoteSetValue(F41,AB41/10000,Trigger)</f>
        <v>#N/A</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7.125</v>
      </c>
      <c r="U42" s="394">
        <v>13.125</v>
      </c>
      <c r="V42" s="394">
        <f>IF(ISERROR(AVERAGE(T42,U42)),#NUM!,AVERAGE(T42,U42))</f>
        <v>10.125</v>
      </c>
      <c r="W42" s="259" t="b">
        <f t="shared" si="2"/>
        <v>1</v>
      </c>
      <c r="X42" s="664">
        <v>10.125</v>
      </c>
      <c r="Y42" s="260"/>
      <c r="Z42" s="393">
        <v>13.125</v>
      </c>
      <c r="AA42" s="260"/>
      <c r="AB42" s="468">
        <v>13.125</v>
      </c>
      <c r="AC42" s="258" t="e">
        <f>_xll.qlSimpleQuoteSetValue(F42,AB42/10000,Trigger)</f>
        <v>#N/A</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obj_00626#0004</v>
      </c>
      <c r="T3" s="86"/>
      <c r="U3" s="86"/>
      <c r="V3" s="86"/>
      <c r="W3" s="86"/>
      <c r="X3" s="86"/>
      <c r="Y3" s="260"/>
      <c r="Z3" s="260"/>
      <c r="AA3" s="260"/>
      <c r="AB3" s="86"/>
      <c r="AC3" s="289">
        <f>_xll.ohTrigger(AC5:AC42)</f>
        <v>1</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16:04:58</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9.875</v>
      </c>
      <c r="Y5" s="260"/>
      <c r="Z5" s="395">
        <v>9.156085502321103</v>
      </c>
      <c r="AA5" s="260"/>
      <c r="AB5" s="467">
        <f t="array" ref="AB5:AB42">QuoteStatic</f>
        <v>9.156085502321103</v>
      </c>
      <c r="AC5" s="265" t="e">
        <f>_xll.qlSimpleQuoteSetValue(F5,AB5/10000,Trigger)</f>
        <v>#N/A</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7.375</v>
      </c>
      <c r="U6" s="396">
        <v>12.375</v>
      </c>
      <c r="V6" s="396">
        <f t="shared" ref="V6:V41" si="6">IF(ISERROR(AVERAGE(T6,U6)),#NUM!,AVERAGE(T6,U6))</f>
        <v>9.875</v>
      </c>
      <c r="W6" s="266" t="b">
        <f t="shared" si="2"/>
        <v>1</v>
      </c>
      <c r="X6" s="397">
        <v>9.875</v>
      </c>
      <c r="Y6" s="260"/>
      <c r="Z6" s="395">
        <v>9.25</v>
      </c>
      <c r="AA6" s="260"/>
      <c r="AB6" s="467">
        <v>9.25</v>
      </c>
      <c r="AC6" s="265" t="e">
        <f>_xll.qlSimpleQuoteSetValue(F6,AB6/10000,Trigger)</f>
        <v>#N/A</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9.875</v>
      </c>
      <c r="Y7" s="260"/>
      <c r="Z7" s="395">
        <v>9.2930715610493113</v>
      </c>
      <c r="AA7" s="260"/>
      <c r="AB7" s="467">
        <v>9.2930715610493113</v>
      </c>
      <c r="AC7" s="265" t="e">
        <f>_xll.qlSimpleQuoteSetValue(F7,AB7/10000,Trigger)</f>
        <v>#N/A</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9.875</v>
      </c>
      <c r="Y8" s="260"/>
      <c r="Z8" s="395">
        <v>9.343914497678897</v>
      </c>
      <c r="AA8" s="260"/>
      <c r="AB8" s="467">
        <v>9.343914497678897</v>
      </c>
      <c r="AC8" s="265" t="e">
        <f>_xll.qlSimpleQuoteSetValue(F8,AB8/10000,Trigger)</f>
        <v>#N/A</v>
      </c>
      <c r="AD8" s="160"/>
      <c r="AE8" s="17"/>
      <c r="AF8" s="36" t="s">
        <v>94</v>
      </c>
      <c r="AG8" s="35" t="s">
        <v>91</v>
      </c>
      <c r="AH8" s="34" t="s">
        <v>93</v>
      </c>
      <c r="AI8" s="17" t="str">
        <f t="shared" si="3"/>
        <v>18M</v>
      </c>
      <c r="AJ8" s="392">
        <f>((Swap6M!AB9-Swap3MAnnual!AB9)*100-AB8)/10000</f>
        <v>5.6085502321099769E-6</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9.875</v>
      </c>
      <c r="Y9" s="260"/>
      <c r="Z9" s="395">
        <v>9.4103001854690351</v>
      </c>
      <c r="AA9" s="260"/>
      <c r="AB9" s="467">
        <v>9.4103001854690351</v>
      </c>
      <c r="AC9" s="265" t="e">
        <f>_xll.qlSimpleQuoteSetValue(F9,AB9/10000,Trigger)</f>
        <v>#N/A</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7.875</v>
      </c>
      <c r="U10" s="396">
        <v>11.875</v>
      </c>
      <c r="V10" s="396">
        <f t="shared" si="6"/>
        <v>9.875</v>
      </c>
      <c r="W10" s="266" t="b">
        <f t="shared" si="2"/>
        <v>1</v>
      </c>
      <c r="X10" s="397">
        <v>9.875</v>
      </c>
      <c r="Y10" s="260"/>
      <c r="Z10" s="395">
        <v>9.5</v>
      </c>
      <c r="AA10" s="260"/>
      <c r="AB10" s="467">
        <v>9.5</v>
      </c>
      <c r="AC10" s="265" t="e">
        <f>_xll.qlSimpleQuoteSetValue(F10,AB10/10000,Trigger)</f>
        <v>#N/A</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v>
      </c>
      <c r="U11" s="396">
        <v>12</v>
      </c>
      <c r="V11" s="396">
        <f t="shared" si="6"/>
        <v>10</v>
      </c>
      <c r="W11" s="266" t="b">
        <f t="shared" si="2"/>
        <v>1</v>
      </c>
      <c r="X11" s="397">
        <v>10</v>
      </c>
      <c r="Y11" s="260"/>
      <c r="Z11" s="395">
        <v>10.125</v>
      </c>
      <c r="AA11" s="260"/>
      <c r="AB11" s="467">
        <v>10.125</v>
      </c>
      <c r="AC11" s="265" t="e">
        <f>_xll.qlSimpleQuoteSetValue(F11,AB11/10000,Trigger)</f>
        <v>#N/A</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8.25</v>
      </c>
      <c r="U12" s="396">
        <v>12.25</v>
      </c>
      <c r="V12" s="396">
        <f t="shared" si="6"/>
        <v>10.25</v>
      </c>
      <c r="W12" s="266" t="b">
        <f t="shared" si="2"/>
        <v>1</v>
      </c>
      <c r="X12" s="397">
        <v>10.25</v>
      </c>
      <c r="Y12" s="260"/>
      <c r="Z12" s="395">
        <v>11</v>
      </c>
      <c r="AA12" s="260"/>
      <c r="AB12" s="467">
        <v>11</v>
      </c>
      <c r="AC12" s="265" t="e">
        <f>_xll.qlSimpleQuoteSetValue(F12,AB12/10000,Trigger)</f>
        <v>#N/A</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8.375</v>
      </c>
      <c r="U13" s="396">
        <v>12.375</v>
      </c>
      <c r="V13" s="396">
        <f t="shared" si="6"/>
        <v>10.375</v>
      </c>
      <c r="W13" s="266" t="b">
        <f t="shared" si="2"/>
        <v>1</v>
      </c>
      <c r="X13" s="397">
        <v>10.375</v>
      </c>
      <c r="Y13" s="260"/>
      <c r="Z13" s="395">
        <v>11.875</v>
      </c>
      <c r="AA13" s="260"/>
      <c r="AB13" s="467">
        <v>11.875</v>
      </c>
      <c r="AC13" s="265" t="e">
        <f>_xll.qlSimpleQuoteSetValue(F13,AB13/10000,Trigger)</f>
        <v>#N/A</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9</v>
      </c>
      <c r="U14" s="396">
        <v>12</v>
      </c>
      <c r="V14" s="396">
        <f t="shared" si="6"/>
        <v>10.5</v>
      </c>
      <c r="W14" s="266" t="b">
        <f t="shared" si="2"/>
        <v>1</v>
      </c>
      <c r="X14" s="397">
        <v>10.5</v>
      </c>
      <c r="Y14" s="260"/>
      <c r="Z14" s="395">
        <v>12.625</v>
      </c>
      <c r="AA14" s="260"/>
      <c r="AB14" s="467">
        <v>12.625</v>
      </c>
      <c r="AC14" s="265" t="e">
        <f>_xll.qlSimpleQuoteSetValue(F14,AB14/10000,Trigger)</f>
        <v>#N/A</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9.25</v>
      </c>
      <c r="U15" s="396">
        <v>12.25</v>
      </c>
      <c r="V15" s="396">
        <f t="shared" si="6"/>
        <v>10.75</v>
      </c>
      <c r="W15" s="266" t="b">
        <f t="shared" si="2"/>
        <v>1</v>
      </c>
      <c r="X15" s="397">
        <v>10.75</v>
      </c>
      <c r="Y15" s="260"/>
      <c r="Z15" s="395">
        <v>13.125</v>
      </c>
      <c r="AA15" s="260"/>
      <c r="AB15" s="467">
        <v>13.125</v>
      </c>
      <c r="AC15" s="265" t="e">
        <f>_xll.qlSimpleQuoteSetValue(F15,AB15/10000,Trigger)</f>
        <v>#N/A</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9.5</v>
      </c>
      <c r="U16" s="396">
        <v>12.5</v>
      </c>
      <c r="V16" s="396">
        <f t="shared" si="6"/>
        <v>11</v>
      </c>
      <c r="W16" s="266" t="b">
        <f t="shared" si="2"/>
        <v>1</v>
      </c>
      <c r="X16" s="397">
        <v>11</v>
      </c>
      <c r="Y16" s="260"/>
      <c r="Z16" s="395">
        <v>13.5</v>
      </c>
      <c r="AA16" s="260"/>
      <c r="AB16" s="467">
        <v>13.5</v>
      </c>
      <c r="AC16" s="265" t="e">
        <f>_xll.qlSimpleQuoteSetValue(F16,AB16/10000,Trigger)</f>
        <v>#N/A</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9.625</v>
      </c>
      <c r="U17" s="396">
        <v>12.625</v>
      </c>
      <c r="V17" s="396">
        <f t="shared" si="6"/>
        <v>11.125</v>
      </c>
      <c r="W17" s="266" t="b">
        <f t="shared" si="2"/>
        <v>1</v>
      </c>
      <c r="X17" s="397">
        <v>11.125</v>
      </c>
      <c r="Y17" s="260"/>
      <c r="Z17" s="395">
        <v>14</v>
      </c>
      <c r="AA17" s="260"/>
      <c r="AB17" s="467">
        <v>14</v>
      </c>
      <c r="AC17" s="265" t="e">
        <f>_xll.qlSimpleQuoteSetValue(F17,AB17/10000,Trigger)</f>
        <v>#N/A</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9.75</v>
      </c>
      <c r="U18" s="396">
        <v>12.75</v>
      </c>
      <c r="V18" s="396">
        <f t="shared" si="6"/>
        <v>11.25</v>
      </c>
      <c r="W18" s="266" t="b">
        <f t="shared" si="2"/>
        <v>1</v>
      </c>
      <c r="X18" s="397">
        <v>11.25</v>
      </c>
      <c r="Y18" s="260"/>
      <c r="Z18" s="395">
        <v>14.25</v>
      </c>
      <c r="AA18" s="260"/>
      <c r="AB18" s="467">
        <v>14.25</v>
      </c>
      <c r="AC18" s="265" t="e">
        <f>_xll.qlSimpleQuoteSetValue(F18,AB18/10000,Trigger)</f>
        <v>#N/A</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11.217051672468429</v>
      </c>
      <c r="Y19" s="260"/>
      <c r="Z19" s="395">
        <v>14.264613439900273</v>
      </c>
      <c r="AA19" s="260"/>
      <c r="AB19" s="467">
        <v>14.264613439900273</v>
      </c>
      <c r="AC19" s="265" t="e">
        <f>_xll.qlSimpleQuoteSetValue(F19,AB19/10000,Trigger)</f>
        <v>#N/A</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9.5</v>
      </c>
      <c r="U20" s="396">
        <v>12.5</v>
      </c>
      <c r="V20" s="396">
        <f t="shared" si="6"/>
        <v>11</v>
      </c>
      <c r="W20" s="266" t="b">
        <f t="shared" si="2"/>
        <v>1</v>
      </c>
      <c r="X20" s="397">
        <v>11</v>
      </c>
      <c r="Y20" s="260"/>
      <c r="Z20" s="395">
        <v>14.125</v>
      </c>
      <c r="AA20" s="260"/>
      <c r="AB20" s="467">
        <v>14.125</v>
      </c>
      <c r="AC20" s="265" t="e">
        <f>_xll.qlSimpleQuoteSetValue(F20,AB20/10000,Trigger)</f>
        <v>#N/A</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10.638972707761221</v>
      </c>
      <c r="Y21" s="260"/>
      <c r="Z21" s="395">
        <v>13.885501419786241</v>
      </c>
      <c r="AA21" s="260"/>
      <c r="AB21" s="467">
        <v>13.885501419786241</v>
      </c>
      <c r="AC21" s="265" t="e">
        <f>_xll.qlSimpleQuoteSetValue(F21,AB21/10000,Trigger)</f>
        <v>#N/A</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10.198685246885976</v>
      </c>
      <c r="Y22" s="260"/>
      <c r="Z22" s="395">
        <v>13.582996898424526</v>
      </c>
      <c r="AA22" s="260"/>
      <c r="AB22" s="467">
        <v>13.582996898424526</v>
      </c>
      <c r="AC22" s="265" t="e">
        <f>_xll.qlSimpleQuoteSetValue(F22,AB22/10000,Trigger)</f>
        <v>#N/A</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8.25</v>
      </c>
      <c r="U23" s="396">
        <v>11.25</v>
      </c>
      <c r="V23" s="396">
        <f t="shared" si="6"/>
        <v>9.75</v>
      </c>
      <c r="W23" s="266" t="b">
        <f t="shared" si="2"/>
        <v>1</v>
      </c>
      <c r="X23" s="397">
        <v>9.75</v>
      </c>
      <c r="Y23" s="260"/>
      <c r="Z23" s="395">
        <v>13.25</v>
      </c>
      <c r="AA23" s="260"/>
      <c r="AB23" s="467">
        <v>13.25</v>
      </c>
      <c r="AC23" s="265" t="e">
        <f>_xll.qlSimpleQuoteSetValue(F23,AB23/10000,Trigger)</f>
        <v>#N/A</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9.3508930267905441</v>
      </c>
      <c r="Y24" s="260"/>
      <c r="Z24" s="395">
        <v>12.914899451838489</v>
      </c>
      <c r="AA24" s="260"/>
      <c r="AB24" s="467">
        <v>12.914899451838489</v>
      </c>
      <c r="AC24" s="265" t="e">
        <f>_xll.qlSimpleQuoteSetValue(F24,AB24/10000,Trigger)</f>
        <v>#N/A</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9.0077950951909518</v>
      </c>
      <c r="Y25" s="260"/>
      <c r="Z25" s="395">
        <v>12.589584634228524</v>
      </c>
      <c r="AA25" s="260"/>
      <c r="AB25" s="467">
        <v>12.589584634228524</v>
      </c>
      <c r="AC25" s="265" t="e">
        <f>_xll.qlSimpleQuoteSetValue(F25,AB25/10000,Trigger)</f>
        <v>#N/A</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8.7142506501960888</v>
      </c>
      <c r="Y26" s="260"/>
      <c r="Z26" s="395">
        <v>12.281820090699314</v>
      </c>
      <c r="AA26" s="260"/>
      <c r="AB26" s="467">
        <v>12.281820090699314</v>
      </c>
      <c r="AC26" s="265" t="e">
        <f>_xll.qlSimpleQuoteSetValue(F26,AB26/10000,Trigger)</f>
        <v>#N/A</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8.4638041368008157</v>
      </c>
      <c r="Y27" s="260"/>
      <c r="Z27" s="395">
        <v>11.99937036478007</v>
      </c>
      <c r="AA27" s="260"/>
      <c r="AB27" s="467">
        <v>11.99937036478007</v>
      </c>
      <c r="AC27" s="265" t="e">
        <f>_xll.qlSimpleQuoteSetValue(F27,AB27/10000,Trigger)</f>
        <v>#N/A</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6.75</v>
      </c>
      <c r="U28" s="396">
        <v>9.75</v>
      </c>
      <c r="V28" s="396">
        <f t="shared" si="6"/>
        <v>8.25</v>
      </c>
      <c r="W28" s="266" t="b">
        <f t="shared" si="2"/>
        <v>1</v>
      </c>
      <c r="X28" s="397">
        <v>8.25</v>
      </c>
      <c r="Y28" s="260"/>
      <c r="Z28" s="395">
        <v>11.75</v>
      </c>
      <c r="AA28" s="260"/>
      <c r="AB28" s="467">
        <v>11.75</v>
      </c>
      <c r="AC28" s="265" t="e">
        <f>_xll.qlSimpleQuoteSetValue(F28,AB28/10000,Trigger)</f>
        <v>#N/A</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8.0663453204706403</v>
      </c>
      <c r="Y29" s="260"/>
      <c r="Z29" s="395">
        <v>11.538304758954636</v>
      </c>
      <c r="AA29" s="260"/>
      <c r="AB29" s="467">
        <v>11.538304758954636</v>
      </c>
      <c r="AC29" s="265" t="e">
        <f>_xll.qlSimpleQuoteSetValue(F29,AB29/10000,Trigger)</f>
        <v>#N/A</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7.9061977216182822</v>
      </c>
      <c r="Y30" s="260"/>
      <c r="Z30" s="395">
        <v>11.356205280504806</v>
      </c>
      <c r="AA30" s="260"/>
      <c r="AB30" s="467">
        <v>11.356205280504806</v>
      </c>
      <c r="AC30" s="265" t="e">
        <f>_xll.qlSimpleQuoteSetValue(F30,AB30/10000,Trigger)</f>
        <v>#N/A</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7.7628774625306027</v>
      </c>
      <c r="Y31" s="260"/>
      <c r="Z31" s="395">
        <v>11.192453422577657</v>
      </c>
      <c r="AA31" s="260"/>
      <c r="AB31" s="467">
        <v>11.192453422577657</v>
      </c>
      <c r="AC31" s="265" t="e">
        <f>_xll.qlSimpleQuoteSetValue(F31,AB31/10000,Trigger)</f>
        <v>#N/A</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7.629704802295282</v>
      </c>
      <c r="Y32" s="260"/>
      <c r="Z32" s="395">
        <v>11.035801043100339</v>
      </c>
      <c r="AA32" s="260"/>
      <c r="AB32" s="467">
        <v>11.035801043100339</v>
      </c>
      <c r="AC32" s="265" t="e">
        <f>_xll.qlSimpleQuoteSetValue(F32,AB32/10000,Trigger)</f>
        <v>#N/A</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6</v>
      </c>
      <c r="U33" s="396">
        <v>9</v>
      </c>
      <c r="V33" s="396">
        <f t="shared" si="6"/>
        <v>7.5</v>
      </c>
      <c r="W33" s="266" t="b">
        <f t="shared" si="2"/>
        <v>1</v>
      </c>
      <c r="X33" s="397">
        <v>7.5</v>
      </c>
      <c r="Y33" s="260"/>
      <c r="Z33" s="395">
        <v>10.875</v>
      </c>
      <c r="AA33" s="260"/>
      <c r="AB33" s="467">
        <v>10.875</v>
      </c>
      <c r="AC33" s="265" t="e">
        <f>_xll.qlSimpleQuoteSetValue(F33,AB33/10000,Trigger)</f>
        <v>#N/A</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7.3687256913268921</v>
      </c>
      <c r="Y34" s="260"/>
      <c r="Z34" s="395">
        <v>10.701881512342966</v>
      </c>
      <c r="AA34" s="260"/>
      <c r="AB34" s="467">
        <v>10.701881512342966</v>
      </c>
      <c r="AC34" s="265" t="e">
        <f>_xll.qlSimpleQuoteSetValue(F34,AB34/10000,Trigger)</f>
        <v>#N/A</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7.2374140183359206</v>
      </c>
      <c r="Y35" s="260"/>
      <c r="Z35" s="395">
        <v>10.520594243752255</v>
      </c>
      <c r="AA35" s="260"/>
      <c r="AB35" s="467">
        <v>10.520594243752255</v>
      </c>
      <c r="AC35" s="265" t="e">
        <f>_xll.qlSimpleQuoteSetValue(F35,AB35/10000,Trigger)</f>
        <v>#N/A</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7.1092394996815029</v>
      </c>
      <c r="Y36" s="260"/>
      <c r="Z36" s="395">
        <v>10.338366218990062</v>
      </c>
      <c r="AA36" s="260"/>
      <c r="AB36" s="467">
        <v>10.338366218990062</v>
      </c>
      <c r="AC36" s="265" t="e">
        <f>_xll.qlSimpleQuoteSetValue(F36,AB36/10000,Trigger)</f>
        <v>#N/A</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6.9873766540180569</v>
      </c>
      <c r="Y37" s="260"/>
      <c r="Z37" s="395">
        <v>10.162425462818579</v>
      </c>
      <c r="AA37" s="260"/>
      <c r="AB37" s="467">
        <v>10.162425462818579</v>
      </c>
      <c r="AC37" s="265" t="e">
        <f>_xll.qlSimpleQuoteSetValue(F37,AB37/10000,Trigger)</f>
        <v>#N/A</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5.375</v>
      </c>
      <c r="U38" s="396">
        <v>8.375</v>
      </c>
      <c r="V38" s="396">
        <f t="shared" si="6"/>
        <v>6.875</v>
      </c>
      <c r="W38" s="266" t="b">
        <f t="shared" si="2"/>
        <v>1</v>
      </c>
      <c r="X38" s="663">
        <v>6.875</v>
      </c>
      <c r="Y38" s="260"/>
      <c r="Z38" s="395">
        <v>10</v>
      </c>
      <c r="AA38" s="260"/>
      <c r="AB38" s="467">
        <v>10</v>
      </c>
      <c r="AC38" s="265" t="e">
        <f>_xll.qlSimpleQuoteSetValue(F38,AB38/10000,Trigger)</f>
        <v>#N/A</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6.4763467444592147</v>
      </c>
      <c r="Y39" s="260"/>
      <c r="Z39" s="395">
        <v>9.4455514586391338</v>
      </c>
      <c r="AA39" s="260"/>
      <c r="AB39" s="467">
        <v>9.4455514586391338</v>
      </c>
      <c r="AC39" s="265" t="e">
        <f>_xll.qlSimpleQuoteSetValue(F39,AB39/10000,Trigger)</f>
        <v>#N/A</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4.75</v>
      </c>
      <c r="U40" s="396">
        <v>7.75</v>
      </c>
      <c r="V40" s="396">
        <f t="shared" si="6"/>
        <v>6.25</v>
      </c>
      <c r="W40" s="266" t="b">
        <f t="shared" si="2"/>
        <v>1</v>
      </c>
      <c r="X40" s="663">
        <v>6.25</v>
      </c>
      <c r="Y40" s="260"/>
      <c r="Z40" s="395">
        <v>9.125</v>
      </c>
      <c r="AA40" s="260"/>
      <c r="AB40" s="467">
        <v>9.125</v>
      </c>
      <c r="AC40" s="265" t="e">
        <f>_xll.qlSimpleQuoteSetValue(F40,AB40/10000,Trigger)</f>
        <v>#N/A</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3.875</v>
      </c>
      <c r="U41" s="396">
        <v>7.875</v>
      </c>
      <c r="V41" s="396">
        <f t="shared" si="6"/>
        <v>5.875</v>
      </c>
      <c r="W41" s="266" t="b">
        <f t="shared" si="2"/>
        <v>1</v>
      </c>
      <c r="X41" s="663">
        <v>5.875</v>
      </c>
      <c r="Y41" s="260"/>
      <c r="Z41" s="395">
        <v>8.5</v>
      </c>
      <c r="AA41" s="260"/>
      <c r="AB41" s="467">
        <v>8.5</v>
      </c>
      <c r="AC41" s="265" t="e">
        <f>_xll.qlSimpleQuoteSetValue(F41,AB41/10000,Trigger)</f>
        <v>#N/A</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2.875</v>
      </c>
      <c r="U42" s="394">
        <v>7.875</v>
      </c>
      <c r="V42" s="394">
        <f>IF(ISERROR(AVERAGE(T42,U42)),#NUM!,AVERAGE(T42,U42))</f>
        <v>5.375</v>
      </c>
      <c r="W42" s="259" t="b">
        <f t="shared" si="2"/>
        <v>1</v>
      </c>
      <c r="X42" s="664">
        <v>5.375</v>
      </c>
      <c r="Y42" s="260"/>
      <c r="Z42" s="393">
        <v>8</v>
      </c>
      <c r="AA42" s="260"/>
      <c r="AB42" s="468">
        <v>8</v>
      </c>
      <c r="AC42" s="258" t="e">
        <f>_xll.qlSimpleQuoteSetValue(F42,AB42/10000,Trigger)</f>
        <v>#N/A</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obj_00624#0000</v>
      </c>
      <c r="T3" s="86"/>
      <c r="U3" s="86"/>
      <c r="V3" s="86"/>
      <c r="W3" s="86"/>
      <c r="X3" s="86"/>
      <c r="Y3" s="260"/>
      <c r="Z3" s="260"/>
      <c r="AA3" s="260"/>
      <c r="AB3" s="86"/>
      <c r="AC3" s="289">
        <f>_xll.ohTrigger(AC5:AC42)</f>
        <v>1</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16:04:58</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24.882803478324682</v>
      </c>
      <c r="Y5" s="260"/>
      <c r="Z5" s="395">
        <v>19.580217441385468</v>
      </c>
      <c r="AA5" s="260"/>
      <c r="AB5" s="467">
        <f t="array" ref="AB5:AB42">QuoteStatic</f>
        <v>19.580217441385468</v>
      </c>
      <c r="AC5" s="265" t="e">
        <f>_xll.qlSimpleQuoteSetValue(F5,AB5/10000,Trigger)</f>
        <v>#N/A</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17.75</v>
      </c>
      <c r="U6" s="396">
        <v>29.75</v>
      </c>
      <c r="V6" s="396">
        <f t="shared" ref="V6:V41" si="5">IF(ISERROR(AVERAGE(T6,U6)),#NUM!,AVERAGE(T6,U6))</f>
        <v>23.75</v>
      </c>
      <c r="W6" s="266" t="b">
        <f t="shared" si="2"/>
        <v>1</v>
      </c>
      <c r="X6" s="663">
        <v>23.75</v>
      </c>
      <c r="Y6" s="260"/>
      <c r="Z6" s="395">
        <v>19.25</v>
      </c>
      <c r="AA6" s="260"/>
      <c r="AB6" s="467">
        <v>19.25</v>
      </c>
      <c r="AC6" s="265" t="e">
        <f>_xll.qlSimpleQuoteSetValue(F6,AB6/10000,Trigger)</f>
        <v>#N/A</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23.182622826047073</v>
      </c>
      <c r="Y7" s="260"/>
      <c r="Z7" s="395">
        <v>19.082676599134082</v>
      </c>
      <c r="AA7" s="260"/>
      <c r="AB7" s="467">
        <v>19.082676599134082</v>
      </c>
      <c r="AC7" s="265" t="e">
        <f>_xll.qlSimpleQuoteSetValue(F7,AB7/10000,Trigger)</f>
        <v>#N/A</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22.617196521675318</v>
      </c>
      <c r="Y8" s="260"/>
      <c r="Z8" s="395">
        <v>18.919782558614532</v>
      </c>
      <c r="AA8" s="260"/>
      <c r="AB8" s="467">
        <v>18.919782558614532</v>
      </c>
      <c r="AC8" s="265" t="e">
        <f>_xll.qlSimpleQuoteSetValue(F8,AB8/10000,Trigger)</f>
        <v>#N/A</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22.055671956465904</v>
      </c>
      <c r="Y9" s="260"/>
      <c r="Z9" s="395">
        <v>18.765747238787714</v>
      </c>
      <c r="AA9" s="260"/>
      <c r="AB9" s="467">
        <v>18.765747238787714</v>
      </c>
      <c r="AC9" s="265" t="e">
        <f>_xll.qlSimpleQuoteSetValue(F9,AB9/10000,Trigger)</f>
        <v>#N/A</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15.5</v>
      </c>
      <c r="U10" s="396">
        <v>27.5</v>
      </c>
      <c r="V10" s="396">
        <f t="shared" si="5"/>
        <v>21.5</v>
      </c>
      <c r="W10" s="266" t="b">
        <f t="shared" si="2"/>
        <v>1</v>
      </c>
      <c r="X10" s="663">
        <v>21.5</v>
      </c>
      <c r="Y10" s="260"/>
      <c r="Z10" s="395">
        <v>18.625</v>
      </c>
      <c r="AA10" s="260"/>
      <c r="AB10" s="467">
        <v>18.625</v>
      </c>
      <c r="AC10" s="265" t="e">
        <f>_xll.qlSimpleQuoteSetValue(F10,AB10/10000,Trigger)</f>
        <v>#N/A</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13.625</v>
      </c>
      <c r="U11" s="396">
        <v>25.625</v>
      </c>
      <c r="V11" s="396">
        <f t="shared" si="5"/>
        <v>19.625</v>
      </c>
      <c r="W11" s="266" t="b">
        <f t="shared" si="2"/>
        <v>1</v>
      </c>
      <c r="X11" s="663">
        <v>19.625</v>
      </c>
      <c r="Y11" s="260"/>
      <c r="Z11" s="395">
        <v>18.25</v>
      </c>
      <c r="AA11" s="260"/>
      <c r="AB11" s="467">
        <v>18.25</v>
      </c>
      <c r="AC11" s="265" t="e">
        <f>_xll.qlSimpleQuoteSetValue(F11,AB11/10000,Trigger)</f>
        <v>#N/A</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12.75</v>
      </c>
      <c r="U12" s="396">
        <v>24.75</v>
      </c>
      <c r="V12" s="396">
        <f t="shared" si="5"/>
        <v>18.75</v>
      </c>
      <c r="W12" s="266" t="b">
        <f t="shared" si="2"/>
        <v>1</v>
      </c>
      <c r="X12" s="663">
        <v>18.75</v>
      </c>
      <c r="Y12" s="260"/>
      <c r="Z12" s="395">
        <v>18.125</v>
      </c>
      <c r="AA12" s="260"/>
      <c r="AB12" s="467">
        <v>18.125</v>
      </c>
      <c r="AC12" s="265" t="e">
        <f>_xll.qlSimpleQuoteSetValue(F12,AB12/10000,Trigger)</f>
        <v>#N/A</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11.625</v>
      </c>
      <c r="U13" s="396">
        <v>23.625</v>
      </c>
      <c r="V13" s="396">
        <f t="shared" si="5"/>
        <v>17.625</v>
      </c>
      <c r="W13" s="266" t="b">
        <f t="shared" si="2"/>
        <v>1</v>
      </c>
      <c r="X13" s="663">
        <v>17.625</v>
      </c>
      <c r="Y13" s="260"/>
      <c r="Z13" s="395">
        <v>17.875</v>
      </c>
      <c r="AA13" s="260"/>
      <c r="AB13" s="467">
        <v>17.875</v>
      </c>
      <c r="AC13" s="265" t="e">
        <f>_xll.qlSimpleQuoteSetValue(F13,AB13/10000,Trigger)</f>
        <v>#N/A</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11.125</v>
      </c>
      <c r="U14" s="396">
        <v>23.125</v>
      </c>
      <c r="V14" s="396">
        <f t="shared" si="5"/>
        <v>17.125</v>
      </c>
      <c r="W14" s="266" t="b">
        <f t="shared" si="2"/>
        <v>1</v>
      </c>
      <c r="X14" s="663">
        <v>17.125</v>
      </c>
      <c r="Y14" s="260"/>
      <c r="Z14" s="395">
        <v>17.5</v>
      </c>
      <c r="AA14" s="260"/>
      <c r="AB14" s="467">
        <v>17.5</v>
      </c>
      <c r="AC14" s="265" t="e">
        <f>_xll.qlSimpleQuoteSetValue(F14,AB14/10000,Trigger)</f>
        <v>#N/A</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10.75</v>
      </c>
      <c r="U15" s="396">
        <v>22.75</v>
      </c>
      <c r="V15" s="396">
        <f t="shared" si="5"/>
        <v>16.75</v>
      </c>
      <c r="W15" s="266" t="b">
        <f t="shared" si="2"/>
        <v>1</v>
      </c>
      <c r="X15" s="663">
        <v>16.75</v>
      </c>
      <c r="Y15" s="260"/>
      <c r="Z15" s="395">
        <v>17.125</v>
      </c>
      <c r="AA15" s="260"/>
      <c r="AB15" s="467">
        <v>17.125</v>
      </c>
      <c r="AC15" s="265" t="e">
        <f>_xll.qlSimpleQuoteSetValue(F15,AB15/10000,Trigger)</f>
        <v>#N/A</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10.375</v>
      </c>
      <c r="U16" s="396">
        <v>22.375</v>
      </c>
      <c r="V16" s="396">
        <f t="shared" si="5"/>
        <v>16.375</v>
      </c>
      <c r="W16" s="266" t="b">
        <f t="shared" si="2"/>
        <v>1</v>
      </c>
      <c r="X16" s="663">
        <v>16.375</v>
      </c>
      <c r="Y16" s="260"/>
      <c r="Z16" s="395">
        <v>16.875</v>
      </c>
      <c r="AA16" s="260"/>
      <c r="AB16" s="467">
        <v>16.875</v>
      </c>
      <c r="AC16" s="265" t="e">
        <f>_xll.qlSimpleQuoteSetValue(F16,AB16/10000,Trigger)</f>
        <v>#N/A</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9.875</v>
      </c>
      <c r="U17" s="396">
        <v>21.875</v>
      </c>
      <c r="V17" s="396">
        <f t="shared" si="5"/>
        <v>15.875</v>
      </c>
      <c r="W17" s="266" t="b">
        <f t="shared" si="2"/>
        <v>1</v>
      </c>
      <c r="X17" s="663">
        <v>15.875</v>
      </c>
      <c r="Y17" s="260"/>
      <c r="Z17" s="395">
        <v>16.75</v>
      </c>
      <c r="AA17" s="260"/>
      <c r="AB17" s="467">
        <v>16.75</v>
      </c>
      <c r="AC17" s="265" t="e">
        <f>_xll.qlSimpleQuoteSetValue(F17,AB17/10000,Trigger)</f>
        <v>#N/A</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9.5</v>
      </c>
      <c r="U18" s="396">
        <v>21.5</v>
      </c>
      <c r="V18" s="396">
        <f t="shared" si="5"/>
        <v>15.5</v>
      </c>
      <c r="W18" s="266" t="b">
        <f t="shared" si="2"/>
        <v>1</v>
      </c>
      <c r="X18" s="663">
        <v>15.5</v>
      </c>
      <c r="Y18" s="260"/>
      <c r="Z18" s="395">
        <v>16.5</v>
      </c>
      <c r="AA18" s="260"/>
      <c r="AB18" s="467">
        <v>16.5</v>
      </c>
      <c r="AC18" s="265" t="e">
        <f>_xll.qlSimpleQuoteSetValue(F18,AB18/10000,Trigger)</f>
        <v>#N/A</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15.019752355268125</v>
      </c>
      <c r="Y19" s="260"/>
      <c r="Z19" s="395">
        <v>16.145971367094194</v>
      </c>
      <c r="AA19" s="260"/>
      <c r="AB19" s="467">
        <v>16.145971367094194</v>
      </c>
      <c r="AC19" s="265" t="e">
        <f>_xll.qlSimpleQuoteSetValue(F19,AB19/10000,Trigger)</f>
        <v>#N/A</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6.5</v>
      </c>
      <c r="U20" s="396">
        <v>22.5</v>
      </c>
      <c r="V20" s="396">
        <f t="shared" si="5"/>
        <v>14.5</v>
      </c>
      <c r="W20" s="266" t="b">
        <f t="shared" si="2"/>
        <v>1</v>
      </c>
      <c r="X20" s="663">
        <v>14.5</v>
      </c>
      <c r="Y20" s="260"/>
      <c r="Z20" s="395">
        <v>15.75</v>
      </c>
      <c r="AA20" s="260"/>
      <c r="AB20" s="467">
        <v>15.75</v>
      </c>
      <c r="AC20" s="265" t="e">
        <f>_xll.qlSimpleQuoteSetValue(F20,AB20/10000,Trigger)</f>
        <v>#N/A</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14.088628336234734</v>
      </c>
      <c r="Y21" s="260"/>
      <c r="Z21" s="395">
        <v>15.354891793028687</v>
      </c>
      <c r="AA21" s="260"/>
      <c r="AB21" s="467">
        <v>15.354891793028687</v>
      </c>
      <c r="AC21" s="265" t="e">
        <f>_xll.qlSimpleQuoteSetValue(F21,AB21/10000,Trigger)</f>
        <v>#N/A</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13.772918368042209</v>
      </c>
      <c r="Y22" s="260"/>
      <c r="Z22" s="395">
        <v>14.976749478915105</v>
      </c>
      <c r="AA22" s="260"/>
      <c r="AB22" s="467">
        <v>14.976749478915105</v>
      </c>
      <c r="AC22" s="265" t="e">
        <f>_xll.qlSimpleQuoteSetValue(F22,AB22/10000,Trigger)</f>
        <v>#N/A</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5.5</v>
      </c>
      <c r="U23" s="396">
        <v>21.5</v>
      </c>
      <c r="V23" s="396">
        <f t="shared" si="5"/>
        <v>13.5</v>
      </c>
      <c r="W23" s="266" t="b">
        <f t="shared" si="2"/>
        <v>1</v>
      </c>
      <c r="X23" s="663">
        <v>13.5</v>
      </c>
      <c r="Y23" s="260"/>
      <c r="Z23" s="395">
        <v>14.625</v>
      </c>
      <c r="AA23" s="260"/>
      <c r="AB23" s="467">
        <v>14.625</v>
      </c>
      <c r="AC23" s="265" t="e">
        <f>_xll.qlSimpleQuoteSetValue(F23,AB23/10000,Trigger)</f>
        <v>#N/A</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13.22658850610761</v>
      </c>
      <c r="Y24" s="260"/>
      <c r="Z24" s="395">
        <v>14.306333593701497</v>
      </c>
      <c r="AA24" s="260"/>
      <c r="AB24" s="467">
        <v>14.306333593701497</v>
      </c>
      <c r="AC24" s="265" t="e">
        <f>_xll.qlSimpleQuoteSetValue(F24,AB24/10000,Trigger)</f>
        <v>#N/A</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12.947740638052265</v>
      </c>
      <c r="Y25" s="260"/>
      <c r="Z25" s="395">
        <v>14.016493677747231</v>
      </c>
      <c r="AA25" s="260"/>
      <c r="AB25" s="467">
        <v>14.016493677747231</v>
      </c>
      <c r="AC25" s="265" t="e">
        <f>_xll.qlSimpleQuoteSetValue(F25,AB25/10000,Trigger)</f>
        <v>#N/A</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12.668098516943113</v>
      </c>
      <c r="Y26" s="260"/>
      <c r="Z26" s="395">
        <v>13.748486964942217</v>
      </c>
      <c r="AA26" s="260"/>
      <c r="AB26" s="467">
        <v>13.748486964942217</v>
      </c>
      <c r="AC26" s="265" t="e">
        <f>_xll.qlSimpleQuoteSetValue(F26,AB26/10000,Trigger)</f>
        <v>#N/A</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12.392304263889308</v>
      </c>
      <c r="Y27" s="260"/>
      <c r="Z27" s="395">
        <v>13.495320168091469</v>
      </c>
      <c r="AA27" s="260"/>
      <c r="AB27" s="467">
        <v>13.495320168091469</v>
      </c>
      <c r="AC27" s="265" t="e">
        <f>_xll.qlSimpleQuoteSetValue(F27,AB27/10000,Trigger)</f>
        <v>#N/A</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4.125</v>
      </c>
      <c r="U28" s="396">
        <v>20.125</v>
      </c>
      <c r="V28" s="396">
        <f t="shared" si="5"/>
        <v>12.125</v>
      </c>
      <c r="W28" s="266" t="b">
        <f t="shared" si="2"/>
        <v>1</v>
      </c>
      <c r="X28" s="663">
        <v>12.125</v>
      </c>
      <c r="Y28" s="260"/>
      <c r="Z28" s="395">
        <v>13.25</v>
      </c>
      <c r="AA28" s="260"/>
      <c r="AB28" s="467">
        <v>13.25</v>
      </c>
      <c r="AC28" s="265" t="e">
        <f>_xll.qlSimpleQuoteSetValue(F28,AB28/10000,Trigger)</f>
        <v>#N/A</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11.870201424329611</v>
      </c>
      <c r="Y29" s="260"/>
      <c r="Z29" s="395">
        <v>13.007362505159966</v>
      </c>
      <c r="AA29" s="260"/>
      <c r="AB29" s="467">
        <v>13.007362505159966</v>
      </c>
      <c r="AC29" s="265" t="e">
        <f>_xll.qlSimpleQuoteSetValue(F29,AB29/10000,Trigger)</f>
        <v>#N/A</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11.629418547713646</v>
      </c>
      <c r="Y30" s="260"/>
      <c r="Z30" s="395">
        <v>12.769561054812085</v>
      </c>
      <c r="AA30" s="260"/>
      <c r="AB30" s="467">
        <v>12.769561054812085</v>
      </c>
      <c r="AC30" s="265" t="e">
        <f>_xll.qlSimpleQuoteSetValue(F30,AB30/10000,Trigger)</f>
        <v>#N/A</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11.403534958932873</v>
      </c>
      <c r="Y31" s="260"/>
      <c r="Z31" s="395">
        <v>12.540578351884223</v>
      </c>
      <c r="AA31" s="260"/>
      <c r="AB31" s="467">
        <v>12.540578351884223</v>
      </c>
      <c r="AC31" s="265" t="e">
        <f>_xll.qlSimpleQuoteSetValue(F31,AB31/10000,Trigger)</f>
        <v>#N/A</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11.193434246768067</v>
      </c>
      <c r="Y32" s="260"/>
      <c r="Z32" s="395">
        <v>12.324397099304241</v>
      </c>
      <c r="AA32" s="260"/>
      <c r="AB32" s="467">
        <v>12.324397099304241</v>
      </c>
      <c r="AC32" s="265" t="e">
        <f>_xll.qlSimpleQuoteSetValue(F32,AB32/10000,Trigger)</f>
        <v>#N/A</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3</v>
      </c>
      <c r="U33" s="396">
        <v>19</v>
      </c>
      <c r="V33" s="396">
        <f t="shared" si="5"/>
        <v>11</v>
      </c>
      <c r="W33" s="266" t="b">
        <f t="shared" si="2"/>
        <v>1</v>
      </c>
      <c r="X33" s="663">
        <v>11</v>
      </c>
      <c r="Y33" s="260"/>
      <c r="Z33" s="395">
        <v>12.125</v>
      </c>
      <c r="AA33" s="260"/>
      <c r="AB33" s="467">
        <v>12.125</v>
      </c>
      <c r="AC33" s="265" t="e">
        <f>_xll.qlSimpleQuoteSetValue(F33,AB33/10000,Trigger)</f>
        <v>#N/A</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10.82360579657394</v>
      </c>
      <c r="Y34" s="260"/>
      <c r="Z34" s="395">
        <v>11.945216385658641</v>
      </c>
      <c r="AA34" s="260"/>
      <c r="AB34" s="467">
        <v>11.945216385658641</v>
      </c>
      <c r="AC34" s="265" t="e">
        <f>_xll.qlSimpleQuoteSetValue(F34,AB34/10000,Trigger)</f>
        <v>#N/A</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10.66258517109315</v>
      </c>
      <c r="Y35" s="260"/>
      <c r="Z35" s="395">
        <v>11.783262103004425</v>
      </c>
      <c r="AA35" s="260"/>
      <c r="AB35" s="467">
        <v>11.783262103004425</v>
      </c>
      <c r="AC35" s="265" t="e">
        <f>_xll.qlSimpleQuoteSetValue(F35,AB35/10000,Trigger)</f>
        <v>#N/A</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10.514761647325392</v>
      </c>
      <c r="Y36" s="260"/>
      <c r="Z36" s="395">
        <v>11.636199627520888</v>
      </c>
      <c r="AA36" s="260"/>
      <c r="AB36" s="467">
        <v>11.636199627520888</v>
      </c>
      <c r="AC36" s="265" t="e">
        <f>_xll.qlSimpleQuoteSetValue(F36,AB36/10000,Trigger)</f>
        <v>#N/A</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10.37795874903842</v>
      </c>
      <c r="Y37" s="260"/>
      <c r="Z37" s="395">
        <v>11.501091434691567</v>
      </c>
      <c r="AA37" s="260"/>
      <c r="AB37" s="467">
        <v>11.501091434691567</v>
      </c>
      <c r="AC37" s="265" t="e">
        <f>_xll.qlSimpleQuoteSetValue(F37,AB37/10000,Trigger)</f>
        <v>#N/A</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2.25</v>
      </c>
      <c r="U38" s="396">
        <v>18.25</v>
      </c>
      <c r="V38" s="396">
        <f t="shared" si="5"/>
        <v>10.25</v>
      </c>
      <c r="W38" s="266" t="b">
        <f t="shared" si="2"/>
        <v>1</v>
      </c>
      <c r="X38" s="663">
        <v>10.25</v>
      </c>
      <c r="Y38" s="260"/>
      <c r="Z38" s="395">
        <v>11.375</v>
      </c>
      <c r="AA38" s="260"/>
      <c r="AB38" s="467">
        <v>11.375</v>
      </c>
      <c r="AC38" s="265" t="e">
        <f>_xll.qlSimpleQuoteSetValue(F38,AB38/10000,Trigger)</f>
        <v>#N/A</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9.7006898320085835</v>
      </c>
      <c r="Y39" s="260"/>
      <c r="Z39" s="395">
        <v>10.828386845902411</v>
      </c>
      <c r="AA39" s="260"/>
      <c r="AB39" s="467">
        <v>10.828386845902411</v>
      </c>
      <c r="AC39" s="265" t="e">
        <f>_xll.qlSimpleQuoteSetValue(F39,AB39/10000,Trigger)</f>
        <v>#N/A</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-0.75</v>
      </c>
      <c r="U40" s="396">
        <v>19.25</v>
      </c>
      <c r="V40" s="396">
        <f t="shared" si="5"/>
        <v>9.25</v>
      </c>
      <c r="W40" s="266" t="b">
        <f t="shared" si="2"/>
        <v>1</v>
      </c>
      <c r="X40" s="663">
        <v>9.25</v>
      </c>
      <c r="Y40" s="260"/>
      <c r="Z40" s="395">
        <v>10.375</v>
      </c>
      <c r="AA40" s="260"/>
      <c r="AB40" s="467">
        <v>10.375</v>
      </c>
      <c r="AC40" s="265" t="e">
        <f>_xll.qlSimpleQuoteSetValue(F40,AB40/10000,Trigger)</f>
        <v>#N/A</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-1.5</v>
      </c>
      <c r="U41" s="396">
        <v>18.5</v>
      </c>
      <c r="V41" s="396">
        <f t="shared" si="5"/>
        <v>8.5</v>
      </c>
      <c r="W41" s="266" t="b">
        <f t="shared" si="2"/>
        <v>1</v>
      </c>
      <c r="X41" s="663">
        <v>8.5</v>
      </c>
      <c r="Y41" s="260"/>
      <c r="Z41" s="395">
        <v>9.625</v>
      </c>
      <c r="AA41" s="260"/>
      <c r="AB41" s="467">
        <v>9.625</v>
      </c>
      <c r="AC41" s="265" t="e">
        <f>_xll.qlSimpleQuoteSetValue(F41,AB41/10000,Trigger)</f>
        <v>#N/A</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-2</v>
      </c>
      <c r="U42" s="394">
        <v>18</v>
      </c>
      <c r="V42" s="394">
        <f>IF(ISERROR(AVERAGE(T42,U42)),#NUM!,AVERAGE(T42,U42))</f>
        <v>8</v>
      </c>
      <c r="W42" s="259" t="b">
        <f t="shared" si="2"/>
        <v>1</v>
      </c>
      <c r="X42" s="664">
        <v>8</v>
      </c>
      <c r="Y42" s="260"/>
      <c r="Z42" s="393">
        <v>9.125</v>
      </c>
      <c r="AA42" s="260"/>
      <c r="AB42" s="468">
        <v>9.125</v>
      </c>
      <c r="AC42" s="258" t="e">
        <f>_xll.qlSimpleQuoteSetValue(F42,AB42/10000,Trigger)</f>
        <v>#N/A</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1</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16:04:58</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0.47000000000000003</v>
      </c>
      <c r="L5" s="260"/>
      <c r="M5" s="278">
        <v>0.47438000000000002</v>
      </c>
      <c r="N5" s="260"/>
      <c r="O5" s="457">
        <f t="array" ref="O5:O22">QuoteStatic</f>
        <v>0.47438000000000002</v>
      </c>
      <c r="P5" s="276" t="e">
        <f>_xll.qlSimpleQuoteSetValue(D5,O5/100,Trigger)</f>
        <v>#N/A</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f>_xll.qlSimpleQuoteSetValue(D6,O6/100,Trigger)</f>
        <v>0</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f>_xll.qlSimpleQuoteSetValue(D7,O7/100,Trigger)</f>
        <v>0</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0.47938000000000003</v>
      </c>
      <c r="L8" s="260"/>
      <c r="M8" s="267">
        <v>0.48313</v>
      </c>
      <c r="N8" s="260"/>
      <c r="O8" s="458">
        <v>0.48313</v>
      </c>
      <c r="P8" s="265" t="e">
        <f>_xll.qlSimpleQuoteSetValue(D8,O8/100,Trigger)</f>
        <v>#N/A</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t="e">
        <f>_xll.qlSimpleQuoteSetValue(D9,O9/100,Trigger)</f>
        <v>#N/A</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f>_xll.qlSimpleQuoteSetValue(D10,O10/100,Trigger)</f>
        <v>0</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0.50256000000000001</v>
      </c>
      <c r="L11" s="260"/>
      <c r="M11" s="267">
        <v>0.50505999999999995</v>
      </c>
      <c r="N11" s="260"/>
      <c r="O11" s="458">
        <v>0.50505999999999995</v>
      </c>
      <c r="P11" s="265" t="e">
        <f>_xll.qlSimpleQuoteSetValue(D11,O11/100,Trigger)</f>
        <v>#N/A</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0.52963000000000005</v>
      </c>
      <c r="L12" s="260"/>
      <c r="M12" s="267">
        <v>0.52649999999999997</v>
      </c>
      <c r="N12" s="260"/>
      <c r="O12" s="458">
        <v>0.52649999999999997</v>
      </c>
      <c r="P12" s="265" t="e">
        <f>_xll.qlSimpleQuoteSetValue(D12,O12/100,Trigger)</f>
        <v>#N/A</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0.56337999999999999</v>
      </c>
      <c r="L13" s="260"/>
      <c r="M13" s="267">
        <v>0.55988000000000004</v>
      </c>
      <c r="N13" s="260"/>
      <c r="O13" s="458">
        <v>0.55988000000000004</v>
      </c>
      <c r="P13" s="265" t="e">
        <f>_xll.qlSimpleQuoteSetValue(D13,O13/100,Trigger)</f>
        <v>#N/A</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t="e">
        <f>_xll.qlSimpleQuoteSetValue(D14,O14/100,Trigger)</f>
        <v>#N/A</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t="e">
        <f>_xll.qlSimpleQuoteSetValue(D15,O15/100,Trigger)</f>
        <v>#N/A</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0.6825</v>
      </c>
      <c r="L16" s="260"/>
      <c r="M16" s="267">
        <v>0.69638</v>
      </c>
      <c r="N16" s="260"/>
      <c r="O16" s="458">
        <v>0.69638</v>
      </c>
      <c r="P16" s="265" t="e">
        <f>_xll.qlSimpleQuoteSetValue(D16,O16/100,Trigger)</f>
        <v>#N/A</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t="e">
        <f>_xll.qlSimpleQuoteSetValue(D17,O17/100,Trigger)</f>
        <v>#N/A</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t="e">
        <f>_xll.qlSimpleQuoteSetValue(D18,O18/100,Trigger)</f>
        <v>#N/A</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t="e">
        <f>_xll.qlSimpleQuoteSetValue(D19,O19/100,Trigger)</f>
        <v>#N/A</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t="e">
        <f>_xll.qlSimpleQuoteSetValue(D20,O20/100,Trigger)</f>
        <v>#N/A</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t="e">
        <f>_xll.qlSimpleQuoteSetValue(D21,O21/100,Trigger)</f>
        <v>#N/A</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0.95587999999999995</v>
      </c>
      <c r="L22" s="260"/>
      <c r="M22" s="261">
        <v>1.01431</v>
      </c>
      <c r="N22" s="260"/>
      <c r="O22" s="459">
        <v>1.01431</v>
      </c>
      <c r="P22" s="258" t="e">
        <f>_xll.qlSimpleQuoteSetValue(D22,O22/100,Trigger)</f>
        <v>#N/A</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1</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16:04:58</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0.55000000000000004</v>
      </c>
      <c r="O5" s="311">
        <v>0.6</v>
      </c>
      <c r="P5" s="310">
        <v>0</v>
      </c>
      <c r="Q5" s="310">
        <v>0</v>
      </c>
      <c r="R5" s="279">
        <f>_xll.qlMidSafe($N5,$O5)</f>
        <v>0.57499999999999996</v>
      </c>
      <c r="S5" s="260"/>
      <c r="T5" s="302">
        <v>0.57499999999999996</v>
      </c>
      <c r="U5" s="260"/>
      <c r="V5" s="457">
        <f t="array" ref="V5:V20">QuoteStatic</f>
        <v>0.57499999999999996</v>
      </c>
      <c r="W5" s="276" t="e">
        <f>_xll.qlSimpleQuoteSetValue(E5,V5/100,Trigger)</f>
        <v>#N/A</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0.55999999999999994</v>
      </c>
      <c r="O6" s="308">
        <v>0.61</v>
      </c>
      <c r="P6" s="307">
        <v>0</v>
      </c>
      <c r="Q6" s="307">
        <v>0</v>
      </c>
      <c r="R6" s="268">
        <f>_xll.qlMidSafe($N6,$O6)</f>
        <v>0.58499999999999996</v>
      </c>
      <c r="S6" s="260"/>
      <c r="T6" s="302">
        <v>0.6</v>
      </c>
      <c r="U6" s="260"/>
      <c r="V6" s="458">
        <v>0.6</v>
      </c>
      <c r="W6" s="265" t="e">
        <f>_xll.qlSimpleQuoteSetValue(E6,V6/100,Trigger)</f>
        <v>#N/A</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0.57000000000000006</v>
      </c>
      <c r="O7" s="308">
        <v>0.62</v>
      </c>
      <c r="P7" s="307">
        <v>0</v>
      </c>
      <c r="Q7" s="307">
        <v>0</v>
      </c>
      <c r="R7" s="268">
        <f>_xll.qlMidSafe($N7,$O7)</f>
        <v>0.59499999999999997</v>
      </c>
      <c r="S7" s="260"/>
      <c r="T7" s="302">
        <v>0.64500000000000002</v>
      </c>
      <c r="U7" s="260"/>
      <c r="V7" s="458">
        <v>0.64500000000000002</v>
      </c>
      <c r="W7" s="265" t="e">
        <f>_xll.qlSimpleQuoteSetValue(E7,V7/100,Trigger)</f>
        <v>#N/A</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0.57999999999999996</v>
      </c>
      <c r="O8" s="308">
        <v>0.63</v>
      </c>
      <c r="P8" s="307">
        <v>0</v>
      </c>
      <c r="Q8" s="307">
        <v>0</v>
      </c>
      <c r="R8" s="268">
        <f>_xll.qlMidSafe($N8,$O8)</f>
        <v>0.60499999999999998</v>
      </c>
      <c r="S8" s="260"/>
      <c r="T8" s="302">
        <v>0.69</v>
      </c>
      <c r="U8" s="260"/>
      <c r="V8" s="458">
        <v>0.69</v>
      </c>
      <c r="W8" s="265" t="e">
        <f>_xll.qlSimpleQuoteSetValue(E8,V8/100,Trigger)</f>
        <v>#N/A</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0.59499999999999997</v>
      </c>
      <c r="O9" s="308">
        <v>0.64500000000000002</v>
      </c>
      <c r="P9" s="307">
        <v>0</v>
      </c>
      <c r="Q9" s="307">
        <v>0</v>
      </c>
      <c r="R9" s="268">
        <f>_xll.qlMidSafe($N9,$O9)</f>
        <v>0.62</v>
      </c>
      <c r="S9" s="260"/>
      <c r="T9" s="302">
        <v>0.73</v>
      </c>
      <c r="U9" s="260"/>
      <c r="V9" s="458">
        <v>0.73</v>
      </c>
      <c r="W9" s="265" t="e">
        <f>_xll.qlSimpleQuoteSetValue(E9,V9/100,Trigger)</f>
        <v>#N/A</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0.60499999999999998</v>
      </c>
      <c r="O10" s="304">
        <v>0.65500000000000003</v>
      </c>
      <c r="P10" s="303">
        <v>0</v>
      </c>
      <c r="Q10" s="303">
        <v>0</v>
      </c>
      <c r="R10" s="262">
        <f>_xll.qlMidSafe($N10,$O10)</f>
        <v>0.63</v>
      </c>
      <c r="S10" s="260"/>
      <c r="T10" s="315">
        <v>0.77500000000000002</v>
      </c>
      <c r="U10" s="260"/>
      <c r="V10" s="458">
        <v>0.77500000000000002</v>
      </c>
      <c r="W10" s="265" t="e">
        <f>_xll.qlSimpleQuoteSetValue(E10,V10/100,Trigger)</f>
        <v>#N/A</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0.66500000000000004</v>
      </c>
      <c r="O11" s="311">
        <v>0.71500000000000008</v>
      </c>
      <c r="P11" s="310">
        <v>0</v>
      </c>
      <c r="Q11" s="310">
        <v>0</v>
      </c>
      <c r="R11" s="279">
        <f>_xll.qlMidSafe($N11,$O11)</f>
        <v>0.69000000000000006</v>
      </c>
      <c r="S11" s="260"/>
      <c r="T11" s="302">
        <v>0.71499999999999997</v>
      </c>
      <c r="U11" s="260"/>
      <c r="V11" s="458">
        <v>0.71499999999999997</v>
      </c>
      <c r="W11" s="265" t="e">
        <f>_xll.qlSimpleQuoteSetValue(E11,V11/100,Trigger)</f>
        <v>#N/A</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0.67500000000000004</v>
      </c>
      <c r="O12" s="308">
        <v>0.72499999999999998</v>
      </c>
      <c r="P12" s="307">
        <v>0</v>
      </c>
      <c r="Q12" s="307">
        <v>0</v>
      </c>
      <c r="R12" s="268">
        <f>_xll.qlMidSafe($N12,$O12)</f>
        <v>0.7</v>
      </c>
      <c r="S12" s="260"/>
      <c r="T12" s="302">
        <v>0.755</v>
      </c>
      <c r="U12" s="260"/>
      <c r="V12" s="458">
        <v>0.755</v>
      </c>
      <c r="W12" s="265" t="e">
        <f>_xll.qlSimpleQuoteSetValue(E12,V12/100,Trigger)</f>
        <v>#N/A</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0.69000000000000006</v>
      </c>
      <c r="O13" s="308">
        <v>0.74</v>
      </c>
      <c r="P13" s="307">
        <v>0</v>
      </c>
      <c r="Q13" s="307">
        <v>0</v>
      </c>
      <c r="R13" s="268">
        <f>_xll.qlMidSafe($N13,$O13)</f>
        <v>0.71500000000000008</v>
      </c>
      <c r="S13" s="260"/>
      <c r="T13" s="302">
        <v>0.80499999999999994</v>
      </c>
      <c r="U13" s="260"/>
      <c r="V13" s="458">
        <v>0.80499999999999994</v>
      </c>
      <c r="W13" s="265" t="e">
        <f>_xll.qlSimpleQuoteSetValue(E13,V13/100,Trigger)</f>
        <v>#N/A</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0.7</v>
      </c>
      <c r="O14" s="308">
        <v>0.75</v>
      </c>
      <c r="P14" s="307">
        <v>0</v>
      </c>
      <c r="Q14" s="307">
        <v>0</v>
      </c>
      <c r="R14" s="268">
        <f>_xll.qlMidSafe($N14,$O14)</f>
        <v>0.72499999999999998</v>
      </c>
      <c r="S14" s="260"/>
      <c r="T14" s="302">
        <v>0.84499999999999997</v>
      </c>
      <c r="U14" s="260"/>
      <c r="V14" s="458">
        <v>0.84499999999999997</v>
      </c>
      <c r="W14" s="265" t="e">
        <f>_xll.qlSimpleQuoteSetValue(E14,V14/100,Trigger)</f>
        <v>#N/A</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0.71500000000000008</v>
      </c>
      <c r="O15" s="308">
        <v>0.76500000000000001</v>
      </c>
      <c r="P15" s="307">
        <v>0</v>
      </c>
      <c r="Q15" s="307">
        <v>0</v>
      </c>
      <c r="R15" s="268">
        <f>_xll.qlMidSafe($N15,$O15)</f>
        <v>0.74</v>
      </c>
      <c r="S15" s="260"/>
      <c r="T15" s="302">
        <v>0.89500000000000002</v>
      </c>
      <c r="U15" s="260"/>
      <c r="V15" s="458">
        <v>0.89500000000000002</v>
      </c>
      <c r="W15" s="265" t="e">
        <f>_xll.qlSimpleQuoteSetValue(E15,V15/100,Trigger)</f>
        <v>#N/A</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0.72499999999999998</v>
      </c>
      <c r="O16" s="308">
        <v>0.77500000000000002</v>
      </c>
      <c r="P16" s="307">
        <v>0</v>
      </c>
      <c r="Q16" s="307">
        <v>0</v>
      </c>
      <c r="R16" s="268">
        <f>_xll.qlMidSafe($N16,$O16)</f>
        <v>0.75</v>
      </c>
      <c r="S16" s="260"/>
      <c r="T16" s="302">
        <v>0.94</v>
      </c>
      <c r="U16" s="260"/>
      <c r="V16" s="458">
        <v>0.94</v>
      </c>
      <c r="W16" s="265" t="e">
        <f>_xll.qlSimpleQuoteSetValue(E16,V16/100,Trigger)</f>
        <v>#N/A</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0.79</v>
      </c>
      <c r="O17" s="308">
        <v>0.84000000000000008</v>
      </c>
      <c r="P17" s="307">
        <v>0</v>
      </c>
      <c r="Q17" s="307">
        <v>0</v>
      </c>
      <c r="R17" s="268">
        <f>_xll.qlMidSafe($N17,$O17)</f>
        <v>0.81500000000000006</v>
      </c>
      <c r="S17" s="260"/>
      <c r="T17" s="302">
        <v>1.0899999999999999</v>
      </c>
      <c r="U17" s="260"/>
      <c r="V17" s="458">
        <v>1.0899999999999999</v>
      </c>
      <c r="W17" s="265" t="e">
        <f>_xll.qlSimpleQuoteSetValue(E17,V17/100,Trigger)</f>
        <v>#N/A</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0.86</v>
      </c>
      <c r="O18" s="308">
        <v>0.90999999999999992</v>
      </c>
      <c r="P18" s="307">
        <v>0</v>
      </c>
      <c r="Q18" s="307">
        <v>0</v>
      </c>
      <c r="R18" s="268">
        <f>_xll.qlMidSafe($N18,$O18)</f>
        <v>0.88500000000000001</v>
      </c>
      <c r="S18" s="260"/>
      <c r="T18" s="302">
        <v>1.25</v>
      </c>
      <c r="U18" s="260"/>
      <c r="V18" s="458">
        <v>1.25</v>
      </c>
      <c r="W18" s="265" t="e">
        <f>_xll.qlSimpleQuoteSetValue(E18,V18/100,Trigger)</f>
        <v>#N/A</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f>_xll.qlSimpleQuoteSetValue(E19,V19/100,Trigger)</f>
        <v>0</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1.1399999999999999</v>
      </c>
      <c r="O20" s="298">
        <v>1.24</v>
      </c>
      <c r="P20" s="297">
        <v>0</v>
      </c>
      <c r="Q20" s="297">
        <v>0</v>
      </c>
      <c r="R20" s="296">
        <f>_xll.qlMidSafe($N20,$O20)</f>
        <v>1.19</v>
      </c>
      <c r="S20" s="260"/>
      <c r="T20" s="295">
        <v>1.625</v>
      </c>
      <c r="U20" s="260"/>
      <c r="V20" s="494">
        <v>1.625</v>
      </c>
      <c r="W20" s="648" t="e">
        <f>_xll.qlSimpleQuoteSetValue(E20,V20/100,Trigger)</f>
        <v>#N/A</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1</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16:04:58</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V1</v>
      </c>
      <c r="E4" s="92" t="str">
        <f t="shared" ref="E4:E35" si="0">Currency&amp;$D$2&amp;$E$2&amp;$D4&amp;QuoteSuffix</f>
        <v>GBPFUT1MV1_Quote</v>
      </c>
      <c r="F4" s="98" t="str">
        <f>_xll.qlSimpleQuote(E4,,PriceTickValue,Permanent,Trigger,ObjectOverwrite)</f>
        <v>GBPFUT1MV1_Quote#0000</v>
      </c>
      <c r="G4" s="97" t="str">
        <f>_xll.ohRangeRetrieveError(F4)</f>
        <v/>
      </c>
      <c r="H4" s="90"/>
      <c r="J4" s="96"/>
      <c r="K4" s="351">
        <v>1</v>
      </c>
      <c r="L4" s="350" t="b">
        <v>0</v>
      </c>
      <c r="M4" s="345" t="str">
        <f t="array" ref="M4:M15">_xll.qlIMMcode(FuturesDates)</f>
        <v>V1</v>
      </c>
      <c r="N4" s="349">
        <f t="array" ref="N4:N15">_xll.qlIMMNextDates(_xll.qlSettingsEvaluationDate(Trigger)-1,$L4:$L15)</f>
        <v>40835</v>
      </c>
      <c r="O4" s="345" t="str">
        <f t="array" ref="O4:O15">VLOOKUP(Currency,LiffeCodes,2)&amp;FuturesCodes</f>
        <v>V1</v>
      </c>
      <c r="P4" s="348" t="s">
        <v>198</v>
      </c>
      <c r="Q4" s="345" t="s">
        <v>198</v>
      </c>
      <c r="R4" s="345" t="s">
        <v>198</v>
      </c>
      <c r="S4" s="345" t="s">
        <v>198</v>
      </c>
      <c r="T4" s="345" t="s">
        <v>198</v>
      </c>
      <c r="U4" s="344" t="e">
        <f>_xll.qlMidSafe($Q4,$R4)</f>
        <v>#NUM!</v>
      </c>
      <c r="V4" s="325"/>
      <c r="W4" s="347" t="e">
        <v>#NUM!</v>
      </c>
      <c r="X4" s="325"/>
      <c r="Y4" s="346" t="e">
        <f t="array" ref="Y4:Y15">QuoteStatic</f>
        <v>#NUM!</v>
      </c>
      <c r="Z4" s="344">
        <f>_xll.qlSimpleQuoteSetValue(F4,Y4,Trigger)</f>
        <v>0</v>
      </c>
      <c r="AA4" s="90"/>
      <c r="AL4" s="181" t="s">
        <v>190</v>
      </c>
      <c r="AM4" s="180" t="str">
        <f>PROPER(Currency)&amp;FamilyName&amp;$AN$4</f>
        <v>GbpLibor1M</v>
      </c>
      <c r="AN4" s="179" t="s">
        <v>11</v>
      </c>
    </row>
    <row r="5" spans="1:41" x14ac:dyDescent="0.2">
      <c r="A5" s="96"/>
      <c r="B5" s="95">
        <v>2</v>
      </c>
      <c r="C5" s="94" t="b">
        <v>0</v>
      </c>
      <c r="D5" s="93" t="str">
        <v>X1</v>
      </c>
      <c r="E5" s="92" t="str">
        <f t="shared" si="0"/>
        <v>GBPFUT1MX1_Quote</v>
      </c>
      <c r="F5" s="91" t="str">
        <f>_xll.qlSimpleQuote(E5,,PriceTickValue,Permanent,Trigger,ObjectOverwrite)</f>
        <v>GBPFUT1MX1_Quote#0000</v>
      </c>
      <c r="G5" s="54" t="str">
        <f>_xll.ohRangeRetrieveError(F5)</f>
        <v/>
      </c>
      <c r="H5" s="90"/>
      <c r="J5" s="96"/>
      <c r="K5" s="338">
        <v>2</v>
      </c>
      <c r="L5" s="337" t="b">
        <v>0</v>
      </c>
      <c r="M5" s="332" t="str">
        <v>X1</v>
      </c>
      <c r="N5" s="336">
        <v>40863</v>
      </c>
      <c r="O5" s="332" t="str">
        <v>X1</v>
      </c>
      <c r="P5" s="335" t="s">
        <v>198</v>
      </c>
      <c r="Q5" s="332" t="s">
        <v>198</v>
      </c>
      <c r="R5" s="332" t="s">
        <v>198</v>
      </c>
      <c r="S5" s="332" t="s">
        <v>198</v>
      </c>
      <c r="T5" s="332" t="s">
        <v>198</v>
      </c>
      <c r="U5" s="331" t="e">
        <f>_xll.qlMidSafe($Q5,$R5)</f>
        <v>#NUM!</v>
      </c>
      <c r="V5" s="325"/>
      <c r="W5" s="343" t="e">
        <v>#NUM!</v>
      </c>
      <c r="X5" s="325"/>
      <c r="Y5" s="333" t="e">
        <v>#NUM!</v>
      </c>
      <c r="Z5" s="331">
        <f>_xll.qlSimpleQuoteSetValue(F5,Y5,Trigger)</f>
        <v>0</v>
      </c>
      <c r="AA5" s="90"/>
      <c r="AC5" s="353" t="s">
        <v>257</v>
      </c>
      <c r="AD5" s="352" t="s">
        <v>256</v>
      </c>
      <c r="AF5" s="318"/>
    </row>
    <row r="6" spans="1:41" ht="11.25" customHeight="1" x14ac:dyDescent="0.2">
      <c r="A6" s="96"/>
      <c r="B6" s="95">
        <v>3</v>
      </c>
      <c r="C6" s="94" t="b">
        <v>0</v>
      </c>
      <c r="D6" s="93" t="str">
        <v>Z1</v>
      </c>
      <c r="E6" s="92" t="str">
        <f t="shared" si="0"/>
        <v>GBPFUT1MZ1_Quote</v>
      </c>
      <c r="F6" s="91" t="str">
        <f>_xll.qlSimpleQuote(E6,,PriceTickValue,Permanent,Trigger,ObjectOverwrite)</f>
        <v>GBPFUT1MZ1_Quote#0000</v>
      </c>
      <c r="G6" s="54" t="str">
        <f>_xll.ohRangeRetrieveError(F6)</f>
        <v/>
      </c>
      <c r="H6" s="90"/>
      <c r="J6" s="96"/>
      <c r="K6" s="338">
        <v>3</v>
      </c>
      <c r="L6" s="337" t="b">
        <v>0</v>
      </c>
      <c r="M6" s="332" t="str">
        <v>Z1</v>
      </c>
      <c r="N6" s="336">
        <v>40898</v>
      </c>
      <c r="O6" s="332" t="str">
        <v>Z1</v>
      </c>
      <c r="P6" s="335" t="s">
        <v>198</v>
      </c>
      <c r="Q6" s="332" t="s">
        <v>198</v>
      </c>
      <c r="R6" s="332" t="s">
        <v>198</v>
      </c>
      <c r="S6" s="332" t="s">
        <v>198</v>
      </c>
      <c r="T6" s="332" t="s">
        <v>198</v>
      </c>
      <c r="U6" s="331" t="e">
        <f>_xll.qlMidSafe($Q6,$R6)</f>
        <v>#NUM!</v>
      </c>
      <c r="V6" s="325"/>
      <c r="W6" s="343" t="e">
        <v>#NUM!</v>
      </c>
      <c r="X6" s="325"/>
      <c r="Y6" s="333" t="e">
        <v>#NUM!</v>
      </c>
      <c r="Z6" s="331">
        <f>_xll.qlSimpleQuoteSetValue(F6,Y6,Trigger)</f>
        <v>0</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F2</v>
      </c>
      <c r="E7" s="92" t="str">
        <f t="shared" si="0"/>
        <v>GBPFUT1MF2_Quote</v>
      </c>
      <c r="F7" s="91" t="str">
        <f>_xll.qlSimpleQuote(E7,,PriceTickValue,Permanent,Trigger,ObjectOverwrite)</f>
        <v>GBPFUT1MF2_Quote#0000</v>
      </c>
      <c r="G7" s="54" t="str">
        <f>_xll.ohRangeRetrieveError(F7)</f>
        <v/>
      </c>
      <c r="H7" s="90"/>
      <c r="J7" s="96"/>
      <c r="K7" s="338">
        <v>4</v>
      </c>
      <c r="L7" s="337" t="b">
        <v>0</v>
      </c>
      <c r="M7" s="332" t="str">
        <v>F2</v>
      </c>
      <c r="N7" s="336">
        <v>40926</v>
      </c>
      <c r="O7" s="332" t="str">
        <v>F2</v>
      </c>
      <c r="P7" s="335" t="s">
        <v>198</v>
      </c>
      <c r="Q7" s="332" t="s">
        <v>198</v>
      </c>
      <c r="R7" s="332" t="s">
        <v>198</v>
      </c>
      <c r="S7" s="332" t="s">
        <v>198</v>
      </c>
      <c r="T7" s="332" t="s">
        <v>198</v>
      </c>
      <c r="U7" s="331" t="e">
        <f>_xll.qlMidSafe($Q7,$R7)</f>
        <v>#NUM!</v>
      </c>
      <c r="V7" s="325"/>
      <c r="W7" s="343" t="e">
        <v>#NUM!</v>
      </c>
      <c r="X7" s="325"/>
      <c r="Y7" s="333" t="e">
        <v>#NUM!</v>
      </c>
      <c r="Z7" s="331">
        <f>_xll.qlSimpleQuoteSetValue(F7,Y7,Trigger)</f>
        <v>0</v>
      </c>
      <c r="AA7" s="90"/>
      <c r="AC7" s="342" t="s">
        <v>97</v>
      </c>
      <c r="AD7" s="341"/>
      <c r="AF7" s="321"/>
      <c r="AH7" s="96"/>
      <c r="AI7" s="101">
        <v>1</v>
      </c>
      <c r="AJ7" s="99" t="b">
        <v>0</v>
      </c>
      <c r="AK7" s="99" t="str">
        <f t="array" ref="AK7:AK126">_xll.qlIMMNextCodes(_xll.qlSettingsEvaluationDate(Trigger)-1,$AJ7:$AJ126)</f>
        <v>V1</v>
      </c>
      <c r="AL7" s="177" t="str">
        <f t="shared" ref="AL7:AL38" si="1">Currency&amp;"FUT"&amp;$AN$4&amp;$AK7&amp;QuoteSuffix</f>
        <v>GBPFUT1MV1_Quote</v>
      </c>
      <c r="AM7" s="178" t="str">
        <f t="shared" ref="AM7:AM38" si="2">Currency&amp;"FUT"&amp;$AN$4&amp;$AK7&amp;"ConvAdj"&amp;QuoteSuffix</f>
        <v>GBPFUT1MV1ConvAdj_Quote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'GBPFUT1MV1_Quote'</v>
      </c>
    </row>
    <row r="8" spans="1:41" x14ac:dyDescent="0.2">
      <c r="A8" s="96"/>
      <c r="B8" s="95">
        <v>5</v>
      </c>
      <c r="C8" s="94" t="b">
        <v>0</v>
      </c>
      <c r="D8" s="93" t="str">
        <v>G2</v>
      </c>
      <c r="E8" s="92" t="str">
        <f t="shared" si="0"/>
        <v>GBPFUT1MG2_Quote</v>
      </c>
      <c r="F8" s="91" t="str">
        <f>_xll.qlSimpleQuote(E8,,PriceTickValue,Permanent,Trigger,ObjectOverwrite)</f>
        <v>GBPFUT1MG2_Quote#0000</v>
      </c>
      <c r="G8" s="54" t="str">
        <f>_xll.ohRangeRetrieveError(F8)</f>
        <v/>
      </c>
      <c r="H8" s="90"/>
      <c r="J8" s="96"/>
      <c r="K8" s="338">
        <v>5</v>
      </c>
      <c r="L8" s="337" t="b">
        <v>0</v>
      </c>
      <c r="M8" s="332" t="str">
        <v>G2</v>
      </c>
      <c r="N8" s="336">
        <v>40954</v>
      </c>
      <c r="O8" s="332" t="str">
        <v>G2</v>
      </c>
      <c r="P8" s="335" t="s">
        <v>198</v>
      </c>
      <c r="Q8" s="332" t="s">
        <v>198</v>
      </c>
      <c r="R8" s="332" t="s">
        <v>198</v>
      </c>
      <c r="S8" s="332" t="s">
        <v>198</v>
      </c>
      <c r="T8" s="332" t="s">
        <v>198</v>
      </c>
      <c r="U8" s="331" t="e">
        <f>_xll.qlMidSafe($Q8,$R8)</f>
        <v>#NUM!</v>
      </c>
      <c r="V8" s="325"/>
      <c r="W8" s="334" t="e">
        <v>#NUM!</v>
      </c>
      <c r="X8" s="325"/>
      <c r="Y8" s="333" t="e">
        <v>#NUM!</v>
      </c>
      <c r="Z8" s="331">
        <f>_xll.qlSimpleQuoteSetValue(F8,Y8,Trigger)</f>
        <v>0</v>
      </c>
      <c r="AA8" s="90"/>
      <c r="AC8" s="342" t="s">
        <v>87</v>
      </c>
      <c r="AD8" s="341"/>
      <c r="AF8" s="321"/>
      <c r="AH8" s="96"/>
      <c r="AI8" s="95">
        <v>2</v>
      </c>
      <c r="AJ8" s="93" t="b">
        <v>0</v>
      </c>
      <c r="AK8" s="93" t="str">
        <v>X1</v>
      </c>
      <c r="AL8" s="177" t="str">
        <f t="shared" si="1"/>
        <v>GBPFUT1MX1_Quote</v>
      </c>
      <c r="AM8" s="178" t="str">
        <f t="shared" si="2"/>
        <v>GBPFUT1MX1ConvAdj_Quote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'GBPFUT1MX1_Quote'</v>
      </c>
    </row>
    <row r="9" spans="1:41" x14ac:dyDescent="0.2">
      <c r="A9" s="96"/>
      <c r="B9" s="95">
        <v>6</v>
      </c>
      <c r="C9" s="94" t="b">
        <v>0</v>
      </c>
      <c r="D9" s="93" t="str">
        <v>H2</v>
      </c>
      <c r="E9" s="92" t="str">
        <f t="shared" si="0"/>
        <v>GBPFUT1MH2_Quote</v>
      </c>
      <c r="F9" s="91" t="str">
        <f>_xll.qlSimpleQuote(E9,,PriceTickValue,Permanent,Trigger,ObjectOverwrite)</f>
        <v>GBPFUT1MH2_Quote#0000</v>
      </c>
      <c r="G9" s="54" t="str">
        <f>_xll.ohRangeRetrieveError(F9)</f>
        <v/>
      </c>
      <c r="H9" s="90"/>
      <c r="J9" s="96"/>
      <c r="K9" s="338">
        <v>6</v>
      </c>
      <c r="L9" s="337" t="b">
        <v>0</v>
      </c>
      <c r="M9" s="332" t="str">
        <v>H2</v>
      </c>
      <c r="N9" s="336">
        <v>40989</v>
      </c>
      <c r="O9" s="332" t="str">
        <v>H2</v>
      </c>
      <c r="P9" s="335" t="s">
        <v>198</v>
      </c>
      <c r="Q9" s="332" t="s">
        <v>198</v>
      </c>
      <c r="R9" s="332" t="s">
        <v>198</v>
      </c>
      <c r="S9" s="332" t="s">
        <v>198</v>
      </c>
      <c r="T9" s="332" t="s">
        <v>198</v>
      </c>
      <c r="U9" s="331" t="e">
        <f>_xll.qlMidSafe($Q9,$R9)</f>
        <v>#NUM!</v>
      </c>
      <c r="V9" s="325"/>
      <c r="W9" s="334" t="e">
        <v>#NUM!</v>
      </c>
      <c r="X9" s="325"/>
      <c r="Y9" s="333" t="e">
        <v>#NUM!</v>
      </c>
      <c r="Z9" s="331">
        <f>_xll.qlSimpleQuoteSetValue(F9,Y9,Trigger)</f>
        <v>0</v>
      </c>
      <c r="AA9" s="90"/>
      <c r="AC9" s="342" t="s">
        <v>94</v>
      </c>
      <c r="AD9" s="341"/>
      <c r="AF9" s="321"/>
      <c r="AH9" s="96"/>
      <c r="AI9" s="95">
        <v>3</v>
      </c>
      <c r="AJ9" s="93" t="b">
        <v>0</v>
      </c>
      <c r="AK9" s="93" t="str">
        <v>Z1</v>
      </c>
      <c r="AL9" s="177" t="str">
        <f t="shared" si="1"/>
        <v>GBPFUT1MZ1_Quote</v>
      </c>
      <c r="AM9" s="178" t="str">
        <f t="shared" si="2"/>
        <v>GBPFUT1MZ1ConvAdj_Quote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'GBPFUT1MZ1_Quote'</v>
      </c>
    </row>
    <row r="10" spans="1:41" ht="12" thickBot="1" x14ac:dyDescent="0.25">
      <c r="A10" s="96"/>
      <c r="B10" s="95">
        <v>7</v>
      </c>
      <c r="C10" s="94" t="b">
        <v>0</v>
      </c>
      <c r="D10" s="93" t="str">
        <v>J2</v>
      </c>
      <c r="E10" s="92" t="str">
        <f t="shared" si="0"/>
        <v>GBPFUT1MJ2_Quote</v>
      </c>
      <c r="F10" s="91" t="str">
        <f>_xll.qlSimpleQuote(E10,,PriceTickValue,Permanent,Trigger,ObjectOverwrite)</f>
        <v>GBPFUT1MJ2_Quote#0000</v>
      </c>
      <c r="G10" s="54" t="str">
        <f>_xll.ohRangeRetrieveError(F10)</f>
        <v/>
      </c>
      <c r="H10" s="90"/>
      <c r="J10" s="96"/>
      <c r="K10" s="338">
        <v>7</v>
      </c>
      <c r="L10" s="337" t="b">
        <v>0</v>
      </c>
      <c r="M10" s="332" t="str">
        <v>J2</v>
      </c>
      <c r="N10" s="336">
        <v>41017</v>
      </c>
      <c r="O10" s="332" t="str">
        <v>J2</v>
      </c>
      <c r="P10" s="335" t="s">
        <v>198</v>
      </c>
      <c r="Q10" s="332" t="s">
        <v>198</v>
      </c>
      <c r="R10" s="332" t="s">
        <v>198</v>
      </c>
      <c r="S10" s="332" t="s">
        <v>198</v>
      </c>
      <c r="T10" s="332" t="s">
        <v>198</v>
      </c>
      <c r="U10" s="331" t="e">
        <f>_xll.qlMidSafe($Q10,$R10)</f>
        <v>#NUM!</v>
      </c>
      <c r="V10" s="325"/>
      <c r="W10" s="334" t="e">
        <v>#NUM!</v>
      </c>
      <c r="X10" s="325"/>
      <c r="Y10" s="333" t="e">
        <v>#NUM!</v>
      </c>
      <c r="Z10" s="331">
        <f>_xll.qlSimpleQuoteSetValue(F10,Y10,Trigger)</f>
        <v>0</v>
      </c>
      <c r="AA10" s="90"/>
      <c r="AC10" s="340" t="s">
        <v>92</v>
      </c>
      <c r="AD10" s="339" t="s">
        <v>255</v>
      </c>
      <c r="AF10" s="321"/>
      <c r="AH10" s="96"/>
      <c r="AI10" s="95">
        <v>4</v>
      </c>
      <c r="AJ10" s="93" t="b">
        <v>0</v>
      </c>
      <c r="AK10" s="93" t="str">
        <v>F2</v>
      </c>
      <c r="AL10" s="177" t="str">
        <f t="shared" si="1"/>
        <v>GBPFUT1MF2_Quote</v>
      </c>
      <c r="AM10" s="178" t="str">
        <f t="shared" si="2"/>
        <v>GBPFUT1MF2ConvAdj_Quote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'GBPFUT1MF2_Quote'</v>
      </c>
    </row>
    <row r="11" spans="1:41" x14ac:dyDescent="0.2">
      <c r="A11" s="96"/>
      <c r="B11" s="95">
        <v>8</v>
      </c>
      <c r="C11" s="94" t="b">
        <v>0</v>
      </c>
      <c r="D11" s="93" t="str">
        <v>K2</v>
      </c>
      <c r="E11" s="92" t="str">
        <f t="shared" si="0"/>
        <v>GBPFUT1MK2_Quote</v>
      </c>
      <c r="F11" s="91" t="str">
        <f>_xll.qlSimpleQuote(E11,,PriceTickValue,Permanent,Trigger,ObjectOverwrite)</f>
        <v>GBPFUT1MK2_Quote#0000</v>
      </c>
      <c r="G11" s="54" t="str">
        <f>_xll.ohRangeRetrieveError(F11)</f>
        <v/>
      </c>
      <c r="H11" s="90"/>
      <c r="J11" s="96"/>
      <c r="K11" s="338">
        <v>8</v>
      </c>
      <c r="L11" s="337" t="b">
        <v>0</v>
      </c>
      <c r="M11" s="332" t="str">
        <v>K2</v>
      </c>
      <c r="N11" s="336">
        <v>41045</v>
      </c>
      <c r="O11" s="332" t="str">
        <v>K2</v>
      </c>
      <c r="P11" s="335" t="s">
        <v>198</v>
      </c>
      <c r="Q11" s="332" t="s">
        <v>198</v>
      </c>
      <c r="R11" s="332" t="s">
        <v>198</v>
      </c>
      <c r="S11" s="332" t="s">
        <v>198</v>
      </c>
      <c r="T11" s="332" t="s">
        <v>198</v>
      </c>
      <c r="U11" s="331" t="e">
        <f>_xll.qlMidSafe($Q11,$R11)</f>
        <v>#NUM!</v>
      </c>
      <c r="V11" s="325"/>
      <c r="W11" s="334" t="e">
        <v>#NUM!</v>
      </c>
      <c r="X11" s="325"/>
      <c r="Y11" s="333" t="e">
        <v>#NUM!</v>
      </c>
      <c r="Z11" s="331">
        <f>_xll.qlSimpleQuoteSetValue(F11,Y11,Trigger)</f>
        <v>0</v>
      </c>
      <c r="AA11" s="90"/>
      <c r="AF11" s="321"/>
      <c r="AH11" s="96"/>
      <c r="AI11" s="95">
        <v>5</v>
      </c>
      <c r="AJ11" s="93" t="b">
        <v>0</v>
      </c>
      <c r="AK11" s="93" t="str">
        <v>G2</v>
      </c>
      <c r="AL11" s="177" t="str">
        <f t="shared" si="1"/>
        <v>GBPFUT1MG2_Quote</v>
      </c>
      <c r="AM11" s="178" t="str">
        <f t="shared" si="2"/>
        <v>GBPFUT1MG2ConvAdj_Quote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'GBPFUT1MG2_Quote'</v>
      </c>
    </row>
    <row r="12" spans="1:41" x14ac:dyDescent="0.2">
      <c r="A12" s="96"/>
      <c r="B12" s="95">
        <v>9</v>
      </c>
      <c r="C12" s="94" t="b">
        <v>0</v>
      </c>
      <c r="D12" s="93" t="str">
        <v>M2</v>
      </c>
      <c r="E12" s="92" t="str">
        <f t="shared" si="0"/>
        <v>GBPFUT1MM2_Quote</v>
      </c>
      <c r="F12" s="91" t="str">
        <f>_xll.qlSimpleQuote(E12,,PriceTickValue,Permanent,Trigger,ObjectOverwrite)</f>
        <v>GBPFUT1MM2_Quote#0000</v>
      </c>
      <c r="G12" s="54" t="str">
        <f>_xll.ohRangeRetrieveError(F12)</f>
        <v/>
      </c>
      <c r="H12" s="90"/>
      <c r="J12" s="96"/>
      <c r="K12" s="338">
        <v>9</v>
      </c>
      <c r="L12" s="337" t="b">
        <v>0</v>
      </c>
      <c r="M12" s="332" t="str">
        <v>M2</v>
      </c>
      <c r="N12" s="336">
        <v>41080</v>
      </c>
      <c r="O12" s="332" t="str">
        <v>M2</v>
      </c>
      <c r="P12" s="335" t="s">
        <v>198</v>
      </c>
      <c r="Q12" s="332" t="s">
        <v>198</v>
      </c>
      <c r="R12" s="332" t="s">
        <v>198</v>
      </c>
      <c r="S12" s="332" t="s">
        <v>198</v>
      </c>
      <c r="T12" s="332" t="s">
        <v>198</v>
      </c>
      <c r="U12" s="331" t="e">
        <f>_xll.qlMidSafe($Q12,$R12)</f>
        <v>#NUM!</v>
      </c>
      <c r="V12" s="325"/>
      <c r="W12" s="334" t="e">
        <v>#NUM!</v>
      </c>
      <c r="X12" s="325"/>
      <c r="Y12" s="333" t="e">
        <v>#NUM!</v>
      </c>
      <c r="Z12" s="331">
        <f>_xll.qlSimpleQuoteSetValue(F12,Y12,Trigger)</f>
        <v>0</v>
      </c>
      <c r="AA12" s="90"/>
      <c r="AF12" s="321"/>
      <c r="AH12" s="96"/>
      <c r="AI12" s="95">
        <v>6</v>
      </c>
      <c r="AJ12" s="93" t="b">
        <v>0</v>
      </c>
      <c r="AK12" s="93" t="str">
        <v>H2</v>
      </c>
      <c r="AL12" s="177" t="str">
        <f t="shared" si="1"/>
        <v>GBPFUT1MH2_Quote</v>
      </c>
      <c r="AM12" s="178" t="str">
        <f t="shared" si="2"/>
        <v>GBPFUT1MH2ConvAdj_Quote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'GBPFUT1MH2_Quote'</v>
      </c>
    </row>
    <row r="13" spans="1:41" x14ac:dyDescent="0.2">
      <c r="A13" s="96"/>
      <c r="B13" s="95">
        <v>10</v>
      </c>
      <c r="C13" s="94" t="b">
        <v>0</v>
      </c>
      <c r="D13" s="93" t="str">
        <v>N2</v>
      </c>
      <c r="E13" s="92" t="str">
        <f t="shared" si="0"/>
        <v>GBPFUT1MN2_Quote</v>
      </c>
      <c r="F13" s="91" t="str">
        <f>_xll.qlSimpleQuote(E13,,PriceTickValue,Permanent,Trigger,ObjectOverwrite)</f>
        <v>GBPFUT1MN2_Quote#0000</v>
      </c>
      <c r="G13" s="54" t="str">
        <f>_xll.ohRangeRetrieveError(F13)</f>
        <v/>
      </c>
      <c r="H13" s="90"/>
      <c r="J13" s="96"/>
      <c r="K13" s="338">
        <v>10</v>
      </c>
      <c r="L13" s="337" t="b">
        <v>0</v>
      </c>
      <c r="M13" s="332" t="str">
        <v>N2</v>
      </c>
      <c r="N13" s="336">
        <v>41108</v>
      </c>
      <c r="O13" s="332" t="str">
        <v>N2</v>
      </c>
      <c r="P13" s="335" t="s">
        <v>198</v>
      </c>
      <c r="Q13" s="332" t="s">
        <v>198</v>
      </c>
      <c r="R13" s="332" t="s">
        <v>198</v>
      </c>
      <c r="S13" s="332" t="s">
        <v>198</v>
      </c>
      <c r="T13" s="332" t="s">
        <v>198</v>
      </c>
      <c r="U13" s="331" t="e">
        <f>_xll.qlMidSafe($Q13,$R13)</f>
        <v>#NUM!</v>
      </c>
      <c r="V13" s="325"/>
      <c r="W13" s="334" t="e">
        <v>#NUM!</v>
      </c>
      <c r="X13" s="325"/>
      <c r="Y13" s="333" t="e">
        <v>#NUM!</v>
      </c>
      <c r="Z13" s="331">
        <f>_xll.qlSimpleQuoteSetValue(F13,Y13,Trigger)</f>
        <v>0</v>
      </c>
      <c r="AA13" s="90"/>
      <c r="AF13" s="321"/>
      <c r="AH13" s="96"/>
      <c r="AI13" s="95">
        <v>7</v>
      </c>
      <c r="AJ13" s="93" t="b">
        <v>0</v>
      </c>
      <c r="AK13" s="93" t="str">
        <v>J2</v>
      </c>
      <c r="AL13" s="177" t="str">
        <f t="shared" si="1"/>
        <v>GBPFUT1MJ2_Quote</v>
      </c>
      <c r="AM13" s="178" t="str">
        <f t="shared" si="2"/>
        <v>GBPFUT1MJ2ConvAdj_Quote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'GBPFUT1MJ2_Quote'</v>
      </c>
    </row>
    <row r="14" spans="1:41" x14ac:dyDescent="0.2">
      <c r="A14" s="96"/>
      <c r="B14" s="95">
        <v>11</v>
      </c>
      <c r="C14" s="94" t="b">
        <v>0</v>
      </c>
      <c r="D14" s="93" t="str">
        <v>Q2</v>
      </c>
      <c r="E14" s="92" t="str">
        <f t="shared" si="0"/>
        <v>GBPFUT1MQ2_Quote</v>
      </c>
      <c r="F14" s="91" t="str">
        <f>_xll.qlSimpleQuote(E14,,PriceTickValue,Permanent,Trigger,ObjectOverwrite)</f>
        <v>GBPFUT1MQ2_Quote#0000</v>
      </c>
      <c r="G14" s="54" t="str">
        <f>_xll.ohRangeRetrieveError(F14)</f>
        <v/>
      </c>
      <c r="H14" s="90"/>
      <c r="J14" s="96"/>
      <c r="K14" s="338">
        <v>11</v>
      </c>
      <c r="L14" s="337" t="b">
        <v>0</v>
      </c>
      <c r="M14" s="332" t="str">
        <v>Q2</v>
      </c>
      <c r="N14" s="336">
        <v>41136</v>
      </c>
      <c r="O14" s="332" t="str">
        <v>Q2</v>
      </c>
      <c r="P14" s="335" t="s">
        <v>198</v>
      </c>
      <c r="Q14" s="332" t="s">
        <v>198</v>
      </c>
      <c r="R14" s="332" t="s">
        <v>198</v>
      </c>
      <c r="S14" s="332" t="s">
        <v>198</v>
      </c>
      <c r="T14" s="332" t="s">
        <v>198</v>
      </c>
      <c r="U14" s="331" t="e">
        <f>_xll.qlMidSafe($Q14,$R14)</f>
        <v>#NUM!</v>
      </c>
      <c r="V14" s="325"/>
      <c r="W14" s="334" t="e">
        <v>#NUM!</v>
      </c>
      <c r="X14" s="325"/>
      <c r="Y14" s="333" t="e">
        <v>#NUM!</v>
      </c>
      <c r="Z14" s="331">
        <f>_xll.qlSimpleQuoteSetValue(F14,Y14,Trigger)</f>
        <v>0</v>
      </c>
      <c r="AA14" s="90"/>
      <c r="AF14" s="321"/>
      <c r="AH14" s="96"/>
      <c r="AI14" s="95">
        <v>8</v>
      </c>
      <c r="AJ14" s="93" t="b">
        <v>0</v>
      </c>
      <c r="AK14" s="93" t="str">
        <v>K2</v>
      </c>
      <c r="AL14" s="177" t="str">
        <f t="shared" si="1"/>
        <v>GBPFUT1MK2_Quote</v>
      </c>
      <c r="AM14" s="178" t="str">
        <f t="shared" si="2"/>
        <v>GBPFUT1MK2ConvAdj_Quote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'GBPFUT1MK2_Quote'</v>
      </c>
    </row>
    <row r="15" spans="1:41" x14ac:dyDescent="0.2">
      <c r="A15" s="96"/>
      <c r="B15" s="95">
        <v>12</v>
      </c>
      <c r="C15" s="94" t="b">
        <v>0</v>
      </c>
      <c r="D15" s="93" t="str">
        <v>U2</v>
      </c>
      <c r="E15" s="92" t="str">
        <f t="shared" si="0"/>
        <v>GBPFUT1MU2_Quote</v>
      </c>
      <c r="F15" s="91" t="str">
        <f>_xll.qlSimpleQuote(E15,,PriceTickValue,Permanent,Trigger,ObjectOverwrite)</f>
        <v>GBPFUT1MU2_Quote#0000</v>
      </c>
      <c r="G15" s="54" t="str">
        <f>_xll.ohRangeRetrieveError(F15)</f>
        <v/>
      </c>
      <c r="H15" s="90"/>
      <c r="J15" s="96"/>
      <c r="K15" s="330">
        <v>12</v>
      </c>
      <c r="L15" s="329" t="b">
        <v>0</v>
      </c>
      <c r="M15" s="323" t="str">
        <v>U2</v>
      </c>
      <c r="N15" s="328">
        <v>41171</v>
      </c>
      <c r="O15" s="323" t="str">
        <v>U2</v>
      </c>
      <c r="P15" s="327" t="s">
        <v>198</v>
      </c>
      <c r="Q15" s="323" t="s">
        <v>198</v>
      </c>
      <c r="R15" s="323" t="s">
        <v>198</v>
      </c>
      <c r="S15" s="323" t="s">
        <v>198</v>
      </c>
      <c r="T15" s="323" t="s">
        <v>198</v>
      </c>
      <c r="U15" s="322" t="e">
        <f>_xll.qlMidSafe($Q15,$R15)</f>
        <v>#NUM!</v>
      </c>
      <c r="V15" s="325"/>
      <c r="W15" s="326" t="e">
        <v>#NUM!</v>
      </c>
      <c r="X15" s="325"/>
      <c r="Y15" s="324" t="e">
        <v>#NUM!</v>
      </c>
      <c r="Z15" s="322">
        <f>_xll.qlSimpleQuoteSetValue(F15,Y15,Trigger)</f>
        <v>0</v>
      </c>
      <c r="AA15" s="90"/>
      <c r="AF15" s="321"/>
      <c r="AH15" s="96"/>
      <c r="AI15" s="95">
        <v>9</v>
      </c>
      <c r="AJ15" s="93" t="b">
        <v>0</v>
      </c>
      <c r="AK15" s="93" t="str">
        <v>M2</v>
      </c>
      <c r="AL15" s="177" t="str">
        <f t="shared" si="1"/>
        <v>GBPFUT1MM2_Quote</v>
      </c>
      <c r="AM15" s="178" t="str">
        <f t="shared" si="2"/>
        <v>GBPFUT1MM2ConvAdj_Quote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'GBPFUT1MM2_Quote'</v>
      </c>
    </row>
    <row r="16" spans="1:41" ht="12" thickBot="1" x14ac:dyDescent="0.25">
      <c r="A16" s="96"/>
      <c r="B16" s="95">
        <v>13</v>
      </c>
      <c r="C16" s="94" t="b">
        <v>0</v>
      </c>
      <c r="D16" s="93" t="str">
        <v>V2</v>
      </c>
      <c r="E16" s="92" t="str">
        <f t="shared" si="0"/>
        <v>GBPFUT1MV2_Quote</v>
      </c>
      <c r="F16" s="91" t="str">
        <f>_xll.qlSimpleQuote(E16,,PriceTickValue,Permanent,Trigger,ObjectOverwrite)</f>
        <v>GBPFUT1MV2_Quote#0000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N2</v>
      </c>
      <c r="AL16" s="177" t="str">
        <f t="shared" si="1"/>
        <v>GBPFUT1MN2_Quote</v>
      </c>
      <c r="AM16" s="178" t="str">
        <f t="shared" si="2"/>
        <v>GBPFUT1MN2ConvAdj_Quote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'GBPFUT1MN2_Quote'</v>
      </c>
    </row>
    <row r="17" spans="1:41" x14ac:dyDescent="0.2">
      <c r="A17" s="96"/>
      <c r="B17" s="95">
        <v>14</v>
      </c>
      <c r="C17" s="94" t="b">
        <v>0</v>
      </c>
      <c r="D17" s="93" t="str">
        <v>X2</v>
      </c>
      <c r="E17" s="92" t="str">
        <f t="shared" si="0"/>
        <v>GBPFUT1MX2_Quote</v>
      </c>
      <c r="F17" s="91" t="str">
        <f>_xll.qlSimpleQuote(E17,,PriceTickValue,Permanent,Trigger,ObjectOverwrite)</f>
        <v>GBPFUT1MX2_Quote#0000</v>
      </c>
      <c r="G17" s="54" t="str">
        <f>_xll.ohRangeRetrieveError(F17)</f>
        <v/>
      </c>
      <c r="H17" s="90"/>
      <c r="AF17" s="321"/>
      <c r="AH17" s="96"/>
      <c r="AI17" s="95">
        <v>11</v>
      </c>
      <c r="AJ17" s="93" t="b">
        <v>0</v>
      </c>
      <c r="AK17" s="93" t="str">
        <v>Q2</v>
      </c>
      <c r="AL17" s="177" t="str">
        <f t="shared" si="1"/>
        <v>GBPFUT1MQ2_Quote</v>
      </c>
      <c r="AM17" s="178" t="str">
        <f t="shared" si="2"/>
        <v>GBPFUT1MQ2ConvAdj_Quote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'GBPFUT1MQ2_Quote'</v>
      </c>
    </row>
    <row r="18" spans="1:41" x14ac:dyDescent="0.2">
      <c r="A18" s="96"/>
      <c r="B18" s="95">
        <v>15</v>
      </c>
      <c r="C18" s="94" t="b">
        <v>0</v>
      </c>
      <c r="D18" s="93" t="str">
        <v>Z2</v>
      </c>
      <c r="E18" s="92" t="str">
        <f t="shared" si="0"/>
        <v>GBPFUT1MZ2_Quote</v>
      </c>
      <c r="F18" s="91" t="str">
        <f>_xll.qlSimpleQuote(E18,,PriceTickValue,Permanent,Trigger,ObjectOverwrite)</f>
        <v>GBPFUT1MZ2_Quote#0000</v>
      </c>
      <c r="G18" s="54" t="str">
        <f>_xll.ohRangeRetrieveError(F18)</f>
        <v/>
      </c>
      <c r="H18" s="90"/>
      <c r="AH18" s="96"/>
      <c r="AI18" s="95">
        <v>12</v>
      </c>
      <c r="AJ18" s="93" t="b">
        <v>0</v>
      </c>
      <c r="AK18" s="93" t="str">
        <v>U2</v>
      </c>
      <c r="AL18" s="177" t="str">
        <f t="shared" si="1"/>
        <v>GBPFUT1MU2_Quote</v>
      </c>
      <c r="AM18" s="178" t="str">
        <f t="shared" si="2"/>
        <v>GBPFUT1MU2ConvAdj_Quote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'GBPFUT1MU2_Quote'</v>
      </c>
    </row>
    <row r="19" spans="1:41" x14ac:dyDescent="0.2">
      <c r="A19" s="96"/>
      <c r="B19" s="95">
        <v>16</v>
      </c>
      <c r="C19" s="94" t="b">
        <v>0</v>
      </c>
      <c r="D19" s="93" t="str">
        <v>F3</v>
      </c>
      <c r="E19" s="92" t="str">
        <f t="shared" si="0"/>
        <v>GBPFUT1MF3_Quote</v>
      </c>
      <c r="F19" s="91" t="str">
        <f>_xll.qlSimpleQuote(E19,,PriceTickValue,Permanent,Trigger,ObjectOverwrite)</f>
        <v>GBPFUT1MF3_Quote#0000</v>
      </c>
      <c r="G19" s="54" t="str">
        <f>_xll.ohRangeRetrieveError(F19)</f>
        <v/>
      </c>
      <c r="H19" s="90"/>
      <c r="AH19" s="96"/>
      <c r="AI19" s="95">
        <v>13</v>
      </c>
      <c r="AJ19" s="93" t="b">
        <v>0</v>
      </c>
      <c r="AK19" s="93" t="str">
        <v>V2</v>
      </c>
      <c r="AL19" s="177" t="str">
        <f t="shared" si="1"/>
        <v>GBPFUT1MV2_Quote</v>
      </c>
      <c r="AM19" s="178" t="str">
        <f t="shared" si="2"/>
        <v>GBPFUT1MV2ConvAdj_Quote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'GBPFUT1MV2_Quote'</v>
      </c>
    </row>
    <row r="20" spans="1:41" x14ac:dyDescent="0.2">
      <c r="A20" s="96"/>
      <c r="B20" s="95">
        <v>17</v>
      </c>
      <c r="C20" s="94" t="b">
        <v>0</v>
      </c>
      <c r="D20" s="93" t="str">
        <v>G3</v>
      </c>
      <c r="E20" s="92" t="str">
        <f t="shared" si="0"/>
        <v>GBPFUT1MG3_Quote</v>
      </c>
      <c r="F20" s="91" t="str">
        <f>_xll.qlSimpleQuote(E20,,PriceTickValue,Permanent,Trigger,ObjectOverwrite)</f>
        <v>GBPFUT1MG3_Quote#0000</v>
      </c>
      <c r="G20" s="54" t="str">
        <f>_xll.ohRangeRetrieveError(F20)</f>
        <v/>
      </c>
      <c r="H20" s="90"/>
      <c r="AH20" s="96"/>
      <c r="AI20" s="95">
        <v>14</v>
      </c>
      <c r="AJ20" s="93" t="b">
        <v>0</v>
      </c>
      <c r="AK20" s="93" t="str">
        <v>X2</v>
      </c>
      <c r="AL20" s="177" t="str">
        <f t="shared" si="1"/>
        <v>GBPFUT1MX2_Quote</v>
      </c>
      <c r="AM20" s="178" t="str">
        <f t="shared" si="2"/>
        <v>GBPFUT1MX2ConvAdj_Quote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'GBPFUT1MX2_Quote'</v>
      </c>
    </row>
    <row r="21" spans="1:41" x14ac:dyDescent="0.2">
      <c r="A21" s="96"/>
      <c r="B21" s="95">
        <v>18</v>
      </c>
      <c r="C21" s="94" t="b">
        <v>0</v>
      </c>
      <c r="D21" s="93" t="str">
        <v>H3</v>
      </c>
      <c r="E21" s="92" t="str">
        <f t="shared" si="0"/>
        <v>GBPFUT1MH3_Quote</v>
      </c>
      <c r="F21" s="91" t="str">
        <f>_xll.qlSimpleQuote(E21,,PriceTickValue,Permanent,Trigger,ObjectOverwrite)</f>
        <v>GBPFUT1MH3_Quote#0000</v>
      </c>
      <c r="G21" s="54" t="str">
        <f>_xll.ohRangeRetrieveError(F21)</f>
        <v/>
      </c>
      <c r="H21" s="90"/>
      <c r="AH21" s="96"/>
      <c r="AI21" s="95">
        <v>15</v>
      </c>
      <c r="AJ21" s="93" t="b">
        <v>0</v>
      </c>
      <c r="AK21" s="93" t="str">
        <v>Z2</v>
      </c>
      <c r="AL21" s="177" t="str">
        <f t="shared" si="1"/>
        <v>GBPFUT1MZ2_Quote</v>
      </c>
      <c r="AM21" s="178" t="str">
        <f t="shared" si="2"/>
        <v>GBPFUT1MZ2ConvAdj_Quote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'GBPFUT1MZ2_Quote'</v>
      </c>
    </row>
    <row r="22" spans="1:41" x14ac:dyDescent="0.2">
      <c r="A22" s="96"/>
      <c r="B22" s="95">
        <v>19</v>
      </c>
      <c r="C22" s="94" t="b">
        <v>0</v>
      </c>
      <c r="D22" s="93" t="str">
        <v>J3</v>
      </c>
      <c r="E22" s="92" t="str">
        <f t="shared" si="0"/>
        <v>GBPFUT1MJ3_Quote</v>
      </c>
      <c r="F22" s="91" t="str">
        <f>_xll.qlSimpleQuote(E22,,PriceTickValue,Permanent,Trigger,ObjectOverwrite)</f>
        <v>GBPFUT1MJ3_Quote#0000</v>
      </c>
      <c r="G22" s="54" t="str">
        <f>_xll.ohRangeRetrieveError(F22)</f>
        <v/>
      </c>
      <c r="H22" s="90"/>
      <c r="AH22" s="96"/>
      <c r="AI22" s="95">
        <v>16</v>
      </c>
      <c r="AJ22" s="93" t="b">
        <v>0</v>
      </c>
      <c r="AK22" s="93" t="str">
        <v>F3</v>
      </c>
      <c r="AL22" s="177" t="str">
        <f t="shared" si="1"/>
        <v>GBPFUT1MF3_Quote</v>
      </c>
      <c r="AM22" s="178" t="str">
        <f t="shared" si="2"/>
        <v>GBPFUT1MF3ConvAdj_Quote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'GBPFUT1MF3_Quote'</v>
      </c>
    </row>
    <row r="23" spans="1:41" x14ac:dyDescent="0.2">
      <c r="A23" s="96"/>
      <c r="B23" s="95">
        <v>20</v>
      </c>
      <c r="C23" s="94" t="b">
        <v>0</v>
      </c>
      <c r="D23" s="93" t="str">
        <v>K3</v>
      </c>
      <c r="E23" s="92" t="str">
        <f t="shared" si="0"/>
        <v>GBPFUT1MK3_Quote</v>
      </c>
      <c r="F23" s="91" t="str">
        <f>_xll.qlSimpleQuote(E23,,PriceTickValue,Permanent,Trigger,ObjectOverwrite)</f>
        <v>GBPFUT1MK3_Quote#0000</v>
      </c>
      <c r="G23" s="54" t="str">
        <f>_xll.ohRangeRetrieveError(F23)</f>
        <v/>
      </c>
      <c r="H23" s="90"/>
      <c r="AH23" s="96"/>
      <c r="AI23" s="95">
        <v>17</v>
      </c>
      <c r="AJ23" s="93" t="b">
        <v>0</v>
      </c>
      <c r="AK23" s="93" t="str">
        <v>G3</v>
      </c>
      <c r="AL23" s="177" t="str">
        <f t="shared" si="1"/>
        <v>GBPFUT1MG3_Quote</v>
      </c>
      <c r="AM23" s="178" t="str">
        <f t="shared" si="2"/>
        <v>GBPFUT1MG3ConvAdj_Quote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'GBPFUT1MG3_Quote'</v>
      </c>
    </row>
    <row r="24" spans="1:41" x14ac:dyDescent="0.2">
      <c r="A24" s="96"/>
      <c r="B24" s="95">
        <v>21</v>
      </c>
      <c r="C24" s="94" t="b">
        <v>0</v>
      </c>
      <c r="D24" s="93" t="str">
        <v>M3</v>
      </c>
      <c r="E24" s="92" t="str">
        <f t="shared" si="0"/>
        <v>GBPFUT1MM3_Quote</v>
      </c>
      <c r="F24" s="91" t="str">
        <f>_xll.qlSimpleQuote(E24,,PriceTickValue,Permanent,Trigger,ObjectOverwrite)</f>
        <v>GBPFUT1MM3_Quote#0000</v>
      </c>
      <c r="G24" s="54" t="str">
        <f>_xll.ohRangeRetrieveError(F24)</f>
        <v/>
      </c>
      <c r="H24" s="90"/>
      <c r="AH24" s="96"/>
      <c r="AI24" s="95">
        <v>18</v>
      </c>
      <c r="AJ24" s="93" t="b">
        <v>0</v>
      </c>
      <c r="AK24" s="93" t="str">
        <v>H3</v>
      </c>
      <c r="AL24" s="177" t="str">
        <f t="shared" si="1"/>
        <v>GBPFUT1MH3_Quote</v>
      </c>
      <c r="AM24" s="178" t="str">
        <f t="shared" si="2"/>
        <v>GBPFUT1MH3ConvAdj_Quote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'GBPFUT1MH3_Quote'</v>
      </c>
    </row>
    <row r="25" spans="1:41" x14ac:dyDescent="0.2">
      <c r="A25" s="96"/>
      <c r="B25" s="95">
        <v>22</v>
      </c>
      <c r="C25" s="94" t="b">
        <v>0</v>
      </c>
      <c r="D25" s="93" t="str">
        <v>N3</v>
      </c>
      <c r="E25" s="92" t="str">
        <f t="shared" si="0"/>
        <v>GBPFUT1MN3_Quote</v>
      </c>
      <c r="F25" s="91" t="str">
        <f>_xll.qlSimpleQuote(E25,,PriceTickValue,Permanent,Trigger,ObjectOverwrite)</f>
        <v>GBPFUT1MN3_Quote#0000</v>
      </c>
      <c r="G25" s="54" t="str">
        <f>_xll.ohRangeRetrieveError(F25)</f>
        <v/>
      </c>
      <c r="H25" s="90"/>
      <c r="AH25" s="96"/>
      <c r="AI25" s="95">
        <v>19</v>
      </c>
      <c r="AJ25" s="93" t="b">
        <v>0</v>
      </c>
      <c r="AK25" s="93" t="str">
        <v>J3</v>
      </c>
      <c r="AL25" s="177" t="str">
        <f t="shared" si="1"/>
        <v>GBPFUT1MJ3_Quote</v>
      </c>
      <c r="AM25" s="178" t="str">
        <f t="shared" si="2"/>
        <v>GBPFUT1MJ3ConvAdj_Quote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'GBPFUT1MJ3_Quote'</v>
      </c>
    </row>
    <row r="26" spans="1:41" x14ac:dyDescent="0.2">
      <c r="A26" s="96"/>
      <c r="B26" s="95">
        <v>23</v>
      </c>
      <c r="C26" s="94" t="b">
        <v>0</v>
      </c>
      <c r="D26" s="93" t="str">
        <v>Q3</v>
      </c>
      <c r="E26" s="92" t="str">
        <f t="shared" si="0"/>
        <v>GBPFUT1MQ3_Quote</v>
      </c>
      <c r="F26" s="91" t="str">
        <f>_xll.qlSimpleQuote(E26,,PriceTickValue,Permanent,Trigger,ObjectOverwrite)</f>
        <v>GBPFUT1MQ3_Quote#0000</v>
      </c>
      <c r="G26" s="54" t="str">
        <f>_xll.ohRangeRetrieveError(F26)</f>
        <v/>
      </c>
      <c r="H26" s="90"/>
      <c r="AH26" s="96"/>
      <c r="AI26" s="95">
        <v>20</v>
      </c>
      <c r="AJ26" s="93" t="b">
        <v>0</v>
      </c>
      <c r="AK26" s="93" t="str">
        <v>K3</v>
      </c>
      <c r="AL26" s="177" t="str">
        <f t="shared" si="1"/>
        <v>GBPFUT1MK3_Quote</v>
      </c>
      <c r="AM26" s="178" t="str">
        <f t="shared" si="2"/>
        <v>GBPFUT1MK3ConvAdj_Quote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'GBPFUT1MK3_Quote'</v>
      </c>
    </row>
    <row r="27" spans="1:41" x14ac:dyDescent="0.2">
      <c r="A27" s="96"/>
      <c r="B27" s="95">
        <v>24</v>
      </c>
      <c r="C27" s="94" t="b">
        <v>0</v>
      </c>
      <c r="D27" s="93" t="str">
        <v>U3</v>
      </c>
      <c r="E27" s="92" t="str">
        <f t="shared" si="0"/>
        <v>GBPFUT1MU3_Quote</v>
      </c>
      <c r="F27" s="91" t="str">
        <f>_xll.qlSimpleQuote(E27,,PriceTickValue,Permanent,Trigger,ObjectOverwrite)</f>
        <v>GBPFUT1MU3_Quote#0000</v>
      </c>
      <c r="G27" s="54" t="str">
        <f>_xll.ohRangeRetrieveError(F27)</f>
        <v/>
      </c>
      <c r="H27" s="90"/>
      <c r="AH27" s="96"/>
      <c r="AI27" s="95">
        <v>21</v>
      </c>
      <c r="AJ27" s="93" t="b">
        <v>0</v>
      </c>
      <c r="AK27" s="93" t="str">
        <v>M3</v>
      </c>
      <c r="AL27" s="177" t="str">
        <f t="shared" si="1"/>
        <v>GBPFUT1MM3_Quote</v>
      </c>
      <c r="AM27" s="178" t="str">
        <f t="shared" si="2"/>
        <v>GBPFUT1MM3ConvAdj_Quote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'GBPFUT1MM3_Quote'</v>
      </c>
    </row>
    <row r="28" spans="1:41" x14ac:dyDescent="0.2">
      <c r="A28" s="96"/>
      <c r="B28" s="95">
        <v>25</v>
      </c>
      <c r="C28" s="94" t="b">
        <v>0</v>
      </c>
      <c r="D28" s="93" t="str">
        <v>V3</v>
      </c>
      <c r="E28" s="92" t="str">
        <f t="shared" si="0"/>
        <v>GBPFUT1MV3_Quote</v>
      </c>
      <c r="F28" s="91" t="str">
        <f>_xll.qlSimpleQuote(E28,,PriceTickValue,Permanent,Trigger,ObjectOverwrite)</f>
        <v>GBPFUT1MV3_Quote#0000</v>
      </c>
      <c r="G28" s="54" t="str">
        <f>_xll.ohRangeRetrieveError(F28)</f>
        <v/>
      </c>
      <c r="H28" s="90"/>
      <c r="AH28" s="96"/>
      <c r="AI28" s="95">
        <v>22</v>
      </c>
      <c r="AJ28" s="93" t="b">
        <v>0</v>
      </c>
      <c r="AK28" s="93" t="str">
        <v>N3</v>
      </c>
      <c r="AL28" s="177" t="str">
        <f t="shared" si="1"/>
        <v>GBPFUT1MN3_Quote</v>
      </c>
      <c r="AM28" s="178" t="str">
        <f t="shared" si="2"/>
        <v>GBPFUT1MN3ConvAdj_Quote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'GBPFUT1MN3_Quote'</v>
      </c>
    </row>
    <row r="29" spans="1:41" x14ac:dyDescent="0.2">
      <c r="A29" s="96"/>
      <c r="B29" s="95">
        <v>26</v>
      </c>
      <c r="C29" s="94" t="b">
        <v>0</v>
      </c>
      <c r="D29" s="93" t="str">
        <v>X3</v>
      </c>
      <c r="E29" s="92" t="str">
        <f t="shared" si="0"/>
        <v>GBPFUT1MX3_Quote</v>
      </c>
      <c r="F29" s="91" t="str">
        <f>_xll.qlSimpleQuote(E29,,PriceTickValue,Permanent,Trigger,ObjectOverwrite)</f>
        <v>GBPFUT1MX3_Quote#0000</v>
      </c>
      <c r="G29" s="54" t="str">
        <f>_xll.ohRangeRetrieveError(F29)</f>
        <v/>
      </c>
      <c r="H29" s="90"/>
      <c r="AH29" s="96"/>
      <c r="AI29" s="95">
        <v>23</v>
      </c>
      <c r="AJ29" s="93" t="b">
        <v>0</v>
      </c>
      <c r="AK29" s="93" t="str">
        <v>Q3</v>
      </c>
      <c r="AL29" s="177" t="str">
        <f t="shared" si="1"/>
        <v>GBPFUT1MQ3_Quote</v>
      </c>
      <c r="AM29" s="178" t="str">
        <f t="shared" si="2"/>
        <v>GBPFUT1MQ3ConvAdj_Quote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'GBPFUT1MQ3_Quote'</v>
      </c>
    </row>
    <row r="30" spans="1:41" x14ac:dyDescent="0.2">
      <c r="A30" s="96"/>
      <c r="B30" s="95">
        <v>27</v>
      </c>
      <c r="C30" s="94" t="b">
        <v>0</v>
      </c>
      <c r="D30" s="93" t="str">
        <v>Z3</v>
      </c>
      <c r="E30" s="92" t="str">
        <f t="shared" si="0"/>
        <v>GBPFUT1MZ3_Quote</v>
      </c>
      <c r="F30" s="91" t="str">
        <f>_xll.qlSimpleQuote(E30,,PriceTickValue,Permanent,Trigger,ObjectOverwrite)</f>
        <v>GBPFUT1MZ3_Quote#0000</v>
      </c>
      <c r="G30" s="54" t="str">
        <f>_xll.ohRangeRetrieveError(F30)</f>
        <v/>
      </c>
      <c r="H30" s="90"/>
      <c r="AH30" s="96"/>
      <c r="AI30" s="95">
        <v>24</v>
      </c>
      <c r="AJ30" s="93" t="b">
        <v>0</v>
      </c>
      <c r="AK30" s="93" t="str">
        <v>U3</v>
      </c>
      <c r="AL30" s="177" t="str">
        <f t="shared" si="1"/>
        <v>GBPFUT1MU3_Quote</v>
      </c>
      <c r="AM30" s="178" t="str">
        <f t="shared" si="2"/>
        <v>GBPFUT1MU3ConvAdj_Quote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'GBPFUT1MU3_Quote'</v>
      </c>
    </row>
    <row r="31" spans="1:41" x14ac:dyDescent="0.2">
      <c r="A31" s="96"/>
      <c r="B31" s="95">
        <v>28</v>
      </c>
      <c r="C31" s="94" t="b">
        <v>0</v>
      </c>
      <c r="D31" s="93" t="str">
        <v>F4</v>
      </c>
      <c r="E31" s="92" t="str">
        <f t="shared" si="0"/>
        <v>GBPFUT1MF4_Quote</v>
      </c>
      <c r="F31" s="91" t="str">
        <f>_xll.qlSimpleQuote(E31,,PriceTickValue,Permanent,Trigger,ObjectOverwrite)</f>
        <v>GBPFUT1MF4_Quote#0000</v>
      </c>
      <c r="G31" s="54" t="str">
        <f>_xll.ohRangeRetrieveError(F31)</f>
        <v/>
      </c>
      <c r="H31" s="90"/>
      <c r="AH31" s="96"/>
      <c r="AI31" s="95">
        <v>25</v>
      </c>
      <c r="AJ31" s="93" t="b">
        <v>0</v>
      </c>
      <c r="AK31" s="93" t="str">
        <v>V3</v>
      </c>
      <c r="AL31" s="177" t="str">
        <f t="shared" si="1"/>
        <v>GBPFUT1MV3_Quote</v>
      </c>
      <c r="AM31" s="178" t="str">
        <f t="shared" si="2"/>
        <v>GBPFUT1MV3ConvAdj_Quote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'GBPFUT1MV3_Quote'</v>
      </c>
    </row>
    <row r="32" spans="1:41" x14ac:dyDescent="0.2">
      <c r="A32" s="96"/>
      <c r="B32" s="95">
        <v>29</v>
      </c>
      <c r="C32" s="94" t="b">
        <v>0</v>
      </c>
      <c r="D32" s="93" t="str">
        <v>G4</v>
      </c>
      <c r="E32" s="92" t="str">
        <f t="shared" si="0"/>
        <v>GBPFUT1MG4_Quote</v>
      </c>
      <c r="F32" s="91" t="str">
        <f>_xll.qlSimpleQuote(E32,,PriceTickValue,Permanent,Trigger,ObjectOverwrite)</f>
        <v>GBPFUT1MG4_Quote#0000</v>
      </c>
      <c r="G32" s="54" t="str">
        <f>_xll.ohRangeRetrieveError(F32)</f>
        <v/>
      </c>
      <c r="H32" s="90"/>
      <c r="AH32" s="96"/>
      <c r="AI32" s="95">
        <v>26</v>
      </c>
      <c r="AJ32" s="93" t="b">
        <v>0</v>
      </c>
      <c r="AK32" s="93" t="str">
        <v>X3</v>
      </c>
      <c r="AL32" s="177" t="str">
        <f t="shared" si="1"/>
        <v>GBPFUT1MX3_Quote</v>
      </c>
      <c r="AM32" s="178" t="str">
        <f t="shared" si="2"/>
        <v>GBPFUT1MX3ConvAdj_Quote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'GBPFUT1MX3_Quote'</v>
      </c>
    </row>
    <row r="33" spans="1:41" x14ac:dyDescent="0.2">
      <c r="A33" s="96"/>
      <c r="B33" s="95">
        <v>30</v>
      </c>
      <c r="C33" s="94" t="b">
        <v>0</v>
      </c>
      <c r="D33" s="93" t="str">
        <v>H4</v>
      </c>
      <c r="E33" s="92" t="str">
        <f t="shared" si="0"/>
        <v>GBPFUT1MH4_Quote</v>
      </c>
      <c r="F33" s="91" t="str">
        <f>_xll.qlSimpleQuote(E33,,PriceTickValue,Permanent,Trigger,ObjectOverwrite)</f>
        <v>GBPFUT1MH4_Quote#0000</v>
      </c>
      <c r="G33" s="54" t="str">
        <f>_xll.ohRangeRetrieveError(F33)</f>
        <v/>
      </c>
      <c r="H33" s="90"/>
      <c r="AH33" s="96"/>
      <c r="AI33" s="95">
        <v>27</v>
      </c>
      <c r="AJ33" s="93" t="b">
        <v>0</v>
      </c>
      <c r="AK33" s="93" t="str">
        <v>Z3</v>
      </c>
      <c r="AL33" s="177" t="str">
        <f t="shared" si="1"/>
        <v>GBPFUT1MZ3_Quote</v>
      </c>
      <c r="AM33" s="178" t="str">
        <f t="shared" si="2"/>
        <v>GBPFUT1MZ3ConvAdj_Quote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'GBPFUT1MZ3_Quote'</v>
      </c>
    </row>
    <row r="34" spans="1:41" x14ac:dyDescent="0.2">
      <c r="A34" s="96"/>
      <c r="B34" s="95">
        <v>31</v>
      </c>
      <c r="C34" s="94" t="b">
        <v>0</v>
      </c>
      <c r="D34" s="93" t="str">
        <v>J4</v>
      </c>
      <c r="E34" s="92" t="str">
        <f t="shared" si="0"/>
        <v>GBPFUT1MJ4_Quote</v>
      </c>
      <c r="F34" s="91" t="str">
        <f>_xll.qlSimpleQuote(E34,,PriceTickValue,Permanent,Trigger,ObjectOverwrite)</f>
        <v>GBPFUT1MJ4_Quote#0000</v>
      </c>
      <c r="G34" s="54" t="str">
        <f>_xll.ohRangeRetrieveError(F34)</f>
        <v/>
      </c>
      <c r="H34" s="90"/>
      <c r="AH34" s="96"/>
      <c r="AI34" s="95">
        <v>28</v>
      </c>
      <c r="AJ34" s="93" t="b">
        <v>0</v>
      </c>
      <c r="AK34" s="93" t="str">
        <v>F4</v>
      </c>
      <c r="AL34" s="177" t="str">
        <f t="shared" si="1"/>
        <v>GBPFUT1MF4_Quote</v>
      </c>
      <c r="AM34" s="178" t="str">
        <f t="shared" si="2"/>
        <v>GBPFUT1MF4ConvAdj_Quote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'GBPFUT1MF4_Quote'</v>
      </c>
    </row>
    <row r="35" spans="1:41" x14ac:dyDescent="0.2">
      <c r="A35" s="96"/>
      <c r="B35" s="95">
        <v>32</v>
      </c>
      <c r="C35" s="94" t="b">
        <v>0</v>
      </c>
      <c r="D35" s="93" t="str">
        <v>K4</v>
      </c>
      <c r="E35" s="92" t="str">
        <f t="shared" si="0"/>
        <v>GBPFUT1MK4_Quote</v>
      </c>
      <c r="F35" s="91" t="str">
        <f>_xll.qlSimpleQuote(E35,,PriceTickValue,Permanent,Trigger,ObjectOverwrite)</f>
        <v>GBPFUT1MK4_Quote#0000</v>
      </c>
      <c r="G35" s="54" t="str">
        <f>_xll.ohRangeRetrieveError(F35)</f>
        <v/>
      </c>
      <c r="H35" s="90"/>
      <c r="AH35" s="96"/>
      <c r="AI35" s="95">
        <v>29</v>
      </c>
      <c r="AJ35" s="93" t="b">
        <v>0</v>
      </c>
      <c r="AK35" s="93" t="str">
        <v>G4</v>
      </c>
      <c r="AL35" s="177" t="str">
        <f t="shared" si="1"/>
        <v>GBPFUT1MG4_Quote</v>
      </c>
      <c r="AM35" s="178" t="str">
        <f t="shared" si="2"/>
        <v>GBPFUT1MG4ConvAdj_Quote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'GBPFUT1MG4_Quote'</v>
      </c>
    </row>
    <row r="36" spans="1:41" x14ac:dyDescent="0.2">
      <c r="A36" s="96"/>
      <c r="B36" s="95">
        <v>33</v>
      </c>
      <c r="C36" s="94" t="b">
        <v>0</v>
      </c>
      <c r="D36" s="93" t="str">
        <v>M4</v>
      </c>
      <c r="E36" s="92" t="str">
        <f t="shared" ref="E36:E67" si="3">Currency&amp;$D$2&amp;$E$2&amp;$D36&amp;QuoteSuffix</f>
        <v>GBPFUT1MM4_Quote</v>
      </c>
      <c r="F36" s="91" t="str">
        <f>_xll.qlSimpleQuote(E36,,PriceTickValue,Permanent,Trigger,ObjectOverwrite)</f>
        <v>GBPFUT1MM4_Quote#0000</v>
      </c>
      <c r="G36" s="54" t="str">
        <f>_xll.ohRangeRetrieveError(F36)</f>
        <v/>
      </c>
      <c r="H36" s="90"/>
      <c r="AH36" s="96"/>
      <c r="AI36" s="95">
        <v>30</v>
      </c>
      <c r="AJ36" s="93" t="b">
        <v>0</v>
      </c>
      <c r="AK36" s="93" t="str">
        <v>H4</v>
      </c>
      <c r="AL36" s="177" t="str">
        <f t="shared" si="1"/>
        <v>GBPFUT1MH4_Quote</v>
      </c>
      <c r="AM36" s="178" t="str">
        <f t="shared" si="2"/>
        <v>GBPFUT1MH4ConvAdj_Quote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'GBPFUT1MH4_Quote'</v>
      </c>
    </row>
    <row r="37" spans="1:41" x14ac:dyDescent="0.2">
      <c r="A37" s="96"/>
      <c r="B37" s="95">
        <v>34</v>
      </c>
      <c r="C37" s="94" t="b">
        <v>0</v>
      </c>
      <c r="D37" s="93" t="str">
        <v>N4</v>
      </c>
      <c r="E37" s="92" t="str">
        <f t="shared" si="3"/>
        <v>GBPFUT1MN4_Quote</v>
      </c>
      <c r="F37" s="91" t="str">
        <f>_xll.qlSimpleQuote(E37,,PriceTickValue,Permanent,Trigger,ObjectOverwrite)</f>
        <v>GBPFUT1MN4_Quote#0000</v>
      </c>
      <c r="G37" s="54" t="str">
        <f>_xll.ohRangeRetrieveError(F37)</f>
        <v/>
      </c>
      <c r="H37" s="90"/>
      <c r="AH37" s="96"/>
      <c r="AI37" s="95">
        <v>31</v>
      </c>
      <c r="AJ37" s="93" t="b">
        <v>0</v>
      </c>
      <c r="AK37" s="93" t="str">
        <v>J4</v>
      </c>
      <c r="AL37" s="177" t="str">
        <f t="shared" si="1"/>
        <v>GBPFUT1MJ4_Quote</v>
      </c>
      <c r="AM37" s="178" t="str">
        <f t="shared" si="2"/>
        <v>GBPFUT1MJ4ConvAdj_Quote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'GBPFUT1MJ4_Quote'</v>
      </c>
    </row>
    <row r="38" spans="1:41" x14ac:dyDescent="0.2">
      <c r="A38" s="96"/>
      <c r="B38" s="95">
        <v>35</v>
      </c>
      <c r="C38" s="94" t="b">
        <v>0</v>
      </c>
      <c r="D38" s="93" t="str">
        <v>Q4</v>
      </c>
      <c r="E38" s="92" t="str">
        <f t="shared" si="3"/>
        <v>GBPFUT1MQ4_Quote</v>
      </c>
      <c r="F38" s="91" t="str">
        <f>_xll.qlSimpleQuote(E38,,PriceTickValue,Permanent,Trigger,ObjectOverwrite)</f>
        <v>GBPFUT1MQ4_Quote#0000</v>
      </c>
      <c r="G38" s="54" t="str">
        <f>_xll.ohRangeRetrieveError(F38)</f>
        <v/>
      </c>
      <c r="H38" s="90"/>
      <c r="AH38" s="96"/>
      <c r="AI38" s="95">
        <v>32</v>
      </c>
      <c r="AJ38" s="93" t="b">
        <v>0</v>
      </c>
      <c r="AK38" s="93" t="str">
        <v>K4</v>
      </c>
      <c r="AL38" s="177" t="str">
        <f t="shared" si="1"/>
        <v>GBPFUT1MK4_Quote</v>
      </c>
      <c r="AM38" s="178" t="str">
        <f t="shared" si="2"/>
        <v>GBPFUT1MK4ConvAdj_Quote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'GBPFUT1MK4_Quote'</v>
      </c>
    </row>
    <row r="39" spans="1:41" x14ac:dyDescent="0.2">
      <c r="A39" s="96"/>
      <c r="B39" s="95">
        <v>36</v>
      </c>
      <c r="C39" s="94" t="b">
        <v>0</v>
      </c>
      <c r="D39" s="93" t="str">
        <v>U4</v>
      </c>
      <c r="E39" s="92" t="str">
        <f t="shared" si="3"/>
        <v>GBPFUT1MU4_Quote</v>
      </c>
      <c r="F39" s="91" t="str">
        <f>_xll.qlSimpleQuote(E39,,PriceTickValue,Permanent,Trigger,ObjectOverwrite)</f>
        <v>GBPFUT1MU4_Quote#0000</v>
      </c>
      <c r="G39" s="54" t="str">
        <f>_xll.ohRangeRetrieveError(F39)</f>
        <v/>
      </c>
      <c r="H39" s="90"/>
      <c r="AH39" s="96"/>
      <c r="AI39" s="95">
        <v>33</v>
      </c>
      <c r="AJ39" s="93" t="b">
        <v>0</v>
      </c>
      <c r="AK39" s="93" t="str">
        <v>M4</v>
      </c>
      <c r="AL39" s="177" t="str">
        <f t="shared" ref="AL39:AL70" si="4">Currency&amp;"FUT"&amp;$AN$4&amp;$AK39&amp;QuoteSuffix</f>
        <v>GBPFUT1MM4_Quote</v>
      </c>
      <c r="AM39" s="178" t="str">
        <f t="shared" ref="AM39:AM70" si="5">Currency&amp;"FUT"&amp;$AN$4&amp;$AK39&amp;"ConvAdj"&amp;QuoteSuffix</f>
        <v>GBPFUT1MM4ConvAdj_Quote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'GBPFUT1MM4_Quote'</v>
      </c>
    </row>
    <row r="40" spans="1:41" x14ac:dyDescent="0.2">
      <c r="A40" s="96"/>
      <c r="B40" s="95">
        <v>37</v>
      </c>
      <c r="C40" s="94" t="b">
        <v>0</v>
      </c>
      <c r="D40" s="93" t="str">
        <v>V4</v>
      </c>
      <c r="E40" s="92" t="str">
        <f t="shared" si="3"/>
        <v>GBPFUT1MV4_Quote</v>
      </c>
      <c r="F40" s="91" t="str">
        <f>_xll.qlSimpleQuote(E40,,PriceTickValue,Permanent,Trigger,ObjectOverwrite)</f>
        <v>GBPFUT1MV4_Quote#0000</v>
      </c>
      <c r="G40" s="54" t="str">
        <f>_xll.ohRangeRetrieveError(F40)</f>
        <v/>
      </c>
      <c r="H40" s="90"/>
      <c r="AH40" s="96"/>
      <c r="AI40" s="95">
        <v>34</v>
      </c>
      <c r="AJ40" s="93" t="b">
        <v>0</v>
      </c>
      <c r="AK40" s="93" t="str">
        <v>N4</v>
      </c>
      <c r="AL40" s="177" t="str">
        <f t="shared" si="4"/>
        <v>GBPFUT1MN4_Quote</v>
      </c>
      <c r="AM40" s="178" t="str">
        <f t="shared" si="5"/>
        <v>GBPFUT1MN4ConvAdj_Quote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'GBPFUT1MN4_Quote'</v>
      </c>
    </row>
    <row r="41" spans="1:41" x14ac:dyDescent="0.2">
      <c r="A41" s="96"/>
      <c r="B41" s="95">
        <v>38</v>
      </c>
      <c r="C41" s="94" t="b">
        <v>0</v>
      </c>
      <c r="D41" s="93" t="str">
        <v>X4</v>
      </c>
      <c r="E41" s="92" t="str">
        <f t="shared" si="3"/>
        <v>GBPFUT1MX4_Quote</v>
      </c>
      <c r="F41" s="91" t="str">
        <f>_xll.qlSimpleQuote(E41,,PriceTickValue,Permanent,Trigger,ObjectOverwrite)</f>
        <v>GBPFUT1MX4_Quote#0000</v>
      </c>
      <c r="G41" s="54" t="str">
        <f>_xll.ohRangeRetrieveError(F41)</f>
        <v/>
      </c>
      <c r="H41" s="90"/>
      <c r="AH41" s="96"/>
      <c r="AI41" s="95">
        <v>35</v>
      </c>
      <c r="AJ41" s="93" t="b">
        <v>0</v>
      </c>
      <c r="AK41" s="93" t="str">
        <v>Q4</v>
      </c>
      <c r="AL41" s="177" t="str">
        <f t="shared" si="4"/>
        <v>GBPFUT1MQ4_Quote</v>
      </c>
      <c r="AM41" s="178" t="str">
        <f t="shared" si="5"/>
        <v>GBPFUT1MQ4ConvAdj_Quote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'GBPFUT1MQ4_Quote'</v>
      </c>
    </row>
    <row r="42" spans="1:41" x14ac:dyDescent="0.2">
      <c r="A42" s="96"/>
      <c r="B42" s="95">
        <v>39</v>
      </c>
      <c r="C42" s="94" t="b">
        <v>0</v>
      </c>
      <c r="D42" s="93" t="str">
        <v>Z4</v>
      </c>
      <c r="E42" s="92" t="str">
        <f t="shared" si="3"/>
        <v>GBPFUT1MZ4_Quote</v>
      </c>
      <c r="F42" s="91" t="str">
        <f>_xll.qlSimpleQuote(E42,,PriceTickValue,Permanent,Trigger,ObjectOverwrite)</f>
        <v>GBPFUT1MZ4_Quote#0000</v>
      </c>
      <c r="G42" s="54" t="str">
        <f>_xll.ohRangeRetrieveError(F42)</f>
        <v/>
      </c>
      <c r="H42" s="90"/>
      <c r="AH42" s="96"/>
      <c r="AI42" s="95">
        <v>36</v>
      </c>
      <c r="AJ42" s="93" t="b">
        <v>0</v>
      </c>
      <c r="AK42" s="93" t="str">
        <v>U4</v>
      </c>
      <c r="AL42" s="177" t="str">
        <f t="shared" si="4"/>
        <v>GBPFUT1MU4_Quote</v>
      </c>
      <c r="AM42" s="178" t="str">
        <f t="shared" si="5"/>
        <v>GBPFUT1MU4ConvAdj_Quote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'GBPFUT1MU4_Quote'</v>
      </c>
    </row>
    <row r="43" spans="1:41" x14ac:dyDescent="0.2">
      <c r="A43" s="96"/>
      <c r="B43" s="95">
        <v>40</v>
      </c>
      <c r="C43" s="94" t="b">
        <v>0</v>
      </c>
      <c r="D43" s="93" t="str">
        <v>F5</v>
      </c>
      <c r="E43" s="92" t="str">
        <f t="shared" si="3"/>
        <v>GBPFUT1MF5_Quote</v>
      </c>
      <c r="F43" s="91" t="str">
        <f>_xll.qlSimpleQuote(E43,,PriceTickValue,Permanent,Trigger,ObjectOverwrite)</f>
        <v>GBPFUT1MF5_Quote#0000</v>
      </c>
      <c r="G43" s="54" t="str">
        <f>_xll.ohRangeRetrieveError(F43)</f>
        <v/>
      </c>
      <c r="H43" s="90"/>
      <c r="AH43" s="96"/>
      <c r="AI43" s="95">
        <v>37</v>
      </c>
      <c r="AJ43" s="93" t="b">
        <v>0</v>
      </c>
      <c r="AK43" s="93" t="str">
        <v>V4</v>
      </c>
      <c r="AL43" s="177" t="str">
        <f t="shared" si="4"/>
        <v>GBPFUT1MV4_Quote</v>
      </c>
      <c r="AM43" s="178" t="str">
        <f t="shared" si="5"/>
        <v>GBPFUT1MV4ConvAdj_Quote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'GBPFUT1MV4_Quote'</v>
      </c>
    </row>
    <row r="44" spans="1:41" x14ac:dyDescent="0.2">
      <c r="A44" s="96"/>
      <c r="B44" s="95">
        <v>41</v>
      </c>
      <c r="C44" s="94" t="b">
        <v>0</v>
      </c>
      <c r="D44" s="93" t="str">
        <v>G5</v>
      </c>
      <c r="E44" s="92" t="str">
        <f t="shared" si="3"/>
        <v>GBPFUT1MG5_Quote</v>
      </c>
      <c r="F44" s="91" t="str">
        <f>_xll.qlSimpleQuote(E44,,PriceTickValue,Permanent,Trigger,ObjectOverwrite)</f>
        <v>GBPFUT1MG5_Quote#0000</v>
      </c>
      <c r="G44" s="54" t="str">
        <f>_xll.ohRangeRetrieveError(F44)</f>
        <v/>
      </c>
      <c r="H44" s="90"/>
      <c r="AH44" s="96"/>
      <c r="AI44" s="95">
        <v>38</v>
      </c>
      <c r="AJ44" s="93" t="b">
        <v>0</v>
      </c>
      <c r="AK44" s="93" t="str">
        <v>X4</v>
      </c>
      <c r="AL44" s="177" t="str">
        <f t="shared" si="4"/>
        <v>GBPFUT1MX4_Quote</v>
      </c>
      <c r="AM44" s="178" t="str">
        <f t="shared" si="5"/>
        <v>GBPFUT1MX4ConvAdj_Quote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'GBPFUT1MX4_Quote'</v>
      </c>
    </row>
    <row r="45" spans="1:41" x14ac:dyDescent="0.2">
      <c r="A45" s="96"/>
      <c r="B45" s="95">
        <v>42</v>
      </c>
      <c r="C45" s="94" t="b">
        <v>0</v>
      </c>
      <c r="D45" s="93" t="str">
        <v>H5</v>
      </c>
      <c r="E45" s="92" t="str">
        <f t="shared" si="3"/>
        <v>GBPFUT1MH5_Quote</v>
      </c>
      <c r="F45" s="91" t="str">
        <f>_xll.qlSimpleQuote(E45,,PriceTickValue,Permanent,Trigger,ObjectOverwrite)</f>
        <v>GBPFUT1MH5_Quote#0000</v>
      </c>
      <c r="G45" s="54" t="str">
        <f>_xll.ohRangeRetrieveError(F45)</f>
        <v/>
      </c>
      <c r="H45" s="90"/>
      <c r="AH45" s="96"/>
      <c r="AI45" s="95">
        <v>39</v>
      </c>
      <c r="AJ45" s="93" t="b">
        <v>0</v>
      </c>
      <c r="AK45" s="93" t="str">
        <v>Z4</v>
      </c>
      <c r="AL45" s="177" t="str">
        <f t="shared" si="4"/>
        <v>GBPFUT1MZ4_Quote</v>
      </c>
      <c r="AM45" s="178" t="str">
        <f t="shared" si="5"/>
        <v>GBPFUT1MZ4ConvAdj_Quote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'GBPFUT1MZ4_Quote'</v>
      </c>
    </row>
    <row r="46" spans="1:41" x14ac:dyDescent="0.2">
      <c r="A46" s="96"/>
      <c r="B46" s="95">
        <v>43</v>
      </c>
      <c r="C46" s="94" t="b">
        <v>0</v>
      </c>
      <c r="D46" s="93" t="str">
        <v>J5</v>
      </c>
      <c r="E46" s="92" t="str">
        <f t="shared" si="3"/>
        <v>GBPFUT1MJ5_Quote</v>
      </c>
      <c r="F46" s="91" t="str">
        <f>_xll.qlSimpleQuote(E46,,PriceTickValue,Permanent,Trigger,ObjectOverwrite)</f>
        <v>GBPFUT1MJ5_Quote#0000</v>
      </c>
      <c r="G46" s="54" t="str">
        <f>_xll.ohRangeRetrieveError(F46)</f>
        <v/>
      </c>
      <c r="H46" s="90"/>
      <c r="AH46" s="96"/>
      <c r="AI46" s="95">
        <v>40</v>
      </c>
      <c r="AJ46" s="93" t="b">
        <v>0</v>
      </c>
      <c r="AK46" s="93" t="str">
        <v>F5</v>
      </c>
      <c r="AL46" s="177" t="str">
        <f t="shared" si="4"/>
        <v>GBPFUT1MF5_Quote</v>
      </c>
      <c r="AM46" s="178" t="str">
        <f t="shared" si="5"/>
        <v>GBPFUT1MF5ConvAdj_Quote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'GBPFUT1MF5_Quote'</v>
      </c>
    </row>
    <row r="47" spans="1:41" x14ac:dyDescent="0.2">
      <c r="A47" s="96"/>
      <c r="B47" s="95">
        <v>44</v>
      </c>
      <c r="C47" s="94" t="b">
        <v>0</v>
      </c>
      <c r="D47" s="93" t="str">
        <v>K5</v>
      </c>
      <c r="E47" s="92" t="str">
        <f t="shared" si="3"/>
        <v>GBPFUT1MK5_Quote</v>
      </c>
      <c r="F47" s="91" t="str">
        <f>_xll.qlSimpleQuote(E47,,PriceTickValue,Permanent,Trigger,ObjectOverwrite)</f>
        <v>GBPFUT1MK5_Quote#0000</v>
      </c>
      <c r="G47" s="54" t="str">
        <f>_xll.ohRangeRetrieveError(F47)</f>
        <v/>
      </c>
      <c r="H47" s="90"/>
      <c r="AH47" s="96"/>
      <c r="AI47" s="95">
        <v>41</v>
      </c>
      <c r="AJ47" s="93" t="b">
        <v>0</v>
      </c>
      <c r="AK47" s="93" t="str">
        <v>G5</v>
      </c>
      <c r="AL47" s="177" t="str">
        <f t="shared" si="4"/>
        <v>GBPFUT1MG5_Quote</v>
      </c>
      <c r="AM47" s="178" t="str">
        <f t="shared" si="5"/>
        <v>GBPFUT1MG5ConvAdj_Quote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'GBPFUT1MG5_Quote'</v>
      </c>
    </row>
    <row r="48" spans="1:41" x14ac:dyDescent="0.2">
      <c r="A48" s="96"/>
      <c r="B48" s="95">
        <v>45</v>
      </c>
      <c r="C48" s="94" t="b">
        <v>0</v>
      </c>
      <c r="D48" s="93" t="str">
        <v>M5</v>
      </c>
      <c r="E48" s="92" t="str">
        <f t="shared" si="3"/>
        <v>GBPFUT1MM5_Quote</v>
      </c>
      <c r="F48" s="91" t="str">
        <f>_xll.qlSimpleQuote(E48,,PriceTickValue,Permanent,Trigger,ObjectOverwrite)</f>
        <v>GBPFUT1MM5_Quote#0000</v>
      </c>
      <c r="G48" s="54" t="str">
        <f>_xll.ohRangeRetrieveError(F48)</f>
        <v/>
      </c>
      <c r="H48" s="90"/>
      <c r="AH48" s="96"/>
      <c r="AI48" s="95">
        <v>42</v>
      </c>
      <c r="AJ48" s="93" t="b">
        <v>0</v>
      </c>
      <c r="AK48" s="93" t="str">
        <v>H5</v>
      </c>
      <c r="AL48" s="177" t="str">
        <f t="shared" si="4"/>
        <v>GBPFUT1MH5_Quote</v>
      </c>
      <c r="AM48" s="178" t="str">
        <f t="shared" si="5"/>
        <v>GBPFUT1MH5ConvAdj_Quote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'GBPFUT1MH5_Quote'</v>
      </c>
    </row>
    <row r="49" spans="1:41" x14ac:dyDescent="0.2">
      <c r="A49" s="96"/>
      <c r="B49" s="95">
        <v>46</v>
      </c>
      <c r="C49" s="94" t="b">
        <v>0</v>
      </c>
      <c r="D49" s="93" t="str">
        <v>N5</v>
      </c>
      <c r="E49" s="92" t="str">
        <f t="shared" si="3"/>
        <v>GBPFUT1MN5_Quote</v>
      </c>
      <c r="F49" s="91" t="str">
        <f>_xll.qlSimpleQuote(E49,,PriceTickValue,Permanent,Trigger,ObjectOverwrite)</f>
        <v>GBPFUT1MN5_Quote#0000</v>
      </c>
      <c r="G49" s="54" t="str">
        <f>_xll.ohRangeRetrieveError(F49)</f>
        <v/>
      </c>
      <c r="H49" s="90"/>
      <c r="AH49" s="96"/>
      <c r="AI49" s="95">
        <v>43</v>
      </c>
      <c r="AJ49" s="93" t="b">
        <v>0</v>
      </c>
      <c r="AK49" s="93" t="str">
        <v>J5</v>
      </c>
      <c r="AL49" s="177" t="str">
        <f t="shared" si="4"/>
        <v>GBPFUT1MJ5_Quote</v>
      </c>
      <c r="AM49" s="178" t="str">
        <f t="shared" si="5"/>
        <v>GBPFUT1MJ5ConvAdj_Quote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'GBPFUT1MJ5_Quote'</v>
      </c>
    </row>
    <row r="50" spans="1:41" x14ac:dyDescent="0.2">
      <c r="A50" s="96"/>
      <c r="B50" s="95">
        <v>47</v>
      </c>
      <c r="C50" s="94" t="b">
        <v>0</v>
      </c>
      <c r="D50" s="93" t="str">
        <v>Q5</v>
      </c>
      <c r="E50" s="92" t="str">
        <f t="shared" si="3"/>
        <v>GBPFUT1MQ5_Quote</v>
      </c>
      <c r="F50" s="91" t="str">
        <f>_xll.qlSimpleQuote(E50,,PriceTickValue,Permanent,Trigger,ObjectOverwrite)</f>
        <v>GBPFUT1MQ5_Quote#0000</v>
      </c>
      <c r="G50" s="54" t="str">
        <f>_xll.ohRangeRetrieveError(F50)</f>
        <v/>
      </c>
      <c r="H50" s="90"/>
      <c r="AH50" s="96"/>
      <c r="AI50" s="95">
        <v>44</v>
      </c>
      <c r="AJ50" s="93" t="b">
        <v>0</v>
      </c>
      <c r="AK50" s="93" t="str">
        <v>K5</v>
      </c>
      <c r="AL50" s="177" t="str">
        <f t="shared" si="4"/>
        <v>GBPFUT1MK5_Quote</v>
      </c>
      <c r="AM50" s="178" t="str">
        <f t="shared" si="5"/>
        <v>GBPFUT1MK5ConvAdj_Quote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'GBPFUT1MK5_Quote'</v>
      </c>
    </row>
    <row r="51" spans="1:41" x14ac:dyDescent="0.2">
      <c r="A51" s="96"/>
      <c r="B51" s="95">
        <v>48</v>
      </c>
      <c r="C51" s="94" t="b">
        <v>0</v>
      </c>
      <c r="D51" s="93" t="str">
        <v>U5</v>
      </c>
      <c r="E51" s="92" t="str">
        <f t="shared" si="3"/>
        <v>GBPFUT1MU5_Quote</v>
      </c>
      <c r="F51" s="91" t="str">
        <f>_xll.qlSimpleQuote(E51,,PriceTickValue,Permanent,Trigger,ObjectOverwrite)</f>
        <v>GBPFUT1MU5_Quote#0000</v>
      </c>
      <c r="G51" s="54" t="str">
        <f>_xll.ohRangeRetrieveError(F51)</f>
        <v/>
      </c>
      <c r="H51" s="90"/>
      <c r="AH51" s="96"/>
      <c r="AI51" s="95">
        <v>45</v>
      </c>
      <c r="AJ51" s="93" t="b">
        <v>0</v>
      </c>
      <c r="AK51" s="93" t="str">
        <v>M5</v>
      </c>
      <c r="AL51" s="177" t="str">
        <f t="shared" si="4"/>
        <v>GBPFUT1MM5_Quote</v>
      </c>
      <c r="AM51" s="178" t="str">
        <f t="shared" si="5"/>
        <v>GBPFUT1MM5ConvAdj_Quote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'GBPFUT1MM5_Quote'</v>
      </c>
    </row>
    <row r="52" spans="1:41" x14ac:dyDescent="0.2">
      <c r="A52" s="96"/>
      <c r="B52" s="95">
        <v>49</v>
      </c>
      <c r="C52" s="94" t="b">
        <v>0</v>
      </c>
      <c r="D52" s="93" t="str">
        <v>V5</v>
      </c>
      <c r="E52" s="92" t="str">
        <f t="shared" si="3"/>
        <v>GBPFUT1MV5_Quote</v>
      </c>
      <c r="F52" s="91" t="str">
        <f>_xll.qlSimpleQuote(E52,,PriceTickValue,Permanent,Trigger,ObjectOverwrite)</f>
        <v>GBPFUT1MV5_Quote#0000</v>
      </c>
      <c r="G52" s="54" t="str">
        <f>_xll.ohRangeRetrieveError(F52)</f>
        <v/>
      </c>
      <c r="H52" s="90"/>
      <c r="AH52" s="96"/>
      <c r="AI52" s="95">
        <v>46</v>
      </c>
      <c r="AJ52" s="93" t="b">
        <v>0</v>
      </c>
      <c r="AK52" s="93" t="str">
        <v>N5</v>
      </c>
      <c r="AL52" s="177" t="str">
        <f t="shared" si="4"/>
        <v>GBPFUT1MN5_Quote</v>
      </c>
      <c r="AM52" s="178" t="str">
        <f t="shared" si="5"/>
        <v>GBPFUT1MN5ConvAdj_Quote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'GBPFUT1MN5_Quote'</v>
      </c>
    </row>
    <row r="53" spans="1:41" x14ac:dyDescent="0.2">
      <c r="A53" s="96"/>
      <c r="B53" s="95">
        <v>50</v>
      </c>
      <c r="C53" s="94" t="b">
        <v>0</v>
      </c>
      <c r="D53" s="93" t="str">
        <v>X5</v>
      </c>
      <c r="E53" s="92" t="str">
        <f t="shared" si="3"/>
        <v>GBPFUT1MX5_Quote</v>
      </c>
      <c r="F53" s="91" t="str">
        <f>_xll.qlSimpleQuote(E53,,PriceTickValue,Permanent,Trigger,ObjectOverwrite)</f>
        <v>GBPFUT1MX5_Quote#0000</v>
      </c>
      <c r="G53" s="54" t="str">
        <f>_xll.ohRangeRetrieveError(F53)</f>
        <v/>
      </c>
      <c r="H53" s="90"/>
      <c r="AH53" s="96"/>
      <c r="AI53" s="95">
        <v>47</v>
      </c>
      <c r="AJ53" s="93" t="b">
        <v>0</v>
      </c>
      <c r="AK53" s="93" t="str">
        <v>Q5</v>
      </c>
      <c r="AL53" s="177" t="str">
        <f t="shared" si="4"/>
        <v>GBPFUT1MQ5_Quote</v>
      </c>
      <c r="AM53" s="178" t="str">
        <f t="shared" si="5"/>
        <v>GBPFUT1MQ5ConvAdj_Quote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'GBPFUT1MQ5_Quote'</v>
      </c>
    </row>
    <row r="54" spans="1:41" x14ac:dyDescent="0.2">
      <c r="A54" s="96"/>
      <c r="B54" s="95">
        <v>51</v>
      </c>
      <c r="C54" s="94" t="b">
        <v>0</v>
      </c>
      <c r="D54" s="93" t="str">
        <v>Z5</v>
      </c>
      <c r="E54" s="92" t="str">
        <f t="shared" si="3"/>
        <v>GBPFUT1MZ5_Quote</v>
      </c>
      <c r="F54" s="91" t="str">
        <f>_xll.qlSimpleQuote(E54,,PriceTickValue,Permanent,Trigger,ObjectOverwrite)</f>
        <v>GBPFUT1MZ5_Quote#0000</v>
      </c>
      <c r="G54" s="54" t="str">
        <f>_xll.ohRangeRetrieveError(F54)</f>
        <v/>
      </c>
      <c r="H54" s="90"/>
      <c r="AH54" s="96"/>
      <c r="AI54" s="95">
        <v>48</v>
      </c>
      <c r="AJ54" s="93" t="b">
        <v>0</v>
      </c>
      <c r="AK54" s="93" t="str">
        <v>U5</v>
      </c>
      <c r="AL54" s="177" t="str">
        <f t="shared" si="4"/>
        <v>GBPFUT1MU5_Quote</v>
      </c>
      <c r="AM54" s="178" t="str">
        <f t="shared" si="5"/>
        <v>GBPFUT1MU5ConvAdj_Quote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'GBPFUT1MU5_Quote'</v>
      </c>
    </row>
    <row r="55" spans="1:41" x14ac:dyDescent="0.2">
      <c r="A55" s="96"/>
      <c r="B55" s="95">
        <v>52</v>
      </c>
      <c r="C55" s="94" t="b">
        <v>0</v>
      </c>
      <c r="D55" s="93" t="str">
        <v>F6</v>
      </c>
      <c r="E55" s="92" t="str">
        <f t="shared" si="3"/>
        <v>GBPFUT1MF6_Quote</v>
      </c>
      <c r="F55" s="91" t="str">
        <f>_xll.qlSimpleQuote(E55,,PriceTickValue,Permanent,Trigger,ObjectOverwrite)</f>
        <v>GBPFUT1MF6_Quote#0000</v>
      </c>
      <c r="G55" s="54" t="str">
        <f>_xll.ohRangeRetrieveError(F55)</f>
        <v/>
      </c>
      <c r="H55" s="90"/>
      <c r="AH55" s="96"/>
      <c r="AI55" s="95">
        <v>49</v>
      </c>
      <c r="AJ55" s="93" t="b">
        <v>0</v>
      </c>
      <c r="AK55" s="93" t="str">
        <v>V5</v>
      </c>
      <c r="AL55" s="177" t="str">
        <f t="shared" si="4"/>
        <v>GBPFUT1MV5_Quote</v>
      </c>
      <c r="AM55" s="178" t="str">
        <f t="shared" si="5"/>
        <v>GBPFUT1MV5ConvAdj_Quote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'GBPFUT1MV5_Quote'</v>
      </c>
    </row>
    <row r="56" spans="1:41" x14ac:dyDescent="0.2">
      <c r="A56" s="96"/>
      <c r="B56" s="95">
        <v>53</v>
      </c>
      <c r="C56" s="94" t="b">
        <v>0</v>
      </c>
      <c r="D56" s="93" t="str">
        <v>G6</v>
      </c>
      <c r="E56" s="92" t="str">
        <f t="shared" si="3"/>
        <v>GBPFUT1MG6_Quote</v>
      </c>
      <c r="F56" s="91" t="str">
        <f>_xll.qlSimpleQuote(E56,,PriceTickValue,Permanent,Trigger,ObjectOverwrite)</f>
        <v>GBPFUT1MG6_Quote#0000</v>
      </c>
      <c r="G56" s="54" t="str">
        <f>_xll.ohRangeRetrieveError(F56)</f>
        <v/>
      </c>
      <c r="H56" s="90"/>
      <c r="AH56" s="96"/>
      <c r="AI56" s="95">
        <v>50</v>
      </c>
      <c r="AJ56" s="93" t="b">
        <v>0</v>
      </c>
      <c r="AK56" s="93" t="str">
        <v>X5</v>
      </c>
      <c r="AL56" s="177" t="str">
        <f t="shared" si="4"/>
        <v>GBPFUT1MX5_Quote</v>
      </c>
      <c r="AM56" s="178" t="str">
        <f t="shared" si="5"/>
        <v>GBPFUT1MX5ConvAdj_Quote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'GBPFUT1MX5_Quote'</v>
      </c>
    </row>
    <row r="57" spans="1:41" x14ac:dyDescent="0.2">
      <c r="A57" s="96"/>
      <c r="B57" s="95">
        <v>54</v>
      </c>
      <c r="C57" s="94" t="b">
        <v>0</v>
      </c>
      <c r="D57" s="93" t="str">
        <v>H6</v>
      </c>
      <c r="E57" s="92" t="str">
        <f t="shared" si="3"/>
        <v>GBPFUT1MH6_Quote</v>
      </c>
      <c r="F57" s="91" t="str">
        <f>_xll.qlSimpleQuote(E57,,PriceTickValue,Permanent,Trigger,ObjectOverwrite)</f>
        <v>GBPFUT1MH6_Quote#0000</v>
      </c>
      <c r="G57" s="54" t="str">
        <f>_xll.ohRangeRetrieveError(F57)</f>
        <v/>
      </c>
      <c r="H57" s="90"/>
      <c r="AH57" s="96"/>
      <c r="AI57" s="95">
        <v>51</v>
      </c>
      <c r="AJ57" s="93" t="b">
        <v>0</v>
      </c>
      <c r="AK57" s="93" t="str">
        <v>Z5</v>
      </c>
      <c r="AL57" s="177" t="str">
        <f t="shared" si="4"/>
        <v>GBPFUT1MZ5_Quote</v>
      </c>
      <c r="AM57" s="178" t="str">
        <f t="shared" si="5"/>
        <v>GBPFUT1MZ5ConvAdj_Quote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'GBPFUT1MZ5_Quote'</v>
      </c>
    </row>
    <row r="58" spans="1:41" x14ac:dyDescent="0.2">
      <c r="A58" s="96"/>
      <c r="B58" s="95">
        <v>55</v>
      </c>
      <c r="C58" s="94" t="b">
        <v>0</v>
      </c>
      <c r="D58" s="93" t="str">
        <v>J6</v>
      </c>
      <c r="E58" s="92" t="str">
        <f t="shared" si="3"/>
        <v>GBPFUT1MJ6_Quote</v>
      </c>
      <c r="F58" s="91" t="str">
        <f>_xll.qlSimpleQuote(E58,,PriceTickValue,Permanent,Trigger,ObjectOverwrite)</f>
        <v>GBPFUT1MJ6_Quote#0000</v>
      </c>
      <c r="G58" s="54" t="str">
        <f>_xll.ohRangeRetrieveError(F58)</f>
        <v/>
      </c>
      <c r="H58" s="90"/>
      <c r="AH58" s="96"/>
      <c r="AI58" s="95">
        <v>52</v>
      </c>
      <c r="AJ58" s="93" t="b">
        <v>0</v>
      </c>
      <c r="AK58" s="93" t="str">
        <v>F6</v>
      </c>
      <c r="AL58" s="177" t="str">
        <f t="shared" si="4"/>
        <v>GBPFUT1MF6_Quote</v>
      </c>
      <c r="AM58" s="178" t="str">
        <f t="shared" si="5"/>
        <v>GBPFUT1MF6ConvAdj_Quote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'GBPFUT1MF6_Quote'</v>
      </c>
    </row>
    <row r="59" spans="1:41" x14ac:dyDescent="0.2">
      <c r="A59" s="96"/>
      <c r="B59" s="95">
        <v>56</v>
      </c>
      <c r="C59" s="94" t="b">
        <v>0</v>
      </c>
      <c r="D59" s="93" t="str">
        <v>K6</v>
      </c>
      <c r="E59" s="92" t="str">
        <f t="shared" si="3"/>
        <v>GBPFUT1MK6_Quote</v>
      </c>
      <c r="F59" s="91" t="str">
        <f>_xll.qlSimpleQuote(E59,,PriceTickValue,Permanent,Trigger,ObjectOverwrite)</f>
        <v>GBPFUT1MK6_Quote#0000</v>
      </c>
      <c r="G59" s="54" t="str">
        <f>_xll.ohRangeRetrieveError(F59)</f>
        <v/>
      </c>
      <c r="H59" s="90"/>
      <c r="AH59" s="96"/>
      <c r="AI59" s="95">
        <v>53</v>
      </c>
      <c r="AJ59" s="93" t="b">
        <v>0</v>
      </c>
      <c r="AK59" s="93" t="str">
        <v>G6</v>
      </c>
      <c r="AL59" s="177" t="str">
        <f t="shared" si="4"/>
        <v>GBPFUT1MG6_Quote</v>
      </c>
      <c r="AM59" s="178" t="str">
        <f t="shared" si="5"/>
        <v>GBPFUT1MG6ConvAdj_Quote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'GBPFUT1MG6_Quote'</v>
      </c>
    </row>
    <row r="60" spans="1:41" x14ac:dyDescent="0.2">
      <c r="A60" s="96"/>
      <c r="B60" s="95">
        <v>57</v>
      </c>
      <c r="C60" s="94" t="b">
        <v>0</v>
      </c>
      <c r="D60" s="93" t="str">
        <v>M6</v>
      </c>
      <c r="E60" s="92" t="str">
        <f t="shared" si="3"/>
        <v>GBPFUT1MM6_Quote</v>
      </c>
      <c r="F60" s="91" t="str">
        <f>_xll.qlSimpleQuote(E60,,PriceTickValue,Permanent,Trigger,ObjectOverwrite)</f>
        <v>GBPFUT1MM6_Quote#0000</v>
      </c>
      <c r="G60" s="54" t="str">
        <f>_xll.ohRangeRetrieveError(F60)</f>
        <v/>
      </c>
      <c r="H60" s="90"/>
      <c r="AH60" s="96"/>
      <c r="AI60" s="95">
        <v>54</v>
      </c>
      <c r="AJ60" s="93" t="b">
        <v>0</v>
      </c>
      <c r="AK60" s="93" t="str">
        <v>H6</v>
      </c>
      <c r="AL60" s="177" t="str">
        <f t="shared" si="4"/>
        <v>GBPFUT1MH6_Quote</v>
      </c>
      <c r="AM60" s="178" t="str">
        <f t="shared" si="5"/>
        <v>GBPFUT1MH6ConvAdj_Quote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'GBPFUT1MH6_Quote'</v>
      </c>
    </row>
    <row r="61" spans="1:41" x14ac:dyDescent="0.2">
      <c r="A61" s="96"/>
      <c r="B61" s="95">
        <v>58</v>
      </c>
      <c r="C61" s="94" t="b">
        <v>0</v>
      </c>
      <c r="D61" s="93" t="str">
        <v>N6</v>
      </c>
      <c r="E61" s="92" t="str">
        <f t="shared" si="3"/>
        <v>GBPFUT1MN6_Quote</v>
      </c>
      <c r="F61" s="91" t="str">
        <f>_xll.qlSimpleQuote(E61,,PriceTickValue,Permanent,Trigger,ObjectOverwrite)</f>
        <v>GBPFUT1MN6_Quote#0000</v>
      </c>
      <c r="G61" s="54" t="str">
        <f>_xll.ohRangeRetrieveError(F61)</f>
        <v/>
      </c>
      <c r="H61" s="90"/>
      <c r="AH61" s="96"/>
      <c r="AI61" s="95">
        <v>55</v>
      </c>
      <c r="AJ61" s="93" t="b">
        <v>0</v>
      </c>
      <c r="AK61" s="93" t="str">
        <v>J6</v>
      </c>
      <c r="AL61" s="177" t="str">
        <f t="shared" si="4"/>
        <v>GBPFUT1MJ6_Quote</v>
      </c>
      <c r="AM61" s="178" t="str">
        <f t="shared" si="5"/>
        <v>GBPFUT1MJ6ConvAdj_Quote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'GBPFUT1MJ6_Quote'</v>
      </c>
    </row>
    <row r="62" spans="1:41" x14ac:dyDescent="0.2">
      <c r="A62" s="96"/>
      <c r="B62" s="95">
        <v>59</v>
      </c>
      <c r="C62" s="94" t="b">
        <v>0</v>
      </c>
      <c r="D62" s="93" t="str">
        <v>Q6</v>
      </c>
      <c r="E62" s="92" t="str">
        <f t="shared" si="3"/>
        <v>GBPFUT1MQ6_Quote</v>
      </c>
      <c r="F62" s="91" t="str">
        <f>_xll.qlSimpleQuote(E62,,PriceTickValue,Permanent,Trigger,ObjectOverwrite)</f>
        <v>GBPFUT1MQ6_Quote#0000</v>
      </c>
      <c r="G62" s="54" t="str">
        <f>_xll.ohRangeRetrieveError(F62)</f>
        <v/>
      </c>
      <c r="H62" s="90"/>
      <c r="AH62" s="96"/>
      <c r="AI62" s="95">
        <v>56</v>
      </c>
      <c r="AJ62" s="93" t="b">
        <v>0</v>
      </c>
      <c r="AK62" s="93" t="str">
        <v>K6</v>
      </c>
      <c r="AL62" s="177" t="str">
        <f t="shared" si="4"/>
        <v>GBPFUT1MK6_Quote</v>
      </c>
      <c r="AM62" s="178" t="str">
        <f t="shared" si="5"/>
        <v>GBPFUT1MK6ConvAdj_Quote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'GBPFUT1MK6_Quote'</v>
      </c>
    </row>
    <row r="63" spans="1:41" x14ac:dyDescent="0.2">
      <c r="A63" s="96"/>
      <c r="B63" s="95">
        <v>60</v>
      </c>
      <c r="C63" s="94" t="b">
        <v>0</v>
      </c>
      <c r="D63" s="93" t="str">
        <v>U6</v>
      </c>
      <c r="E63" s="92" t="str">
        <f t="shared" si="3"/>
        <v>GBPFUT1MU6_Quote</v>
      </c>
      <c r="F63" s="91" t="str">
        <f>_xll.qlSimpleQuote(E63,,PriceTickValue,Permanent,Trigger,ObjectOverwrite)</f>
        <v>GBPFUT1MU6_Quote#0000</v>
      </c>
      <c r="G63" s="54" t="str">
        <f>_xll.ohRangeRetrieveError(F63)</f>
        <v/>
      </c>
      <c r="H63" s="90"/>
      <c r="AH63" s="96"/>
      <c r="AI63" s="95">
        <v>57</v>
      </c>
      <c r="AJ63" s="93" t="b">
        <v>0</v>
      </c>
      <c r="AK63" s="93" t="str">
        <v>M6</v>
      </c>
      <c r="AL63" s="177" t="str">
        <f t="shared" si="4"/>
        <v>GBPFUT1MM6_Quote</v>
      </c>
      <c r="AM63" s="178" t="str">
        <f t="shared" si="5"/>
        <v>GBPFUT1MM6ConvAdj_Quote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'GBPFUT1MM6_Quote'</v>
      </c>
    </row>
    <row r="64" spans="1:41" x14ac:dyDescent="0.2">
      <c r="A64" s="96"/>
      <c r="B64" s="95">
        <v>61</v>
      </c>
      <c r="C64" s="94" t="b">
        <v>0</v>
      </c>
      <c r="D64" s="93" t="str">
        <v>V6</v>
      </c>
      <c r="E64" s="92" t="str">
        <f t="shared" si="3"/>
        <v>GBPFUT1MV6_Quote</v>
      </c>
      <c r="F64" s="91" t="str">
        <f>_xll.qlSimpleQuote(E64,,PriceTickValue,Permanent,Trigger,ObjectOverwrite)</f>
        <v>GBPFUT1MV6_Quote#0000</v>
      </c>
      <c r="G64" s="54" t="str">
        <f>_xll.ohRangeRetrieveError(F64)</f>
        <v/>
      </c>
      <c r="H64" s="90"/>
      <c r="AH64" s="96"/>
      <c r="AI64" s="95">
        <v>58</v>
      </c>
      <c r="AJ64" s="93" t="b">
        <v>0</v>
      </c>
      <c r="AK64" s="93" t="str">
        <v>N6</v>
      </c>
      <c r="AL64" s="177" t="str">
        <f t="shared" si="4"/>
        <v>GBPFUT1MN6_Quote</v>
      </c>
      <c r="AM64" s="178" t="str">
        <f t="shared" si="5"/>
        <v>GBPFUT1MN6ConvAdj_Quote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'GBPFUT1MN6_Quote'</v>
      </c>
    </row>
    <row r="65" spans="1:41" x14ac:dyDescent="0.2">
      <c r="A65" s="96"/>
      <c r="B65" s="95">
        <v>62</v>
      </c>
      <c r="C65" s="94" t="b">
        <v>0</v>
      </c>
      <c r="D65" s="93" t="str">
        <v>X6</v>
      </c>
      <c r="E65" s="92" t="str">
        <f t="shared" si="3"/>
        <v>GBPFUT1MX6_Quote</v>
      </c>
      <c r="F65" s="91" t="str">
        <f>_xll.qlSimpleQuote(E65,,PriceTickValue,Permanent,Trigger,ObjectOverwrite)</f>
        <v>GBPFUT1MX6_Quote#0000</v>
      </c>
      <c r="G65" s="54" t="str">
        <f>_xll.ohRangeRetrieveError(F65)</f>
        <v/>
      </c>
      <c r="H65" s="90"/>
      <c r="AH65" s="96"/>
      <c r="AI65" s="95">
        <v>59</v>
      </c>
      <c r="AJ65" s="93" t="b">
        <v>0</v>
      </c>
      <c r="AK65" s="93" t="str">
        <v>Q6</v>
      </c>
      <c r="AL65" s="177" t="str">
        <f t="shared" si="4"/>
        <v>GBPFUT1MQ6_Quote</v>
      </c>
      <c r="AM65" s="178" t="str">
        <f t="shared" si="5"/>
        <v>GBPFUT1MQ6ConvAdj_Quote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'GBPFUT1MQ6_Quote'</v>
      </c>
    </row>
    <row r="66" spans="1:41" x14ac:dyDescent="0.2">
      <c r="A66" s="96"/>
      <c r="B66" s="95">
        <v>63</v>
      </c>
      <c r="C66" s="94" t="b">
        <v>0</v>
      </c>
      <c r="D66" s="93" t="str">
        <v>Z6</v>
      </c>
      <c r="E66" s="92" t="str">
        <f t="shared" si="3"/>
        <v>GBPFUT1MZ6_Quote</v>
      </c>
      <c r="F66" s="91" t="str">
        <f>_xll.qlSimpleQuote(E66,,PriceTickValue,Permanent,Trigger,ObjectOverwrite)</f>
        <v>GBPFUT1MZ6_Quote#0000</v>
      </c>
      <c r="G66" s="54" t="str">
        <f>_xll.ohRangeRetrieveError(F66)</f>
        <v/>
      </c>
      <c r="H66" s="90"/>
      <c r="AH66" s="96"/>
      <c r="AI66" s="95">
        <v>60</v>
      </c>
      <c r="AJ66" s="93" t="b">
        <v>0</v>
      </c>
      <c r="AK66" s="93" t="str">
        <v>U6</v>
      </c>
      <c r="AL66" s="177" t="str">
        <f t="shared" si="4"/>
        <v>GBPFUT1MU6_Quote</v>
      </c>
      <c r="AM66" s="178" t="str">
        <f t="shared" si="5"/>
        <v>GBPFUT1MU6ConvAdj_Quote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'GBPFUT1MU6_Quote'</v>
      </c>
    </row>
    <row r="67" spans="1:41" x14ac:dyDescent="0.2">
      <c r="A67" s="96"/>
      <c r="B67" s="95">
        <v>64</v>
      </c>
      <c r="C67" s="94" t="b">
        <v>0</v>
      </c>
      <c r="D67" s="93" t="str">
        <v>F7</v>
      </c>
      <c r="E67" s="92" t="str">
        <f t="shared" si="3"/>
        <v>GBPFUT1MF7_Quote</v>
      </c>
      <c r="F67" s="91" t="str">
        <f>_xll.qlSimpleQuote(E67,,PriceTickValue,Permanent,Trigger,ObjectOverwrite)</f>
        <v>GBPFUT1MF7_Quote#0000</v>
      </c>
      <c r="G67" s="54" t="str">
        <f>_xll.ohRangeRetrieveError(F67)</f>
        <v/>
      </c>
      <c r="H67" s="90"/>
      <c r="AH67" s="96"/>
      <c r="AI67" s="95">
        <v>61</v>
      </c>
      <c r="AJ67" s="93" t="b">
        <v>0</v>
      </c>
      <c r="AK67" s="93" t="str">
        <v>V6</v>
      </c>
      <c r="AL67" s="177" t="str">
        <f t="shared" si="4"/>
        <v>GBPFUT1MV6_Quote</v>
      </c>
      <c r="AM67" s="178" t="str">
        <f t="shared" si="5"/>
        <v>GBPFUT1MV6ConvAdj_Quote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'GBPFUT1MV6_Quote'</v>
      </c>
    </row>
    <row r="68" spans="1:41" x14ac:dyDescent="0.2">
      <c r="A68" s="96"/>
      <c r="B68" s="95">
        <v>65</v>
      </c>
      <c r="C68" s="94" t="b">
        <v>0</v>
      </c>
      <c r="D68" s="93" t="str">
        <v>G7</v>
      </c>
      <c r="E68" s="92" t="str">
        <f t="shared" ref="E68:E99" si="6">Currency&amp;$D$2&amp;$E$2&amp;$D68&amp;QuoteSuffix</f>
        <v>GBPFUT1MG7_Quote</v>
      </c>
      <c r="F68" s="91" t="str">
        <f>_xll.qlSimpleQuote(E68,,PriceTickValue,Permanent,Trigger,ObjectOverwrite)</f>
        <v>GBPFUT1MG7_Quote#0000</v>
      </c>
      <c r="G68" s="54" t="str">
        <f>_xll.ohRangeRetrieveError(F68)</f>
        <v/>
      </c>
      <c r="H68" s="90"/>
      <c r="AH68" s="96"/>
      <c r="AI68" s="95">
        <v>62</v>
      </c>
      <c r="AJ68" s="93" t="b">
        <v>0</v>
      </c>
      <c r="AK68" s="93" t="str">
        <v>X6</v>
      </c>
      <c r="AL68" s="177" t="str">
        <f t="shared" si="4"/>
        <v>GBPFUT1MX6_Quote</v>
      </c>
      <c r="AM68" s="178" t="str">
        <f t="shared" si="5"/>
        <v>GBPFUT1MX6ConvAdj_Quote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'GBPFUT1MX6_Quote'</v>
      </c>
    </row>
    <row r="69" spans="1:41" x14ac:dyDescent="0.2">
      <c r="A69" s="96"/>
      <c r="B69" s="95">
        <v>66</v>
      </c>
      <c r="C69" s="94" t="b">
        <v>0</v>
      </c>
      <c r="D69" s="93" t="str">
        <v>H7</v>
      </c>
      <c r="E69" s="92" t="str">
        <f t="shared" si="6"/>
        <v>GBPFUT1MH7_Quote</v>
      </c>
      <c r="F69" s="91" t="str">
        <f>_xll.qlSimpleQuote(E69,,PriceTickValue,Permanent,Trigger,ObjectOverwrite)</f>
        <v>GBPFUT1MH7_Quote#0000</v>
      </c>
      <c r="G69" s="54" t="str">
        <f>_xll.ohRangeRetrieveError(F69)</f>
        <v/>
      </c>
      <c r="H69" s="90"/>
      <c r="AH69" s="96"/>
      <c r="AI69" s="95">
        <v>63</v>
      </c>
      <c r="AJ69" s="93" t="b">
        <v>0</v>
      </c>
      <c r="AK69" s="93" t="str">
        <v>Z6</v>
      </c>
      <c r="AL69" s="177" t="str">
        <f t="shared" si="4"/>
        <v>GBPFUT1MZ6_Quote</v>
      </c>
      <c r="AM69" s="178" t="str">
        <f t="shared" si="5"/>
        <v>GBPFUT1MZ6ConvAdj_Quote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'GBPFUT1MZ6_Quote'</v>
      </c>
    </row>
    <row r="70" spans="1:41" x14ac:dyDescent="0.2">
      <c r="A70" s="96"/>
      <c r="B70" s="95">
        <v>67</v>
      </c>
      <c r="C70" s="94" t="b">
        <v>0</v>
      </c>
      <c r="D70" s="93" t="str">
        <v>J7</v>
      </c>
      <c r="E70" s="92" t="str">
        <f t="shared" si="6"/>
        <v>GBPFUT1MJ7_Quote</v>
      </c>
      <c r="F70" s="91" t="str">
        <f>_xll.qlSimpleQuote(E70,,PriceTickValue,Permanent,Trigger,ObjectOverwrite)</f>
        <v>GBPFUT1MJ7_Quote#0000</v>
      </c>
      <c r="G70" s="54" t="str">
        <f>_xll.ohRangeRetrieveError(F70)</f>
        <v/>
      </c>
      <c r="H70" s="90"/>
      <c r="AH70" s="96"/>
      <c r="AI70" s="95">
        <v>64</v>
      </c>
      <c r="AJ70" s="93" t="b">
        <v>0</v>
      </c>
      <c r="AK70" s="93" t="str">
        <v>F7</v>
      </c>
      <c r="AL70" s="177" t="str">
        <f t="shared" si="4"/>
        <v>GBPFUT1MF7_Quote</v>
      </c>
      <c r="AM70" s="178" t="str">
        <f t="shared" si="5"/>
        <v>GBPFUT1MF7ConvAdj_Quote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'GBPFUT1MF7_Quote'</v>
      </c>
    </row>
    <row r="71" spans="1:41" x14ac:dyDescent="0.2">
      <c r="A71" s="96"/>
      <c r="B71" s="95">
        <v>68</v>
      </c>
      <c r="C71" s="94" t="b">
        <v>0</v>
      </c>
      <c r="D71" s="93" t="str">
        <v>K7</v>
      </c>
      <c r="E71" s="92" t="str">
        <f t="shared" si="6"/>
        <v>GBPFUT1MK7_Quote</v>
      </c>
      <c r="F71" s="91" t="str">
        <f>_xll.qlSimpleQuote(E71,,PriceTickValue,Permanent,Trigger,ObjectOverwrite)</f>
        <v>GBPFUT1MK7_Quote#0000</v>
      </c>
      <c r="G71" s="54" t="str">
        <f>_xll.ohRangeRetrieveError(F71)</f>
        <v/>
      </c>
      <c r="H71" s="90"/>
      <c r="AH71" s="96"/>
      <c r="AI71" s="95">
        <v>65</v>
      </c>
      <c r="AJ71" s="93" t="b">
        <v>0</v>
      </c>
      <c r="AK71" s="93" t="str">
        <v>G7</v>
      </c>
      <c r="AL71" s="177" t="str">
        <f t="shared" ref="AL71:AL102" si="7">Currency&amp;"FUT"&amp;$AN$4&amp;$AK71&amp;QuoteSuffix</f>
        <v>GBPFUT1MG7_Quote</v>
      </c>
      <c r="AM71" s="178" t="str">
        <f t="shared" ref="AM71:AM102" si="8">Currency&amp;"FUT"&amp;$AN$4&amp;$AK71&amp;"ConvAdj"&amp;QuoteSuffix</f>
        <v>GBPFUT1MG7ConvAdj_Quote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'GBPFUT1MG7_Quote'</v>
      </c>
    </row>
    <row r="72" spans="1:41" x14ac:dyDescent="0.2">
      <c r="A72" s="96"/>
      <c r="B72" s="95">
        <v>69</v>
      </c>
      <c r="C72" s="94" t="b">
        <v>0</v>
      </c>
      <c r="D72" s="93" t="str">
        <v>M7</v>
      </c>
      <c r="E72" s="92" t="str">
        <f t="shared" si="6"/>
        <v>GBPFUT1MM7_Quote</v>
      </c>
      <c r="F72" s="91" t="str">
        <f>_xll.qlSimpleQuote(E72,,PriceTickValue,Permanent,Trigger,ObjectOverwrite)</f>
        <v>GBPFUT1MM7_Quote#0000</v>
      </c>
      <c r="G72" s="54" t="str">
        <f>_xll.ohRangeRetrieveError(F72)</f>
        <v/>
      </c>
      <c r="H72" s="90"/>
      <c r="AH72" s="96"/>
      <c r="AI72" s="95">
        <v>66</v>
      </c>
      <c r="AJ72" s="93" t="b">
        <v>0</v>
      </c>
      <c r="AK72" s="93" t="str">
        <v>H7</v>
      </c>
      <c r="AL72" s="177" t="str">
        <f t="shared" si="7"/>
        <v>GBPFUT1MH7_Quote</v>
      </c>
      <c r="AM72" s="178" t="str">
        <f t="shared" si="8"/>
        <v>GBPFUT1MH7ConvAdj_Quote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'GBPFUT1MH7_Quote'</v>
      </c>
    </row>
    <row r="73" spans="1:41" x14ac:dyDescent="0.2">
      <c r="A73" s="96"/>
      <c r="B73" s="95">
        <v>70</v>
      </c>
      <c r="C73" s="94" t="b">
        <v>0</v>
      </c>
      <c r="D73" s="93" t="str">
        <v>N7</v>
      </c>
      <c r="E73" s="92" t="str">
        <f t="shared" si="6"/>
        <v>GBPFUT1MN7_Quote</v>
      </c>
      <c r="F73" s="91" t="str">
        <f>_xll.qlSimpleQuote(E73,,PriceTickValue,Permanent,Trigger,ObjectOverwrite)</f>
        <v>GBPFUT1MN7_Quote#0000</v>
      </c>
      <c r="G73" s="54" t="str">
        <f>_xll.ohRangeRetrieveError(F73)</f>
        <v/>
      </c>
      <c r="H73" s="90"/>
      <c r="AH73" s="96"/>
      <c r="AI73" s="95">
        <v>67</v>
      </c>
      <c r="AJ73" s="93" t="b">
        <v>0</v>
      </c>
      <c r="AK73" s="93" t="str">
        <v>J7</v>
      </c>
      <c r="AL73" s="177" t="str">
        <f t="shared" si="7"/>
        <v>GBPFUT1MJ7_Quote</v>
      </c>
      <c r="AM73" s="178" t="str">
        <f t="shared" si="8"/>
        <v>GBPFUT1MJ7ConvAdj_Quote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'GBPFUT1MJ7_Quote'</v>
      </c>
    </row>
    <row r="74" spans="1:41" x14ac:dyDescent="0.2">
      <c r="A74" s="96"/>
      <c r="B74" s="95">
        <v>71</v>
      </c>
      <c r="C74" s="94" t="b">
        <v>0</v>
      </c>
      <c r="D74" s="93" t="str">
        <v>Q7</v>
      </c>
      <c r="E74" s="92" t="str">
        <f t="shared" si="6"/>
        <v>GBPFUT1MQ7_Quote</v>
      </c>
      <c r="F74" s="91" t="str">
        <f>_xll.qlSimpleQuote(E74,,PriceTickValue,Permanent,Trigger,ObjectOverwrite)</f>
        <v>GBPFUT1MQ7_Quote#0000</v>
      </c>
      <c r="G74" s="54" t="str">
        <f>_xll.ohRangeRetrieveError(F74)</f>
        <v/>
      </c>
      <c r="H74" s="90"/>
      <c r="AH74" s="96"/>
      <c r="AI74" s="95">
        <v>68</v>
      </c>
      <c r="AJ74" s="93" t="b">
        <v>0</v>
      </c>
      <c r="AK74" s="93" t="str">
        <v>K7</v>
      </c>
      <c r="AL74" s="177" t="str">
        <f t="shared" si="7"/>
        <v>GBPFUT1MK7_Quote</v>
      </c>
      <c r="AM74" s="178" t="str">
        <f t="shared" si="8"/>
        <v>GBPFUT1MK7ConvAdj_Quote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'GBPFUT1MK7_Quote'</v>
      </c>
    </row>
    <row r="75" spans="1:41" x14ac:dyDescent="0.2">
      <c r="A75" s="96"/>
      <c r="B75" s="95">
        <v>72</v>
      </c>
      <c r="C75" s="94" t="b">
        <v>0</v>
      </c>
      <c r="D75" s="93" t="str">
        <v>U7</v>
      </c>
      <c r="E75" s="92" t="str">
        <f t="shared" si="6"/>
        <v>GBPFUT1MU7_Quote</v>
      </c>
      <c r="F75" s="91" t="str">
        <f>_xll.qlSimpleQuote(E75,,PriceTickValue,Permanent,Trigger,ObjectOverwrite)</f>
        <v>GBPFUT1MU7_Quote#0000</v>
      </c>
      <c r="G75" s="54" t="str">
        <f>_xll.ohRangeRetrieveError(F75)</f>
        <v/>
      </c>
      <c r="H75" s="90"/>
      <c r="AH75" s="96"/>
      <c r="AI75" s="95">
        <v>69</v>
      </c>
      <c r="AJ75" s="93" t="b">
        <v>0</v>
      </c>
      <c r="AK75" s="93" t="str">
        <v>M7</v>
      </c>
      <c r="AL75" s="177" t="str">
        <f t="shared" si="7"/>
        <v>GBPFUT1MM7_Quote</v>
      </c>
      <c r="AM75" s="178" t="str">
        <f t="shared" si="8"/>
        <v>GBPFUT1MM7ConvAdj_Quote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'GBPFUT1MM7_Quote'</v>
      </c>
    </row>
    <row r="76" spans="1:41" x14ac:dyDescent="0.2">
      <c r="A76" s="96"/>
      <c r="B76" s="95">
        <v>73</v>
      </c>
      <c r="C76" s="94" t="b">
        <v>0</v>
      </c>
      <c r="D76" s="93" t="str">
        <v>V7</v>
      </c>
      <c r="E76" s="92" t="str">
        <f t="shared" si="6"/>
        <v>GBPFUT1MV7_Quote</v>
      </c>
      <c r="F76" s="91" t="str">
        <f>_xll.qlSimpleQuote(E76,,PriceTickValue,Permanent,Trigger,ObjectOverwrite)</f>
        <v>GBPFUT1MV7_Quote#0000</v>
      </c>
      <c r="G76" s="54" t="str">
        <f>_xll.ohRangeRetrieveError(F76)</f>
        <v/>
      </c>
      <c r="H76" s="90"/>
      <c r="AH76" s="96"/>
      <c r="AI76" s="95">
        <v>70</v>
      </c>
      <c r="AJ76" s="93" t="b">
        <v>0</v>
      </c>
      <c r="AK76" s="93" t="str">
        <v>N7</v>
      </c>
      <c r="AL76" s="177" t="str">
        <f t="shared" si="7"/>
        <v>GBPFUT1MN7_Quote</v>
      </c>
      <c r="AM76" s="178" t="str">
        <f t="shared" si="8"/>
        <v>GBPFUT1MN7ConvAdj_Quote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'GBPFUT1MN7_Quote'</v>
      </c>
    </row>
    <row r="77" spans="1:41" x14ac:dyDescent="0.2">
      <c r="A77" s="96"/>
      <c r="B77" s="95">
        <v>74</v>
      </c>
      <c r="C77" s="94" t="b">
        <v>0</v>
      </c>
      <c r="D77" s="93" t="str">
        <v>X7</v>
      </c>
      <c r="E77" s="92" t="str">
        <f t="shared" si="6"/>
        <v>GBPFUT1MX7_Quote</v>
      </c>
      <c r="F77" s="91" t="str">
        <f>_xll.qlSimpleQuote(E77,,PriceTickValue,Permanent,Trigger,ObjectOverwrite)</f>
        <v>GBPFUT1MX7_Quote#0000</v>
      </c>
      <c r="G77" s="54" t="str">
        <f>_xll.ohRangeRetrieveError(F77)</f>
        <v/>
      </c>
      <c r="H77" s="90"/>
      <c r="AH77" s="96"/>
      <c r="AI77" s="95">
        <v>71</v>
      </c>
      <c r="AJ77" s="93" t="b">
        <v>0</v>
      </c>
      <c r="AK77" s="93" t="str">
        <v>Q7</v>
      </c>
      <c r="AL77" s="177" t="str">
        <f t="shared" si="7"/>
        <v>GBPFUT1MQ7_Quote</v>
      </c>
      <c r="AM77" s="178" t="str">
        <f t="shared" si="8"/>
        <v>GBPFUT1MQ7ConvAdj_Quote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'GBPFUT1MQ7_Quote'</v>
      </c>
    </row>
    <row r="78" spans="1:41" x14ac:dyDescent="0.2">
      <c r="A78" s="96"/>
      <c r="B78" s="95">
        <v>75</v>
      </c>
      <c r="C78" s="94" t="b">
        <v>0</v>
      </c>
      <c r="D78" s="93" t="str">
        <v>Z7</v>
      </c>
      <c r="E78" s="92" t="str">
        <f t="shared" si="6"/>
        <v>GBPFUT1MZ7_Quote</v>
      </c>
      <c r="F78" s="91" t="str">
        <f>_xll.qlSimpleQuote(E78,,PriceTickValue,Permanent,Trigger,ObjectOverwrite)</f>
        <v>GBPFUT1MZ7_Quote#0000</v>
      </c>
      <c r="G78" s="54" t="str">
        <f>_xll.ohRangeRetrieveError(F78)</f>
        <v/>
      </c>
      <c r="H78" s="90"/>
      <c r="AH78" s="96"/>
      <c r="AI78" s="95">
        <v>72</v>
      </c>
      <c r="AJ78" s="93" t="b">
        <v>0</v>
      </c>
      <c r="AK78" s="93" t="str">
        <v>U7</v>
      </c>
      <c r="AL78" s="177" t="str">
        <f t="shared" si="7"/>
        <v>GBPFUT1MU7_Quote</v>
      </c>
      <c r="AM78" s="178" t="str">
        <f t="shared" si="8"/>
        <v>GBPFUT1MU7ConvAdj_Quote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'GBPFUT1MU7_Quote'</v>
      </c>
    </row>
    <row r="79" spans="1:41" x14ac:dyDescent="0.2">
      <c r="A79" s="96"/>
      <c r="B79" s="95">
        <v>76</v>
      </c>
      <c r="C79" s="94" t="b">
        <v>0</v>
      </c>
      <c r="D79" s="93" t="str">
        <v>F8</v>
      </c>
      <c r="E79" s="92" t="str">
        <f t="shared" si="6"/>
        <v>GBPFUT1MF8_Quote</v>
      </c>
      <c r="F79" s="91" t="str">
        <f>_xll.qlSimpleQuote(E79,,PriceTickValue,Permanent,Trigger,ObjectOverwrite)</f>
        <v>GBPFUT1MF8_Quote#0000</v>
      </c>
      <c r="G79" s="54" t="str">
        <f>_xll.ohRangeRetrieveError(F79)</f>
        <v/>
      </c>
      <c r="H79" s="90"/>
      <c r="AH79" s="96"/>
      <c r="AI79" s="95">
        <v>73</v>
      </c>
      <c r="AJ79" s="93" t="b">
        <v>0</v>
      </c>
      <c r="AK79" s="93" t="str">
        <v>V7</v>
      </c>
      <c r="AL79" s="177" t="str">
        <f t="shared" si="7"/>
        <v>GBPFUT1MV7_Quote</v>
      </c>
      <c r="AM79" s="178" t="str">
        <f t="shared" si="8"/>
        <v>GBPFUT1MV7ConvAdj_Quote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'GBPFUT1MV7_Quote'</v>
      </c>
    </row>
    <row r="80" spans="1:41" x14ac:dyDescent="0.2">
      <c r="A80" s="96"/>
      <c r="B80" s="95">
        <v>77</v>
      </c>
      <c r="C80" s="94" t="b">
        <v>0</v>
      </c>
      <c r="D80" s="93" t="str">
        <v>G8</v>
      </c>
      <c r="E80" s="92" t="str">
        <f t="shared" si="6"/>
        <v>GBPFUT1MG8_Quote</v>
      </c>
      <c r="F80" s="91" t="str">
        <f>_xll.qlSimpleQuote(E80,,PriceTickValue,Permanent,Trigger,ObjectOverwrite)</f>
        <v>GBPFUT1MG8_Quote#0000</v>
      </c>
      <c r="G80" s="54" t="str">
        <f>_xll.ohRangeRetrieveError(F80)</f>
        <v/>
      </c>
      <c r="H80" s="90"/>
      <c r="AH80" s="96"/>
      <c r="AI80" s="95">
        <v>74</v>
      </c>
      <c r="AJ80" s="93" t="b">
        <v>0</v>
      </c>
      <c r="AK80" s="93" t="str">
        <v>X7</v>
      </c>
      <c r="AL80" s="177" t="str">
        <f t="shared" si="7"/>
        <v>GBPFUT1MX7_Quote</v>
      </c>
      <c r="AM80" s="178" t="str">
        <f t="shared" si="8"/>
        <v>GBPFUT1MX7ConvAdj_Quote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'GBPFUT1MX7_Quote'</v>
      </c>
    </row>
    <row r="81" spans="1:41" x14ac:dyDescent="0.2">
      <c r="A81" s="96"/>
      <c r="B81" s="95">
        <v>78</v>
      </c>
      <c r="C81" s="94" t="b">
        <v>0</v>
      </c>
      <c r="D81" s="93" t="str">
        <v>H8</v>
      </c>
      <c r="E81" s="92" t="str">
        <f t="shared" si="6"/>
        <v>GBPFUT1MH8_Quote</v>
      </c>
      <c r="F81" s="91" t="str">
        <f>_xll.qlSimpleQuote(E81,,PriceTickValue,Permanent,Trigger,ObjectOverwrite)</f>
        <v>GBPFUT1MH8_Quote#0000</v>
      </c>
      <c r="G81" s="54" t="str">
        <f>_xll.ohRangeRetrieveError(F81)</f>
        <v/>
      </c>
      <c r="H81" s="90"/>
      <c r="AH81" s="96"/>
      <c r="AI81" s="95">
        <v>75</v>
      </c>
      <c r="AJ81" s="93" t="b">
        <v>0</v>
      </c>
      <c r="AK81" s="93" t="str">
        <v>Z7</v>
      </c>
      <c r="AL81" s="177" t="str">
        <f t="shared" si="7"/>
        <v>GBPFUT1MZ7_Quote</v>
      </c>
      <c r="AM81" s="178" t="str">
        <f t="shared" si="8"/>
        <v>GBPFUT1MZ7ConvAdj_Quote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'GBPFUT1MZ7_Quote'</v>
      </c>
    </row>
    <row r="82" spans="1:41" x14ac:dyDescent="0.2">
      <c r="A82" s="96"/>
      <c r="B82" s="95">
        <v>79</v>
      </c>
      <c r="C82" s="94" t="b">
        <v>0</v>
      </c>
      <c r="D82" s="93" t="str">
        <v>J8</v>
      </c>
      <c r="E82" s="92" t="str">
        <f t="shared" si="6"/>
        <v>GBPFUT1MJ8_Quote</v>
      </c>
      <c r="F82" s="91" t="str">
        <f>_xll.qlSimpleQuote(E82,,PriceTickValue,Permanent,Trigger,ObjectOverwrite)</f>
        <v>GBPFUT1MJ8_Quote#0000</v>
      </c>
      <c r="G82" s="54" t="str">
        <f>_xll.ohRangeRetrieveError(F82)</f>
        <v/>
      </c>
      <c r="H82" s="90"/>
      <c r="AH82" s="96"/>
      <c r="AI82" s="95">
        <v>76</v>
      </c>
      <c r="AJ82" s="93" t="b">
        <v>0</v>
      </c>
      <c r="AK82" s="93" t="str">
        <v>F8</v>
      </c>
      <c r="AL82" s="177" t="str">
        <f t="shared" si="7"/>
        <v>GBPFUT1MF8_Quote</v>
      </c>
      <c r="AM82" s="178" t="str">
        <f t="shared" si="8"/>
        <v>GBPFUT1MF8ConvAdj_Quote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'GBPFUT1MF8_Quote'</v>
      </c>
    </row>
    <row r="83" spans="1:41" x14ac:dyDescent="0.2">
      <c r="A83" s="96"/>
      <c r="B83" s="95">
        <v>80</v>
      </c>
      <c r="C83" s="94" t="b">
        <v>0</v>
      </c>
      <c r="D83" s="93" t="str">
        <v>K8</v>
      </c>
      <c r="E83" s="92" t="str">
        <f t="shared" si="6"/>
        <v>GBPFUT1MK8_Quote</v>
      </c>
      <c r="F83" s="91" t="str">
        <f>_xll.qlSimpleQuote(E83,,PriceTickValue,Permanent,Trigger,ObjectOverwrite)</f>
        <v>GBPFUT1MK8_Quote#0000</v>
      </c>
      <c r="G83" s="54" t="str">
        <f>_xll.ohRangeRetrieveError(F83)</f>
        <v/>
      </c>
      <c r="H83" s="90"/>
      <c r="AH83" s="96"/>
      <c r="AI83" s="95">
        <v>77</v>
      </c>
      <c r="AJ83" s="93" t="b">
        <v>0</v>
      </c>
      <c r="AK83" s="93" t="str">
        <v>G8</v>
      </c>
      <c r="AL83" s="177" t="str">
        <f t="shared" si="7"/>
        <v>GBPFUT1MG8_Quote</v>
      </c>
      <c r="AM83" s="178" t="str">
        <f t="shared" si="8"/>
        <v>GBPFUT1MG8ConvAdj_Quote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'GBPFUT1MG8_Quote'</v>
      </c>
    </row>
    <row r="84" spans="1:41" x14ac:dyDescent="0.2">
      <c r="A84" s="96"/>
      <c r="B84" s="95">
        <v>81</v>
      </c>
      <c r="C84" s="94" t="b">
        <v>0</v>
      </c>
      <c r="D84" s="93" t="str">
        <v>M8</v>
      </c>
      <c r="E84" s="92" t="str">
        <f t="shared" si="6"/>
        <v>GBPFUT1MM8_Quote</v>
      </c>
      <c r="F84" s="91" t="str">
        <f>_xll.qlSimpleQuote(E84,,PriceTickValue,Permanent,Trigger,ObjectOverwrite)</f>
        <v>GBPFUT1MM8_Quote#0000</v>
      </c>
      <c r="G84" s="54" t="str">
        <f>_xll.ohRangeRetrieveError(F84)</f>
        <v/>
      </c>
      <c r="H84" s="90"/>
      <c r="AH84" s="96"/>
      <c r="AI84" s="95">
        <v>78</v>
      </c>
      <c r="AJ84" s="93" t="b">
        <v>0</v>
      </c>
      <c r="AK84" s="93" t="str">
        <v>H8</v>
      </c>
      <c r="AL84" s="177" t="str">
        <f t="shared" si="7"/>
        <v>GBPFUT1MH8_Quote</v>
      </c>
      <c r="AM84" s="178" t="str">
        <f t="shared" si="8"/>
        <v>GBPFUT1MH8ConvAdj_Quote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'GBPFUT1MH8_Quote'</v>
      </c>
    </row>
    <row r="85" spans="1:41" x14ac:dyDescent="0.2">
      <c r="A85" s="96"/>
      <c r="B85" s="95">
        <v>82</v>
      </c>
      <c r="C85" s="94" t="b">
        <v>0</v>
      </c>
      <c r="D85" s="93" t="str">
        <v>N8</v>
      </c>
      <c r="E85" s="92" t="str">
        <f t="shared" si="6"/>
        <v>GBPFUT1MN8_Quote</v>
      </c>
      <c r="F85" s="91" t="str">
        <f>_xll.qlSimpleQuote(E85,,PriceTickValue,Permanent,Trigger,ObjectOverwrite)</f>
        <v>GBPFUT1MN8_Quote#0000</v>
      </c>
      <c r="G85" s="54" t="str">
        <f>_xll.ohRangeRetrieveError(F85)</f>
        <v/>
      </c>
      <c r="H85" s="90"/>
      <c r="AH85" s="96"/>
      <c r="AI85" s="95">
        <v>79</v>
      </c>
      <c r="AJ85" s="93" t="b">
        <v>0</v>
      </c>
      <c r="AK85" s="93" t="str">
        <v>J8</v>
      </c>
      <c r="AL85" s="177" t="str">
        <f t="shared" si="7"/>
        <v>GBPFUT1MJ8_Quote</v>
      </c>
      <c r="AM85" s="178" t="str">
        <f t="shared" si="8"/>
        <v>GBPFUT1MJ8ConvAdj_Quote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'GBPFUT1MJ8_Quote'</v>
      </c>
    </row>
    <row r="86" spans="1:41" x14ac:dyDescent="0.2">
      <c r="A86" s="96"/>
      <c r="B86" s="95">
        <v>83</v>
      </c>
      <c r="C86" s="94" t="b">
        <v>0</v>
      </c>
      <c r="D86" s="93" t="str">
        <v>Q8</v>
      </c>
      <c r="E86" s="92" t="str">
        <f t="shared" si="6"/>
        <v>GBPFUT1MQ8_Quote</v>
      </c>
      <c r="F86" s="91" t="str">
        <f>_xll.qlSimpleQuote(E86,,PriceTickValue,Permanent,Trigger,ObjectOverwrite)</f>
        <v>GBPFUT1MQ8_Quote#0000</v>
      </c>
      <c r="G86" s="54" t="str">
        <f>_xll.ohRangeRetrieveError(F86)</f>
        <v/>
      </c>
      <c r="H86" s="90"/>
      <c r="AH86" s="96"/>
      <c r="AI86" s="95">
        <v>80</v>
      </c>
      <c r="AJ86" s="93" t="b">
        <v>0</v>
      </c>
      <c r="AK86" s="93" t="str">
        <v>K8</v>
      </c>
      <c r="AL86" s="177" t="str">
        <f t="shared" si="7"/>
        <v>GBPFUT1MK8_Quote</v>
      </c>
      <c r="AM86" s="178" t="str">
        <f t="shared" si="8"/>
        <v>GBPFUT1MK8ConvAdj_Quote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'GBPFUT1MK8_Quote'</v>
      </c>
    </row>
    <row r="87" spans="1:41" x14ac:dyDescent="0.2">
      <c r="A87" s="96"/>
      <c r="B87" s="95">
        <v>84</v>
      </c>
      <c r="C87" s="94" t="b">
        <v>0</v>
      </c>
      <c r="D87" s="93" t="str">
        <v>U8</v>
      </c>
      <c r="E87" s="92" t="str">
        <f t="shared" si="6"/>
        <v>GBPFUT1MU8_Quote</v>
      </c>
      <c r="F87" s="91" t="str">
        <f>_xll.qlSimpleQuote(E87,,PriceTickValue,Permanent,Trigger,ObjectOverwrite)</f>
        <v>GBPFUT1MU8_Quote#0000</v>
      </c>
      <c r="G87" s="54" t="str">
        <f>_xll.ohRangeRetrieveError(F87)</f>
        <v/>
      </c>
      <c r="H87" s="90"/>
      <c r="AH87" s="96"/>
      <c r="AI87" s="95">
        <v>81</v>
      </c>
      <c r="AJ87" s="93" t="b">
        <v>0</v>
      </c>
      <c r="AK87" s="93" t="str">
        <v>M8</v>
      </c>
      <c r="AL87" s="177" t="str">
        <f t="shared" si="7"/>
        <v>GBPFUT1MM8_Quote</v>
      </c>
      <c r="AM87" s="178" t="str">
        <f t="shared" si="8"/>
        <v>GBPFUT1MM8ConvAdj_Quote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'GBPFUT1MM8_Quote'</v>
      </c>
    </row>
    <row r="88" spans="1:41" x14ac:dyDescent="0.2">
      <c r="A88" s="96"/>
      <c r="B88" s="95">
        <v>85</v>
      </c>
      <c r="C88" s="94" t="b">
        <v>0</v>
      </c>
      <c r="D88" s="93" t="str">
        <v>V8</v>
      </c>
      <c r="E88" s="92" t="str">
        <f t="shared" si="6"/>
        <v>GBPFUT1MV8_Quote</v>
      </c>
      <c r="F88" s="91" t="str">
        <f>_xll.qlSimpleQuote(E88,,PriceTickValue,Permanent,Trigger,ObjectOverwrite)</f>
        <v>GBPFUT1MV8_Quote#0000</v>
      </c>
      <c r="G88" s="54" t="str">
        <f>_xll.ohRangeRetrieveError(F88)</f>
        <v/>
      </c>
      <c r="H88" s="90"/>
      <c r="AH88" s="96"/>
      <c r="AI88" s="95">
        <v>82</v>
      </c>
      <c r="AJ88" s="93" t="b">
        <v>0</v>
      </c>
      <c r="AK88" s="93" t="str">
        <v>N8</v>
      </c>
      <c r="AL88" s="177" t="str">
        <f t="shared" si="7"/>
        <v>GBPFUT1MN8_Quote</v>
      </c>
      <c r="AM88" s="178" t="str">
        <f t="shared" si="8"/>
        <v>GBPFUT1MN8ConvAdj_Quote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'GBPFUT1MN8_Quote'</v>
      </c>
    </row>
    <row r="89" spans="1:41" x14ac:dyDescent="0.2">
      <c r="A89" s="96"/>
      <c r="B89" s="95">
        <v>86</v>
      </c>
      <c r="C89" s="94" t="b">
        <v>0</v>
      </c>
      <c r="D89" s="93" t="str">
        <v>X8</v>
      </c>
      <c r="E89" s="92" t="str">
        <f t="shared" si="6"/>
        <v>GBPFUT1MX8_Quote</v>
      </c>
      <c r="F89" s="91" t="str">
        <f>_xll.qlSimpleQuote(E89,,PriceTickValue,Permanent,Trigger,ObjectOverwrite)</f>
        <v>GBPFUT1MX8_Quote#0000</v>
      </c>
      <c r="G89" s="54" t="str">
        <f>_xll.ohRangeRetrieveError(F89)</f>
        <v/>
      </c>
      <c r="H89" s="90"/>
      <c r="AH89" s="96"/>
      <c r="AI89" s="95">
        <v>83</v>
      </c>
      <c r="AJ89" s="93" t="b">
        <v>0</v>
      </c>
      <c r="AK89" s="93" t="str">
        <v>Q8</v>
      </c>
      <c r="AL89" s="177" t="str">
        <f t="shared" si="7"/>
        <v>GBPFUT1MQ8_Quote</v>
      </c>
      <c r="AM89" s="178" t="str">
        <f t="shared" si="8"/>
        <v>GBPFUT1MQ8ConvAdj_Quote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'GBPFUT1MQ8_Quote'</v>
      </c>
    </row>
    <row r="90" spans="1:41" x14ac:dyDescent="0.2">
      <c r="A90" s="96"/>
      <c r="B90" s="95">
        <v>87</v>
      </c>
      <c r="C90" s="94" t="b">
        <v>0</v>
      </c>
      <c r="D90" s="93" t="str">
        <v>Z8</v>
      </c>
      <c r="E90" s="92" t="str">
        <f t="shared" si="6"/>
        <v>GBPFUT1MZ8_Quote</v>
      </c>
      <c r="F90" s="91" t="str">
        <f>_xll.qlSimpleQuote(E90,,PriceTickValue,Permanent,Trigger,ObjectOverwrite)</f>
        <v>GBPFUT1MZ8_Quote#0000</v>
      </c>
      <c r="G90" s="54" t="str">
        <f>_xll.ohRangeRetrieveError(F90)</f>
        <v/>
      </c>
      <c r="H90" s="90"/>
      <c r="AH90" s="96"/>
      <c r="AI90" s="95">
        <v>84</v>
      </c>
      <c r="AJ90" s="93" t="b">
        <v>0</v>
      </c>
      <c r="AK90" s="93" t="str">
        <v>U8</v>
      </c>
      <c r="AL90" s="177" t="str">
        <f t="shared" si="7"/>
        <v>GBPFUT1MU8_Quote</v>
      </c>
      <c r="AM90" s="178" t="str">
        <f t="shared" si="8"/>
        <v>GBPFUT1MU8ConvAdj_Quote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'GBPFUT1MU8_Quote'</v>
      </c>
    </row>
    <row r="91" spans="1:41" x14ac:dyDescent="0.2">
      <c r="A91" s="96"/>
      <c r="B91" s="95">
        <v>88</v>
      </c>
      <c r="C91" s="94" t="b">
        <v>0</v>
      </c>
      <c r="D91" s="93" t="str">
        <v>F9</v>
      </c>
      <c r="E91" s="92" t="str">
        <f t="shared" si="6"/>
        <v>GBPFUT1MF9_Quote</v>
      </c>
      <c r="F91" s="91" t="str">
        <f>_xll.qlSimpleQuote(E91,,PriceTickValue,Permanent,Trigger,ObjectOverwrite)</f>
        <v>GBPFUT1MF9_Quote#0000</v>
      </c>
      <c r="G91" s="54" t="str">
        <f>_xll.ohRangeRetrieveError(F91)</f>
        <v/>
      </c>
      <c r="H91" s="90"/>
      <c r="AH91" s="96"/>
      <c r="AI91" s="95">
        <v>85</v>
      </c>
      <c r="AJ91" s="93" t="b">
        <v>0</v>
      </c>
      <c r="AK91" s="93" t="str">
        <v>V8</v>
      </c>
      <c r="AL91" s="177" t="str">
        <f t="shared" si="7"/>
        <v>GBPFUT1MV8_Quote</v>
      </c>
      <c r="AM91" s="178" t="str">
        <f t="shared" si="8"/>
        <v>GBPFUT1MV8ConvAdj_Quote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'GBPFUT1MV8_Quote'</v>
      </c>
    </row>
    <row r="92" spans="1:41" x14ac:dyDescent="0.2">
      <c r="A92" s="96"/>
      <c r="B92" s="95">
        <v>89</v>
      </c>
      <c r="C92" s="94" t="b">
        <v>0</v>
      </c>
      <c r="D92" s="93" t="str">
        <v>G9</v>
      </c>
      <c r="E92" s="92" t="str">
        <f t="shared" si="6"/>
        <v>GBPFUT1MG9_Quote</v>
      </c>
      <c r="F92" s="91" t="str">
        <f>_xll.qlSimpleQuote(E92,,PriceTickValue,Permanent,Trigger,ObjectOverwrite)</f>
        <v>GBPFUT1MG9_Quote#0000</v>
      </c>
      <c r="G92" s="54" t="str">
        <f>_xll.ohRangeRetrieveError(F92)</f>
        <v/>
      </c>
      <c r="H92" s="90"/>
      <c r="AH92" s="96"/>
      <c r="AI92" s="95">
        <v>86</v>
      </c>
      <c r="AJ92" s="93" t="b">
        <v>0</v>
      </c>
      <c r="AK92" s="93" t="str">
        <v>X8</v>
      </c>
      <c r="AL92" s="177" t="str">
        <f t="shared" si="7"/>
        <v>GBPFUT1MX8_Quote</v>
      </c>
      <c r="AM92" s="178" t="str">
        <f t="shared" si="8"/>
        <v>GBPFUT1MX8ConvAdj_Quote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'GBPFUT1MX8_Quote'</v>
      </c>
    </row>
    <row r="93" spans="1:41" x14ac:dyDescent="0.2">
      <c r="A93" s="96"/>
      <c r="B93" s="95">
        <v>90</v>
      </c>
      <c r="C93" s="94" t="b">
        <v>0</v>
      </c>
      <c r="D93" s="93" t="str">
        <v>H9</v>
      </c>
      <c r="E93" s="92" t="str">
        <f t="shared" si="6"/>
        <v>GBPFUT1MH9_Quote</v>
      </c>
      <c r="F93" s="91" t="str">
        <f>_xll.qlSimpleQuote(E93,,PriceTickValue,Permanent,Trigger,ObjectOverwrite)</f>
        <v>GBPFUT1MH9_Quote#0000</v>
      </c>
      <c r="G93" s="54" t="str">
        <f>_xll.ohRangeRetrieveError(F93)</f>
        <v/>
      </c>
      <c r="H93" s="90"/>
      <c r="AH93" s="96"/>
      <c r="AI93" s="95">
        <v>87</v>
      </c>
      <c r="AJ93" s="93" t="b">
        <v>0</v>
      </c>
      <c r="AK93" s="93" t="str">
        <v>Z8</v>
      </c>
      <c r="AL93" s="177" t="str">
        <f t="shared" si="7"/>
        <v>GBPFUT1MZ8_Quote</v>
      </c>
      <c r="AM93" s="178" t="str">
        <f t="shared" si="8"/>
        <v>GBPFUT1MZ8ConvAdj_Quote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'GBPFUT1MZ8_Quote'</v>
      </c>
    </row>
    <row r="94" spans="1:41" x14ac:dyDescent="0.2">
      <c r="A94" s="96"/>
      <c r="B94" s="95">
        <v>91</v>
      </c>
      <c r="C94" s="94" t="b">
        <v>0</v>
      </c>
      <c r="D94" s="93" t="str">
        <v>J9</v>
      </c>
      <c r="E94" s="92" t="str">
        <f t="shared" si="6"/>
        <v>GBPFUT1MJ9_Quote</v>
      </c>
      <c r="F94" s="91" t="str">
        <f>_xll.qlSimpleQuote(E94,,PriceTickValue,Permanent,Trigger,ObjectOverwrite)</f>
        <v>GBPFUT1MJ9_Quote#0000</v>
      </c>
      <c r="G94" s="54" t="str">
        <f>_xll.ohRangeRetrieveError(F94)</f>
        <v/>
      </c>
      <c r="H94" s="90"/>
      <c r="AH94" s="96"/>
      <c r="AI94" s="95">
        <v>88</v>
      </c>
      <c r="AJ94" s="93" t="b">
        <v>0</v>
      </c>
      <c r="AK94" s="93" t="str">
        <v>F9</v>
      </c>
      <c r="AL94" s="177" t="str">
        <f t="shared" si="7"/>
        <v>GBPFUT1MF9_Quote</v>
      </c>
      <c r="AM94" s="178" t="str">
        <f t="shared" si="8"/>
        <v>GBPFUT1MF9ConvAdj_Quote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'GBPFUT1MF9_Quote'</v>
      </c>
    </row>
    <row r="95" spans="1:41" x14ac:dyDescent="0.2">
      <c r="A95" s="96"/>
      <c r="B95" s="95">
        <v>92</v>
      </c>
      <c r="C95" s="94" t="b">
        <v>0</v>
      </c>
      <c r="D95" s="93" t="str">
        <v>K9</v>
      </c>
      <c r="E95" s="92" t="str">
        <f t="shared" si="6"/>
        <v>GBPFUT1MK9_Quote</v>
      </c>
      <c r="F95" s="91" t="str">
        <f>_xll.qlSimpleQuote(E95,,PriceTickValue,Permanent,Trigger,ObjectOverwrite)</f>
        <v>GBPFUT1MK9_Quote#0000</v>
      </c>
      <c r="G95" s="54" t="str">
        <f>_xll.ohRangeRetrieveError(F95)</f>
        <v/>
      </c>
      <c r="H95" s="90"/>
      <c r="AH95" s="96"/>
      <c r="AI95" s="95">
        <v>89</v>
      </c>
      <c r="AJ95" s="93" t="b">
        <v>0</v>
      </c>
      <c r="AK95" s="93" t="str">
        <v>G9</v>
      </c>
      <c r="AL95" s="177" t="str">
        <f t="shared" si="7"/>
        <v>GBPFUT1MG9_Quote</v>
      </c>
      <c r="AM95" s="178" t="str">
        <f t="shared" si="8"/>
        <v>GBPFUT1MG9ConvAdj_Quote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'GBPFUT1MG9_Quote'</v>
      </c>
    </row>
    <row r="96" spans="1:41" x14ac:dyDescent="0.2">
      <c r="A96" s="96"/>
      <c r="B96" s="95">
        <v>93</v>
      </c>
      <c r="C96" s="94" t="b">
        <v>0</v>
      </c>
      <c r="D96" s="93" t="str">
        <v>M9</v>
      </c>
      <c r="E96" s="92" t="str">
        <f t="shared" si="6"/>
        <v>GBPFUT1MM9_Quote</v>
      </c>
      <c r="F96" s="91" t="str">
        <f>_xll.qlSimpleQuote(E96,,PriceTickValue,Permanent,Trigger,ObjectOverwrite)</f>
        <v>GBPFUT1MM9_Quote#0000</v>
      </c>
      <c r="G96" s="54" t="str">
        <f>_xll.ohRangeRetrieveError(F96)</f>
        <v/>
      </c>
      <c r="H96" s="90"/>
      <c r="AH96" s="96"/>
      <c r="AI96" s="95">
        <v>90</v>
      </c>
      <c r="AJ96" s="93" t="b">
        <v>0</v>
      </c>
      <c r="AK96" s="93" t="str">
        <v>H9</v>
      </c>
      <c r="AL96" s="177" t="str">
        <f t="shared" si="7"/>
        <v>GBPFUT1MH9_Quote</v>
      </c>
      <c r="AM96" s="178" t="str">
        <f t="shared" si="8"/>
        <v>GBPFUT1MH9ConvAdj_Quote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'GBPFUT1MH9_Quote'</v>
      </c>
    </row>
    <row r="97" spans="1:41" x14ac:dyDescent="0.2">
      <c r="A97" s="96"/>
      <c r="B97" s="95">
        <v>94</v>
      </c>
      <c r="C97" s="94" t="b">
        <v>0</v>
      </c>
      <c r="D97" s="93" t="str">
        <v>N9</v>
      </c>
      <c r="E97" s="92" t="str">
        <f t="shared" si="6"/>
        <v>GBPFUT1MN9_Quote</v>
      </c>
      <c r="F97" s="91" t="str">
        <f>_xll.qlSimpleQuote(E97,,PriceTickValue,Permanent,Trigger,ObjectOverwrite)</f>
        <v>GBPFUT1MN9_Quote#0000</v>
      </c>
      <c r="G97" s="54" t="str">
        <f>_xll.ohRangeRetrieveError(F97)</f>
        <v/>
      </c>
      <c r="H97" s="90"/>
      <c r="AH97" s="96"/>
      <c r="AI97" s="95">
        <v>91</v>
      </c>
      <c r="AJ97" s="93" t="b">
        <v>0</v>
      </c>
      <c r="AK97" s="93" t="str">
        <v>J9</v>
      </c>
      <c r="AL97" s="177" t="str">
        <f t="shared" si="7"/>
        <v>GBPFUT1MJ9_Quote</v>
      </c>
      <c r="AM97" s="178" t="str">
        <f t="shared" si="8"/>
        <v>GBPFUT1MJ9ConvAdj_Quote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'GBPFUT1MJ9_Quote'</v>
      </c>
    </row>
    <row r="98" spans="1:41" x14ac:dyDescent="0.2">
      <c r="A98" s="96"/>
      <c r="B98" s="95">
        <v>95</v>
      </c>
      <c r="C98" s="94" t="b">
        <v>0</v>
      </c>
      <c r="D98" s="93" t="str">
        <v>Q9</v>
      </c>
      <c r="E98" s="92" t="str">
        <f t="shared" si="6"/>
        <v>GBPFUT1MQ9_Quote</v>
      </c>
      <c r="F98" s="91" t="str">
        <f>_xll.qlSimpleQuote(E98,,PriceTickValue,Permanent,Trigger,ObjectOverwrite)</f>
        <v>GBPFUT1MQ9_Quote#0000</v>
      </c>
      <c r="G98" s="54" t="str">
        <f>_xll.ohRangeRetrieveError(F98)</f>
        <v/>
      </c>
      <c r="H98" s="90"/>
      <c r="AH98" s="96"/>
      <c r="AI98" s="95">
        <v>92</v>
      </c>
      <c r="AJ98" s="93" t="b">
        <v>0</v>
      </c>
      <c r="AK98" s="93" t="str">
        <v>K9</v>
      </c>
      <c r="AL98" s="177" t="str">
        <f t="shared" si="7"/>
        <v>GBPFUT1MK9_Quote</v>
      </c>
      <c r="AM98" s="178" t="str">
        <f t="shared" si="8"/>
        <v>GBPFUT1MK9ConvAdj_Quote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'GBPFUT1MK9_Quote'</v>
      </c>
    </row>
    <row r="99" spans="1:41" x14ac:dyDescent="0.2">
      <c r="A99" s="96"/>
      <c r="B99" s="95">
        <v>96</v>
      </c>
      <c r="C99" s="94" t="b">
        <v>0</v>
      </c>
      <c r="D99" s="93" t="str">
        <v>U9</v>
      </c>
      <c r="E99" s="92" t="str">
        <f t="shared" si="6"/>
        <v>GBPFUT1MU9_Quote</v>
      </c>
      <c r="F99" s="91" t="str">
        <f>_xll.qlSimpleQuote(E99,,PriceTickValue,Permanent,Trigger,ObjectOverwrite)</f>
        <v>GBPFUT1MU9_Quote#0000</v>
      </c>
      <c r="G99" s="54" t="str">
        <f>_xll.ohRangeRetrieveError(F99)</f>
        <v/>
      </c>
      <c r="H99" s="90"/>
      <c r="AH99" s="96"/>
      <c r="AI99" s="95">
        <v>93</v>
      </c>
      <c r="AJ99" s="93" t="b">
        <v>0</v>
      </c>
      <c r="AK99" s="93" t="str">
        <v>M9</v>
      </c>
      <c r="AL99" s="177" t="str">
        <f t="shared" si="7"/>
        <v>GBPFUT1MM9_Quote</v>
      </c>
      <c r="AM99" s="178" t="str">
        <f t="shared" si="8"/>
        <v>GBPFUT1MM9ConvAdj_Quote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'GBPFUT1MM9_Quote'</v>
      </c>
    </row>
    <row r="100" spans="1:41" x14ac:dyDescent="0.2">
      <c r="A100" s="96"/>
      <c r="B100" s="95">
        <v>97</v>
      </c>
      <c r="C100" s="94" t="b">
        <v>0</v>
      </c>
      <c r="D100" s="93" t="str">
        <v>V9</v>
      </c>
      <c r="E100" s="92" t="str">
        <f t="shared" ref="E100:E123" si="9">Currency&amp;$D$2&amp;$E$2&amp;$D100&amp;QuoteSuffix</f>
        <v>GBPFUT1MV9_Quote</v>
      </c>
      <c r="F100" s="91" t="str">
        <f>_xll.qlSimpleQuote(E100,,PriceTickValue,Permanent,Trigger,ObjectOverwrite)</f>
        <v>GBPFUT1MV9_Quote#0000</v>
      </c>
      <c r="G100" s="54" t="str">
        <f>_xll.ohRangeRetrieveError(F100)</f>
        <v/>
      </c>
      <c r="H100" s="90"/>
      <c r="AH100" s="96"/>
      <c r="AI100" s="95">
        <v>94</v>
      </c>
      <c r="AJ100" s="93" t="b">
        <v>0</v>
      </c>
      <c r="AK100" s="93" t="str">
        <v>N9</v>
      </c>
      <c r="AL100" s="177" t="str">
        <f t="shared" si="7"/>
        <v>GBPFUT1MN9_Quote</v>
      </c>
      <c r="AM100" s="178" t="str">
        <f t="shared" si="8"/>
        <v>GBPFUT1MN9ConvAdj_Quote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'GBPFUT1MN9_Quote'</v>
      </c>
    </row>
    <row r="101" spans="1:41" x14ac:dyDescent="0.2">
      <c r="A101" s="96"/>
      <c r="B101" s="95">
        <v>98</v>
      </c>
      <c r="C101" s="94" t="b">
        <v>0</v>
      </c>
      <c r="D101" s="93" t="str">
        <v>X9</v>
      </c>
      <c r="E101" s="92" t="str">
        <f t="shared" si="9"/>
        <v>GBPFUT1MX9_Quote</v>
      </c>
      <c r="F101" s="91" t="str">
        <f>_xll.qlSimpleQuote(E101,,PriceTickValue,Permanent,Trigger,ObjectOverwrite)</f>
        <v>GBPFUT1MX9_Quote#0000</v>
      </c>
      <c r="G101" s="54" t="str">
        <f>_xll.ohRangeRetrieveError(F101)</f>
        <v/>
      </c>
      <c r="H101" s="90"/>
      <c r="AH101" s="96"/>
      <c r="AI101" s="95">
        <v>95</v>
      </c>
      <c r="AJ101" s="93" t="b">
        <v>0</v>
      </c>
      <c r="AK101" s="93" t="str">
        <v>Q9</v>
      </c>
      <c r="AL101" s="177" t="str">
        <f t="shared" si="7"/>
        <v>GBPFUT1MQ9_Quote</v>
      </c>
      <c r="AM101" s="178" t="str">
        <f t="shared" si="8"/>
        <v>GBPFUT1MQ9ConvAdj_Quote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'GBPFUT1MQ9_Quote'</v>
      </c>
    </row>
    <row r="102" spans="1:41" x14ac:dyDescent="0.2">
      <c r="A102" s="96"/>
      <c r="B102" s="95">
        <v>99</v>
      </c>
      <c r="C102" s="94" t="b">
        <v>0</v>
      </c>
      <c r="D102" s="93" t="str">
        <v>Z9</v>
      </c>
      <c r="E102" s="92" t="str">
        <f t="shared" si="9"/>
        <v>GBPFUT1MZ9_Quote</v>
      </c>
      <c r="F102" s="91" t="str">
        <f>_xll.qlSimpleQuote(E102,,PriceTickValue,Permanent,Trigger,ObjectOverwrite)</f>
        <v>GBPFUT1MZ9_Quote#0000</v>
      </c>
      <c r="G102" s="54" t="str">
        <f>_xll.ohRangeRetrieveError(F102)</f>
        <v/>
      </c>
      <c r="H102" s="90"/>
      <c r="AH102" s="96"/>
      <c r="AI102" s="95">
        <v>96</v>
      </c>
      <c r="AJ102" s="93" t="b">
        <v>0</v>
      </c>
      <c r="AK102" s="93" t="str">
        <v>U9</v>
      </c>
      <c r="AL102" s="177" t="str">
        <f t="shared" si="7"/>
        <v>GBPFUT1MU9_Quote</v>
      </c>
      <c r="AM102" s="178" t="str">
        <f t="shared" si="8"/>
        <v>GBPFUT1MU9ConvAdj_Quote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'GBPFUT1MU9_Quote'</v>
      </c>
    </row>
    <row r="103" spans="1:41" x14ac:dyDescent="0.2">
      <c r="A103" s="96"/>
      <c r="B103" s="95">
        <v>100</v>
      </c>
      <c r="C103" s="94" t="b">
        <v>0</v>
      </c>
      <c r="D103" s="93" t="str">
        <v>F0</v>
      </c>
      <c r="E103" s="92" t="str">
        <f t="shared" si="9"/>
        <v>GBPFUT1MF0_Quote</v>
      </c>
      <c r="F103" s="91" t="str">
        <f>_xll.qlSimpleQuote(E103,,PriceTickValue,Permanent,Trigger,ObjectOverwrite)</f>
        <v>GBPFUT1MF0_Quote#0000</v>
      </c>
      <c r="G103" s="54" t="str">
        <f>_xll.ohRangeRetrieveError(F103)</f>
        <v/>
      </c>
      <c r="H103" s="90"/>
      <c r="AH103" s="96"/>
      <c r="AI103" s="95">
        <v>97</v>
      </c>
      <c r="AJ103" s="93" t="b">
        <v>0</v>
      </c>
      <c r="AK103" s="93" t="str">
        <v>V9</v>
      </c>
      <c r="AL103" s="177" t="str">
        <f t="shared" ref="AL103:AL126" si="10">Currency&amp;"FUT"&amp;$AN$4&amp;$AK103&amp;QuoteSuffix</f>
        <v>GBPFUT1MV9_Quote</v>
      </c>
      <c r="AM103" s="178" t="str">
        <f t="shared" ref="AM103:AM126" si="11">Currency&amp;"FUT"&amp;$AN$4&amp;$AK103&amp;"ConvAdj"&amp;QuoteSuffix</f>
        <v>GBPFUT1MV9ConvAdj_Quote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'GBPFUT1MV9_Quote'</v>
      </c>
    </row>
    <row r="104" spans="1:41" x14ac:dyDescent="0.2">
      <c r="A104" s="96"/>
      <c r="B104" s="95">
        <v>101</v>
      </c>
      <c r="C104" s="94" t="b">
        <v>0</v>
      </c>
      <c r="D104" s="93" t="str">
        <v>G0</v>
      </c>
      <c r="E104" s="92" t="str">
        <f t="shared" si="9"/>
        <v>GBPFUT1MG0_Quote</v>
      </c>
      <c r="F104" s="91" t="str">
        <f>_xll.qlSimpleQuote(E104,,PriceTickValue,Permanent,Trigger,ObjectOverwrite)</f>
        <v>GBPFUT1MG0_Quote#0000</v>
      </c>
      <c r="G104" s="54" t="str">
        <f>_xll.ohRangeRetrieveError(F104)</f>
        <v/>
      </c>
      <c r="H104" s="90"/>
      <c r="AH104" s="96"/>
      <c r="AI104" s="95">
        <v>98</v>
      </c>
      <c r="AJ104" s="93" t="b">
        <v>0</v>
      </c>
      <c r="AK104" s="93" t="str">
        <v>X9</v>
      </c>
      <c r="AL104" s="177" t="str">
        <f t="shared" si="10"/>
        <v>GBPFUT1MX9_Quote</v>
      </c>
      <c r="AM104" s="178" t="str">
        <f t="shared" si="11"/>
        <v>GBPFUT1MX9ConvAdj_Quote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'GBPFUT1MX9_Quote'</v>
      </c>
    </row>
    <row r="105" spans="1:41" x14ac:dyDescent="0.2">
      <c r="A105" s="96"/>
      <c r="B105" s="95">
        <v>102</v>
      </c>
      <c r="C105" s="94" t="b">
        <v>0</v>
      </c>
      <c r="D105" s="93" t="str">
        <v>H0</v>
      </c>
      <c r="E105" s="92" t="str">
        <f t="shared" si="9"/>
        <v>GBPFUT1MH0_Quote</v>
      </c>
      <c r="F105" s="91" t="str">
        <f>_xll.qlSimpleQuote(E105,,PriceTickValue,Permanent,Trigger,ObjectOverwrite)</f>
        <v>GBPFUT1MH0_Quote#0000</v>
      </c>
      <c r="G105" s="54" t="str">
        <f>_xll.ohRangeRetrieveError(F105)</f>
        <v/>
      </c>
      <c r="H105" s="90"/>
      <c r="AH105" s="96"/>
      <c r="AI105" s="95">
        <v>99</v>
      </c>
      <c r="AJ105" s="93" t="b">
        <v>0</v>
      </c>
      <c r="AK105" s="93" t="str">
        <v>Z9</v>
      </c>
      <c r="AL105" s="177" t="str">
        <f t="shared" si="10"/>
        <v>GBPFUT1MZ9_Quote</v>
      </c>
      <c r="AM105" s="178" t="str">
        <f t="shared" si="11"/>
        <v>GBPFUT1MZ9ConvAdj_Quote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'GBPFUT1MZ9_Quote'</v>
      </c>
    </row>
    <row r="106" spans="1:41" x14ac:dyDescent="0.2">
      <c r="A106" s="96"/>
      <c r="B106" s="95">
        <v>103</v>
      </c>
      <c r="C106" s="94" t="b">
        <v>0</v>
      </c>
      <c r="D106" s="93" t="str">
        <v>J0</v>
      </c>
      <c r="E106" s="92" t="str">
        <f t="shared" si="9"/>
        <v>GBPFUT1MJ0_Quote</v>
      </c>
      <c r="F106" s="91" t="str">
        <f>_xll.qlSimpleQuote(E106,,PriceTickValue,Permanent,Trigger,ObjectOverwrite)</f>
        <v>GBPFUT1MJ0_Quote#0000</v>
      </c>
      <c r="G106" s="54" t="str">
        <f>_xll.ohRangeRetrieveError(F106)</f>
        <v/>
      </c>
      <c r="H106" s="90"/>
      <c r="AH106" s="96"/>
      <c r="AI106" s="95">
        <v>100</v>
      </c>
      <c r="AJ106" s="93" t="b">
        <v>0</v>
      </c>
      <c r="AK106" s="93" t="str">
        <v>F0</v>
      </c>
      <c r="AL106" s="177" t="str">
        <f t="shared" si="10"/>
        <v>GBPFUT1MF0_Quote</v>
      </c>
      <c r="AM106" s="178" t="str">
        <f t="shared" si="11"/>
        <v>GBPFUT1MF0ConvAdj_Quote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'GBPFUT1MF0_Quote'</v>
      </c>
    </row>
    <row r="107" spans="1:41" x14ac:dyDescent="0.2">
      <c r="A107" s="96"/>
      <c r="B107" s="95">
        <v>104</v>
      </c>
      <c r="C107" s="94" t="b">
        <v>0</v>
      </c>
      <c r="D107" s="93" t="str">
        <v>K0</v>
      </c>
      <c r="E107" s="92" t="str">
        <f t="shared" si="9"/>
        <v>GBPFUT1MK0_Quote</v>
      </c>
      <c r="F107" s="91" t="str">
        <f>_xll.qlSimpleQuote(E107,,PriceTickValue,Permanent,Trigger,ObjectOverwrite)</f>
        <v>GBPFUT1MK0_Quote#0000</v>
      </c>
      <c r="G107" s="54" t="str">
        <f>_xll.ohRangeRetrieveError(F107)</f>
        <v/>
      </c>
      <c r="H107" s="90"/>
      <c r="AH107" s="96"/>
      <c r="AI107" s="95">
        <v>101</v>
      </c>
      <c r="AJ107" s="93" t="b">
        <v>0</v>
      </c>
      <c r="AK107" s="93" t="str">
        <v>G0</v>
      </c>
      <c r="AL107" s="177" t="str">
        <f t="shared" si="10"/>
        <v>GBPFUT1MG0_Quote</v>
      </c>
      <c r="AM107" s="178" t="str">
        <f t="shared" si="11"/>
        <v>GBPFUT1MG0ConvAdj_Quote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'GBPFUT1MG0_Quote'</v>
      </c>
    </row>
    <row r="108" spans="1:41" x14ac:dyDescent="0.2">
      <c r="A108" s="96"/>
      <c r="B108" s="95">
        <v>105</v>
      </c>
      <c r="C108" s="94" t="b">
        <v>0</v>
      </c>
      <c r="D108" s="93" t="str">
        <v>M0</v>
      </c>
      <c r="E108" s="92" t="str">
        <f t="shared" si="9"/>
        <v>GBPFUT1MM0_Quote</v>
      </c>
      <c r="F108" s="91" t="str">
        <f>_xll.qlSimpleQuote(E108,,PriceTickValue,Permanent,Trigger,ObjectOverwrite)</f>
        <v>GBPFUT1MM0_Quote#0000</v>
      </c>
      <c r="G108" s="54" t="str">
        <f>_xll.ohRangeRetrieveError(F108)</f>
        <v/>
      </c>
      <c r="H108" s="90"/>
      <c r="AH108" s="96"/>
      <c r="AI108" s="95">
        <v>102</v>
      </c>
      <c r="AJ108" s="93" t="b">
        <v>0</v>
      </c>
      <c r="AK108" s="93" t="str">
        <v>H0</v>
      </c>
      <c r="AL108" s="177" t="str">
        <f t="shared" si="10"/>
        <v>GBPFUT1MH0_Quote</v>
      </c>
      <c r="AM108" s="178" t="str">
        <f t="shared" si="11"/>
        <v>GBPFUT1MH0ConvAdj_Quote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'GBPFUT1MH0_Quote'</v>
      </c>
    </row>
    <row r="109" spans="1:41" x14ac:dyDescent="0.2">
      <c r="A109" s="96"/>
      <c r="B109" s="95">
        <v>106</v>
      </c>
      <c r="C109" s="94" t="b">
        <v>0</v>
      </c>
      <c r="D109" s="93" t="str">
        <v>N0</v>
      </c>
      <c r="E109" s="92" t="str">
        <f t="shared" si="9"/>
        <v>GBPFUT1MN0_Quote</v>
      </c>
      <c r="F109" s="91" t="str">
        <f>_xll.qlSimpleQuote(E109,,PriceTickValue,Permanent,Trigger,ObjectOverwrite)</f>
        <v>GBPFUT1MN0_Quote#0000</v>
      </c>
      <c r="G109" s="54" t="str">
        <f>_xll.ohRangeRetrieveError(F109)</f>
        <v/>
      </c>
      <c r="H109" s="90"/>
      <c r="AH109" s="96"/>
      <c r="AI109" s="95">
        <v>103</v>
      </c>
      <c r="AJ109" s="93" t="b">
        <v>0</v>
      </c>
      <c r="AK109" s="93" t="str">
        <v>J0</v>
      </c>
      <c r="AL109" s="177" t="str">
        <f t="shared" si="10"/>
        <v>GBPFUT1MJ0_Quote</v>
      </c>
      <c r="AM109" s="178" t="str">
        <f t="shared" si="11"/>
        <v>GBPFUT1MJ0ConvAdj_Quote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'GBPFUT1MJ0_Quote'</v>
      </c>
    </row>
    <row r="110" spans="1:41" x14ac:dyDescent="0.2">
      <c r="A110" s="96"/>
      <c r="B110" s="95">
        <v>107</v>
      </c>
      <c r="C110" s="94" t="b">
        <v>0</v>
      </c>
      <c r="D110" s="93" t="str">
        <v>Q0</v>
      </c>
      <c r="E110" s="92" t="str">
        <f t="shared" si="9"/>
        <v>GBPFUT1MQ0_Quote</v>
      </c>
      <c r="F110" s="91" t="str">
        <f>_xll.qlSimpleQuote(E110,,PriceTickValue,Permanent,Trigger,ObjectOverwrite)</f>
        <v>GBPFUT1MQ0_Quote#0000</v>
      </c>
      <c r="G110" s="54" t="str">
        <f>_xll.ohRangeRetrieveError(F110)</f>
        <v/>
      </c>
      <c r="H110" s="90"/>
      <c r="AH110" s="96"/>
      <c r="AI110" s="95">
        <v>104</v>
      </c>
      <c r="AJ110" s="93" t="b">
        <v>0</v>
      </c>
      <c r="AK110" s="93" t="str">
        <v>K0</v>
      </c>
      <c r="AL110" s="177" t="str">
        <f t="shared" si="10"/>
        <v>GBPFUT1MK0_Quote</v>
      </c>
      <c r="AM110" s="178" t="str">
        <f t="shared" si="11"/>
        <v>GBPFUT1MK0ConvAdj_Quote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'GBPFUT1MK0_Quote'</v>
      </c>
    </row>
    <row r="111" spans="1:41" x14ac:dyDescent="0.2">
      <c r="A111" s="96"/>
      <c r="B111" s="95">
        <v>108</v>
      </c>
      <c r="C111" s="94" t="b">
        <v>0</v>
      </c>
      <c r="D111" s="93" t="str">
        <v>U0</v>
      </c>
      <c r="E111" s="92" t="str">
        <f t="shared" si="9"/>
        <v>GBPFUT1MU0_Quote</v>
      </c>
      <c r="F111" s="91" t="str">
        <f>_xll.qlSimpleQuote(E111,,PriceTickValue,Permanent,Trigger,ObjectOverwrite)</f>
        <v>GBPFUT1MU0_Quote#0000</v>
      </c>
      <c r="G111" s="54" t="str">
        <f>_xll.ohRangeRetrieveError(F111)</f>
        <v/>
      </c>
      <c r="H111" s="90"/>
      <c r="AH111" s="96"/>
      <c r="AI111" s="95">
        <v>105</v>
      </c>
      <c r="AJ111" s="93" t="b">
        <v>0</v>
      </c>
      <c r="AK111" s="93" t="str">
        <v>M0</v>
      </c>
      <c r="AL111" s="177" t="str">
        <f t="shared" si="10"/>
        <v>GBPFUT1MM0_Quote</v>
      </c>
      <c r="AM111" s="178" t="str">
        <f t="shared" si="11"/>
        <v>GBPFUT1MM0ConvAdj_Quote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'GBPFUT1MM0_Quote'</v>
      </c>
    </row>
    <row r="112" spans="1:41" x14ac:dyDescent="0.2">
      <c r="A112" s="96"/>
      <c r="B112" s="95">
        <v>109</v>
      </c>
      <c r="C112" s="94" t="b">
        <v>0</v>
      </c>
      <c r="D112" s="93" t="str">
        <v>V0</v>
      </c>
      <c r="E112" s="92" t="str">
        <f t="shared" si="9"/>
        <v>GBPFUT1MV0_Quote</v>
      </c>
      <c r="F112" s="91" t="str">
        <f>_xll.qlSimpleQuote(E112,,PriceTickValue,Permanent,Trigger,ObjectOverwrite)</f>
        <v>GBPFUT1MV0_Quote#0000</v>
      </c>
      <c r="G112" s="54" t="str">
        <f>_xll.ohRangeRetrieveError(F112)</f>
        <v/>
      </c>
      <c r="H112" s="90"/>
      <c r="AH112" s="96"/>
      <c r="AI112" s="95">
        <v>106</v>
      </c>
      <c r="AJ112" s="93" t="b">
        <v>0</v>
      </c>
      <c r="AK112" s="93" t="str">
        <v>N0</v>
      </c>
      <c r="AL112" s="177" t="str">
        <f t="shared" si="10"/>
        <v>GBPFUT1MN0_Quote</v>
      </c>
      <c r="AM112" s="178" t="str">
        <f t="shared" si="11"/>
        <v>GBPFUT1MN0ConvAdj_Quote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'GBPFUT1MN0_Quote'</v>
      </c>
    </row>
    <row r="113" spans="1:41" x14ac:dyDescent="0.2">
      <c r="A113" s="96"/>
      <c r="B113" s="95">
        <v>110</v>
      </c>
      <c r="C113" s="94" t="b">
        <v>0</v>
      </c>
      <c r="D113" s="93" t="str">
        <v>X0</v>
      </c>
      <c r="E113" s="92" t="str">
        <f t="shared" si="9"/>
        <v>GBPFUT1MX0_Quote</v>
      </c>
      <c r="F113" s="91" t="str">
        <f>_xll.qlSimpleQuote(E113,,PriceTickValue,Permanent,Trigger,ObjectOverwrite)</f>
        <v>GBPFUT1MX0_Quote#0000</v>
      </c>
      <c r="G113" s="54" t="str">
        <f>_xll.ohRangeRetrieveError(F113)</f>
        <v/>
      </c>
      <c r="H113" s="90"/>
      <c r="AH113" s="96"/>
      <c r="AI113" s="95">
        <v>107</v>
      </c>
      <c r="AJ113" s="93" t="b">
        <v>0</v>
      </c>
      <c r="AK113" s="93" t="str">
        <v>Q0</v>
      </c>
      <c r="AL113" s="177" t="str">
        <f t="shared" si="10"/>
        <v>GBPFUT1MQ0_Quote</v>
      </c>
      <c r="AM113" s="178" t="str">
        <f t="shared" si="11"/>
        <v>GBPFUT1MQ0ConvAdj_Quote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'GBPFUT1MQ0_Quote'</v>
      </c>
    </row>
    <row r="114" spans="1:41" x14ac:dyDescent="0.2">
      <c r="A114" s="96"/>
      <c r="B114" s="95">
        <v>111</v>
      </c>
      <c r="C114" s="94" t="b">
        <v>0</v>
      </c>
      <c r="D114" s="93" t="str">
        <v>Z0</v>
      </c>
      <c r="E114" s="92" t="str">
        <f t="shared" si="9"/>
        <v>GBPFUT1MZ0_Quote</v>
      </c>
      <c r="F114" s="91" t="str">
        <f>_xll.qlSimpleQuote(E114,,PriceTickValue,Permanent,Trigger,ObjectOverwrite)</f>
        <v>GBPFUT1MZ0_Quote#0000</v>
      </c>
      <c r="G114" s="54" t="str">
        <f>_xll.ohRangeRetrieveError(F114)</f>
        <v/>
      </c>
      <c r="H114" s="90"/>
      <c r="AH114" s="96"/>
      <c r="AI114" s="95">
        <v>108</v>
      </c>
      <c r="AJ114" s="93" t="b">
        <v>0</v>
      </c>
      <c r="AK114" s="93" t="str">
        <v>U0</v>
      </c>
      <c r="AL114" s="177" t="str">
        <f t="shared" si="10"/>
        <v>GBPFUT1MU0_Quote</v>
      </c>
      <c r="AM114" s="178" t="str">
        <f t="shared" si="11"/>
        <v>GBPFUT1MU0ConvAdj_Quote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'GBPFUT1MU0_Quote'</v>
      </c>
    </row>
    <row r="115" spans="1:41" x14ac:dyDescent="0.2">
      <c r="A115" s="96"/>
      <c r="B115" s="95">
        <v>112</v>
      </c>
      <c r="C115" s="94" t="b">
        <v>0</v>
      </c>
      <c r="D115" s="93" t="str">
        <v>F1</v>
      </c>
      <c r="E115" s="92" t="str">
        <f t="shared" si="9"/>
        <v>GBPFUT1MF1_Quote</v>
      </c>
      <c r="F115" s="91" t="str">
        <f>_xll.qlSimpleQuote(E115,,PriceTickValue,Permanent,Trigger,ObjectOverwrite)</f>
        <v>GBPFUT1MF1_Quote#0000</v>
      </c>
      <c r="G115" s="54" t="str">
        <f>_xll.ohRangeRetrieveError(F115)</f>
        <v/>
      </c>
      <c r="H115" s="90"/>
      <c r="AH115" s="96"/>
      <c r="AI115" s="95">
        <v>109</v>
      </c>
      <c r="AJ115" s="93" t="b">
        <v>0</v>
      </c>
      <c r="AK115" s="93" t="str">
        <v>V0</v>
      </c>
      <c r="AL115" s="177" t="str">
        <f t="shared" si="10"/>
        <v>GBPFUT1MV0_Quote</v>
      </c>
      <c r="AM115" s="178" t="str">
        <f t="shared" si="11"/>
        <v>GBPFUT1MV0ConvAdj_Quote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'GBPFUT1MV0_Quote'</v>
      </c>
    </row>
    <row r="116" spans="1:41" x14ac:dyDescent="0.2">
      <c r="A116" s="96"/>
      <c r="B116" s="95">
        <v>113</v>
      </c>
      <c r="C116" s="94" t="b">
        <v>0</v>
      </c>
      <c r="D116" s="93" t="str">
        <v>G1</v>
      </c>
      <c r="E116" s="92" t="str">
        <f t="shared" si="9"/>
        <v>GBPFUT1MG1_Quote</v>
      </c>
      <c r="F116" s="91" t="str">
        <f>_xll.qlSimpleQuote(E116,,PriceTickValue,Permanent,Trigger,ObjectOverwrite)</f>
        <v>GBPFUT1MG1_Quote#0000</v>
      </c>
      <c r="G116" s="54" t="str">
        <f>_xll.ohRangeRetrieveError(F116)</f>
        <v/>
      </c>
      <c r="H116" s="90"/>
      <c r="AH116" s="96"/>
      <c r="AI116" s="95">
        <v>110</v>
      </c>
      <c r="AJ116" s="93" t="b">
        <v>0</v>
      </c>
      <c r="AK116" s="93" t="str">
        <v>X0</v>
      </c>
      <c r="AL116" s="177" t="str">
        <f t="shared" si="10"/>
        <v>GBPFUT1MX0_Quote</v>
      </c>
      <c r="AM116" s="178" t="str">
        <f t="shared" si="11"/>
        <v>GBPFUT1MX0ConvAdj_Quote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'GBPFUT1MX0_Quote'</v>
      </c>
    </row>
    <row r="117" spans="1:41" x14ac:dyDescent="0.2">
      <c r="A117" s="96"/>
      <c r="B117" s="95">
        <v>114</v>
      </c>
      <c r="C117" s="94" t="b">
        <v>0</v>
      </c>
      <c r="D117" s="93" t="str">
        <v>H1</v>
      </c>
      <c r="E117" s="92" t="str">
        <f t="shared" si="9"/>
        <v>GBPFUT1MH1_Quote</v>
      </c>
      <c r="F117" s="91" t="str">
        <f>_xll.qlSimpleQuote(E117,,PriceTickValue,Permanent,Trigger,ObjectOverwrite)</f>
        <v>GBPFUT1MH1_Quote#0000</v>
      </c>
      <c r="G117" s="54" t="str">
        <f>_xll.ohRangeRetrieveError(F117)</f>
        <v/>
      </c>
      <c r="H117" s="90"/>
      <c r="AH117" s="96"/>
      <c r="AI117" s="95">
        <v>111</v>
      </c>
      <c r="AJ117" s="93" t="b">
        <v>0</v>
      </c>
      <c r="AK117" s="93" t="str">
        <v>Z0</v>
      </c>
      <c r="AL117" s="177" t="str">
        <f t="shared" si="10"/>
        <v>GBPFUT1MZ0_Quote</v>
      </c>
      <c r="AM117" s="178" t="str">
        <f t="shared" si="11"/>
        <v>GBPFUT1MZ0ConvAdj_Quote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'GBPFUT1MZ0_Quote'</v>
      </c>
    </row>
    <row r="118" spans="1:41" x14ac:dyDescent="0.2">
      <c r="A118" s="96"/>
      <c r="B118" s="95">
        <v>115</v>
      </c>
      <c r="C118" s="94" t="b">
        <v>0</v>
      </c>
      <c r="D118" s="93" t="str">
        <v>J1</v>
      </c>
      <c r="E118" s="92" t="str">
        <f t="shared" si="9"/>
        <v>GBPFUT1MJ1_Quote</v>
      </c>
      <c r="F118" s="91" t="str">
        <f>_xll.qlSimpleQuote(E118,,PriceTickValue,Permanent,Trigger,ObjectOverwrite)</f>
        <v>GBPFUT1MJ1_Quote#0000</v>
      </c>
      <c r="G118" s="54" t="str">
        <f>_xll.ohRangeRetrieveError(F118)</f>
        <v/>
      </c>
      <c r="H118" s="90"/>
      <c r="AH118" s="96"/>
      <c r="AI118" s="95">
        <v>112</v>
      </c>
      <c r="AJ118" s="93" t="b">
        <v>0</v>
      </c>
      <c r="AK118" s="93" t="str">
        <v>F1</v>
      </c>
      <c r="AL118" s="177" t="str">
        <f t="shared" si="10"/>
        <v>GBPFUT1MF1_Quote</v>
      </c>
      <c r="AM118" s="178" t="str">
        <f t="shared" si="11"/>
        <v>GBPFUT1MF1ConvAdj_Quote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'GBPFUT1MF1_Quote'</v>
      </c>
    </row>
    <row r="119" spans="1:41" x14ac:dyDescent="0.2">
      <c r="A119" s="96"/>
      <c r="B119" s="95">
        <v>116</v>
      </c>
      <c r="C119" s="94" t="b">
        <v>0</v>
      </c>
      <c r="D119" s="93" t="str">
        <v>K1</v>
      </c>
      <c r="E119" s="92" t="str">
        <f t="shared" si="9"/>
        <v>GBPFUT1MK1_Quote</v>
      </c>
      <c r="F119" s="91" t="str">
        <f>_xll.qlSimpleQuote(E119,,PriceTickValue,Permanent,Trigger,ObjectOverwrite)</f>
        <v>GBPFUT1MK1_Quote#0000</v>
      </c>
      <c r="G119" s="54" t="str">
        <f>_xll.ohRangeRetrieveError(F119)</f>
        <v/>
      </c>
      <c r="H119" s="90"/>
      <c r="AH119" s="96"/>
      <c r="AI119" s="95">
        <v>113</v>
      </c>
      <c r="AJ119" s="93" t="b">
        <v>0</v>
      </c>
      <c r="AK119" s="93" t="str">
        <v>G1</v>
      </c>
      <c r="AL119" s="177" t="str">
        <f t="shared" si="10"/>
        <v>GBPFUT1MG1_Quote</v>
      </c>
      <c r="AM119" s="178" t="str">
        <f t="shared" si="11"/>
        <v>GBPFUT1MG1ConvAdj_Quote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'GBPFUT1MG1_Quote'</v>
      </c>
    </row>
    <row r="120" spans="1:41" x14ac:dyDescent="0.2">
      <c r="A120" s="96"/>
      <c r="B120" s="95">
        <v>117</v>
      </c>
      <c r="C120" s="94" t="b">
        <v>0</v>
      </c>
      <c r="D120" s="93" t="str">
        <v>M1</v>
      </c>
      <c r="E120" s="92" t="str">
        <f t="shared" si="9"/>
        <v>GBPFUT1MM1_Quote</v>
      </c>
      <c r="F120" s="91" t="str">
        <f>_xll.qlSimpleQuote(E120,,PriceTickValue,Permanent,Trigger,ObjectOverwrite)</f>
        <v>GBPFUT1MM1_Quote#0000</v>
      </c>
      <c r="G120" s="54" t="str">
        <f>_xll.ohRangeRetrieveError(F120)</f>
        <v/>
      </c>
      <c r="H120" s="90"/>
      <c r="AH120" s="96"/>
      <c r="AI120" s="95">
        <v>114</v>
      </c>
      <c r="AJ120" s="93" t="b">
        <v>0</v>
      </c>
      <c r="AK120" s="93" t="str">
        <v>H1</v>
      </c>
      <c r="AL120" s="177" t="str">
        <f t="shared" si="10"/>
        <v>GBPFUT1MH1_Quote</v>
      </c>
      <c r="AM120" s="178" t="str">
        <f t="shared" si="11"/>
        <v>GBPFUT1MH1ConvAdj_Quote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'GBPFUT1MH1_Quote'</v>
      </c>
    </row>
    <row r="121" spans="1:41" x14ac:dyDescent="0.2">
      <c r="A121" s="96"/>
      <c r="B121" s="95">
        <v>118</v>
      </c>
      <c r="C121" s="94" t="b">
        <v>0</v>
      </c>
      <c r="D121" s="93" t="str">
        <v>N1</v>
      </c>
      <c r="E121" s="92" t="str">
        <f t="shared" si="9"/>
        <v>GBPFUT1MN1_Quote</v>
      </c>
      <c r="F121" s="91" t="str">
        <f>_xll.qlSimpleQuote(E121,,PriceTickValue,Permanent,Trigger,ObjectOverwrite)</f>
        <v>GBPFUT1MN1_Quote#0000</v>
      </c>
      <c r="G121" s="54" t="str">
        <f>_xll.ohRangeRetrieveError(F121)</f>
        <v/>
      </c>
      <c r="H121" s="90"/>
      <c r="AH121" s="96"/>
      <c r="AI121" s="95">
        <v>115</v>
      </c>
      <c r="AJ121" s="93" t="b">
        <v>0</v>
      </c>
      <c r="AK121" s="93" t="str">
        <v>J1</v>
      </c>
      <c r="AL121" s="177" t="str">
        <f t="shared" si="10"/>
        <v>GBPFUT1MJ1_Quote</v>
      </c>
      <c r="AM121" s="178" t="str">
        <f t="shared" si="11"/>
        <v>GBPFUT1MJ1ConvAdj_Quote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'GBPFUT1MJ1_Quote'</v>
      </c>
    </row>
    <row r="122" spans="1:41" x14ac:dyDescent="0.2">
      <c r="A122" s="96"/>
      <c r="B122" s="95">
        <v>119</v>
      </c>
      <c r="C122" s="94" t="b">
        <v>0</v>
      </c>
      <c r="D122" s="93" t="str">
        <v>Q1</v>
      </c>
      <c r="E122" s="92" t="str">
        <f t="shared" si="9"/>
        <v>GBPFUT1MQ1_Quote</v>
      </c>
      <c r="F122" s="91" t="str">
        <f>_xll.qlSimpleQuote(E122,,PriceTickValue,Permanent,Trigger,ObjectOverwrite)</f>
        <v>GBPFUT1MQ1_Quote#0000</v>
      </c>
      <c r="G122" s="54" t="str">
        <f>_xll.ohRangeRetrieveError(F122)</f>
        <v/>
      </c>
      <c r="H122" s="90"/>
      <c r="AH122" s="96"/>
      <c r="AI122" s="95">
        <v>116</v>
      </c>
      <c r="AJ122" s="93" t="b">
        <v>0</v>
      </c>
      <c r="AK122" s="93" t="str">
        <v>K1</v>
      </c>
      <c r="AL122" s="177" t="str">
        <f t="shared" si="10"/>
        <v>GBPFUT1MK1_Quote</v>
      </c>
      <c r="AM122" s="178" t="str">
        <f t="shared" si="11"/>
        <v>GBPFUT1MK1ConvAdj_Quote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'GBPFUT1MK1_Quote'</v>
      </c>
    </row>
    <row r="123" spans="1:41" x14ac:dyDescent="0.2">
      <c r="A123" s="96"/>
      <c r="B123" s="95">
        <v>120</v>
      </c>
      <c r="C123" s="94" t="b">
        <v>0</v>
      </c>
      <c r="D123" s="93" t="str">
        <v>U1</v>
      </c>
      <c r="E123" s="92" t="str">
        <f t="shared" si="9"/>
        <v>GBPFUT1MU1_Quote</v>
      </c>
      <c r="F123" s="91" t="str">
        <f>_xll.qlSimpleQuote(E123,,PriceTickValue,Permanent,Trigger,ObjectOverwrite)</f>
        <v>GBPFUT1MU1_Quote#0000</v>
      </c>
      <c r="G123" s="54" t="str">
        <f>_xll.ohRangeRetrieveError(F123)</f>
        <v/>
      </c>
      <c r="H123" s="90"/>
      <c r="AH123" s="96"/>
      <c r="AI123" s="95">
        <v>117</v>
      </c>
      <c r="AJ123" s="93" t="b">
        <v>0</v>
      </c>
      <c r="AK123" s="93" t="str">
        <v>M1</v>
      </c>
      <c r="AL123" s="177" t="str">
        <f t="shared" si="10"/>
        <v>GBPFUT1MM1_Quote</v>
      </c>
      <c r="AM123" s="178" t="str">
        <f t="shared" si="11"/>
        <v>GBPFUT1MM1ConvAdj_Quote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'GBPFUT1MM1_Quote'</v>
      </c>
    </row>
    <row r="124" spans="1:41" ht="12" thickBot="1" x14ac:dyDescent="0.25">
      <c r="A124" s="89"/>
      <c r="B124" s="88"/>
      <c r="C124" s="88"/>
      <c r="D124" s="88"/>
      <c r="E124" s="88"/>
      <c r="F124" s="88"/>
      <c r="G124" s="88"/>
      <c r="H124" s="87"/>
      <c r="AH124" s="96"/>
      <c r="AI124" s="95">
        <v>118</v>
      </c>
      <c r="AJ124" s="93" t="b">
        <v>0</v>
      </c>
      <c r="AK124" s="93" t="str">
        <v>N1</v>
      </c>
      <c r="AL124" s="177" t="str">
        <f t="shared" si="10"/>
        <v>GBPFUT1MN1_Quote</v>
      </c>
      <c r="AM124" s="178" t="str">
        <f t="shared" si="11"/>
        <v>GBPFUT1MN1ConvAdj_Quote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'GBPFUT1MN1_Quote'</v>
      </c>
    </row>
    <row r="125" spans="1:41" x14ac:dyDescent="0.2">
      <c r="AH125" s="96"/>
      <c r="AI125" s="95">
        <v>119</v>
      </c>
      <c r="AJ125" s="93" t="b">
        <v>0</v>
      </c>
      <c r="AK125" s="93" t="str">
        <v>Q1</v>
      </c>
      <c r="AL125" s="177" t="str">
        <f t="shared" si="10"/>
        <v>GBPFUT1MQ1_Quote</v>
      </c>
      <c r="AM125" s="178" t="str">
        <f t="shared" si="11"/>
        <v>GBPFUT1MQ1ConvAdj_Quote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'GBPFUT1MQ1_Quote'</v>
      </c>
    </row>
    <row r="126" spans="1:41" ht="12" thickBot="1" x14ac:dyDescent="0.25">
      <c r="AH126" s="89"/>
      <c r="AI126" s="95">
        <v>120</v>
      </c>
      <c r="AJ126" s="93" t="b">
        <v>0</v>
      </c>
      <c r="AK126" s="93" t="str">
        <v>U1</v>
      </c>
      <c r="AL126" s="177" t="str">
        <f t="shared" si="10"/>
        <v>GBPFUT1MU1_Quote</v>
      </c>
      <c r="AM126" s="178" t="str">
        <f t="shared" si="11"/>
        <v>GBPFUT1MU1ConvAdj_Quote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'GBPFUT1MU1_Quote'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A5" sqref="A5"/>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5" customHeight="1"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1</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16:04:58</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V1</v>
      </c>
      <c r="E7" s="92" t="str">
        <f t="shared" ref="E7:E38" si="0">Currency&amp;$D$5&amp;$E$5&amp;$D7&amp;QuoteSuffix</f>
        <v>GBPFUT3MV1_Quote</v>
      </c>
      <c r="F7" s="98" t="str">
        <f>_xll.qlSimpleQuote(E7,,PriceTickValue,Permanent,Trigger,ObjectOverwrite)</f>
        <v>GBPFUT3MV1_Quote#0000</v>
      </c>
      <c r="G7" s="97" t="str">
        <f>_xll.ohRangeRetrieveError(F7)</f>
        <v/>
      </c>
      <c r="H7" s="90"/>
      <c r="J7" s="96"/>
      <c r="K7" s="351">
        <v>1</v>
      </c>
      <c r="L7" s="350" t="b">
        <v>0</v>
      </c>
      <c r="M7" s="345" t="str">
        <f t="array" ref="M7:M48">_xll.qlIMMcode(FuturesDates)</f>
        <v>V1</v>
      </c>
      <c r="N7" s="349">
        <f t="array" ref="N7:N48">_xll.qlIMMNextDates(_xll.qlSettingsEvaluationDate(Trigger)-1,$L7:$L48)</f>
        <v>40835</v>
      </c>
      <c r="O7" s="345" t="str">
        <f t="array" ref="O7:O48">VLOOKUP(Currency,LiffeCodes,2)&amp;FuturesCodes</f>
        <v>FSSV1</v>
      </c>
      <c r="P7" s="348" t="s">
        <v>198</v>
      </c>
      <c r="Q7" s="345" t="s">
        <v>198</v>
      </c>
      <c r="R7" s="345" t="s">
        <v>198</v>
      </c>
      <c r="S7" s="345" t="s">
        <v>198</v>
      </c>
      <c r="T7" s="345" t="s">
        <v>198</v>
      </c>
      <c r="U7" s="344" t="e">
        <f>_xll.qlMidSafe($Q7,$R7)</f>
        <v>#NUM!</v>
      </c>
      <c r="V7" s="325"/>
      <c r="W7" s="347" t="e">
        <v>#NUM!</v>
      </c>
      <c r="X7" s="325"/>
      <c r="Y7" s="346" t="e">
        <f t="array" ref="Y7:Y48">QuoteStatic</f>
        <v>#NUM!</v>
      </c>
      <c r="Z7" s="344">
        <f>_xll.qlSimpleQuoteSetValue(F7,Y7,Trigger)</f>
        <v>0</v>
      </c>
      <c r="AA7" s="90"/>
      <c r="AC7" s="342" t="s">
        <v>98</v>
      </c>
      <c r="AD7" s="341" t="s">
        <v>263</v>
      </c>
      <c r="AF7" s="321"/>
      <c r="AH7" s="483"/>
      <c r="AI7" s="484">
        <v>1</v>
      </c>
      <c r="AJ7" s="485" t="b">
        <v>0</v>
      </c>
      <c r="AK7" s="485" t="str">
        <f t="array" ref="AK7:AK48">_xll.qlIMMNextCodes(_xll.qlSettingsEvaluationDate(Trigger)-1,$AJ7:$AJ48)</f>
        <v>V1</v>
      </c>
      <c r="AL7" s="486" t="str">
        <f t="shared" ref="AL7:AL48" si="1">Currency&amp;"FUT"&amp;$AN$4&amp;$AK7&amp;"ConvAdj"&amp;QuoteSuffix</f>
        <v>GBPFUT3MV1ConvAdj_Quote</v>
      </c>
      <c r="AM7" s="487" t="str">
        <f>_xll.qlFuturesConvAdjustmentQuote(AL7,IborIndex,AK7,F7,Volatility,MeanReversion,Permanent,OR(ISERROR(Z7),ISERROR(FuturesHWConvAdj!Q5:Q6)),ObjectOverwrite)</f>
        <v>GBPFUT3MV1ConvAdj_Quote#0000</v>
      </c>
      <c r="AN7" s="25" t="str">
        <f>_xll.ohRangeRetrieveError(AM7)</f>
        <v/>
      </c>
      <c r="AO7" s="478"/>
    </row>
    <row r="8" spans="1:41" x14ac:dyDescent="0.2">
      <c r="A8" s="96"/>
      <c r="B8" s="95">
        <v>2</v>
      </c>
      <c r="C8" s="94" t="b">
        <v>0</v>
      </c>
      <c r="D8" s="93" t="str">
        <v>X1</v>
      </c>
      <c r="E8" s="92" t="str">
        <f t="shared" si="0"/>
        <v>GBPFUT3MX1_Quote</v>
      </c>
      <c r="F8" s="91" t="str">
        <f>_xll.qlSimpleQuote(E8,,PriceTickValue,Permanent,Trigger,ObjectOverwrite)</f>
        <v>GBPFUT3MX1_Quote#0000</v>
      </c>
      <c r="G8" s="54" t="str">
        <f>_xll.ohRangeRetrieveError(F8)</f>
        <v/>
      </c>
      <c r="H8" s="90"/>
      <c r="J8" s="96"/>
      <c r="K8" s="338">
        <v>2</v>
      </c>
      <c r="L8" s="337" t="b">
        <v>0</v>
      </c>
      <c r="M8" s="332" t="str">
        <v>X1</v>
      </c>
      <c r="N8" s="336">
        <v>40863</v>
      </c>
      <c r="O8" s="332" t="str">
        <v>FSSX1</v>
      </c>
      <c r="P8" s="335" t="s">
        <v>198</v>
      </c>
      <c r="Q8" s="332" t="s">
        <v>198</v>
      </c>
      <c r="R8" s="332" t="s">
        <v>198</v>
      </c>
      <c r="S8" s="332" t="s">
        <v>198</v>
      </c>
      <c r="T8" s="332" t="s">
        <v>198</v>
      </c>
      <c r="U8" s="331" t="e">
        <f>_xll.qlMidSafe($Q8,$R8)</f>
        <v>#NUM!</v>
      </c>
      <c r="V8" s="325"/>
      <c r="W8" s="343" t="e">
        <v>#NUM!</v>
      </c>
      <c r="X8" s="325"/>
      <c r="Y8" s="333" t="e">
        <v>#NUM!</v>
      </c>
      <c r="Z8" s="331">
        <f>_xll.qlSimpleQuoteSetValue(F8,Y8,Trigger)</f>
        <v>0</v>
      </c>
      <c r="AA8" s="90"/>
      <c r="AC8" s="342" t="s">
        <v>97</v>
      </c>
      <c r="AD8" s="341" t="s">
        <v>262</v>
      </c>
      <c r="AF8" s="321"/>
      <c r="AH8" s="483"/>
      <c r="AI8" s="488">
        <v>2</v>
      </c>
      <c r="AJ8" s="489" t="b">
        <v>0</v>
      </c>
      <c r="AK8" s="489" t="str">
        <v>X1</v>
      </c>
      <c r="AL8" s="486" t="str">
        <f t="shared" si="1"/>
        <v>GBPFUT3MX1ConvAdj_Quote</v>
      </c>
      <c r="AM8" s="487" t="str">
        <f>_xll.qlFuturesConvAdjustmentQuote(AL8,IborIndex,AK8,F8,Volatility,MeanReversion,Permanent,OR(ISERROR(Z8),ISERROR(FuturesHWConvAdj!Q6:Q7)),ObjectOverwrite)</f>
        <v>GBPFUT3MX1ConvAdj_Quote#0000</v>
      </c>
      <c r="AN8" s="25" t="str">
        <f>_xll.ohRangeRetrieveError(AM8)</f>
        <v/>
      </c>
      <c r="AO8" s="478"/>
    </row>
    <row r="9" spans="1:41" x14ac:dyDescent="0.2">
      <c r="A9" s="96"/>
      <c r="B9" s="95">
        <v>3</v>
      </c>
      <c r="C9" s="94" t="b">
        <v>0</v>
      </c>
      <c r="D9" s="93" t="str">
        <v>Z1</v>
      </c>
      <c r="E9" s="92" t="str">
        <f t="shared" si="0"/>
        <v>GBPFUT3MZ1_Quote</v>
      </c>
      <c r="F9" s="91" t="str">
        <f>_xll.qlSimpleQuote(E9,,PriceTickValue,Permanent,Trigger,ObjectOverwrite)</f>
        <v>GBPFUT3MZ1_Quote#0000</v>
      </c>
      <c r="G9" s="54" t="str">
        <f>_xll.ohRangeRetrieveError(F9)</f>
        <v/>
      </c>
      <c r="H9" s="90"/>
      <c r="J9" s="96"/>
      <c r="K9" s="338">
        <v>3</v>
      </c>
      <c r="L9" s="337" t="b">
        <v>0</v>
      </c>
      <c r="M9" s="332" t="str">
        <v>Z1</v>
      </c>
      <c r="N9" s="336">
        <v>40898</v>
      </c>
      <c r="O9" s="332" t="str">
        <v>FSSZ1</v>
      </c>
      <c r="P9" s="335" t="s">
        <v>198</v>
      </c>
      <c r="Q9" s="332" t="s">
        <v>198</v>
      </c>
      <c r="R9" s="332" t="s">
        <v>198</v>
      </c>
      <c r="S9" s="332" t="s">
        <v>198</v>
      </c>
      <c r="T9" s="332" t="s">
        <v>198</v>
      </c>
      <c r="U9" s="331" t="e">
        <f>_xll.qlMidSafe($Q9,$R9)</f>
        <v>#NUM!</v>
      </c>
      <c r="V9" s="325"/>
      <c r="W9" s="343">
        <v>99.39500000000001</v>
      </c>
      <c r="X9" s="325"/>
      <c r="Y9" s="333">
        <v>99.39500000000001</v>
      </c>
      <c r="Z9" s="331" t="e">
        <f>_xll.qlSimpleQuoteSetValue(F9,Y9,Trigger)</f>
        <v>#N/A</v>
      </c>
      <c r="AA9" s="90"/>
      <c r="AC9" s="342" t="s">
        <v>87</v>
      </c>
      <c r="AD9" s="341" t="s">
        <v>261</v>
      </c>
      <c r="AF9" s="321"/>
      <c r="AH9" s="483"/>
      <c r="AI9" s="488">
        <v>3</v>
      </c>
      <c r="AJ9" s="489" t="b">
        <v>0</v>
      </c>
      <c r="AK9" s="489" t="str">
        <v>Z1</v>
      </c>
      <c r="AL9" s="486" t="str">
        <f t="shared" si="1"/>
        <v>GBPFUT3MZ1ConvAdj_Quote</v>
      </c>
      <c r="AM9" s="487" t="str">
        <f>_xll.qlFuturesConvAdjustmentQuote(AL9,IborIndex,AK9,F9,Volatility,MeanReversion,Permanent,OR(ISERROR(Z9),ISERROR(FuturesHWConvAdj!Q7:Q8)),ObjectOverwrite)</f>
        <v>GBPFUT3MZ1ConvAdj_Quote#0000</v>
      </c>
      <c r="AN9" s="25" t="str">
        <f>_xll.ohRangeRetrieveError(AM9)</f>
        <v/>
      </c>
      <c r="AO9" s="478"/>
    </row>
    <row r="10" spans="1:41" x14ac:dyDescent="0.2">
      <c r="A10" s="96"/>
      <c r="B10" s="95">
        <v>4</v>
      </c>
      <c r="C10" s="94" t="b">
        <v>0</v>
      </c>
      <c r="D10" s="93" t="str">
        <v>F2</v>
      </c>
      <c r="E10" s="92" t="str">
        <f t="shared" si="0"/>
        <v>GBPFUT3MF2_Quote</v>
      </c>
      <c r="F10" s="91" t="str">
        <f>_xll.qlSimpleQuote(E10,,PriceTickValue,Permanent,Trigger,ObjectOverwrite)</f>
        <v>GBPFUT3MF2_Quote#0000</v>
      </c>
      <c r="G10" s="54" t="str">
        <f>_xll.ohRangeRetrieveError(F10)</f>
        <v/>
      </c>
      <c r="H10" s="90"/>
      <c r="J10" s="96"/>
      <c r="K10" s="338">
        <v>4</v>
      </c>
      <c r="L10" s="337" t="b">
        <v>0</v>
      </c>
      <c r="M10" s="332" t="str">
        <v>F2</v>
      </c>
      <c r="N10" s="336">
        <v>40926</v>
      </c>
      <c r="O10" s="332" t="str">
        <v>FSSF2</v>
      </c>
      <c r="P10" s="335" t="s">
        <v>198</v>
      </c>
      <c r="Q10" s="332" t="s">
        <v>198</v>
      </c>
      <c r="R10" s="332" t="s">
        <v>198</v>
      </c>
      <c r="S10" s="332" t="s">
        <v>198</v>
      </c>
      <c r="T10" s="332" t="s">
        <v>198</v>
      </c>
      <c r="U10" s="331" t="e">
        <f>_xll.qlMidSafe($Q10,$R10)</f>
        <v>#NUM!</v>
      </c>
      <c r="V10" s="325"/>
      <c r="W10" s="343" t="e">
        <v>#NUM!</v>
      </c>
      <c r="X10" s="325"/>
      <c r="Y10" s="333" t="e">
        <v>#NUM!</v>
      </c>
      <c r="Z10" s="331">
        <f>_xll.qlSimpleQuoteSetValue(F10,Y10,Trigger)</f>
        <v>0</v>
      </c>
      <c r="AA10" s="90"/>
      <c r="AC10" s="342" t="s">
        <v>94</v>
      </c>
      <c r="AD10" s="341"/>
      <c r="AF10" s="321"/>
      <c r="AH10" s="483"/>
      <c r="AI10" s="488">
        <v>4</v>
      </c>
      <c r="AJ10" s="489" t="b">
        <v>0</v>
      </c>
      <c r="AK10" s="489" t="str">
        <v>F2</v>
      </c>
      <c r="AL10" s="486" t="str">
        <f t="shared" si="1"/>
        <v>GBPFUT3MF2ConvAdj_Quote</v>
      </c>
      <c r="AM10" s="487" t="str">
        <f>_xll.qlFuturesConvAdjustmentQuote(AL10,IborIndex,AK10,F10,Volatility,MeanReversion,Permanent,OR(ISERROR(Z10),ISERROR(FuturesHWConvAdj!Q8:Q9)),ObjectOverwrite)</f>
        <v>GBPFUT3MF2ConvAdj_Quote#0000</v>
      </c>
      <c r="AN10" s="25" t="str">
        <f>_xll.ohRangeRetrieveError(AM10)</f>
        <v/>
      </c>
      <c r="AO10" s="478"/>
    </row>
    <row r="11" spans="1:41" ht="12" thickBot="1" x14ac:dyDescent="0.25">
      <c r="A11" s="96"/>
      <c r="B11" s="95">
        <v>5</v>
      </c>
      <c r="C11" s="94" t="b">
        <v>0</v>
      </c>
      <c r="D11" s="93" t="str">
        <v>G2</v>
      </c>
      <c r="E11" s="92" t="str">
        <f t="shared" si="0"/>
        <v>GBPFUT3MG2_Quote</v>
      </c>
      <c r="F11" s="91" t="str">
        <f>_xll.qlSimpleQuote(E11,,PriceTickValue,Permanent,Trigger,ObjectOverwrite)</f>
        <v>GBPFUT3MG2_Quote#0000</v>
      </c>
      <c r="G11" s="54" t="str">
        <f>_xll.ohRangeRetrieveError(F11)</f>
        <v/>
      </c>
      <c r="H11" s="90"/>
      <c r="J11" s="96"/>
      <c r="K11" s="338">
        <v>5</v>
      </c>
      <c r="L11" s="337" t="b">
        <v>0</v>
      </c>
      <c r="M11" s="332" t="str">
        <v>G2</v>
      </c>
      <c r="N11" s="336">
        <v>40954</v>
      </c>
      <c r="O11" s="332" t="str">
        <v>FSSG2</v>
      </c>
      <c r="P11" s="335" t="s">
        <v>198</v>
      </c>
      <c r="Q11" s="332" t="s">
        <v>198</v>
      </c>
      <c r="R11" s="332" t="s">
        <v>198</v>
      </c>
      <c r="S11" s="332" t="s">
        <v>198</v>
      </c>
      <c r="T11" s="332" t="s">
        <v>198</v>
      </c>
      <c r="U11" s="331" t="e">
        <f>_xll.qlMidSafe($Q11,$R11)</f>
        <v>#NUM!</v>
      </c>
      <c r="V11" s="325"/>
      <c r="W11" s="334" t="e">
        <v>#NUM!</v>
      </c>
      <c r="X11" s="325"/>
      <c r="Y11" s="333" t="e">
        <v>#NUM!</v>
      </c>
      <c r="Z11" s="331">
        <f>_xll.qlSimpleQuoteSetValue(F11,Y11,Trigger)</f>
        <v>0</v>
      </c>
      <c r="AA11" s="90"/>
      <c r="AC11" s="340" t="s">
        <v>92</v>
      </c>
      <c r="AD11" s="339" t="s">
        <v>260</v>
      </c>
      <c r="AF11" s="321"/>
      <c r="AH11" s="483"/>
      <c r="AI11" s="488">
        <v>5</v>
      </c>
      <c r="AJ11" s="489" t="b">
        <v>0</v>
      </c>
      <c r="AK11" s="489" t="str">
        <v>G2</v>
      </c>
      <c r="AL11" s="486" t="str">
        <f t="shared" si="1"/>
        <v>GBPFUT3MG2ConvAdj_Quote</v>
      </c>
      <c r="AM11" s="487" t="str">
        <f>_xll.qlFuturesConvAdjustmentQuote(AL11,IborIndex,AK11,F11,Volatility,MeanReversion,Permanent,OR(ISERROR(Z11),ISERROR(FuturesHWConvAdj!Q9:Q10)),ObjectOverwrite)</f>
        <v>GBPFUT3MG2ConvAdj_Quote#0000</v>
      </c>
      <c r="AN11" s="25" t="str">
        <f>_xll.ohRangeRetrieveError(AM11)</f>
        <v/>
      </c>
      <c r="AO11" s="478"/>
    </row>
    <row r="12" spans="1:41" x14ac:dyDescent="0.2">
      <c r="A12" s="96"/>
      <c r="B12" s="95">
        <v>6</v>
      </c>
      <c r="C12" s="94" t="b">
        <v>0</v>
      </c>
      <c r="D12" s="93" t="str">
        <v>H2</v>
      </c>
      <c r="E12" s="92" t="str">
        <f t="shared" si="0"/>
        <v>GBPFUT3MH2_Quote</v>
      </c>
      <c r="F12" s="91" t="str">
        <f>_xll.qlSimpleQuote(E12,,PriceTickValue,Permanent,Trigger,ObjectOverwrite)</f>
        <v>GBPFUT3MH2_Quote#0000</v>
      </c>
      <c r="G12" s="54" t="str">
        <f>_xll.ohRangeRetrieveError(F12)</f>
        <v/>
      </c>
      <c r="H12" s="90"/>
      <c r="J12" s="96"/>
      <c r="K12" s="338">
        <v>6</v>
      </c>
      <c r="L12" s="337" t="b">
        <v>0</v>
      </c>
      <c r="M12" s="332" t="str">
        <v>H2</v>
      </c>
      <c r="N12" s="336">
        <v>40989</v>
      </c>
      <c r="O12" s="332" t="str">
        <v>FSSH2</v>
      </c>
      <c r="P12" s="335" t="s">
        <v>198</v>
      </c>
      <c r="Q12" s="332" t="s">
        <v>198</v>
      </c>
      <c r="R12" s="332" t="s">
        <v>198</v>
      </c>
      <c r="S12" s="332" t="s">
        <v>198</v>
      </c>
      <c r="T12" s="332" t="s">
        <v>198</v>
      </c>
      <c r="U12" s="331" t="e">
        <f>_xll.qlMidSafe($Q12,$R12)</f>
        <v>#NUM!</v>
      </c>
      <c r="V12" s="325"/>
      <c r="W12" s="334">
        <v>99.265000000000001</v>
      </c>
      <c r="X12" s="325"/>
      <c r="Y12" s="333">
        <v>99.265000000000001</v>
      </c>
      <c r="Z12" s="331" t="e">
        <f>_xll.qlSimpleQuoteSetValue(F12,Y12,Trigger)</f>
        <v>#N/A</v>
      </c>
      <c r="AA12" s="90"/>
      <c r="AF12" s="321"/>
      <c r="AH12" s="483"/>
      <c r="AI12" s="488">
        <v>6</v>
      </c>
      <c r="AJ12" s="489" t="b">
        <v>0</v>
      </c>
      <c r="AK12" s="489" t="str">
        <v>H2</v>
      </c>
      <c r="AL12" s="486" t="str">
        <f t="shared" si="1"/>
        <v>GBPFUT3MH2ConvAdj_Quote</v>
      </c>
      <c r="AM12" s="487" t="str">
        <f>_xll.qlFuturesConvAdjustmentQuote(AL12,IborIndex,AK12,F12,Volatility,MeanReversion,Permanent,OR(ISERROR(Z12),ISERROR(FuturesHWConvAdj!Q10:Q11)),ObjectOverwrite)</f>
        <v>GBPFUT3MH2ConvAdj_Quote#0000</v>
      </c>
      <c r="AN12" s="25" t="str">
        <f>_xll.ohRangeRetrieveError(AM12)</f>
        <v/>
      </c>
      <c r="AO12" s="478"/>
    </row>
    <row r="13" spans="1:41" x14ac:dyDescent="0.2">
      <c r="A13" s="96"/>
      <c r="B13" s="95">
        <v>7</v>
      </c>
      <c r="C13" s="94" t="b">
        <v>0</v>
      </c>
      <c r="D13" s="93" t="str">
        <v>J2</v>
      </c>
      <c r="E13" s="92" t="str">
        <f t="shared" si="0"/>
        <v>GBPFUT3MJ2_Quote</v>
      </c>
      <c r="F13" s="91" t="str">
        <f>_xll.qlSimpleQuote(E13,,PriceTickValue,Permanent,Trigger,ObjectOverwrite)</f>
        <v>GBPFUT3MJ2_Quote#0000</v>
      </c>
      <c r="G13" s="54" t="str">
        <f>_xll.ohRangeRetrieveError(F13)</f>
        <v/>
      </c>
      <c r="H13" s="90"/>
      <c r="J13" s="96"/>
      <c r="K13" s="338">
        <v>7</v>
      </c>
      <c r="L13" s="337" t="b">
        <v>0</v>
      </c>
      <c r="M13" s="332" t="str">
        <v>J2</v>
      </c>
      <c r="N13" s="336">
        <v>41017</v>
      </c>
      <c r="O13" s="332" t="str">
        <v>FSSJ2</v>
      </c>
      <c r="P13" s="335" t="s">
        <v>198</v>
      </c>
      <c r="Q13" s="332" t="s">
        <v>198</v>
      </c>
      <c r="R13" s="332" t="s">
        <v>198</v>
      </c>
      <c r="S13" s="332" t="s">
        <v>198</v>
      </c>
      <c r="T13" s="332" t="s">
        <v>198</v>
      </c>
      <c r="U13" s="331" t="e">
        <f>_xll.qlMidSafe($Q13,$R13)</f>
        <v>#NUM!</v>
      </c>
      <c r="V13" s="325"/>
      <c r="W13" s="334" t="e">
        <v>#NUM!</v>
      </c>
      <c r="X13" s="325"/>
      <c r="Y13" s="333" t="e">
        <v>#NUM!</v>
      </c>
      <c r="Z13" s="331">
        <f>_xll.qlSimpleQuoteSetValue(F13,Y13,Trigger)</f>
        <v>0</v>
      </c>
      <c r="AA13" s="90"/>
      <c r="AF13" s="321"/>
      <c r="AH13" s="483"/>
      <c r="AI13" s="488">
        <v>7</v>
      </c>
      <c r="AJ13" s="489" t="b">
        <v>0</v>
      </c>
      <c r="AK13" s="489" t="str">
        <v>J2</v>
      </c>
      <c r="AL13" s="486" t="str">
        <f t="shared" si="1"/>
        <v>GBPFUT3MJ2ConvAdj_Quote</v>
      </c>
      <c r="AM13" s="487" t="str">
        <f>_xll.qlFuturesConvAdjustmentQuote(AL13,IborIndex,AK13,F13,Volatility,MeanReversion,Permanent,OR(ISERROR(Z13),ISERROR(FuturesHWConvAdj!Q11:Q12)),ObjectOverwrite)</f>
        <v>GBPFUT3MJ2ConvAdj_Quote#0000</v>
      </c>
      <c r="AN13" s="25" t="str">
        <f>_xll.ohRangeRetrieveError(AM13)</f>
        <v/>
      </c>
      <c r="AO13" s="478"/>
    </row>
    <row r="14" spans="1:41" x14ac:dyDescent="0.2">
      <c r="A14" s="96"/>
      <c r="B14" s="95">
        <v>8</v>
      </c>
      <c r="C14" s="94" t="b">
        <v>0</v>
      </c>
      <c r="D14" s="93" t="str">
        <v>K2</v>
      </c>
      <c r="E14" s="92" t="str">
        <f t="shared" si="0"/>
        <v>GBPFUT3MK2_Quote</v>
      </c>
      <c r="F14" s="91" t="str">
        <f>_xll.qlSimpleQuote(E14,,PriceTickValue,Permanent,Trigger,ObjectOverwrite)</f>
        <v>GBPFUT3MK2_Quote#0000</v>
      </c>
      <c r="G14" s="54" t="str">
        <f>_xll.ohRangeRetrieveError(F14)</f>
        <v/>
      </c>
      <c r="H14" s="90"/>
      <c r="J14" s="96"/>
      <c r="K14" s="338">
        <v>8</v>
      </c>
      <c r="L14" s="337" t="b">
        <v>0</v>
      </c>
      <c r="M14" s="332" t="str">
        <v>K2</v>
      </c>
      <c r="N14" s="336">
        <v>41045</v>
      </c>
      <c r="O14" s="332" t="str">
        <v>FSSK2</v>
      </c>
      <c r="P14" s="335" t="s">
        <v>198</v>
      </c>
      <c r="Q14" s="332" t="s">
        <v>198</v>
      </c>
      <c r="R14" s="332" t="s">
        <v>198</v>
      </c>
      <c r="S14" s="332" t="s">
        <v>198</v>
      </c>
      <c r="T14" s="332" t="s">
        <v>198</v>
      </c>
      <c r="U14" s="331" t="e">
        <f>_xll.qlMidSafe($Q14,$R14)</f>
        <v>#NUM!</v>
      </c>
      <c r="V14" s="325"/>
      <c r="W14" s="334" t="e">
        <v>#NUM!</v>
      </c>
      <c r="X14" s="325"/>
      <c r="Y14" s="333" t="e">
        <v>#NUM!</v>
      </c>
      <c r="Z14" s="331">
        <f>_xll.qlSimpleQuoteSetValue(F14,Y14,Trigger)</f>
        <v>0</v>
      </c>
      <c r="AA14" s="90"/>
      <c r="AF14" s="321"/>
      <c r="AH14" s="483"/>
      <c r="AI14" s="488">
        <v>8</v>
      </c>
      <c r="AJ14" s="489" t="b">
        <v>0</v>
      </c>
      <c r="AK14" s="489" t="str">
        <v>K2</v>
      </c>
      <c r="AL14" s="486" t="str">
        <f t="shared" si="1"/>
        <v>GBPFUT3MK2ConvAdj_Quote</v>
      </c>
      <c r="AM14" s="487" t="str">
        <f>_xll.qlFuturesConvAdjustmentQuote(AL14,IborIndex,AK14,F14,Volatility,MeanReversion,Permanent,OR(ISERROR(Z14),ISERROR(FuturesHWConvAdj!Q12:Q13)),ObjectOverwrite)</f>
        <v>GBPFUT3MK2ConvAdj_Quote#0000</v>
      </c>
      <c r="AN14" s="25" t="str">
        <f>_xll.ohRangeRetrieveError(AM14)</f>
        <v/>
      </c>
      <c r="AO14" s="478"/>
    </row>
    <row r="15" spans="1:41" x14ac:dyDescent="0.2">
      <c r="A15" s="96"/>
      <c r="B15" s="95">
        <v>9</v>
      </c>
      <c r="C15" s="94" t="b">
        <v>0</v>
      </c>
      <c r="D15" s="93" t="str">
        <v>M2</v>
      </c>
      <c r="E15" s="92" t="str">
        <f t="shared" si="0"/>
        <v>GBPFUT3MM2_Quote</v>
      </c>
      <c r="F15" s="91" t="str">
        <f>_xll.qlSimpleQuote(E15,,PriceTickValue,Permanent,Trigger,ObjectOverwrite)</f>
        <v>GBPFUT3MM2_Quote#0000</v>
      </c>
      <c r="G15" s="54" t="str">
        <f>_xll.ohRangeRetrieveError(F15)</f>
        <v/>
      </c>
      <c r="H15" s="90"/>
      <c r="J15" s="96"/>
      <c r="K15" s="338">
        <v>9</v>
      </c>
      <c r="L15" s="337" t="b">
        <v>0</v>
      </c>
      <c r="M15" s="332" t="str">
        <v>M2</v>
      </c>
      <c r="N15" s="336">
        <v>41080</v>
      </c>
      <c r="O15" s="332" t="str">
        <v>FSSM2</v>
      </c>
      <c r="P15" s="335" t="s">
        <v>198</v>
      </c>
      <c r="Q15" s="332" t="s">
        <v>198</v>
      </c>
      <c r="R15" s="332" t="s">
        <v>198</v>
      </c>
      <c r="S15" s="332" t="s">
        <v>198</v>
      </c>
      <c r="T15" s="332" t="s">
        <v>198</v>
      </c>
      <c r="U15" s="331" t="e">
        <f>_xll.qlMidSafe($Q15,$R15)</f>
        <v>#NUM!</v>
      </c>
      <c r="V15" s="325"/>
      <c r="W15" s="334">
        <v>99.125</v>
      </c>
      <c r="X15" s="325"/>
      <c r="Y15" s="333">
        <v>99.125</v>
      </c>
      <c r="Z15" s="679" t="e">
        <f>_xll.qlSimpleQuoteSetValue(F15,Y15,Trigger)</f>
        <v>#N/A</v>
      </c>
      <c r="AA15" s="90"/>
      <c r="AF15" s="321"/>
      <c r="AH15" s="483"/>
      <c r="AI15" s="488">
        <v>9</v>
      </c>
      <c r="AJ15" s="489" t="b">
        <v>0</v>
      </c>
      <c r="AK15" s="489" t="str">
        <v>M2</v>
      </c>
      <c r="AL15" s="486" t="str">
        <f t="shared" si="1"/>
        <v>GBPFUT3MM2ConvAdj_Quote</v>
      </c>
      <c r="AM15" s="487" t="str">
        <f>_xll.qlFuturesConvAdjustmentQuote(AL15,IborIndex,AK15,F15,Volatility,MeanReversion,Permanent,OR(ISERROR(Z15),ISERROR(FuturesHWConvAdj!Q13:Q14)),ObjectOverwrite)</f>
        <v>GBPFUT3MM2ConvAdj_Quote#0000</v>
      </c>
      <c r="AN15" s="25" t="str">
        <f>_xll.ohRangeRetrieveError(AM15)</f>
        <v/>
      </c>
      <c r="AO15" s="478"/>
    </row>
    <row r="16" spans="1:41" x14ac:dyDescent="0.2">
      <c r="A16" s="96"/>
      <c r="B16" s="95">
        <v>10</v>
      </c>
      <c r="C16" s="94" t="b">
        <v>0</v>
      </c>
      <c r="D16" s="93" t="str">
        <v>N2</v>
      </c>
      <c r="E16" s="92" t="str">
        <f t="shared" si="0"/>
        <v>GBPFUT3MN2_Quote</v>
      </c>
      <c r="F16" s="91" t="str">
        <f>_xll.qlSimpleQuote(E16,,PriceTickValue,Permanent,Trigger,ObjectOverwrite)</f>
        <v>GBPFUT3MN2_Quote#0000</v>
      </c>
      <c r="G16" s="54" t="str">
        <f>_xll.ohRangeRetrieveError(F16)</f>
        <v/>
      </c>
      <c r="H16" s="90"/>
      <c r="J16" s="96"/>
      <c r="K16" s="338">
        <v>10</v>
      </c>
      <c r="L16" s="337" t="b">
        <v>0</v>
      </c>
      <c r="M16" s="332" t="str">
        <v>N2</v>
      </c>
      <c r="N16" s="336">
        <v>41108</v>
      </c>
      <c r="O16" s="332" t="str">
        <v>FSSN2</v>
      </c>
      <c r="P16" s="335" t="s">
        <v>198</v>
      </c>
      <c r="Q16" s="332" t="s">
        <v>198</v>
      </c>
      <c r="R16" s="332" t="s">
        <v>198</v>
      </c>
      <c r="S16" s="332" t="s">
        <v>198</v>
      </c>
      <c r="T16" s="332" t="s">
        <v>198</v>
      </c>
      <c r="U16" s="331" t="e">
        <f>_xll.qlMidSafe($Q16,$R16)</f>
        <v>#NUM!</v>
      </c>
      <c r="V16" s="325"/>
      <c r="W16" s="334" t="e">
        <v>#NUM!</v>
      </c>
      <c r="X16" s="325"/>
      <c r="Y16" s="333" t="e">
        <v>#NUM!</v>
      </c>
      <c r="Z16" s="331">
        <f>_xll.qlSimpleQuoteSetValue(F16,Y16,Trigger)</f>
        <v>0</v>
      </c>
      <c r="AA16" s="90"/>
      <c r="AF16" s="321"/>
      <c r="AH16" s="483"/>
      <c r="AI16" s="488">
        <v>10</v>
      </c>
      <c r="AJ16" s="489" t="b">
        <v>0</v>
      </c>
      <c r="AK16" s="489" t="str">
        <v>N2</v>
      </c>
      <c r="AL16" s="486" t="str">
        <f t="shared" si="1"/>
        <v>GBPFUT3MN2ConvAdj_Quote</v>
      </c>
      <c r="AM16" s="487" t="str">
        <f>_xll.qlFuturesConvAdjustmentQuote(AL16,IborIndex,AK16,F16,Volatility,MeanReversion,Permanent,OR(ISERROR(Z16),ISERROR(FuturesHWConvAdj!Q14:Q15)),ObjectOverwrite)</f>
        <v>GBPFUT3MN2ConvAdj_Quote#0000</v>
      </c>
      <c r="AN16" s="25" t="str">
        <f>_xll.ohRangeRetrieveError(AM16)</f>
        <v/>
      </c>
      <c r="AO16" s="478"/>
    </row>
    <row r="17" spans="1:41" x14ac:dyDescent="0.2">
      <c r="A17" s="96"/>
      <c r="B17" s="95">
        <v>11</v>
      </c>
      <c r="C17" s="94" t="b">
        <v>0</v>
      </c>
      <c r="D17" s="93" t="str">
        <v>Q2</v>
      </c>
      <c r="E17" s="92" t="str">
        <f t="shared" si="0"/>
        <v>GBPFUT3MQ2_Quote</v>
      </c>
      <c r="F17" s="91" t="str">
        <f>_xll.qlSimpleQuote(E17,,PriceTickValue,Permanent,Trigger,ObjectOverwrite)</f>
        <v>GBPFUT3MQ2_Quote#0000</v>
      </c>
      <c r="G17" s="54" t="str">
        <f>_xll.ohRangeRetrieveError(F17)</f>
        <v/>
      </c>
      <c r="H17" s="90"/>
      <c r="J17" s="96"/>
      <c r="K17" s="338">
        <v>11</v>
      </c>
      <c r="L17" s="337" t="b">
        <v>0</v>
      </c>
      <c r="M17" s="332" t="str">
        <v>Q2</v>
      </c>
      <c r="N17" s="336">
        <v>41136</v>
      </c>
      <c r="O17" s="332" t="str">
        <v>FSSQ2</v>
      </c>
      <c r="P17" s="335" t="s">
        <v>198</v>
      </c>
      <c r="Q17" s="332" t="s">
        <v>198</v>
      </c>
      <c r="R17" s="332" t="s">
        <v>198</v>
      </c>
      <c r="S17" s="332" t="s">
        <v>198</v>
      </c>
      <c r="T17" s="332" t="s">
        <v>198</v>
      </c>
      <c r="U17" s="331" t="e">
        <f>_xll.qlMidSafe($Q17,$R17)</f>
        <v>#NUM!</v>
      </c>
      <c r="V17" s="325"/>
      <c r="W17" s="334" t="e">
        <v>#NUM!</v>
      </c>
      <c r="X17" s="325"/>
      <c r="Y17" s="333" t="e">
        <v>#NUM!</v>
      </c>
      <c r="Z17" s="331">
        <f>_xll.qlSimpleQuoteSetValue(F17,Y17,Trigger)</f>
        <v>0</v>
      </c>
      <c r="AA17" s="90"/>
      <c r="AF17" s="321"/>
      <c r="AH17" s="483"/>
      <c r="AI17" s="488">
        <v>11</v>
      </c>
      <c r="AJ17" s="489" t="b">
        <v>0</v>
      </c>
      <c r="AK17" s="489" t="str">
        <v>Q2</v>
      </c>
      <c r="AL17" s="486" t="str">
        <f t="shared" si="1"/>
        <v>GBPFUT3MQ2ConvAdj_Quote</v>
      </c>
      <c r="AM17" s="487" t="str">
        <f>_xll.qlFuturesConvAdjustmentQuote(AL17,IborIndex,AK17,F17,Volatility,MeanReversion,Permanent,OR(ISERROR(Z17),ISERROR(FuturesHWConvAdj!Q15:Q16)),ObjectOverwrite)</f>
        <v>GBPFUT3MQ2ConvAdj_Quote#0000</v>
      </c>
      <c r="AN17" s="25" t="str">
        <f>_xll.ohRangeRetrieveError(AM17)</f>
        <v/>
      </c>
      <c r="AO17" s="478"/>
    </row>
    <row r="18" spans="1:41" x14ac:dyDescent="0.2">
      <c r="A18" s="96"/>
      <c r="B18" s="95">
        <v>12</v>
      </c>
      <c r="C18" s="94" t="b">
        <v>0</v>
      </c>
      <c r="D18" s="93" t="str">
        <v>U2</v>
      </c>
      <c r="E18" s="92" t="str">
        <f t="shared" si="0"/>
        <v>GBPFUT3MU2_Quote</v>
      </c>
      <c r="F18" s="91" t="str">
        <f>_xll.qlSimpleQuote(E18,,PriceTickValue,Permanent,Trigger,ObjectOverwrite)</f>
        <v>GBPFUT3MU2_Quote#0000</v>
      </c>
      <c r="G18" s="54" t="str">
        <f>_xll.ohRangeRetrieveError(F18)</f>
        <v/>
      </c>
      <c r="H18" s="90"/>
      <c r="J18" s="96"/>
      <c r="K18" s="338">
        <v>12</v>
      </c>
      <c r="L18" s="337" t="b">
        <v>0</v>
      </c>
      <c r="M18" s="332" t="str">
        <v>U2</v>
      </c>
      <c r="N18" s="336">
        <v>41171</v>
      </c>
      <c r="O18" s="332" t="str">
        <v>FSSU2</v>
      </c>
      <c r="P18" s="335" t="s">
        <v>198</v>
      </c>
      <c r="Q18" s="332" t="s">
        <v>198</v>
      </c>
      <c r="R18" s="332" t="s">
        <v>198</v>
      </c>
      <c r="S18" s="332" t="s">
        <v>198</v>
      </c>
      <c r="T18" s="332" t="s">
        <v>198</v>
      </c>
      <c r="U18" s="331" t="e">
        <f>_xll.qlMidSafe($Q18,$R18)</f>
        <v>#NUM!</v>
      </c>
      <c r="V18" s="325"/>
      <c r="W18" s="334">
        <v>98.965000000000003</v>
      </c>
      <c r="X18" s="325"/>
      <c r="Y18" s="333">
        <v>98.965000000000003</v>
      </c>
      <c r="Z18" s="679" t="e">
        <f>_xll.qlSimpleQuoteSetValue(F18,Y18,Trigger)</f>
        <v>#N/A</v>
      </c>
      <c r="AA18" s="90"/>
      <c r="AF18" s="321"/>
      <c r="AH18" s="483"/>
      <c r="AI18" s="488">
        <v>12</v>
      </c>
      <c r="AJ18" s="489" t="b">
        <v>0</v>
      </c>
      <c r="AK18" s="489" t="str">
        <v>U2</v>
      </c>
      <c r="AL18" s="486" t="str">
        <f t="shared" si="1"/>
        <v>GBPFUT3MU2ConvAdj_Quote</v>
      </c>
      <c r="AM18" s="487" t="str">
        <f>_xll.qlFuturesConvAdjustmentQuote(AL18,IborIndex,AK18,F18,Volatility,MeanReversion,Permanent,OR(ISERROR(Z18),ISERROR(FuturesHWConvAdj!Q16:Q17)),ObjectOverwrite)</f>
        <v>GBPFUT3MU2ConvAdj_Quote#0000</v>
      </c>
      <c r="AN18" s="25" t="str">
        <f>_xll.ohRangeRetrieveError(AM18)</f>
        <v/>
      </c>
      <c r="AO18" s="478"/>
    </row>
    <row r="19" spans="1:41" x14ac:dyDescent="0.2">
      <c r="A19" s="96"/>
      <c r="B19" s="95">
        <v>13</v>
      </c>
      <c r="C19" s="94" t="b">
        <v>1</v>
      </c>
      <c r="D19" s="93" t="str">
        <v>Z2</v>
      </c>
      <c r="E19" s="92" t="str">
        <f t="shared" si="0"/>
        <v>GBPFUT3MZ2_Quote</v>
      </c>
      <c r="F19" s="91" t="str">
        <f>_xll.qlSimpleQuote(E19,,PriceTickValue,Permanent,Trigger,ObjectOverwrite)</f>
        <v>GBPFUT3MZ2_Quote#0000</v>
      </c>
      <c r="G19" s="54" t="str">
        <f>_xll.ohRangeRetrieveError(F19)</f>
        <v/>
      </c>
      <c r="H19" s="90"/>
      <c r="J19" s="96"/>
      <c r="K19" s="338">
        <v>13</v>
      </c>
      <c r="L19" s="337" t="b">
        <v>1</v>
      </c>
      <c r="M19" s="332" t="str">
        <v>Z2</v>
      </c>
      <c r="N19" s="336">
        <v>41262</v>
      </c>
      <c r="O19" s="332" t="str">
        <v>FSSZ2</v>
      </c>
      <c r="P19" s="335" t="s">
        <v>198</v>
      </c>
      <c r="Q19" s="332" t="s">
        <v>198</v>
      </c>
      <c r="R19" s="332" t="s">
        <v>198</v>
      </c>
      <c r="S19" s="332" t="s">
        <v>198</v>
      </c>
      <c r="T19" s="332" t="s">
        <v>198</v>
      </c>
      <c r="U19" s="331" t="e">
        <f>_xll.qlMidSafe($Q19,$R19)</f>
        <v>#NUM!</v>
      </c>
      <c r="V19" s="325"/>
      <c r="W19" s="334">
        <v>98.805000000000007</v>
      </c>
      <c r="X19" s="325"/>
      <c r="Y19" s="333">
        <v>98.805000000000007</v>
      </c>
      <c r="Z19" s="679" t="e">
        <f>_xll.qlSimpleQuoteSetValue(F19,Y19,Trigger)</f>
        <v>#N/A</v>
      </c>
      <c r="AA19" s="90"/>
      <c r="AF19" s="321"/>
      <c r="AH19" s="483"/>
      <c r="AI19" s="488">
        <v>13</v>
      </c>
      <c r="AJ19" s="489" t="b">
        <v>1</v>
      </c>
      <c r="AK19" s="489" t="str">
        <v>Z2</v>
      </c>
      <c r="AL19" s="486" t="str">
        <f t="shared" si="1"/>
        <v>GBPFUT3MZ2ConvAdj_Quote</v>
      </c>
      <c r="AM19" s="487" t="str">
        <f>_xll.qlFuturesConvAdjustmentQuote(AL19,IborIndex,AK19,F19,Volatility,MeanReversion,Permanent,OR(ISERROR(Z19),ISERROR(FuturesHWConvAdj!Q17:Q18)),ObjectOverwrite)</f>
        <v>GBPFUT3MZ2ConvAdj_Quote#0000</v>
      </c>
      <c r="AN19" s="25" t="str">
        <f>_xll.ohRangeRetrieveError(AM19)</f>
        <v/>
      </c>
      <c r="AO19" s="478"/>
    </row>
    <row r="20" spans="1:41" x14ac:dyDescent="0.2">
      <c r="A20" s="96"/>
      <c r="B20" s="95">
        <v>14</v>
      </c>
      <c r="C20" s="94" t="b">
        <v>1</v>
      </c>
      <c r="D20" s="93" t="str">
        <v>H3</v>
      </c>
      <c r="E20" s="92" t="str">
        <f t="shared" si="0"/>
        <v>GBPFUT3MH3_Quote</v>
      </c>
      <c r="F20" s="91" t="str">
        <f>_xll.qlSimpleQuote(E20,,PriceTickValue,Permanent,Trigger,ObjectOverwrite)</f>
        <v>GBPFUT3MH3_Quote#0000</v>
      </c>
      <c r="G20" s="54" t="str">
        <f>_xll.ohRangeRetrieveError(F20)</f>
        <v/>
      </c>
      <c r="H20" s="90"/>
      <c r="J20" s="96"/>
      <c r="K20" s="338">
        <v>14</v>
      </c>
      <c r="L20" s="337" t="b">
        <v>1</v>
      </c>
      <c r="M20" s="332" t="str">
        <v>H3</v>
      </c>
      <c r="N20" s="336">
        <v>41353</v>
      </c>
      <c r="O20" s="332" t="str">
        <v>FSSH3</v>
      </c>
      <c r="P20" s="335" t="s">
        <v>198</v>
      </c>
      <c r="Q20" s="332" t="s">
        <v>198</v>
      </c>
      <c r="R20" s="332" t="s">
        <v>198</v>
      </c>
      <c r="S20" s="332" t="s">
        <v>198</v>
      </c>
      <c r="T20" s="332" t="s">
        <v>198</v>
      </c>
      <c r="U20" s="331" t="e">
        <f>_xll.qlMidSafe($Q20,$R20)</f>
        <v>#NUM!</v>
      </c>
      <c r="V20" s="325"/>
      <c r="W20" s="334">
        <v>98.64500000000001</v>
      </c>
      <c r="X20" s="325"/>
      <c r="Y20" s="333">
        <v>98.64500000000001</v>
      </c>
      <c r="Z20" s="679" t="e">
        <f>_xll.qlSimpleQuoteSetValue(F20,Y20,Trigger)</f>
        <v>#N/A</v>
      </c>
      <c r="AA20" s="90"/>
      <c r="AF20" s="321"/>
      <c r="AH20" s="483"/>
      <c r="AI20" s="488">
        <v>14</v>
      </c>
      <c r="AJ20" s="489" t="b">
        <v>1</v>
      </c>
      <c r="AK20" s="489" t="str">
        <v>H3</v>
      </c>
      <c r="AL20" s="486" t="str">
        <f t="shared" si="1"/>
        <v>GBPFUT3MH3ConvAdj_Quote</v>
      </c>
      <c r="AM20" s="487" t="str">
        <f>_xll.qlFuturesConvAdjustmentQuote(AL20,IborIndex,AK20,F20,Volatility,MeanReversion,Permanent,OR(ISERROR(Z20),ISERROR(FuturesHWConvAdj!Q18:Q19)),ObjectOverwrite)</f>
        <v>GBPFUT3MH3ConvAdj_Quote#0000</v>
      </c>
      <c r="AN20" s="25" t="str">
        <f>_xll.ohRangeRetrieveError(AM20)</f>
        <v/>
      </c>
      <c r="AO20" s="478"/>
    </row>
    <row r="21" spans="1:41" x14ac:dyDescent="0.2">
      <c r="A21" s="96"/>
      <c r="B21" s="95">
        <v>15</v>
      </c>
      <c r="C21" s="94" t="b">
        <v>1</v>
      </c>
      <c r="D21" s="93" t="str">
        <v>M3</v>
      </c>
      <c r="E21" s="92" t="str">
        <f t="shared" si="0"/>
        <v>GBPFUT3MM3_Quote</v>
      </c>
      <c r="F21" s="91" t="str">
        <f>_xll.qlSimpleQuote(E21,,PriceTickValue,Permanent,Trigger,ObjectOverwrite)</f>
        <v>GBPFUT3MM3_Quote#0000</v>
      </c>
      <c r="G21" s="54" t="str">
        <f>_xll.ohRangeRetrieveError(F21)</f>
        <v/>
      </c>
      <c r="H21" s="90"/>
      <c r="J21" s="96"/>
      <c r="K21" s="338">
        <v>15</v>
      </c>
      <c r="L21" s="337" t="b">
        <v>1</v>
      </c>
      <c r="M21" s="332" t="str">
        <v>M3</v>
      </c>
      <c r="N21" s="336">
        <v>41444</v>
      </c>
      <c r="O21" s="332" t="str">
        <v>FSSM3</v>
      </c>
      <c r="P21" s="335" t="s">
        <v>198</v>
      </c>
      <c r="Q21" s="332" t="s">
        <v>198</v>
      </c>
      <c r="R21" s="332" t="s">
        <v>198</v>
      </c>
      <c r="S21" s="332" t="s">
        <v>198</v>
      </c>
      <c r="T21" s="332" t="s">
        <v>198</v>
      </c>
      <c r="U21" s="331" t="e">
        <f>_xll.qlMidSafe($Q21,$R21)</f>
        <v>#NUM!</v>
      </c>
      <c r="V21" s="325"/>
      <c r="W21" s="334">
        <v>98.495000000000005</v>
      </c>
      <c r="X21" s="325"/>
      <c r="Y21" s="333">
        <v>98.495000000000005</v>
      </c>
      <c r="Z21" s="679" t="e">
        <f>_xll.qlSimpleQuoteSetValue(F21,Y21,Trigger)</f>
        <v>#N/A</v>
      </c>
      <c r="AA21" s="90"/>
      <c r="AF21" s="321"/>
      <c r="AH21" s="483"/>
      <c r="AI21" s="488">
        <v>15</v>
      </c>
      <c r="AJ21" s="489" t="b">
        <v>1</v>
      </c>
      <c r="AK21" s="489" t="str">
        <v>M3</v>
      </c>
      <c r="AL21" s="486" t="str">
        <f t="shared" si="1"/>
        <v>GBPFUT3MM3ConvAdj_Quote</v>
      </c>
      <c r="AM21" s="487" t="str">
        <f>_xll.qlFuturesConvAdjustmentQuote(AL21,IborIndex,AK21,F21,Volatility,MeanReversion,Permanent,OR(ISERROR(Z21),ISERROR(FuturesHWConvAdj!Q19:Q20)),ObjectOverwrite)</f>
        <v>GBPFUT3MM3ConvAdj_Quote#0000</v>
      </c>
      <c r="AN21" s="25" t="str">
        <f>_xll.ohRangeRetrieveError(AM21)</f>
        <v/>
      </c>
      <c r="AO21" s="478"/>
    </row>
    <row r="22" spans="1:41" x14ac:dyDescent="0.2">
      <c r="A22" s="96"/>
      <c r="B22" s="95">
        <v>16</v>
      </c>
      <c r="C22" s="94" t="b">
        <v>1</v>
      </c>
      <c r="D22" s="93" t="str">
        <v>U3</v>
      </c>
      <c r="E22" s="92" t="str">
        <f t="shared" si="0"/>
        <v>GBPFUT3MU3_Quote</v>
      </c>
      <c r="F22" s="91" t="str">
        <f>_xll.qlSimpleQuote(E22,,PriceTickValue,Permanent,Trigger,ObjectOverwrite)</f>
        <v>GBPFUT3MU3_Quote#0000</v>
      </c>
      <c r="G22" s="54" t="str">
        <f>_xll.ohRangeRetrieveError(F22)</f>
        <v/>
      </c>
      <c r="H22" s="90"/>
      <c r="J22" s="96"/>
      <c r="K22" s="338">
        <v>16</v>
      </c>
      <c r="L22" s="337" t="b">
        <v>1</v>
      </c>
      <c r="M22" s="332" t="str">
        <v>U3</v>
      </c>
      <c r="N22" s="336">
        <v>41535</v>
      </c>
      <c r="O22" s="332" t="str">
        <v>FSSU3</v>
      </c>
      <c r="P22" s="335" t="s">
        <v>198</v>
      </c>
      <c r="Q22" s="332" t="s">
        <v>198</v>
      </c>
      <c r="R22" s="332" t="s">
        <v>198</v>
      </c>
      <c r="S22" s="332" t="s">
        <v>198</v>
      </c>
      <c r="T22" s="332" t="s">
        <v>198</v>
      </c>
      <c r="U22" s="331" t="e">
        <f>_xll.qlMidSafe($Q22,$R22)</f>
        <v>#NUM!</v>
      </c>
      <c r="V22" s="325"/>
      <c r="W22" s="334">
        <v>98.35499999999999</v>
      </c>
      <c r="X22" s="325"/>
      <c r="Y22" s="333">
        <v>98.35499999999999</v>
      </c>
      <c r="Z22" s="679" t="e">
        <f>_xll.qlSimpleQuoteSetValue(F22,Y22,Trigger)</f>
        <v>#N/A</v>
      </c>
      <c r="AA22" s="90"/>
      <c r="AF22" s="321"/>
      <c r="AH22" s="483"/>
      <c r="AI22" s="488">
        <v>16</v>
      </c>
      <c r="AJ22" s="489" t="b">
        <v>1</v>
      </c>
      <c r="AK22" s="489" t="str">
        <v>U3</v>
      </c>
      <c r="AL22" s="486" t="str">
        <f t="shared" si="1"/>
        <v>GBPFUT3MU3ConvAdj_Quote</v>
      </c>
      <c r="AM22" s="487" t="str">
        <f>_xll.qlFuturesConvAdjustmentQuote(AL22,IborIndex,AK22,F22,Volatility,MeanReversion,Permanent,OR(ISERROR(Z22),ISERROR(FuturesHWConvAdj!Q20:Q21)),ObjectOverwrite)</f>
        <v>GBPFUT3MU3ConvAdj_Quote#0000</v>
      </c>
      <c r="AN22" s="25" t="str">
        <f>_xll.ohRangeRetrieveError(AM22)</f>
        <v/>
      </c>
      <c r="AO22" s="478"/>
    </row>
    <row r="23" spans="1:41" x14ac:dyDescent="0.2">
      <c r="A23" s="96"/>
      <c r="B23" s="95">
        <v>17</v>
      </c>
      <c r="C23" s="94" t="b">
        <v>1</v>
      </c>
      <c r="D23" s="93" t="str">
        <v>Z3</v>
      </c>
      <c r="E23" s="92" t="str">
        <f t="shared" si="0"/>
        <v>GBPFUT3MZ3_Quote</v>
      </c>
      <c r="F23" s="91" t="str">
        <f>_xll.qlSimpleQuote(E23,,PriceTickValue,Permanent,Trigger,ObjectOverwrite)</f>
        <v>GBPFUT3MZ3_Quote#0000</v>
      </c>
      <c r="G23" s="54" t="str">
        <f>_xll.ohRangeRetrieveError(F23)</f>
        <v/>
      </c>
      <c r="H23" s="90"/>
      <c r="J23" s="96"/>
      <c r="K23" s="338">
        <v>17</v>
      </c>
      <c r="L23" s="337" t="b">
        <v>1</v>
      </c>
      <c r="M23" s="332" t="str">
        <v>Z3</v>
      </c>
      <c r="N23" s="336">
        <v>41626</v>
      </c>
      <c r="O23" s="332" t="str">
        <v>FSSZ3</v>
      </c>
      <c r="P23" s="335" t="s">
        <v>198</v>
      </c>
      <c r="Q23" s="332" t="s">
        <v>198</v>
      </c>
      <c r="R23" s="332" t="s">
        <v>198</v>
      </c>
      <c r="S23" s="332" t="s">
        <v>198</v>
      </c>
      <c r="T23" s="332" t="s">
        <v>198</v>
      </c>
      <c r="U23" s="331" t="e">
        <f>_xll.qlMidSafe($Q23,$R23)</f>
        <v>#NUM!</v>
      </c>
      <c r="V23" s="325"/>
      <c r="W23" s="334">
        <v>98.215000000000003</v>
      </c>
      <c r="X23" s="325"/>
      <c r="Y23" s="333">
        <v>98.215000000000003</v>
      </c>
      <c r="Z23" s="331" t="e">
        <f>_xll.qlSimpleQuoteSetValue(F23,Y23,Trigger)</f>
        <v>#N/A</v>
      </c>
      <c r="AA23" s="90"/>
      <c r="AF23" s="321"/>
      <c r="AH23" s="483"/>
      <c r="AI23" s="488">
        <v>17</v>
      </c>
      <c r="AJ23" s="489" t="b">
        <v>1</v>
      </c>
      <c r="AK23" s="489" t="str">
        <v>Z3</v>
      </c>
      <c r="AL23" s="486" t="str">
        <f t="shared" si="1"/>
        <v>GBPFUT3MZ3ConvAdj_Quote</v>
      </c>
      <c r="AM23" s="487" t="str">
        <f>_xll.qlFuturesConvAdjustmentQuote(AL23,IborIndex,AK23,F23,Volatility,MeanReversion,Permanent,OR(ISERROR(Z23),ISERROR(FuturesHWConvAdj!Q21:Q22)),ObjectOverwrite)</f>
        <v>GBPFUT3MZ3ConvAdj_Quote#0000</v>
      </c>
      <c r="AN23" s="25" t="str">
        <f>_xll.ohRangeRetrieveError(AM23)</f>
        <v/>
      </c>
      <c r="AO23" s="478"/>
    </row>
    <row r="24" spans="1:41" x14ac:dyDescent="0.2">
      <c r="A24" s="96"/>
      <c r="B24" s="95">
        <v>18</v>
      </c>
      <c r="C24" s="94" t="b">
        <v>1</v>
      </c>
      <c r="D24" s="93" t="str">
        <v>H4</v>
      </c>
      <c r="E24" s="92" t="str">
        <f t="shared" si="0"/>
        <v>GBPFUT3MH4_Quote</v>
      </c>
      <c r="F24" s="91" t="str">
        <f>_xll.qlSimpleQuote(E24,,PriceTickValue,Permanent,Trigger,ObjectOverwrite)</f>
        <v>GBPFUT3MH4_Quote#0000</v>
      </c>
      <c r="G24" s="54" t="str">
        <f>_xll.ohRangeRetrieveError(F24)</f>
        <v/>
      </c>
      <c r="H24" s="90"/>
      <c r="J24" s="96"/>
      <c r="K24" s="338">
        <v>18</v>
      </c>
      <c r="L24" s="337" t="b">
        <v>1</v>
      </c>
      <c r="M24" s="332" t="str">
        <v>H4</v>
      </c>
      <c r="N24" s="336">
        <v>41717</v>
      </c>
      <c r="O24" s="332" t="str">
        <v>FSSH4</v>
      </c>
      <c r="P24" s="335" t="s">
        <v>198</v>
      </c>
      <c r="Q24" s="332" t="s">
        <v>198</v>
      </c>
      <c r="R24" s="332" t="s">
        <v>198</v>
      </c>
      <c r="S24" s="332" t="s">
        <v>198</v>
      </c>
      <c r="T24" s="332" t="s">
        <v>198</v>
      </c>
      <c r="U24" s="331" t="e">
        <f>_xll.qlMidSafe($Q24,$R24)</f>
        <v>#NUM!</v>
      </c>
      <c r="V24" s="325"/>
      <c r="W24" s="334">
        <v>98.115000000000009</v>
      </c>
      <c r="X24" s="325"/>
      <c r="Y24" s="333">
        <v>98.115000000000009</v>
      </c>
      <c r="Z24" s="331" t="e">
        <f>_xll.qlSimpleQuoteSetValue(F24,Y24,Trigger)</f>
        <v>#N/A</v>
      </c>
      <c r="AA24" s="90"/>
      <c r="AF24" s="321"/>
      <c r="AH24" s="483"/>
      <c r="AI24" s="488">
        <v>18</v>
      </c>
      <c r="AJ24" s="489" t="b">
        <v>1</v>
      </c>
      <c r="AK24" s="489" t="str">
        <v>H4</v>
      </c>
      <c r="AL24" s="486" t="str">
        <f t="shared" si="1"/>
        <v>GBPFUT3MH4ConvAdj_Quote</v>
      </c>
      <c r="AM24" s="487" t="str">
        <f>_xll.qlFuturesConvAdjustmentQuote(AL24,IborIndex,AK24,F24,Volatility,MeanReversion,Permanent,OR(ISERROR(Z24),ISERROR(FuturesHWConvAdj!Q22:Q23)),ObjectOverwrite)</f>
        <v>GBPFUT3MH4ConvAdj_Quote#0000</v>
      </c>
      <c r="AN24" s="25" t="str">
        <f>_xll.ohRangeRetrieveError(AM24)</f>
        <v/>
      </c>
      <c r="AO24" s="478"/>
    </row>
    <row r="25" spans="1:41" x14ac:dyDescent="0.2">
      <c r="A25" s="96"/>
      <c r="B25" s="95">
        <v>19</v>
      </c>
      <c r="C25" s="94" t="b">
        <v>1</v>
      </c>
      <c r="D25" s="93" t="str">
        <v>M4</v>
      </c>
      <c r="E25" s="92" t="str">
        <f t="shared" si="0"/>
        <v>GBPFUT3MM4_Quote</v>
      </c>
      <c r="F25" s="91" t="str">
        <f>_xll.qlSimpleQuote(E25,,PriceTickValue,Permanent,Trigger,ObjectOverwrite)</f>
        <v>GBPFUT3MM4_Quote#0000</v>
      </c>
      <c r="G25" s="54" t="str">
        <f>_xll.ohRangeRetrieveError(F25)</f>
        <v/>
      </c>
      <c r="H25" s="90"/>
      <c r="J25" s="96"/>
      <c r="K25" s="338">
        <v>19</v>
      </c>
      <c r="L25" s="337" t="b">
        <v>1</v>
      </c>
      <c r="M25" s="332" t="str">
        <v>M4</v>
      </c>
      <c r="N25" s="336">
        <v>41808</v>
      </c>
      <c r="O25" s="332" t="str">
        <v>FSSM4</v>
      </c>
      <c r="P25" s="335" t="s">
        <v>198</v>
      </c>
      <c r="Q25" s="332" t="s">
        <v>198</v>
      </c>
      <c r="R25" s="332" t="s">
        <v>198</v>
      </c>
      <c r="S25" s="332" t="s">
        <v>198</v>
      </c>
      <c r="T25" s="332" t="s">
        <v>198</v>
      </c>
      <c r="U25" s="331" t="e">
        <f>_xll.qlMidSafe($Q25,$R25)</f>
        <v>#NUM!</v>
      </c>
      <c r="V25" s="325"/>
      <c r="W25" s="334">
        <v>98.015000000000001</v>
      </c>
      <c r="X25" s="325"/>
      <c r="Y25" s="333">
        <v>98.015000000000001</v>
      </c>
      <c r="Z25" s="331" t="e">
        <f>_xll.qlSimpleQuoteSetValue(F25,Y25,Trigger)</f>
        <v>#N/A</v>
      </c>
      <c r="AA25" s="90"/>
      <c r="AF25" s="321"/>
      <c r="AH25" s="483"/>
      <c r="AI25" s="488">
        <v>19</v>
      </c>
      <c r="AJ25" s="489" t="b">
        <v>1</v>
      </c>
      <c r="AK25" s="489" t="str">
        <v>M4</v>
      </c>
      <c r="AL25" s="486" t="str">
        <f t="shared" si="1"/>
        <v>GBPFUT3MM4ConvAdj_Quote</v>
      </c>
      <c r="AM25" s="487" t="str">
        <f>_xll.qlFuturesConvAdjustmentQuote(AL25,IborIndex,AK25,F25,Volatility,MeanReversion,Permanent,OR(ISERROR(Z25),ISERROR(FuturesHWConvAdj!Q23:Q24)),ObjectOverwrite)</f>
        <v>GBPFUT3MM4ConvAdj_Quote#0000</v>
      </c>
      <c r="AN25" s="25" t="str">
        <f>_xll.ohRangeRetrieveError(AM25)</f>
        <v/>
      </c>
      <c r="AO25" s="478"/>
    </row>
    <row r="26" spans="1:41" x14ac:dyDescent="0.2">
      <c r="A26" s="96"/>
      <c r="B26" s="95">
        <v>20</v>
      </c>
      <c r="C26" s="94" t="b">
        <v>1</v>
      </c>
      <c r="D26" s="93" t="str">
        <v>U4</v>
      </c>
      <c r="E26" s="92" t="str">
        <f t="shared" si="0"/>
        <v>GBPFUT3MU4_Quote</v>
      </c>
      <c r="F26" s="91" t="str">
        <f>_xll.qlSimpleQuote(E26,,PriceTickValue,Permanent,Trigger,ObjectOverwrite)</f>
        <v>GBPFUT3MU4_Quote#0000</v>
      </c>
      <c r="G26" s="54" t="str">
        <f>_xll.ohRangeRetrieveError(F26)</f>
        <v/>
      </c>
      <c r="H26" s="90"/>
      <c r="J26" s="96"/>
      <c r="K26" s="338">
        <v>20</v>
      </c>
      <c r="L26" s="337" t="b">
        <v>1</v>
      </c>
      <c r="M26" s="332" t="str">
        <v>U4</v>
      </c>
      <c r="N26" s="336">
        <v>41899</v>
      </c>
      <c r="O26" s="332" t="str">
        <v>FSSU4</v>
      </c>
      <c r="P26" s="335" t="s">
        <v>198</v>
      </c>
      <c r="Q26" s="332" t="s">
        <v>198</v>
      </c>
      <c r="R26" s="332" t="s">
        <v>198</v>
      </c>
      <c r="S26" s="332" t="s">
        <v>198</v>
      </c>
      <c r="T26" s="332" t="s">
        <v>198</v>
      </c>
      <c r="U26" s="331" t="e">
        <f>_xll.qlMidSafe($Q26,$R26)</f>
        <v>#NUM!</v>
      </c>
      <c r="V26" s="325"/>
      <c r="W26" s="334">
        <v>97.935000000000002</v>
      </c>
      <c r="X26" s="325"/>
      <c r="Y26" s="333">
        <v>97.935000000000002</v>
      </c>
      <c r="Z26" s="331" t="e">
        <f>_xll.qlSimpleQuoteSetValue(F26,Y26,Trigger)</f>
        <v>#N/A</v>
      </c>
      <c r="AA26" s="90"/>
      <c r="AF26" s="321"/>
      <c r="AH26" s="483"/>
      <c r="AI26" s="488">
        <v>20</v>
      </c>
      <c r="AJ26" s="489" t="b">
        <v>1</v>
      </c>
      <c r="AK26" s="489" t="str">
        <v>U4</v>
      </c>
      <c r="AL26" s="486" t="str">
        <f t="shared" si="1"/>
        <v>GBPFUT3MU4ConvAdj_Quote</v>
      </c>
      <c r="AM26" s="487" t="str">
        <f>_xll.qlFuturesConvAdjustmentQuote(AL26,IborIndex,AK26,F26,Volatility,MeanReversion,Permanent,OR(ISERROR(Z26),ISERROR(FuturesHWConvAdj!Q24:Q25)),ObjectOverwrite)</f>
        <v>GBPFUT3MU4ConvAdj_Quote#0000</v>
      </c>
      <c r="AN26" s="25" t="str">
        <f>_xll.ohRangeRetrieveError(AM26)</f>
        <v/>
      </c>
      <c r="AO26" s="478"/>
    </row>
    <row r="27" spans="1:41" x14ac:dyDescent="0.2">
      <c r="A27" s="96"/>
      <c r="B27" s="95">
        <v>21</v>
      </c>
      <c r="C27" s="94" t="b">
        <v>1</v>
      </c>
      <c r="D27" s="93" t="str">
        <v>Z4</v>
      </c>
      <c r="E27" s="92" t="str">
        <f t="shared" si="0"/>
        <v>GBPFUT3MZ4_Quote</v>
      </c>
      <c r="F27" s="91" t="str">
        <f>_xll.qlSimpleQuote(E27,,PriceTickValue,Permanent,Trigger,ObjectOverwrite)</f>
        <v>GBPFUT3MZ4_Quote#0000</v>
      </c>
      <c r="G27" s="54" t="str">
        <f>_xll.ohRangeRetrieveError(F27)</f>
        <v/>
      </c>
      <c r="H27" s="90"/>
      <c r="J27" s="96"/>
      <c r="K27" s="338">
        <v>21</v>
      </c>
      <c r="L27" s="337" t="b">
        <v>1</v>
      </c>
      <c r="M27" s="332" t="str">
        <v>Z4</v>
      </c>
      <c r="N27" s="336">
        <v>41990</v>
      </c>
      <c r="O27" s="332" t="str">
        <v>FSSZ4</v>
      </c>
      <c r="P27" s="335" t="s">
        <v>198</v>
      </c>
      <c r="Q27" s="332" t="s">
        <v>198</v>
      </c>
      <c r="R27" s="332" t="s">
        <v>198</v>
      </c>
      <c r="S27" s="332" t="s">
        <v>198</v>
      </c>
      <c r="T27" s="332" t="s">
        <v>198</v>
      </c>
      <c r="U27" s="331" t="e">
        <f>_xll.qlMidSafe($Q27,$R27)</f>
        <v>#NUM!</v>
      </c>
      <c r="V27" s="325"/>
      <c r="W27" s="334">
        <v>97.85499999999999</v>
      </c>
      <c r="X27" s="325"/>
      <c r="Y27" s="333">
        <v>97.85499999999999</v>
      </c>
      <c r="Z27" s="331" t="e">
        <f>_xll.qlSimpleQuoteSetValue(F27,Y27,Trigger)</f>
        <v>#N/A</v>
      </c>
      <c r="AA27" s="90"/>
      <c r="AF27" s="321"/>
      <c r="AH27" s="483"/>
      <c r="AI27" s="488">
        <v>21</v>
      </c>
      <c r="AJ27" s="489" t="b">
        <v>1</v>
      </c>
      <c r="AK27" s="489" t="str">
        <v>Z4</v>
      </c>
      <c r="AL27" s="486" t="str">
        <f t="shared" si="1"/>
        <v>GBPFUT3MZ4ConvAdj_Quote</v>
      </c>
      <c r="AM27" s="487" t="str">
        <f>_xll.qlFuturesConvAdjustmentQuote(AL27,IborIndex,AK27,F27,Volatility,MeanReversion,Permanent,OR(ISERROR(Z27),ISERROR(FuturesHWConvAdj!Q25:Q26)),ObjectOverwrite)</f>
        <v>GBPFUT3MZ4ConvAdj_Quote#0000</v>
      </c>
      <c r="AN27" s="25" t="str">
        <f>_xll.ohRangeRetrieveError(AM27)</f>
        <v/>
      </c>
      <c r="AO27" s="478"/>
    </row>
    <row r="28" spans="1:41" x14ac:dyDescent="0.2">
      <c r="A28" s="96"/>
      <c r="B28" s="95">
        <v>22</v>
      </c>
      <c r="C28" s="94" t="b">
        <v>1</v>
      </c>
      <c r="D28" s="93" t="str">
        <v>H5</v>
      </c>
      <c r="E28" s="92" t="str">
        <f t="shared" si="0"/>
        <v>GBPFUT3MH5_Quote</v>
      </c>
      <c r="F28" s="91" t="str">
        <f>_xll.qlSimpleQuote(E28,,PriceTickValue,Permanent,Trigger,ObjectOverwrite)</f>
        <v>GBPFUT3MH5_Quote#0000</v>
      </c>
      <c r="G28" s="54" t="str">
        <f>_xll.ohRangeRetrieveError(F28)</f>
        <v/>
      </c>
      <c r="H28" s="90"/>
      <c r="J28" s="96"/>
      <c r="K28" s="338">
        <v>22</v>
      </c>
      <c r="L28" s="337" t="b">
        <v>1</v>
      </c>
      <c r="M28" s="332" t="str">
        <v>H5</v>
      </c>
      <c r="N28" s="336">
        <v>42081</v>
      </c>
      <c r="O28" s="332" t="str">
        <v>FSSH5</v>
      </c>
      <c r="P28" s="335">
        <v>42081</v>
      </c>
      <c r="Q28" s="332">
        <v>99.41</v>
      </c>
      <c r="R28" s="332">
        <v>99.42</v>
      </c>
      <c r="S28" s="332">
        <v>99.41</v>
      </c>
      <c r="T28" s="332">
        <v>99.41</v>
      </c>
      <c r="U28" s="331">
        <f>_xll.qlMidSafe($Q28,$R28)</f>
        <v>99.414999999999992</v>
      </c>
      <c r="V28" s="325"/>
      <c r="W28" s="334">
        <v>97.789999999999992</v>
      </c>
      <c r="X28" s="325"/>
      <c r="Y28" s="333">
        <v>97.789999999999992</v>
      </c>
      <c r="Z28" s="331" t="e">
        <f>_xll.qlSimpleQuoteSetValue(F28,Y28,Trigger)</f>
        <v>#N/A</v>
      </c>
      <c r="AA28" s="90"/>
      <c r="AF28" s="321"/>
      <c r="AH28" s="483"/>
      <c r="AI28" s="488">
        <v>22</v>
      </c>
      <c r="AJ28" s="489" t="b">
        <v>1</v>
      </c>
      <c r="AK28" s="489" t="str">
        <v>H5</v>
      </c>
      <c r="AL28" s="486" t="str">
        <f t="shared" si="1"/>
        <v>GBPFUT3MH5ConvAdj_Quote</v>
      </c>
      <c r="AM28" s="487" t="str">
        <f>_xll.qlFuturesConvAdjustmentQuote(AL28,IborIndex,AK28,F28,Volatility,MeanReversion,Permanent,OR(ISERROR(Z28),ISERROR(FuturesHWConvAdj!Q26:Q27)),ObjectOverwrite)</f>
        <v>GBPFUT3MH5ConvAdj_Quote#0000</v>
      </c>
      <c r="AN28" s="25" t="str">
        <f>_xll.ohRangeRetrieveError(AM28)</f>
        <v/>
      </c>
      <c r="AO28" s="478"/>
    </row>
    <row r="29" spans="1:41" x14ac:dyDescent="0.2">
      <c r="A29" s="96"/>
      <c r="B29" s="95">
        <v>23</v>
      </c>
      <c r="C29" s="94" t="b">
        <v>1</v>
      </c>
      <c r="D29" s="93" t="str">
        <v>M5</v>
      </c>
      <c r="E29" s="92" t="str">
        <f t="shared" si="0"/>
        <v>GBPFUT3MM5_Quote</v>
      </c>
      <c r="F29" s="91" t="str">
        <f>_xll.qlSimpleQuote(E29,,PriceTickValue,Permanent,Trigger,ObjectOverwrite)</f>
        <v>GBPFUT3MM5_Quote#0000</v>
      </c>
      <c r="G29" s="54" t="str">
        <f>_xll.ohRangeRetrieveError(F29)</f>
        <v/>
      </c>
      <c r="H29" s="90"/>
      <c r="J29" s="96"/>
      <c r="K29" s="338">
        <v>23</v>
      </c>
      <c r="L29" s="337" t="b">
        <v>1</v>
      </c>
      <c r="M29" s="332" t="str">
        <v>M5</v>
      </c>
      <c r="N29" s="336">
        <v>42172</v>
      </c>
      <c r="O29" s="332" t="str">
        <v>FSSM5</v>
      </c>
      <c r="P29" s="335">
        <v>42172</v>
      </c>
      <c r="Q29" s="332">
        <v>99.38</v>
      </c>
      <c r="R29" s="332">
        <v>99.39</v>
      </c>
      <c r="S29" s="332">
        <v>99.38</v>
      </c>
      <c r="T29" s="332">
        <v>99.38</v>
      </c>
      <c r="U29" s="331">
        <f>_xll.qlMidSafe($Q29,$R29)</f>
        <v>99.384999999999991</v>
      </c>
      <c r="V29" s="325"/>
      <c r="W29" s="334">
        <v>97.72</v>
      </c>
      <c r="X29" s="325"/>
      <c r="Y29" s="333">
        <v>97.72</v>
      </c>
      <c r="Z29" s="331" t="e">
        <f>_xll.qlSimpleQuoteSetValue(F29,Y29,Trigger)</f>
        <v>#N/A</v>
      </c>
      <c r="AA29" s="90"/>
      <c r="AF29" s="321"/>
      <c r="AH29" s="483"/>
      <c r="AI29" s="488">
        <v>23</v>
      </c>
      <c r="AJ29" s="489" t="b">
        <v>1</v>
      </c>
      <c r="AK29" s="489" t="str">
        <v>M5</v>
      </c>
      <c r="AL29" s="486" t="str">
        <f t="shared" si="1"/>
        <v>GBPFUT3MM5ConvAdj_Quote</v>
      </c>
      <c r="AM29" s="487" t="str">
        <f>_xll.qlFuturesConvAdjustmentQuote(AL29,IborIndex,AK29,F29,Volatility,MeanReversion,Permanent,OR(ISERROR(Z29),ISERROR(FuturesHWConvAdj!Q27:Q28)),ObjectOverwrite)</f>
        <v>GBPFUT3MM5ConvAdj_Quote#0000</v>
      </c>
      <c r="AN29" s="25" t="str">
        <f>_xll.ohRangeRetrieveError(AM29)</f>
        <v/>
      </c>
      <c r="AO29" s="478"/>
    </row>
    <row r="30" spans="1:41" x14ac:dyDescent="0.2">
      <c r="A30" s="96"/>
      <c r="B30" s="95">
        <v>24</v>
      </c>
      <c r="C30" s="94" t="b">
        <v>1</v>
      </c>
      <c r="D30" s="93" t="str">
        <v>U5</v>
      </c>
      <c r="E30" s="92" t="str">
        <f t="shared" si="0"/>
        <v>GBPFUT3MU5_Quote</v>
      </c>
      <c r="F30" s="91" t="str">
        <f>_xll.qlSimpleQuote(E30,,PriceTickValue,Permanent,Trigger,ObjectOverwrite)</f>
        <v>GBPFUT3MU5_Quote#0000</v>
      </c>
      <c r="G30" s="54" t="str">
        <f>_xll.ohRangeRetrieveError(F30)</f>
        <v/>
      </c>
      <c r="H30" s="90"/>
      <c r="J30" s="96"/>
      <c r="K30" s="338">
        <v>24</v>
      </c>
      <c r="L30" s="337" t="b">
        <v>1</v>
      </c>
      <c r="M30" s="332" t="str">
        <v>U5</v>
      </c>
      <c r="N30" s="336">
        <v>42263</v>
      </c>
      <c r="O30" s="332" t="str">
        <v>FSSU5</v>
      </c>
      <c r="P30" s="335">
        <v>42263</v>
      </c>
      <c r="Q30" s="332">
        <v>99.34</v>
      </c>
      <c r="R30" s="332">
        <v>99.35</v>
      </c>
      <c r="S30" s="332">
        <v>99.34</v>
      </c>
      <c r="T30" s="332">
        <v>99.33</v>
      </c>
      <c r="U30" s="331">
        <f>_xll.qlMidSafe($Q30,$R30)</f>
        <v>99.344999999999999</v>
      </c>
      <c r="V30" s="325"/>
      <c r="W30" s="334">
        <v>97.65</v>
      </c>
      <c r="X30" s="325"/>
      <c r="Y30" s="333">
        <v>97.65</v>
      </c>
      <c r="Z30" s="331" t="e">
        <f>_xll.qlSimpleQuoteSetValue(F30,Y30,Trigger)</f>
        <v>#N/A</v>
      </c>
      <c r="AA30" s="90"/>
      <c r="AF30" s="321"/>
      <c r="AH30" s="483"/>
      <c r="AI30" s="488">
        <v>24</v>
      </c>
      <c r="AJ30" s="489" t="b">
        <v>1</v>
      </c>
      <c r="AK30" s="489" t="str">
        <v>U5</v>
      </c>
      <c r="AL30" s="486" t="str">
        <f t="shared" si="1"/>
        <v>GBPFUT3MU5ConvAdj_Quote</v>
      </c>
      <c r="AM30" s="487" t="str">
        <f>_xll.qlFuturesConvAdjustmentQuote(AL30,IborIndex,AK30,F30,Volatility,MeanReversion,Permanent,OR(ISERROR(Z30),ISERROR(FuturesHWConvAdj!Q28:Q29)),ObjectOverwrite)</f>
        <v>GBPFUT3MU5ConvAdj_Quote#0000</v>
      </c>
      <c r="AN30" s="25" t="str">
        <f>_xll.ohRangeRetrieveError(AM30)</f>
        <v/>
      </c>
      <c r="AO30" s="478"/>
    </row>
    <row r="31" spans="1:41" x14ac:dyDescent="0.2">
      <c r="A31" s="96"/>
      <c r="B31" s="95">
        <v>25</v>
      </c>
      <c r="C31" s="94" t="b">
        <v>1</v>
      </c>
      <c r="D31" s="93" t="str">
        <v>Z5</v>
      </c>
      <c r="E31" s="92" t="str">
        <f t="shared" si="0"/>
        <v>GBPFUT3MZ5_Quote</v>
      </c>
      <c r="F31" s="91" t="str">
        <f>_xll.qlSimpleQuote(E31,,PriceTickValue,Permanent,Trigger,ObjectOverwrite)</f>
        <v>GBPFUT3MZ5_Quote#0000</v>
      </c>
      <c r="G31" s="54" t="str">
        <f>_xll.ohRangeRetrieveError(F31)</f>
        <v/>
      </c>
      <c r="H31" s="90"/>
      <c r="J31" s="96"/>
      <c r="K31" s="338">
        <v>25</v>
      </c>
      <c r="L31" s="337" t="b">
        <v>1</v>
      </c>
      <c r="M31" s="332" t="str">
        <v>Z5</v>
      </c>
      <c r="N31" s="336">
        <v>42354</v>
      </c>
      <c r="O31" s="332" t="str">
        <v>FSSZ5</v>
      </c>
      <c r="P31" s="335">
        <v>42354</v>
      </c>
      <c r="Q31" s="332">
        <v>99.28</v>
      </c>
      <c r="R31" s="332">
        <v>99.29</v>
      </c>
      <c r="S31" s="332">
        <v>99.28</v>
      </c>
      <c r="T31" s="332">
        <v>99.27</v>
      </c>
      <c r="U31" s="331">
        <f>_xll.qlMidSafe($Q31,$R31)</f>
        <v>99.284999999999997</v>
      </c>
      <c r="V31" s="325"/>
      <c r="W31" s="334">
        <v>97.594999999999999</v>
      </c>
      <c r="X31" s="325"/>
      <c r="Y31" s="333">
        <v>97.594999999999999</v>
      </c>
      <c r="Z31" s="331" t="e">
        <f>_xll.qlSimpleQuoteSetValue(F31,Y31,Trigger)</f>
        <v>#N/A</v>
      </c>
      <c r="AA31" s="90"/>
      <c r="AF31" s="321"/>
      <c r="AH31" s="483"/>
      <c r="AI31" s="488">
        <v>25</v>
      </c>
      <c r="AJ31" s="489" t="b">
        <v>1</v>
      </c>
      <c r="AK31" s="489" t="str">
        <v>Z5</v>
      </c>
      <c r="AL31" s="486" t="str">
        <f t="shared" si="1"/>
        <v>GBPFUT3MZ5ConvAdj_Quote</v>
      </c>
      <c r="AM31" s="487" t="str">
        <f>_xll.qlFuturesConvAdjustmentQuote(AL31,IborIndex,AK31,F31,Volatility,MeanReversion,Permanent,OR(ISERROR(Z31),ISERROR(FuturesHWConvAdj!Q29:Q30)),ObjectOverwrite)</f>
        <v>GBPFUT3MZ5ConvAdj_Quote#0000</v>
      </c>
      <c r="AN31" s="25" t="str">
        <f>_xll.ohRangeRetrieveError(AM31)</f>
        <v/>
      </c>
      <c r="AO31" s="478"/>
    </row>
    <row r="32" spans="1:41" x14ac:dyDescent="0.2">
      <c r="A32" s="96"/>
      <c r="B32" s="95">
        <v>26</v>
      </c>
      <c r="C32" s="94" t="b">
        <v>1</v>
      </c>
      <c r="D32" s="93" t="str">
        <v>H6</v>
      </c>
      <c r="E32" s="92" t="str">
        <f t="shared" si="0"/>
        <v>GBPFUT3MH6_Quote</v>
      </c>
      <c r="F32" s="91" t="str">
        <f>_xll.qlSimpleQuote(E32,,PriceTickValue,Permanent,Trigger,ObjectOverwrite)</f>
        <v>GBPFUT3MH6_Quote#0000</v>
      </c>
      <c r="G32" s="54" t="str">
        <f>_xll.ohRangeRetrieveError(F32)</f>
        <v/>
      </c>
      <c r="H32" s="90"/>
      <c r="J32" s="96"/>
      <c r="K32" s="338">
        <v>26</v>
      </c>
      <c r="L32" s="337" t="b">
        <v>1</v>
      </c>
      <c r="M32" s="332" t="str">
        <v>H6</v>
      </c>
      <c r="N32" s="336">
        <v>42445</v>
      </c>
      <c r="O32" s="332" t="str">
        <v>FSSH6</v>
      </c>
      <c r="P32" s="335">
        <v>42445</v>
      </c>
      <c r="Q32" s="332">
        <v>99.2</v>
      </c>
      <c r="R32" s="332">
        <v>99.21</v>
      </c>
      <c r="S32" s="332">
        <v>99.2</v>
      </c>
      <c r="T32" s="332">
        <v>99.18</v>
      </c>
      <c r="U32" s="331">
        <f>_xll.qlMidSafe($Q32,$R32)</f>
        <v>99.204999999999998</v>
      </c>
      <c r="V32" s="325"/>
      <c r="W32" s="334">
        <v>97.55</v>
      </c>
      <c r="X32" s="325"/>
      <c r="Y32" s="333">
        <v>97.55</v>
      </c>
      <c r="Z32" s="331" t="e">
        <f>_xll.qlSimpleQuoteSetValue(F32,Y32,Trigger)</f>
        <v>#N/A</v>
      </c>
      <c r="AA32" s="90"/>
      <c r="AF32" s="321"/>
      <c r="AH32" s="483"/>
      <c r="AI32" s="488">
        <v>26</v>
      </c>
      <c r="AJ32" s="489" t="b">
        <v>1</v>
      </c>
      <c r="AK32" s="489" t="str">
        <v>H6</v>
      </c>
      <c r="AL32" s="486" t="str">
        <f t="shared" si="1"/>
        <v>GBPFUT3MH6ConvAdj_Quote</v>
      </c>
      <c r="AM32" s="487" t="str">
        <f>_xll.qlFuturesConvAdjustmentQuote(AL32,IborIndex,AK32,F32,Volatility,MeanReversion,Permanent,OR(ISERROR(Z32),ISERROR(FuturesHWConvAdj!Q30:Q31)),ObjectOverwrite)</f>
        <v>GBPFUT3MH6ConvAdj_Quote#0000</v>
      </c>
      <c r="AN32" s="25" t="str">
        <f>_xll.ohRangeRetrieveError(AM32)</f>
        <v/>
      </c>
      <c r="AO32" s="478"/>
    </row>
    <row r="33" spans="1:41" x14ac:dyDescent="0.2">
      <c r="A33" s="96"/>
      <c r="B33" s="95">
        <v>27</v>
      </c>
      <c r="C33" s="94" t="b">
        <v>1</v>
      </c>
      <c r="D33" s="93" t="str">
        <v>M6</v>
      </c>
      <c r="E33" s="92" t="str">
        <f t="shared" si="0"/>
        <v>GBPFUT3MM6_Quote</v>
      </c>
      <c r="F33" s="91" t="str">
        <f>_xll.qlSimpleQuote(E33,,PriceTickValue,Permanent,Trigger,ObjectOverwrite)</f>
        <v>GBPFUT3MM6_Quote#0000</v>
      </c>
      <c r="G33" s="54" t="str">
        <f>_xll.ohRangeRetrieveError(F33)</f>
        <v/>
      </c>
      <c r="H33" s="90"/>
      <c r="J33" s="96"/>
      <c r="K33" s="338">
        <v>27</v>
      </c>
      <c r="L33" s="337" t="b">
        <v>1</v>
      </c>
      <c r="M33" s="332" t="str">
        <v>M6</v>
      </c>
      <c r="N33" s="336">
        <v>42536</v>
      </c>
      <c r="O33" s="332" t="str">
        <v>FSSM6</v>
      </c>
      <c r="P33" s="335">
        <v>42536</v>
      </c>
      <c r="Q33" s="332">
        <v>99.11</v>
      </c>
      <c r="R33" s="332">
        <v>99.12</v>
      </c>
      <c r="S33" s="332">
        <v>99.11</v>
      </c>
      <c r="T33" s="332">
        <v>99.09</v>
      </c>
      <c r="U33" s="331">
        <f>_xll.qlMidSafe($Q33,$R33)</f>
        <v>99.115000000000009</v>
      </c>
      <c r="V33" s="325"/>
      <c r="W33" s="334">
        <v>97.509999999999991</v>
      </c>
      <c r="X33" s="325"/>
      <c r="Y33" s="333">
        <v>97.509999999999991</v>
      </c>
      <c r="Z33" s="331" t="e">
        <f>_xll.qlSimpleQuoteSetValue(F33,Y33,Trigger)</f>
        <v>#N/A</v>
      </c>
      <c r="AA33" s="90"/>
      <c r="AF33" s="321"/>
      <c r="AH33" s="483"/>
      <c r="AI33" s="488">
        <v>27</v>
      </c>
      <c r="AJ33" s="489" t="b">
        <v>1</v>
      </c>
      <c r="AK33" s="489" t="str">
        <v>M6</v>
      </c>
      <c r="AL33" s="486" t="str">
        <f t="shared" si="1"/>
        <v>GBPFUT3MM6ConvAdj_Quote</v>
      </c>
      <c r="AM33" s="487" t="str">
        <f>_xll.qlFuturesConvAdjustmentQuote(AL33,IborIndex,AK33,F33,Volatility,MeanReversion,Permanent,OR(ISERROR(Z33),ISERROR(FuturesHWConvAdj!Q31:Q32)),ObjectOverwrite)</f>
        <v>GBPFUT3MM6ConvAdj_Quote#0000</v>
      </c>
      <c r="AN33" s="25" t="str">
        <f>_xll.ohRangeRetrieveError(AM33)</f>
        <v/>
      </c>
      <c r="AO33" s="478"/>
    </row>
    <row r="34" spans="1:41" x14ac:dyDescent="0.2">
      <c r="A34" s="96"/>
      <c r="B34" s="95">
        <v>28</v>
      </c>
      <c r="C34" s="94" t="b">
        <v>1</v>
      </c>
      <c r="D34" s="93" t="str">
        <v>U6</v>
      </c>
      <c r="E34" s="92" t="str">
        <f t="shared" si="0"/>
        <v>GBPFUT3MU6_Quote</v>
      </c>
      <c r="F34" s="91" t="str">
        <f>_xll.qlSimpleQuote(E34,,PriceTickValue,Permanent,Trigger,ObjectOverwrite)</f>
        <v>GBPFUT3MU6_Quote#0000</v>
      </c>
      <c r="G34" s="54" t="str">
        <f>_xll.ohRangeRetrieveError(F34)</f>
        <v/>
      </c>
      <c r="H34" s="90"/>
      <c r="J34" s="96"/>
      <c r="K34" s="338">
        <v>28</v>
      </c>
      <c r="L34" s="337" t="b">
        <v>1</v>
      </c>
      <c r="M34" s="332" t="str">
        <v>U6</v>
      </c>
      <c r="N34" s="336">
        <v>42634</v>
      </c>
      <c r="O34" s="332" t="str">
        <v>FSSU6</v>
      </c>
      <c r="P34" s="335">
        <v>42634</v>
      </c>
      <c r="Q34" s="332">
        <v>99.01</v>
      </c>
      <c r="R34" s="332">
        <v>99.02</v>
      </c>
      <c r="S34" s="332">
        <v>99.01</v>
      </c>
      <c r="T34" s="332">
        <v>98.99</v>
      </c>
      <c r="U34" s="331">
        <f>_xll.qlMidSafe($Q34,$R34)</f>
        <v>99.015000000000001</v>
      </c>
      <c r="V34" s="325"/>
      <c r="W34" s="334">
        <v>97.47</v>
      </c>
      <c r="X34" s="325"/>
      <c r="Y34" s="333">
        <v>97.47</v>
      </c>
      <c r="Z34" s="331" t="e">
        <f>_xll.qlSimpleQuoteSetValue(F34,Y34,Trigger)</f>
        <v>#N/A</v>
      </c>
      <c r="AA34" s="90"/>
      <c r="AF34" s="321"/>
      <c r="AH34" s="483"/>
      <c r="AI34" s="488">
        <v>28</v>
      </c>
      <c r="AJ34" s="489" t="b">
        <v>1</v>
      </c>
      <c r="AK34" s="489" t="str">
        <v>U6</v>
      </c>
      <c r="AL34" s="486" t="str">
        <f t="shared" si="1"/>
        <v>GBPFUT3MU6ConvAdj_Quote</v>
      </c>
      <c r="AM34" s="487" t="str">
        <f>_xll.qlFuturesConvAdjustmentQuote(AL34,IborIndex,AK34,F34,Volatility,MeanReversion,Permanent,OR(ISERROR(Z34),ISERROR(FuturesHWConvAdj!Q32:Q33)),ObjectOverwrite)</f>
        <v>GBPFUT3MU6ConvAdj_Quote#0000</v>
      </c>
      <c r="AN34" s="25" t="str">
        <f>_xll.ohRangeRetrieveError(AM34)</f>
        <v/>
      </c>
      <c r="AO34" s="478"/>
    </row>
    <row r="35" spans="1:41" x14ac:dyDescent="0.2">
      <c r="A35" s="96"/>
      <c r="B35" s="95">
        <v>29</v>
      </c>
      <c r="C35" s="94" t="b">
        <v>1</v>
      </c>
      <c r="D35" s="93" t="str">
        <v>Z6</v>
      </c>
      <c r="E35" s="92" t="str">
        <f t="shared" si="0"/>
        <v>GBPFUT3MZ6_Quote</v>
      </c>
      <c r="F35" s="91" t="str">
        <f>_xll.qlSimpleQuote(E35,,PriceTickValue,Permanent,Trigger,ObjectOverwrite)</f>
        <v>GBPFUT3MZ6_Quote#0000</v>
      </c>
      <c r="G35" s="54" t="str">
        <f>_xll.ohRangeRetrieveError(F35)</f>
        <v/>
      </c>
      <c r="H35" s="90"/>
      <c r="J35" s="96"/>
      <c r="K35" s="338">
        <v>29</v>
      </c>
      <c r="L35" s="337" t="b">
        <v>1</v>
      </c>
      <c r="M35" s="332" t="str">
        <v>Z6</v>
      </c>
      <c r="N35" s="336">
        <v>42725</v>
      </c>
      <c r="O35" s="332" t="str">
        <v>FSSZ6</v>
      </c>
      <c r="P35" s="335">
        <v>42725</v>
      </c>
      <c r="Q35" s="332">
        <v>98.92</v>
      </c>
      <c r="R35" s="332">
        <v>98.93</v>
      </c>
      <c r="S35" s="332">
        <v>98.92</v>
      </c>
      <c r="T35" s="332">
        <v>98.89</v>
      </c>
      <c r="U35" s="331">
        <f>_xll.qlMidSafe($Q35,$R35)</f>
        <v>98.925000000000011</v>
      </c>
      <c r="V35" s="325"/>
      <c r="W35" s="334">
        <v>97.435000000000002</v>
      </c>
      <c r="X35" s="325"/>
      <c r="Y35" s="333">
        <v>97.435000000000002</v>
      </c>
      <c r="Z35" s="331" t="e">
        <f>_xll.qlSimpleQuoteSetValue(F35,Y35,Trigger)</f>
        <v>#N/A</v>
      </c>
      <c r="AA35" s="90"/>
      <c r="AF35" s="321"/>
      <c r="AH35" s="483"/>
      <c r="AI35" s="488">
        <v>29</v>
      </c>
      <c r="AJ35" s="489" t="b">
        <v>1</v>
      </c>
      <c r="AK35" s="489" t="str">
        <v>Z6</v>
      </c>
      <c r="AL35" s="486" t="str">
        <f t="shared" si="1"/>
        <v>GBPFUT3MZ6ConvAdj_Quote</v>
      </c>
      <c r="AM35" s="487" t="str">
        <f>_xll.qlFuturesConvAdjustmentQuote(AL35,IborIndex,AK35,F35,Volatility,MeanReversion,Permanent,OR(ISERROR(Z35),ISERROR(FuturesHWConvAdj!Q33:Q34)),ObjectOverwrite)</f>
        <v>GBPFUT3MZ6ConvAdj_Quote#0000</v>
      </c>
      <c r="AN35" s="25" t="str">
        <f>_xll.ohRangeRetrieveError(AM35)</f>
        <v/>
      </c>
      <c r="AO35" s="478"/>
    </row>
    <row r="36" spans="1:41" x14ac:dyDescent="0.2">
      <c r="A36" s="96"/>
      <c r="B36" s="95">
        <v>30</v>
      </c>
      <c r="C36" s="94" t="b">
        <v>1</v>
      </c>
      <c r="D36" s="93" t="str">
        <v>H7</v>
      </c>
      <c r="E36" s="92" t="str">
        <f t="shared" si="0"/>
        <v>GBPFUT3MH7_Quote</v>
      </c>
      <c r="F36" s="91" t="str">
        <f>_xll.qlSimpleQuote(E36,,PriceTickValue,Permanent,Trigger,ObjectOverwrite)</f>
        <v>GBPFUT3MH7_Quote#0000</v>
      </c>
      <c r="G36" s="54" t="str">
        <f>_xll.ohRangeRetrieveError(F36)</f>
        <v/>
      </c>
      <c r="H36" s="90"/>
      <c r="J36" s="96"/>
      <c r="K36" s="338">
        <v>30</v>
      </c>
      <c r="L36" s="337" t="b">
        <v>1</v>
      </c>
      <c r="M36" s="332" t="str">
        <v>H7</v>
      </c>
      <c r="N36" s="336">
        <v>42809</v>
      </c>
      <c r="O36" s="332" t="str">
        <v>FSSH7</v>
      </c>
      <c r="P36" s="335">
        <v>42809</v>
      </c>
      <c r="Q36" s="332">
        <v>98.84</v>
      </c>
      <c r="R36" s="332">
        <v>98.85</v>
      </c>
      <c r="S36" s="332">
        <v>98.84</v>
      </c>
      <c r="T36" s="332">
        <v>98.82</v>
      </c>
      <c r="U36" s="331">
        <f>_xll.qlMidSafe($Q36,$R36)</f>
        <v>98.844999999999999</v>
      </c>
      <c r="V36" s="325"/>
      <c r="W36" s="334">
        <v>97.414999999999992</v>
      </c>
      <c r="X36" s="325"/>
      <c r="Y36" s="333">
        <v>97.414999999999992</v>
      </c>
      <c r="Z36" s="331" t="e">
        <f>_xll.qlSimpleQuoteSetValue(F36,Y36,Trigger)</f>
        <v>#N/A</v>
      </c>
      <c r="AA36" s="90"/>
      <c r="AF36" s="321"/>
      <c r="AH36" s="483"/>
      <c r="AI36" s="488">
        <v>30</v>
      </c>
      <c r="AJ36" s="489" t="b">
        <v>1</v>
      </c>
      <c r="AK36" s="489" t="str">
        <v>H7</v>
      </c>
      <c r="AL36" s="486" t="str">
        <f t="shared" si="1"/>
        <v>GBPFUT3MH7ConvAdj_Quote</v>
      </c>
      <c r="AM36" s="487" t="str">
        <f>_xll.qlFuturesConvAdjustmentQuote(AL36,IborIndex,AK36,F36,Volatility,MeanReversion,Permanent,OR(ISERROR(Z36),ISERROR(FuturesHWConvAdj!Q34:Q35)),ObjectOverwrite)</f>
        <v>GBPFUT3MH7ConvAdj_Quote#0000</v>
      </c>
      <c r="AN36" s="25" t="str">
        <f>_xll.ohRangeRetrieveError(AM36)</f>
        <v/>
      </c>
      <c r="AO36" s="478"/>
    </row>
    <row r="37" spans="1:41" x14ac:dyDescent="0.2">
      <c r="A37" s="96"/>
      <c r="B37" s="95">
        <v>31</v>
      </c>
      <c r="C37" s="94" t="b">
        <v>1</v>
      </c>
      <c r="D37" s="93" t="str">
        <v>M7</v>
      </c>
      <c r="E37" s="92" t="str">
        <f t="shared" si="0"/>
        <v>GBPFUT3MM7_Quote</v>
      </c>
      <c r="F37" s="91" t="str">
        <f>_xll.qlSimpleQuote(E37,,PriceTickValue,Permanent,Trigger,ObjectOverwrite)</f>
        <v>GBPFUT3MM7_Quote#0000</v>
      </c>
      <c r="G37" s="54" t="str">
        <f>_xll.ohRangeRetrieveError(F37)</f>
        <v/>
      </c>
      <c r="H37" s="90"/>
      <c r="J37" s="96"/>
      <c r="K37" s="338">
        <v>31</v>
      </c>
      <c r="L37" s="337" t="b">
        <v>1</v>
      </c>
      <c r="M37" s="332" t="str">
        <v>M7</v>
      </c>
      <c r="N37" s="336">
        <v>42907</v>
      </c>
      <c r="O37" s="332" t="str">
        <v>FSSM7</v>
      </c>
      <c r="P37" s="335">
        <v>42907</v>
      </c>
      <c r="Q37" s="332">
        <v>98.76</v>
      </c>
      <c r="R37" s="332">
        <v>98.77</v>
      </c>
      <c r="S37" s="332">
        <v>98.77</v>
      </c>
      <c r="T37" s="332">
        <v>98.74</v>
      </c>
      <c r="U37" s="331">
        <f>_xll.qlMidSafe($Q37,$R37)</f>
        <v>98.765000000000001</v>
      </c>
      <c r="V37" s="325"/>
      <c r="W37" s="334" t="e">
        <v>#NUM!</v>
      </c>
      <c r="X37" s="325"/>
      <c r="Y37" s="333" t="e">
        <v>#NUM!</v>
      </c>
      <c r="Z37" s="331">
        <f>_xll.qlSimpleQuoteSetValue(F37,Y37,Trigger)</f>
        <v>0</v>
      </c>
      <c r="AA37" s="90"/>
      <c r="AF37" s="321"/>
      <c r="AH37" s="483"/>
      <c r="AI37" s="488">
        <v>31</v>
      </c>
      <c r="AJ37" s="489" t="b">
        <v>1</v>
      </c>
      <c r="AK37" s="489" t="str">
        <v>M7</v>
      </c>
      <c r="AL37" s="486" t="str">
        <f t="shared" si="1"/>
        <v>GBPFUT3MM7ConvAdj_Quote</v>
      </c>
      <c r="AM37" s="487" t="str">
        <f>_xll.qlFuturesConvAdjustmentQuote(AL37,IborIndex,AK37,F37,Volatility,MeanReversion,Permanent,OR(ISERROR(Z37),ISERROR(FuturesHWConvAdj!Q35:Q36)),ObjectOverwrite)</f>
        <v>GBPFUT3MM7ConvAdj_Quote#0000</v>
      </c>
      <c r="AN37" s="25" t="str">
        <f>_xll.ohRangeRetrieveError(AM37)</f>
        <v/>
      </c>
      <c r="AO37" s="478"/>
    </row>
    <row r="38" spans="1:41" x14ac:dyDescent="0.2">
      <c r="A38" s="96"/>
      <c r="B38" s="95">
        <v>32</v>
      </c>
      <c r="C38" s="94" t="b">
        <v>1</v>
      </c>
      <c r="D38" s="93" t="str">
        <v>U7</v>
      </c>
      <c r="E38" s="92" t="str">
        <f t="shared" si="0"/>
        <v>GBPFUT3MU7_Quote</v>
      </c>
      <c r="F38" s="91" t="str">
        <f>_xll.qlSimpleQuote(E38,,PriceTickValue,Permanent,Trigger,ObjectOverwrite)</f>
        <v>GBPFUT3MU7_Quote#0000</v>
      </c>
      <c r="G38" s="54" t="str">
        <f>_xll.ohRangeRetrieveError(F38)</f>
        <v/>
      </c>
      <c r="H38" s="90"/>
      <c r="J38" s="96"/>
      <c r="K38" s="338">
        <v>32</v>
      </c>
      <c r="L38" s="337" t="b">
        <v>1</v>
      </c>
      <c r="M38" s="332" t="str">
        <v>U7</v>
      </c>
      <c r="N38" s="336">
        <v>42998</v>
      </c>
      <c r="O38" s="332" t="str">
        <v>FSSU7</v>
      </c>
      <c r="P38" s="335">
        <v>42998</v>
      </c>
      <c r="Q38" s="332">
        <v>98.7</v>
      </c>
      <c r="R38" s="332">
        <v>98.71</v>
      </c>
      <c r="S38" s="332">
        <v>98.7</v>
      </c>
      <c r="T38" s="332">
        <v>98.67</v>
      </c>
      <c r="U38" s="331">
        <f>_xll.qlMidSafe($Q38,$R38)</f>
        <v>98.704999999999998</v>
      </c>
      <c r="V38" s="325"/>
      <c r="W38" s="334" t="e">
        <v>#NUM!</v>
      </c>
      <c r="X38" s="325"/>
      <c r="Y38" s="333" t="e">
        <v>#NUM!</v>
      </c>
      <c r="Z38" s="331">
        <f>_xll.qlSimpleQuoteSetValue(F38,Y38,Trigger)</f>
        <v>0</v>
      </c>
      <c r="AA38" s="90"/>
      <c r="AF38" s="321"/>
      <c r="AH38" s="483"/>
      <c r="AI38" s="488">
        <v>32</v>
      </c>
      <c r="AJ38" s="489" t="b">
        <v>1</v>
      </c>
      <c r="AK38" s="489" t="str">
        <v>U7</v>
      </c>
      <c r="AL38" s="486" t="str">
        <f t="shared" si="1"/>
        <v>GBPFUT3MU7ConvAdj_Quote</v>
      </c>
      <c r="AM38" s="487" t="str">
        <f>_xll.qlFuturesConvAdjustmentQuote(AL38,IborIndex,AK38,F38,Volatility,MeanReversion,Permanent,OR(ISERROR(Z38),ISERROR(FuturesHWConvAdj!Q36:Q37)),ObjectOverwrite)</f>
        <v>GBPFUT3MU7ConvAdj_Quote#0000</v>
      </c>
      <c r="AN38" s="25" t="str">
        <f>_xll.ohRangeRetrieveError(AM38)</f>
        <v/>
      </c>
      <c r="AO38" s="478"/>
    </row>
    <row r="39" spans="1:41" x14ac:dyDescent="0.2">
      <c r="A39" s="96"/>
      <c r="B39" s="95">
        <v>33</v>
      </c>
      <c r="C39" s="94" t="b">
        <v>1</v>
      </c>
      <c r="D39" s="93" t="str">
        <v>Z7</v>
      </c>
      <c r="E39" s="92" t="str">
        <f t="shared" ref="E39:E48" si="2">Currency&amp;$D$5&amp;$E$5&amp;$D39&amp;QuoteSuffix</f>
        <v>GBPFUT3MZ7_Quote</v>
      </c>
      <c r="F39" s="91" t="str">
        <f>_xll.qlSimpleQuote(E39,,PriceTickValue,Permanent,Trigger,ObjectOverwrite)</f>
        <v>GBPFUT3MZ7_Quote#0000</v>
      </c>
      <c r="G39" s="54" t="str">
        <f>_xll.ohRangeRetrieveError(F39)</f>
        <v/>
      </c>
      <c r="H39" s="90"/>
      <c r="J39" s="96"/>
      <c r="K39" s="338">
        <v>33</v>
      </c>
      <c r="L39" s="337" t="b">
        <v>1</v>
      </c>
      <c r="M39" s="332" t="str">
        <v>Z7</v>
      </c>
      <c r="N39" s="336">
        <v>43089</v>
      </c>
      <c r="O39" s="332" t="str">
        <v>FSSZ7</v>
      </c>
      <c r="P39" s="335">
        <v>43089</v>
      </c>
      <c r="Q39" s="332">
        <v>98.64</v>
      </c>
      <c r="R39" s="332">
        <v>98.65</v>
      </c>
      <c r="S39" s="332">
        <v>98.64</v>
      </c>
      <c r="T39" s="332">
        <v>98.61</v>
      </c>
      <c r="U39" s="331">
        <f>_xll.qlMidSafe($Q39,$R39)</f>
        <v>98.64500000000001</v>
      </c>
      <c r="V39" s="325"/>
      <c r="W39" s="334" t="e">
        <v>#NUM!</v>
      </c>
      <c r="X39" s="325"/>
      <c r="Y39" s="333" t="e">
        <v>#NUM!</v>
      </c>
      <c r="Z39" s="331">
        <f>_xll.qlSimpleQuoteSetValue(F39,Y39,Trigger)</f>
        <v>0</v>
      </c>
      <c r="AA39" s="90"/>
      <c r="AF39" s="321"/>
      <c r="AH39" s="483"/>
      <c r="AI39" s="488">
        <v>33</v>
      </c>
      <c r="AJ39" s="489" t="b">
        <v>1</v>
      </c>
      <c r="AK39" s="489" t="str">
        <v>Z7</v>
      </c>
      <c r="AL39" s="486" t="str">
        <f t="shared" si="1"/>
        <v>GBPFUT3MZ7ConvAdj_Quote</v>
      </c>
      <c r="AM39" s="487" t="str">
        <f>_xll.qlFuturesConvAdjustmentQuote(AL39,IborIndex,AK39,F39,Volatility,MeanReversion,Permanent,OR(ISERROR(Z39),ISERROR(FuturesHWConvAdj!Q37:Q38)),ObjectOverwrite)</f>
        <v>GBPFUT3MZ7ConvAdj_Quote#0000</v>
      </c>
      <c r="AN39" s="25" t="str">
        <f>_xll.ohRangeRetrieveError(AM39)</f>
        <v/>
      </c>
      <c r="AO39" s="478"/>
    </row>
    <row r="40" spans="1:41" x14ac:dyDescent="0.2">
      <c r="A40" s="96"/>
      <c r="B40" s="95">
        <v>34</v>
      </c>
      <c r="C40" s="94" t="b">
        <v>1</v>
      </c>
      <c r="D40" s="93" t="str">
        <v>H8</v>
      </c>
      <c r="E40" s="92" t="str">
        <f t="shared" si="2"/>
        <v>GBPFUT3MH8_Quote</v>
      </c>
      <c r="F40" s="91" t="str">
        <f>_xll.qlSimpleQuote(E40,,PriceTickValue,Permanent,Trigger,ObjectOverwrite)</f>
        <v>GBPFUT3MH8_Quote#0000</v>
      </c>
      <c r="G40" s="54" t="str">
        <f>_xll.ohRangeRetrieveError(F40)</f>
        <v/>
      </c>
      <c r="H40" s="90"/>
      <c r="J40" s="96"/>
      <c r="K40" s="338">
        <v>34</v>
      </c>
      <c r="L40" s="337" t="b">
        <v>1</v>
      </c>
      <c r="M40" s="332" t="str">
        <v>H8</v>
      </c>
      <c r="N40" s="336">
        <v>43180</v>
      </c>
      <c r="O40" s="332" t="str">
        <v>FSSH8</v>
      </c>
      <c r="P40" s="335">
        <v>43180</v>
      </c>
      <c r="Q40" s="332">
        <v>98.58</v>
      </c>
      <c r="R40" s="332">
        <v>98.59</v>
      </c>
      <c r="S40" s="332">
        <v>98.59</v>
      </c>
      <c r="T40" s="332">
        <v>98.55</v>
      </c>
      <c r="U40" s="331">
        <f>_xll.qlMidSafe($Q40,$R40)</f>
        <v>98.585000000000008</v>
      </c>
      <c r="V40" s="325"/>
      <c r="W40" s="334" t="e">
        <v>#NUM!</v>
      </c>
      <c r="X40" s="325"/>
      <c r="Y40" s="333" t="e">
        <v>#NUM!</v>
      </c>
      <c r="Z40" s="331">
        <f>_xll.qlSimpleQuoteSetValue(F40,Y40,Trigger)</f>
        <v>0</v>
      </c>
      <c r="AA40" s="90"/>
      <c r="AF40" s="321"/>
      <c r="AH40" s="483"/>
      <c r="AI40" s="488">
        <v>34</v>
      </c>
      <c r="AJ40" s="489" t="b">
        <v>1</v>
      </c>
      <c r="AK40" s="489" t="str">
        <v>H8</v>
      </c>
      <c r="AL40" s="486" t="str">
        <f t="shared" si="1"/>
        <v>GBPFUT3MH8ConvAdj_Quote</v>
      </c>
      <c r="AM40" s="487" t="str">
        <f>_xll.qlFuturesConvAdjustmentQuote(AL40,IborIndex,AK40,F40,Volatility,MeanReversion,Permanent,OR(ISERROR(Z40),ISERROR(FuturesHWConvAdj!Q38:Q39)),ObjectOverwrite)</f>
        <v>GBPFUT3MH8ConvAdj_Quote#0000</v>
      </c>
      <c r="AN40" s="25" t="str">
        <f>_xll.ohRangeRetrieveError(AM40)</f>
        <v/>
      </c>
      <c r="AO40" s="478"/>
    </row>
    <row r="41" spans="1:41" x14ac:dyDescent="0.2">
      <c r="A41" s="96"/>
      <c r="B41" s="95">
        <v>35</v>
      </c>
      <c r="C41" s="94" t="b">
        <v>1</v>
      </c>
      <c r="D41" s="93" t="str">
        <v>M8</v>
      </c>
      <c r="E41" s="92" t="str">
        <f t="shared" si="2"/>
        <v>GBPFUT3MM8_Quote</v>
      </c>
      <c r="F41" s="91" t="str">
        <f>_xll.qlSimpleQuote(E41,,PriceTickValue,Permanent,Trigger,ObjectOverwrite)</f>
        <v>GBPFUT3MM8_Quote#0000</v>
      </c>
      <c r="G41" s="54" t="str">
        <f>_xll.ohRangeRetrieveError(F41)</f>
        <v/>
      </c>
      <c r="H41" s="90"/>
      <c r="J41" s="96"/>
      <c r="K41" s="338">
        <v>35</v>
      </c>
      <c r="L41" s="337" t="b">
        <v>1</v>
      </c>
      <c r="M41" s="332" t="str">
        <v>M8</v>
      </c>
      <c r="N41" s="336">
        <v>43271</v>
      </c>
      <c r="O41" s="332" t="str">
        <v>FSSM8</v>
      </c>
      <c r="P41" s="335">
        <v>43271</v>
      </c>
      <c r="Q41" s="332">
        <v>98.53</v>
      </c>
      <c r="R41" s="332">
        <v>98.54</v>
      </c>
      <c r="S41" s="332">
        <v>98.54</v>
      </c>
      <c r="T41" s="332">
        <v>98.5</v>
      </c>
      <c r="U41" s="331">
        <f>_xll.qlMidSafe($Q41,$R41)</f>
        <v>98.534999999999997</v>
      </c>
      <c r="V41" s="325"/>
      <c r="W41" s="334" t="e">
        <v>#NUM!</v>
      </c>
      <c r="X41" s="325"/>
      <c r="Y41" s="333" t="e">
        <v>#NUM!</v>
      </c>
      <c r="Z41" s="331">
        <f>_xll.qlSimpleQuoteSetValue(F41,Y41,Trigger)</f>
        <v>0</v>
      </c>
      <c r="AA41" s="90"/>
      <c r="AF41" s="321"/>
      <c r="AH41" s="483"/>
      <c r="AI41" s="488">
        <v>35</v>
      </c>
      <c r="AJ41" s="489" t="b">
        <v>1</v>
      </c>
      <c r="AK41" s="489" t="str">
        <v>M8</v>
      </c>
      <c r="AL41" s="486" t="str">
        <f t="shared" si="1"/>
        <v>GBPFUT3MM8ConvAdj_Quote</v>
      </c>
      <c r="AM41" s="487" t="str">
        <f>_xll.qlFuturesConvAdjustmentQuote(AL41,IborIndex,AK41,F41,Volatility,MeanReversion,Permanent,OR(ISERROR(Z41),ISERROR(FuturesHWConvAdj!Q39:Q40)),ObjectOverwrite)</f>
        <v>GBPFUT3MM8ConvAdj_Quote#0000</v>
      </c>
      <c r="AN41" s="25" t="str">
        <f>_xll.ohRangeRetrieveError(AM41)</f>
        <v/>
      </c>
      <c r="AO41" s="478"/>
    </row>
    <row r="42" spans="1:41" x14ac:dyDescent="0.2">
      <c r="A42" s="96"/>
      <c r="B42" s="95">
        <v>36</v>
      </c>
      <c r="C42" s="94" t="b">
        <v>1</v>
      </c>
      <c r="D42" s="93" t="str">
        <v>U8</v>
      </c>
      <c r="E42" s="92" t="str">
        <f t="shared" si="2"/>
        <v>GBPFUT3MU8_Quote</v>
      </c>
      <c r="F42" s="91" t="str">
        <f>_xll.qlSimpleQuote(E42,,PriceTickValue,Permanent,Trigger,ObjectOverwrite)</f>
        <v>GBPFUT3MU8_Quote#0000</v>
      </c>
      <c r="G42" s="54" t="str">
        <f>_xll.ohRangeRetrieveError(F42)</f>
        <v/>
      </c>
      <c r="H42" s="90"/>
      <c r="J42" s="96"/>
      <c r="K42" s="338">
        <v>36</v>
      </c>
      <c r="L42" s="337" t="b">
        <v>1</v>
      </c>
      <c r="M42" s="332" t="str">
        <v>U8</v>
      </c>
      <c r="N42" s="336">
        <v>43362</v>
      </c>
      <c r="O42" s="332" t="str">
        <v>FSSU8</v>
      </c>
      <c r="P42" s="335">
        <v>43362</v>
      </c>
      <c r="Q42" s="332">
        <v>98.48</v>
      </c>
      <c r="R42" s="332">
        <v>98.5</v>
      </c>
      <c r="S42" s="332">
        <v>98.5</v>
      </c>
      <c r="T42" s="332">
        <v>98.45</v>
      </c>
      <c r="U42" s="331">
        <f>_xll.qlMidSafe($Q42,$R42)</f>
        <v>98.490000000000009</v>
      </c>
      <c r="V42" s="325"/>
      <c r="W42" s="334" t="e">
        <v>#NUM!</v>
      </c>
      <c r="X42" s="325"/>
      <c r="Y42" s="333" t="e">
        <v>#NUM!</v>
      </c>
      <c r="Z42" s="331">
        <f>_xll.qlSimpleQuoteSetValue(F42,Y42,Trigger)</f>
        <v>0</v>
      </c>
      <c r="AA42" s="90"/>
      <c r="AF42" s="321"/>
      <c r="AH42" s="483"/>
      <c r="AI42" s="488">
        <v>36</v>
      </c>
      <c r="AJ42" s="489" t="b">
        <v>1</v>
      </c>
      <c r="AK42" s="489" t="str">
        <v>U8</v>
      </c>
      <c r="AL42" s="486" t="str">
        <f t="shared" si="1"/>
        <v>GBPFUT3MU8ConvAdj_Quote</v>
      </c>
      <c r="AM42" s="487" t="str">
        <f>_xll.qlFuturesConvAdjustmentQuote(AL42,IborIndex,AK42,F42,Volatility,MeanReversion,Permanent,OR(ISERROR(Z42),ISERROR(FuturesHWConvAdj!Q40:Q41)),ObjectOverwrite)</f>
        <v>GBPFUT3MU8ConvAdj_Quote#0000</v>
      </c>
      <c r="AN42" s="25" t="str">
        <f>_xll.ohRangeRetrieveError(AM42)</f>
        <v/>
      </c>
      <c r="AO42" s="478"/>
    </row>
    <row r="43" spans="1:41" x14ac:dyDescent="0.2">
      <c r="A43" s="96"/>
      <c r="B43" s="95">
        <v>37</v>
      </c>
      <c r="C43" s="94" t="b">
        <v>1</v>
      </c>
      <c r="D43" s="93" t="str">
        <v>Z8</v>
      </c>
      <c r="E43" s="92" t="str">
        <f t="shared" si="2"/>
        <v>GBPFUT3MZ8_Quote</v>
      </c>
      <c r="F43" s="91" t="str">
        <f>_xll.qlSimpleQuote(E43,,PriceTickValue,Permanent,Trigger,ObjectOverwrite)</f>
        <v>GBPFUT3MZ8_Quote#0000</v>
      </c>
      <c r="G43" s="54" t="str">
        <f>_xll.ohRangeRetrieveError(F43)</f>
        <v/>
      </c>
      <c r="H43" s="90"/>
      <c r="J43" s="96"/>
      <c r="K43" s="338">
        <v>37</v>
      </c>
      <c r="L43" s="337" t="b">
        <v>1</v>
      </c>
      <c r="M43" s="332" t="str">
        <v>Z8</v>
      </c>
      <c r="N43" s="336">
        <v>43453</v>
      </c>
      <c r="O43" s="332" t="str">
        <v>FSSZ8</v>
      </c>
      <c r="P43" s="335">
        <v>43453</v>
      </c>
      <c r="Q43" s="332">
        <v>98.44</v>
      </c>
      <c r="R43" s="332">
        <v>98.46</v>
      </c>
      <c r="S43" s="332">
        <v>98.46</v>
      </c>
      <c r="T43" s="332">
        <v>98.4</v>
      </c>
      <c r="U43" s="331">
        <f>_xll.qlMidSafe($Q43,$R43)</f>
        <v>98.449999999999989</v>
      </c>
      <c r="V43" s="325"/>
      <c r="W43" s="334" t="e">
        <v>#NUM!</v>
      </c>
      <c r="X43" s="325"/>
      <c r="Y43" s="333" t="e">
        <v>#NUM!</v>
      </c>
      <c r="Z43" s="331">
        <f>_xll.qlSimpleQuoteSetValue(F43,Y43,Trigger)</f>
        <v>0</v>
      </c>
      <c r="AA43" s="90"/>
      <c r="AF43" s="321"/>
      <c r="AH43" s="483"/>
      <c r="AI43" s="488">
        <v>37</v>
      </c>
      <c r="AJ43" s="489" t="b">
        <v>1</v>
      </c>
      <c r="AK43" s="489" t="str">
        <v>Z8</v>
      </c>
      <c r="AL43" s="486" t="str">
        <f t="shared" si="1"/>
        <v>GBPFUT3MZ8ConvAdj_Quote</v>
      </c>
      <c r="AM43" s="487" t="str">
        <f>_xll.qlFuturesConvAdjustmentQuote(AL43,IborIndex,AK43,F43,Volatility,MeanReversion,Permanent,OR(ISERROR(Z43),ISERROR(FuturesHWConvAdj!Q41:Q42)),ObjectOverwrite)</f>
        <v>GBPFUT3MZ8ConvAdj_Quote#0000</v>
      </c>
      <c r="AN43" s="25" t="str">
        <f>_xll.ohRangeRetrieveError(AM43)</f>
        <v/>
      </c>
      <c r="AO43" s="478"/>
    </row>
    <row r="44" spans="1:41" x14ac:dyDescent="0.2">
      <c r="A44" s="96"/>
      <c r="B44" s="95">
        <v>38</v>
      </c>
      <c r="C44" s="94" t="b">
        <v>1</v>
      </c>
      <c r="D44" s="93" t="str">
        <v>H9</v>
      </c>
      <c r="E44" s="92" t="str">
        <f t="shared" si="2"/>
        <v>GBPFUT3MH9_Quote</v>
      </c>
      <c r="F44" s="91" t="str">
        <f>_xll.qlSimpleQuote(E44,,PriceTickValue,Permanent,Trigger,ObjectOverwrite)</f>
        <v>GBPFUT3MH9_Quote#0000</v>
      </c>
      <c r="G44" s="54" t="str">
        <f>_xll.ohRangeRetrieveError(F44)</f>
        <v/>
      </c>
      <c r="H44" s="90"/>
      <c r="J44" s="96"/>
      <c r="K44" s="338">
        <v>38</v>
      </c>
      <c r="L44" s="337" t="b">
        <v>1</v>
      </c>
      <c r="M44" s="332" t="str">
        <v>H9</v>
      </c>
      <c r="N44" s="336">
        <v>43544</v>
      </c>
      <c r="O44" s="332" t="str">
        <v>FSSH9</v>
      </c>
      <c r="P44" s="335">
        <v>43544</v>
      </c>
      <c r="Q44" s="332">
        <v>98.39</v>
      </c>
      <c r="R44" s="332">
        <v>98.42</v>
      </c>
      <c r="S44" s="332">
        <v>98.39</v>
      </c>
      <c r="T44" s="332">
        <v>98.35</v>
      </c>
      <c r="U44" s="331">
        <f>_xll.qlMidSafe($Q44,$R44)</f>
        <v>98.405000000000001</v>
      </c>
      <c r="V44" s="325"/>
      <c r="W44" s="334" t="e">
        <v>#NUM!</v>
      </c>
      <c r="X44" s="325"/>
      <c r="Y44" s="333" t="e">
        <v>#NUM!</v>
      </c>
      <c r="Z44" s="331">
        <f>_xll.qlSimpleQuoteSetValue(F44,Y44,Trigger)</f>
        <v>0</v>
      </c>
      <c r="AA44" s="90"/>
      <c r="AF44" s="321"/>
      <c r="AH44" s="483"/>
      <c r="AI44" s="488">
        <v>38</v>
      </c>
      <c r="AJ44" s="489" t="b">
        <v>1</v>
      </c>
      <c r="AK44" s="489" t="str">
        <v>H9</v>
      </c>
      <c r="AL44" s="486" t="str">
        <f t="shared" si="1"/>
        <v>GBPFUT3MH9ConvAdj_Quote</v>
      </c>
      <c r="AM44" s="487" t="str">
        <f>_xll.qlFuturesConvAdjustmentQuote(AL44,IborIndex,AK44,F44,Volatility,MeanReversion,Permanent,OR(ISERROR(Z44),ISERROR(FuturesHWConvAdj!Q42:Q43)),ObjectOverwrite)</f>
        <v>GBPFUT3MH9ConvAdj_Quote#0000</v>
      </c>
      <c r="AN44" s="25" t="str">
        <f>_xll.ohRangeRetrieveError(AM44)</f>
        <v/>
      </c>
      <c r="AO44" s="478"/>
    </row>
    <row r="45" spans="1:41" x14ac:dyDescent="0.2">
      <c r="A45" s="96"/>
      <c r="B45" s="95">
        <v>39</v>
      </c>
      <c r="C45" s="94" t="b">
        <v>1</v>
      </c>
      <c r="D45" s="93" t="str">
        <v>M9</v>
      </c>
      <c r="E45" s="92" t="str">
        <f t="shared" si="2"/>
        <v>GBPFUT3MM9_Quote</v>
      </c>
      <c r="F45" s="91" t="str">
        <f>_xll.qlSimpleQuote(E45,,PriceTickValue,Permanent,Trigger,ObjectOverwrite)</f>
        <v>GBPFUT3MM9_Quote#0000</v>
      </c>
      <c r="G45" s="54" t="str">
        <f>_xll.ohRangeRetrieveError(F45)</f>
        <v/>
      </c>
      <c r="H45" s="90"/>
      <c r="J45" s="96"/>
      <c r="K45" s="338">
        <v>39</v>
      </c>
      <c r="L45" s="337" t="b">
        <v>1</v>
      </c>
      <c r="M45" s="332" t="str">
        <v>M9</v>
      </c>
      <c r="N45" s="336">
        <v>43635</v>
      </c>
      <c r="O45" s="332" t="str">
        <v>FSSM9</v>
      </c>
      <c r="P45" s="335">
        <v>43635</v>
      </c>
      <c r="Q45" s="332">
        <v>98.33</v>
      </c>
      <c r="R45" s="332">
        <v>98.37</v>
      </c>
      <c r="S45" s="332">
        <v>0</v>
      </c>
      <c r="T45" s="332">
        <v>98.3</v>
      </c>
      <c r="U45" s="331">
        <f>_xll.qlMidSafe($Q45,$R45)</f>
        <v>98.35</v>
      </c>
      <c r="V45" s="325"/>
      <c r="W45" s="334" t="e">
        <v>#NUM!</v>
      </c>
      <c r="X45" s="325"/>
      <c r="Y45" s="333" t="e">
        <v>#NUM!</v>
      </c>
      <c r="Z45" s="331">
        <f>_xll.qlSimpleQuoteSetValue(F45,Y45,Trigger)</f>
        <v>0</v>
      </c>
      <c r="AA45" s="90"/>
      <c r="AF45" s="321"/>
      <c r="AH45" s="483"/>
      <c r="AI45" s="488">
        <v>39</v>
      </c>
      <c r="AJ45" s="489" t="b">
        <v>1</v>
      </c>
      <c r="AK45" s="489" t="str">
        <v>M9</v>
      </c>
      <c r="AL45" s="486" t="str">
        <f t="shared" si="1"/>
        <v>GBPFUT3MM9ConvAdj_Quote</v>
      </c>
      <c r="AM45" s="487" t="str">
        <f>_xll.qlFuturesConvAdjustmentQuote(AL45,IborIndex,AK45,F45,Volatility,MeanReversion,Permanent,OR(ISERROR(Z45),ISERROR(FuturesHWConvAdj!Q43:Q44)),ObjectOverwrite)</f>
        <v>GBPFUT3MM9ConvAdj_Quote#0000</v>
      </c>
      <c r="AN45" s="25" t="str">
        <f>_xll.ohRangeRetrieveError(AM45)</f>
        <v/>
      </c>
      <c r="AO45" s="478"/>
    </row>
    <row r="46" spans="1:41" x14ac:dyDescent="0.2">
      <c r="A46" s="96"/>
      <c r="B46" s="95">
        <v>40</v>
      </c>
      <c r="C46" s="94" t="b">
        <v>1</v>
      </c>
      <c r="D46" s="93" t="str">
        <v>U9</v>
      </c>
      <c r="E46" s="92" t="str">
        <f t="shared" si="2"/>
        <v>GBPFUT3MU9_Quote</v>
      </c>
      <c r="F46" s="91" t="str">
        <f>_xll.qlSimpleQuote(E46,,PriceTickValue,Permanent,Trigger,ObjectOverwrite)</f>
        <v>GBPFUT3MU9_Quote#0000</v>
      </c>
      <c r="G46" s="54" t="str">
        <f>_xll.ohRangeRetrieveError(F46)</f>
        <v/>
      </c>
      <c r="H46" s="90"/>
      <c r="J46" s="96"/>
      <c r="K46" s="338">
        <v>40</v>
      </c>
      <c r="L46" s="337" t="b">
        <v>1</v>
      </c>
      <c r="M46" s="332" t="str">
        <v>U9</v>
      </c>
      <c r="N46" s="336">
        <v>43726</v>
      </c>
      <c r="O46" s="332" t="str">
        <v>FSSU9</v>
      </c>
      <c r="P46" s="335">
        <v>43726</v>
      </c>
      <c r="Q46" s="332">
        <v>98.28</v>
      </c>
      <c r="R46" s="332">
        <v>98.33</v>
      </c>
      <c r="S46" s="332">
        <v>0</v>
      </c>
      <c r="T46" s="332">
        <v>98.25</v>
      </c>
      <c r="U46" s="331">
        <f>_xll.qlMidSafe($Q46,$R46)</f>
        <v>98.305000000000007</v>
      </c>
      <c r="V46" s="325"/>
      <c r="W46" s="334" t="e">
        <v>#NUM!</v>
      </c>
      <c r="X46" s="325"/>
      <c r="Y46" s="333" t="e">
        <v>#NUM!</v>
      </c>
      <c r="Z46" s="331">
        <f>_xll.qlSimpleQuoteSetValue(F46,Y46,Trigger)</f>
        <v>0</v>
      </c>
      <c r="AA46" s="90"/>
      <c r="AF46" s="321"/>
      <c r="AH46" s="483"/>
      <c r="AI46" s="488">
        <v>40</v>
      </c>
      <c r="AJ46" s="489" t="b">
        <v>1</v>
      </c>
      <c r="AK46" s="489" t="str">
        <v>U9</v>
      </c>
      <c r="AL46" s="486" t="str">
        <f t="shared" si="1"/>
        <v>GBPFUT3MU9ConvAdj_Quote</v>
      </c>
      <c r="AM46" s="487" t="str">
        <f>_xll.qlFuturesConvAdjustmentQuote(AL46,IborIndex,AK46,F46,Volatility,MeanReversion,Permanent,OR(ISERROR(Z46),ISERROR(FuturesHWConvAdj!Q44:Q45)),ObjectOverwrite)</f>
        <v>GBPFUT3MU9ConvAdj_Quote#0000</v>
      </c>
      <c r="AN46" s="25" t="str">
        <f>_xll.ohRangeRetrieveError(AM46)</f>
        <v/>
      </c>
      <c r="AO46" s="478"/>
    </row>
    <row r="47" spans="1:41" x14ac:dyDescent="0.2">
      <c r="A47" s="96"/>
      <c r="B47" s="95">
        <v>41</v>
      </c>
      <c r="C47" s="94" t="b">
        <v>1</v>
      </c>
      <c r="D47" s="93" t="str">
        <v>Z9</v>
      </c>
      <c r="E47" s="92" t="str">
        <f t="shared" si="2"/>
        <v>GBPFUT3MZ9_Quote</v>
      </c>
      <c r="F47" s="91" t="str">
        <f>_xll.qlSimpleQuote(E47,,PriceTickValue,Permanent,Trigger,ObjectOverwrite)</f>
        <v>GBPFUT3MZ9_Quote#0000</v>
      </c>
      <c r="G47" s="54" t="str">
        <f>_xll.ohRangeRetrieveError(F47)</f>
        <v/>
      </c>
      <c r="H47" s="90"/>
      <c r="J47" s="96"/>
      <c r="K47" s="338">
        <v>41</v>
      </c>
      <c r="L47" s="337" t="b">
        <v>1</v>
      </c>
      <c r="M47" s="332" t="str">
        <v>Z9</v>
      </c>
      <c r="N47" s="336">
        <v>43817</v>
      </c>
      <c r="O47" s="332" t="str">
        <v>FSSZ9</v>
      </c>
      <c r="P47" s="335">
        <v>43817</v>
      </c>
      <c r="Q47" s="332">
        <v>98.22</v>
      </c>
      <c r="R47" s="332">
        <v>98.27</v>
      </c>
      <c r="S47" s="332">
        <v>0</v>
      </c>
      <c r="T47" s="332">
        <v>98.19</v>
      </c>
      <c r="U47" s="331">
        <f>_xll.qlMidSafe($Q47,$R47)</f>
        <v>98.245000000000005</v>
      </c>
      <c r="V47" s="325"/>
      <c r="W47" s="334" t="e">
        <v>#NUM!</v>
      </c>
      <c r="X47" s="325"/>
      <c r="Y47" s="333" t="e">
        <v>#NUM!</v>
      </c>
      <c r="Z47" s="331">
        <f>_xll.qlSimpleQuoteSetValue(F47,Y47,Trigger)</f>
        <v>0</v>
      </c>
      <c r="AA47" s="90"/>
      <c r="AF47" s="321"/>
      <c r="AH47" s="483"/>
      <c r="AI47" s="488">
        <v>41</v>
      </c>
      <c r="AJ47" s="489" t="b">
        <v>1</v>
      </c>
      <c r="AK47" s="489" t="str">
        <v>Z9</v>
      </c>
      <c r="AL47" s="486" t="str">
        <f t="shared" si="1"/>
        <v>GBPFUT3MZ9ConvAdj_Quote</v>
      </c>
      <c r="AM47" s="487" t="str">
        <f>_xll.qlFuturesConvAdjustmentQuote(AL47,IborIndex,AK47,F47,Volatility,MeanReversion,Permanent,OR(ISERROR(Z47),ISERROR(FuturesHWConvAdj!Q45:Q46)),ObjectOverwrite)</f>
        <v>GBPFUT3MZ9ConvAdj_Quote#0000</v>
      </c>
      <c r="AN47" s="25" t="str">
        <f>_xll.ohRangeRetrieveError(AM47)</f>
        <v/>
      </c>
      <c r="AO47" s="478"/>
    </row>
    <row r="48" spans="1:41" x14ac:dyDescent="0.2">
      <c r="A48" s="96"/>
      <c r="B48" s="95">
        <v>42</v>
      </c>
      <c r="C48" s="94" t="b">
        <v>1</v>
      </c>
      <c r="D48" s="93" t="str">
        <v>H0</v>
      </c>
      <c r="E48" s="92" t="str">
        <f t="shared" si="2"/>
        <v>GBPFUT3MH0_Quote</v>
      </c>
      <c r="F48" s="91" t="str">
        <f>_xll.qlSimpleQuote(E48,,PriceTickValue,Permanent,Trigger,ObjectOverwrite)</f>
        <v>GBPFUT3MH0_Quote#0000</v>
      </c>
      <c r="G48" s="54" t="str">
        <f>_xll.ohRangeRetrieveError(F48)</f>
        <v/>
      </c>
      <c r="H48" s="90"/>
      <c r="J48" s="96"/>
      <c r="K48" s="330">
        <v>42</v>
      </c>
      <c r="L48" s="329" t="b">
        <v>1</v>
      </c>
      <c r="M48" s="323" t="str">
        <v>H0</v>
      </c>
      <c r="N48" s="328">
        <v>43908</v>
      </c>
      <c r="O48" s="323" t="str">
        <v>FSSH0</v>
      </c>
      <c r="P48" s="327">
        <v>43908</v>
      </c>
      <c r="Q48" s="323">
        <v>98.16</v>
      </c>
      <c r="R48" s="323">
        <v>98.24</v>
      </c>
      <c r="S48" s="323">
        <v>0</v>
      </c>
      <c r="T48" s="323">
        <v>98.14</v>
      </c>
      <c r="U48" s="322">
        <f>_xll.qlMidSafe($Q48,$R48)</f>
        <v>98.199999999999989</v>
      </c>
      <c r="V48" s="325"/>
      <c r="W48" s="326" t="e">
        <v>#NUM!</v>
      </c>
      <c r="X48" s="325"/>
      <c r="Y48" s="324" t="e">
        <v>#NUM!</v>
      </c>
      <c r="Z48" s="322">
        <f>_xll.qlSimpleQuoteSetValue(F48,Y48,Trigger)</f>
        <v>0</v>
      </c>
      <c r="AA48" s="90"/>
      <c r="AH48" s="483"/>
      <c r="AI48" s="488">
        <v>42</v>
      </c>
      <c r="AJ48" s="489" t="b">
        <v>1</v>
      </c>
      <c r="AK48" s="489" t="str">
        <v>H0</v>
      </c>
      <c r="AL48" s="486" t="str">
        <f t="shared" si="1"/>
        <v>GBPFUT3MH0ConvAdj_Quote</v>
      </c>
      <c r="AM48" s="487" t="str">
        <f>_xll.qlFuturesConvAdjustmentQuote(AL48,IborIndex,AK48,F48,Volatility,MeanReversion,Permanent,OR(ISERROR(Z48),ISERROR(FuturesHWConvAdj!Q46:Q47)),ObjectOverwrite)</f>
        <v>GBPFUT3MH0ConvAdj_Quote#0000</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3" stopIfTrue="1" operator="greaterThan">
      <formula>0</formula>
    </cfRule>
    <cfRule type="cellIs" dxfId="28"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V1</v>
      </c>
      <c r="E5" s="92" t="str">
        <f t="shared" ref="E5:E36" si="0">Currency&amp;$D$3&amp;$E$3&amp;$D5&amp;QuoteSuffix</f>
        <v>GBPIMMFRA6MV1_Quote</v>
      </c>
      <c r="F5" s="98" t="str">
        <f>_xll.qlSimpleQuote(E5,,PriceTickValue,Permanent,Trigger,ObjectOverwrite)</f>
        <v>GBPIMMFRA6MV1_Quote#0000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X1</v>
      </c>
      <c r="E6" s="92" t="str">
        <f t="shared" si="0"/>
        <v>GBPIMMFRA6MX1_Quote</v>
      </c>
      <c r="F6" s="91" t="str">
        <f>_xll.qlSimpleQuote(E6,,PriceTickValue,Permanent,Trigger,ObjectOverwrite)</f>
        <v>GBPIMMFRA6MX1_Quote#0000</v>
      </c>
      <c r="G6" s="54" t="str">
        <f>_xll.ohRangeRetrieveError(F6)</f>
        <v/>
      </c>
      <c r="H6" s="90"/>
      <c r="J6" s="102"/>
      <c r="K6" s="165"/>
      <c r="L6" s="165"/>
      <c r="M6" s="165"/>
      <c r="N6" s="369">
        <f>_xll.qlCalendarEndOfMonth("TARGET",_xll.qlCalendarAdvance("TARGET",_xll.qlSettingsEvaluationDate(Trigger),"2d"))</f>
        <v>40847</v>
      </c>
      <c r="O6" s="165"/>
      <c r="P6" s="165"/>
      <c r="Q6" s="165"/>
      <c r="R6" s="165"/>
      <c r="S6" s="165"/>
      <c r="T6" s="165"/>
      <c r="U6" s="165"/>
      <c r="V6" s="325"/>
      <c r="W6" s="325"/>
      <c r="X6" s="165"/>
      <c r="Y6" s="165"/>
      <c r="Z6" s="361">
        <f>_xll.ohTrigger(Z8:Z11)</f>
        <v>1</v>
      </c>
      <c r="AA6" s="360"/>
    </row>
    <row r="7" spans="1:27" ht="11.25" customHeight="1" x14ac:dyDescent="0.2">
      <c r="A7" s="96"/>
      <c r="B7" s="95">
        <v>3</v>
      </c>
      <c r="C7" s="94" t="b">
        <v>0</v>
      </c>
      <c r="D7" s="93" t="str">
        <v>Z1</v>
      </c>
      <c r="E7" s="92" t="str">
        <f t="shared" si="0"/>
        <v>GBPIMMFRA6MZ1_Quote</v>
      </c>
      <c r="F7" s="91" t="str">
        <f>_xll.qlSimpleQuote(E7,,PriceTickValue,Permanent,Trigger,ObjectOverwrite)</f>
        <v>GBPIMMFRA6MZ1_Quote#0000</v>
      </c>
      <c r="G7" s="54" t="str">
        <f>_xll.ohRangeRetrieveError(F7)</f>
        <v/>
      </c>
      <c r="H7" s="90"/>
      <c r="J7" s="102"/>
      <c r="K7" s="368" t="s">
        <v>143</v>
      </c>
      <c r="L7" s="364" t="s">
        <v>142</v>
      </c>
      <c r="M7" s="364" t="s">
        <v>141</v>
      </c>
      <c r="N7" s="364" t="s">
        <v>259</v>
      </c>
      <c r="O7" s="367" t="str">
        <f>_xll.RData(O8:O11,P7:T7,"RTFEED:IDN",ReutersRtMode,,P8)</f>
        <v>Paused at 16:04:58</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F2</v>
      </c>
      <c r="E8" s="92" t="str">
        <f t="shared" si="0"/>
        <v>GBPIMMFRA6MF2_Quote</v>
      </c>
      <c r="F8" s="91" t="str">
        <f>_xll.qlSimpleQuote(E8,,PriceTickValue,Permanent,Trigger,ObjectOverwrite)</f>
        <v>GBPIMMFRA6MF2_Quote#0000</v>
      </c>
      <c r="G8" s="54" t="str">
        <f>_xll.ohRangeRetrieveError(F8)</f>
        <v/>
      </c>
      <c r="H8" s="90"/>
      <c r="J8" s="96"/>
      <c r="K8" s="351">
        <v>1</v>
      </c>
      <c r="L8" s="350" t="b">
        <v>0</v>
      </c>
      <c r="M8" s="345" t="str">
        <f t="array" ref="M8:M11">_xll.qlIMMcode(FuturesDates)</f>
        <v>X1</v>
      </c>
      <c r="N8" s="349">
        <f t="array" ref="N8:N11">_xll.qlIMMNextDates(N6,$L8:$L11)</f>
        <v>40863</v>
      </c>
      <c r="O8" s="345" t="str">
        <f t="array" ref="O8:O11">Currency&amp;"6F"&amp;K8:K11&amp;"="&amp;VLOOKUP(Contributor,ContributorTable,2,FALSE)</f>
        <v>GBP6F1=ICAP</v>
      </c>
      <c r="P8" s="348" t="s">
        <v>317</v>
      </c>
      <c r="Q8" s="345">
        <v>0.67</v>
      </c>
      <c r="R8" s="345">
        <v>0.73</v>
      </c>
      <c r="S8" s="345">
        <v>0</v>
      </c>
      <c r="T8" s="345">
        <v>0</v>
      </c>
      <c r="U8" s="344">
        <f>100-_xll.qlMidSafe($Q8,$R8)</f>
        <v>99.3</v>
      </c>
      <c r="V8" s="325"/>
      <c r="W8" s="608">
        <v>99.234999999999999</v>
      </c>
      <c r="X8" s="325"/>
      <c r="Y8" s="346">
        <f t="array" ref="Y8:Y11">QuoteStatic</f>
        <v>99.234999999999999</v>
      </c>
      <c r="Z8" s="344" t="e">
        <f>_xll.qlSimpleQuoteSetValue(F6,Y8,Trigger)</f>
        <v>#N/A</v>
      </c>
      <c r="AA8" s="90"/>
    </row>
    <row r="9" spans="1:27" x14ac:dyDescent="0.2">
      <c r="A9" s="96"/>
      <c r="B9" s="95">
        <v>5</v>
      </c>
      <c r="C9" s="94" t="b">
        <v>0</v>
      </c>
      <c r="D9" s="93" t="str">
        <v>G2</v>
      </c>
      <c r="E9" s="92" t="str">
        <f t="shared" si="0"/>
        <v>GBPIMMFRA6MG2_Quote</v>
      </c>
      <c r="F9" s="91" t="str">
        <f>_xll.qlSimpleQuote(E9,,PriceTickValue,Permanent,Trigger,ObjectOverwrite)</f>
        <v>GBPIMMFRA6MG2_Quote#0000</v>
      </c>
      <c r="G9" s="54" t="str">
        <f>_xll.ohRangeRetrieveError(F9)</f>
        <v/>
      </c>
      <c r="H9" s="90"/>
      <c r="J9" s="96"/>
      <c r="K9" s="338">
        <v>2</v>
      </c>
      <c r="L9" s="337" t="b">
        <v>0</v>
      </c>
      <c r="M9" s="332" t="str">
        <v>Z1</v>
      </c>
      <c r="N9" s="336">
        <v>40898</v>
      </c>
      <c r="O9" s="332" t="str">
        <v>GBP6F2=ICAP</v>
      </c>
      <c r="P9" s="335" t="s">
        <v>317</v>
      </c>
      <c r="Q9" s="332">
        <v>0.70499999999999996</v>
      </c>
      <c r="R9" s="332">
        <v>0.76500000000000001</v>
      </c>
      <c r="S9" s="332">
        <v>0</v>
      </c>
      <c r="T9" s="332">
        <v>0</v>
      </c>
      <c r="U9" s="331">
        <f>100-_xll.qlMidSafe($Q9,$R9)</f>
        <v>99.265000000000001</v>
      </c>
      <c r="V9" s="325"/>
      <c r="W9" s="609">
        <v>99.1</v>
      </c>
      <c r="X9" s="325"/>
      <c r="Y9" s="333">
        <v>99.1</v>
      </c>
      <c r="Z9" s="331" t="e">
        <f>_xll.qlSimpleQuoteSetValue(F7,Y9,Trigger)</f>
        <v>#N/A</v>
      </c>
      <c r="AA9" s="90"/>
    </row>
    <row r="10" spans="1:27" x14ac:dyDescent="0.2">
      <c r="A10" s="96"/>
      <c r="B10" s="95">
        <v>6</v>
      </c>
      <c r="C10" s="94" t="b">
        <v>0</v>
      </c>
      <c r="D10" s="93" t="str">
        <v>H2</v>
      </c>
      <c r="E10" s="92" t="str">
        <f t="shared" si="0"/>
        <v>GBPIMMFRA6MH2_Quote</v>
      </c>
      <c r="F10" s="91" t="str">
        <f>_xll.qlSimpleQuote(E10,,PriceTickValue,Permanent,Trigger,ObjectOverwrite)</f>
        <v>GBPIMMFRA6MH2_Quote#0000</v>
      </c>
      <c r="G10" s="54" t="str">
        <f>_xll.ohRangeRetrieveError(F10)</f>
        <v/>
      </c>
      <c r="H10" s="90"/>
      <c r="J10" s="96"/>
      <c r="K10" s="338">
        <v>3</v>
      </c>
      <c r="L10" s="337" t="b">
        <v>0</v>
      </c>
      <c r="M10" s="332" t="str">
        <v>F2</v>
      </c>
      <c r="N10" s="336">
        <v>40926</v>
      </c>
      <c r="O10" s="332" t="str">
        <v>GBP6F3=ICAP</v>
      </c>
      <c r="P10" s="335" t="s">
        <v>317</v>
      </c>
      <c r="Q10" s="332">
        <v>0.755</v>
      </c>
      <c r="R10" s="332">
        <v>0.81500000000000006</v>
      </c>
      <c r="S10" s="332">
        <v>0</v>
      </c>
      <c r="T10" s="332">
        <v>0</v>
      </c>
      <c r="U10" s="331">
        <f>100-_xll.qlMidSafe($Q10,$R10)</f>
        <v>99.215000000000003</v>
      </c>
      <c r="V10" s="325"/>
      <c r="W10" s="609">
        <v>98.95</v>
      </c>
      <c r="X10" s="325"/>
      <c r="Y10" s="333">
        <v>98.95</v>
      </c>
      <c r="Z10" s="331" t="e">
        <f>_xll.qlSimpleQuoteSetValue(F8,Y10,Trigger)</f>
        <v>#N/A</v>
      </c>
      <c r="AA10" s="90"/>
    </row>
    <row r="11" spans="1:27" x14ac:dyDescent="0.2">
      <c r="A11" s="96"/>
      <c r="B11" s="95">
        <v>7</v>
      </c>
      <c r="C11" s="94" t="b">
        <v>0</v>
      </c>
      <c r="D11" s="93" t="str">
        <v>J2</v>
      </c>
      <c r="E11" s="92" t="str">
        <f t="shared" si="0"/>
        <v>GBPIMMFRA6MJ2_Quote</v>
      </c>
      <c r="F11" s="91" t="str">
        <f>_xll.qlSimpleQuote(E11,,PriceTickValue,Permanent,Trigger,ObjectOverwrite)</f>
        <v>GBPIMMFRA6MJ2_Quote#0000</v>
      </c>
      <c r="G11" s="54" t="str">
        <f>_xll.ohRangeRetrieveError(F11)</f>
        <v/>
      </c>
      <c r="H11" s="90"/>
      <c r="J11" s="96"/>
      <c r="K11" s="330">
        <v>4</v>
      </c>
      <c r="L11" s="329" t="b">
        <v>0</v>
      </c>
      <c r="M11" s="323" t="str">
        <v>G2</v>
      </c>
      <c r="N11" s="328">
        <v>40954</v>
      </c>
      <c r="O11" s="323" t="str">
        <v>GBP6F4=ICAP</v>
      </c>
      <c r="P11" s="327" t="s">
        <v>317</v>
      </c>
      <c r="Q11" s="323">
        <v>0.82</v>
      </c>
      <c r="R11" s="323">
        <v>0.88000000000000012</v>
      </c>
      <c r="S11" s="323">
        <v>0</v>
      </c>
      <c r="T11" s="323">
        <v>0</v>
      </c>
      <c r="U11" s="322">
        <f>100-_xll.qlMidSafe($Q11,$R11)</f>
        <v>99.15</v>
      </c>
      <c r="V11" s="325"/>
      <c r="W11" s="610">
        <v>98.795000000000002</v>
      </c>
      <c r="X11" s="325"/>
      <c r="Y11" s="324">
        <v>98.795000000000002</v>
      </c>
      <c r="Z11" s="322" t="e">
        <f>_xll.qlSimpleQuoteSetValue(F9,Y11,Trigger)</f>
        <v>#N/A</v>
      </c>
      <c r="AA11" s="90"/>
    </row>
    <row r="12" spans="1:27" ht="12" thickBot="1" x14ac:dyDescent="0.25">
      <c r="A12" s="96"/>
      <c r="B12" s="95">
        <v>8</v>
      </c>
      <c r="C12" s="94" t="b">
        <v>0</v>
      </c>
      <c r="D12" s="93" t="str">
        <v>K2</v>
      </c>
      <c r="E12" s="92" t="str">
        <f t="shared" si="0"/>
        <v>GBPIMMFRA6MK2_Quote</v>
      </c>
      <c r="F12" s="91" t="str">
        <f>_xll.qlSimpleQuote(E12,,PriceTickValue,Permanent,Trigger,ObjectOverwrite)</f>
        <v>GBPIMMFRA6MK2_Quote#0000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M2</v>
      </c>
      <c r="E13" s="92" t="str">
        <f t="shared" si="0"/>
        <v>GBPIMMFRA6MM2_Quote</v>
      </c>
      <c r="F13" s="91" t="str">
        <f>_xll.qlSimpleQuote(E13,,PriceTickValue,Permanent,Trigger,ObjectOverwrite)</f>
        <v>GBPIMMFRA6MM2_Quote#0000</v>
      </c>
      <c r="G13" s="54" t="str">
        <f>_xll.ohRangeRetrieveError(F13)</f>
        <v/>
      </c>
      <c r="H13" s="90"/>
    </row>
    <row r="14" spans="1:27" x14ac:dyDescent="0.2">
      <c r="A14" s="96"/>
      <c r="B14" s="95">
        <v>10</v>
      </c>
      <c r="C14" s="94" t="b">
        <v>0</v>
      </c>
      <c r="D14" s="93" t="str">
        <v>N2</v>
      </c>
      <c r="E14" s="92" t="str">
        <f t="shared" si="0"/>
        <v>GBPIMMFRA6MN2_Quote</v>
      </c>
      <c r="F14" s="91" t="str">
        <f>_xll.qlSimpleQuote(E14,,PriceTickValue,Permanent,Trigger,ObjectOverwrite)</f>
        <v>GBPIMMFRA6MN2_Quote#0000</v>
      </c>
      <c r="G14" s="54" t="str">
        <f>_xll.ohRangeRetrieveError(F14)</f>
        <v/>
      </c>
      <c r="H14" s="90"/>
    </row>
    <row r="15" spans="1:27" x14ac:dyDescent="0.2">
      <c r="A15" s="96"/>
      <c r="B15" s="95">
        <v>11</v>
      </c>
      <c r="C15" s="94" t="b">
        <v>0</v>
      </c>
      <c r="D15" s="93" t="str">
        <v>Q2</v>
      </c>
      <c r="E15" s="92" t="str">
        <f t="shared" si="0"/>
        <v>GBPIMMFRA6MQ2_Quote</v>
      </c>
      <c r="F15" s="91" t="str">
        <f>_xll.qlSimpleQuote(E15,,PriceTickValue,Permanent,Trigger,ObjectOverwrite)</f>
        <v>GBPIMMFRA6MQ2_Quote#0000</v>
      </c>
      <c r="G15" s="54" t="str">
        <f>_xll.ohRangeRetrieveError(F15)</f>
        <v/>
      </c>
      <c r="H15" s="90"/>
    </row>
    <row r="16" spans="1:27" x14ac:dyDescent="0.2">
      <c r="A16" s="96"/>
      <c r="B16" s="95">
        <v>12</v>
      </c>
      <c r="C16" s="94" t="b">
        <v>0</v>
      </c>
      <c r="D16" s="93" t="str">
        <v>U2</v>
      </c>
      <c r="E16" s="92" t="str">
        <f t="shared" si="0"/>
        <v>GBPIMMFRA6MU2_Quote</v>
      </c>
      <c r="F16" s="91" t="str">
        <f>_xll.qlSimpleQuote(E16,,PriceTickValue,Permanent,Trigger,ObjectOverwrite)</f>
        <v>GBPIMMFRA6MU2_Quote#0000</v>
      </c>
      <c r="G16" s="54" t="str">
        <f>_xll.ohRangeRetrieveError(F16)</f>
        <v/>
      </c>
      <c r="H16" s="90"/>
    </row>
    <row r="17" spans="1:8" x14ac:dyDescent="0.2">
      <c r="A17" s="96"/>
      <c r="B17" s="95">
        <v>13</v>
      </c>
      <c r="C17" s="94" t="b">
        <v>0</v>
      </c>
      <c r="D17" s="93" t="str">
        <v>V2</v>
      </c>
      <c r="E17" s="92" t="str">
        <f t="shared" si="0"/>
        <v>GBPIMMFRA6MV2_Quote</v>
      </c>
      <c r="F17" s="91" t="str">
        <f>_xll.qlSimpleQuote(E17,,PriceTickValue,Permanent,Trigger,ObjectOverwrite)</f>
        <v>GBPIMMFRA6MV2_Quote#0000</v>
      </c>
      <c r="G17" s="54" t="str">
        <f>_xll.ohRangeRetrieveError(F17)</f>
        <v/>
      </c>
      <c r="H17" s="90"/>
    </row>
    <row r="18" spans="1:8" x14ac:dyDescent="0.2">
      <c r="A18" s="96"/>
      <c r="B18" s="95">
        <v>14</v>
      </c>
      <c r="C18" s="94" t="b">
        <v>0</v>
      </c>
      <c r="D18" s="93" t="str">
        <v>X2</v>
      </c>
      <c r="E18" s="92" t="str">
        <f t="shared" si="0"/>
        <v>GBPIMMFRA6MX2_Quote</v>
      </c>
      <c r="F18" s="91" t="str">
        <f>_xll.qlSimpleQuote(E18,,PriceTickValue,Permanent,Trigger,ObjectOverwrite)</f>
        <v>GBPIMMFRA6MX2_Quote#0000</v>
      </c>
      <c r="G18" s="54" t="str">
        <f>_xll.ohRangeRetrieveError(F18)</f>
        <v/>
      </c>
      <c r="H18" s="90"/>
    </row>
    <row r="19" spans="1:8" x14ac:dyDescent="0.2">
      <c r="A19" s="96"/>
      <c r="B19" s="95">
        <v>15</v>
      </c>
      <c r="C19" s="94" t="b">
        <v>0</v>
      </c>
      <c r="D19" s="93" t="str">
        <v>Z2</v>
      </c>
      <c r="E19" s="92" t="str">
        <f t="shared" si="0"/>
        <v>GBPIMMFRA6MZ2_Quote</v>
      </c>
      <c r="F19" s="91" t="str">
        <f>_xll.qlSimpleQuote(E19,,PriceTickValue,Permanent,Trigger,ObjectOverwrite)</f>
        <v>GBPIMMFRA6MZ2_Quote#0000</v>
      </c>
      <c r="G19" s="54" t="str">
        <f>_xll.ohRangeRetrieveError(F19)</f>
        <v/>
      </c>
      <c r="H19" s="90"/>
    </row>
    <row r="20" spans="1:8" x14ac:dyDescent="0.2">
      <c r="A20" s="96"/>
      <c r="B20" s="95">
        <v>16</v>
      </c>
      <c r="C20" s="94" t="b">
        <v>0</v>
      </c>
      <c r="D20" s="93" t="str">
        <v>F3</v>
      </c>
      <c r="E20" s="92" t="str">
        <f t="shared" si="0"/>
        <v>GBPIMMFRA6MF3_Quote</v>
      </c>
      <c r="F20" s="91" t="str">
        <f>_xll.qlSimpleQuote(E20,,PriceTickValue,Permanent,Trigger,ObjectOverwrite)</f>
        <v>GBPIMMFRA6MF3_Quote#0000</v>
      </c>
      <c r="G20" s="54" t="str">
        <f>_xll.ohRangeRetrieveError(F20)</f>
        <v/>
      </c>
      <c r="H20" s="90"/>
    </row>
    <row r="21" spans="1:8" x14ac:dyDescent="0.2">
      <c r="A21" s="96"/>
      <c r="B21" s="95">
        <v>17</v>
      </c>
      <c r="C21" s="94" t="b">
        <v>0</v>
      </c>
      <c r="D21" s="93" t="str">
        <v>G3</v>
      </c>
      <c r="E21" s="92" t="str">
        <f t="shared" si="0"/>
        <v>GBPIMMFRA6MG3_Quote</v>
      </c>
      <c r="F21" s="91" t="str">
        <f>_xll.qlSimpleQuote(E21,,PriceTickValue,Permanent,Trigger,ObjectOverwrite)</f>
        <v>GBPIMMFRA6MG3_Quote#0000</v>
      </c>
      <c r="G21" s="54" t="str">
        <f>_xll.ohRangeRetrieveError(F21)</f>
        <v/>
      </c>
      <c r="H21" s="90"/>
    </row>
    <row r="22" spans="1:8" x14ac:dyDescent="0.2">
      <c r="A22" s="96"/>
      <c r="B22" s="95">
        <v>18</v>
      </c>
      <c r="C22" s="94" t="b">
        <v>0</v>
      </c>
      <c r="D22" s="93" t="str">
        <v>H3</v>
      </c>
      <c r="E22" s="92" t="str">
        <f t="shared" si="0"/>
        <v>GBPIMMFRA6MH3_Quote</v>
      </c>
      <c r="F22" s="91" t="str">
        <f>_xll.qlSimpleQuote(E22,,PriceTickValue,Permanent,Trigger,ObjectOverwrite)</f>
        <v>GBPIMMFRA6MH3_Quote#0000</v>
      </c>
      <c r="G22" s="54" t="str">
        <f>_xll.ohRangeRetrieveError(F22)</f>
        <v/>
      </c>
      <c r="H22" s="90"/>
    </row>
    <row r="23" spans="1:8" x14ac:dyDescent="0.2">
      <c r="A23" s="96"/>
      <c r="B23" s="95">
        <v>19</v>
      </c>
      <c r="C23" s="94" t="b">
        <v>0</v>
      </c>
      <c r="D23" s="93" t="str">
        <v>J3</v>
      </c>
      <c r="E23" s="92" t="str">
        <f t="shared" si="0"/>
        <v>GBPIMMFRA6MJ3_Quote</v>
      </c>
      <c r="F23" s="91" t="str">
        <f>_xll.qlSimpleQuote(E23,,PriceTickValue,Permanent,Trigger,ObjectOverwrite)</f>
        <v>GBPIMMFRA6MJ3_Quote#0000</v>
      </c>
      <c r="G23" s="54" t="str">
        <f>_xll.ohRangeRetrieveError(F23)</f>
        <v/>
      </c>
      <c r="H23" s="90"/>
    </row>
    <row r="24" spans="1:8" x14ac:dyDescent="0.2">
      <c r="A24" s="96"/>
      <c r="B24" s="95">
        <v>20</v>
      </c>
      <c r="C24" s="94" t="b">
        <v>0</v>
      </c>
      <c r="D24" s="93" t="str">
        <v>K3</v>
      </c>
      <c r="E24" s="92" t="str">
        <f t="shared" si="0"/>
        <v>GBPIMMFRA6MK3_Quote</v>
      </c>
      <c r="F24" s="91" t="str">
        <f>_xll.qlSimpleQuote(E24,,PriceTickValue,Permanent,Trigger,ObjectOverwrite)</f>
        <v>GBPIMMFRA6MK3_Quote#0000</v>
      </c>
      <c r="G24" s="54" t="str">
        <f>_xll.ohRangeRetrieveError(F24)</f>
        <v/>
      </c>
      <c r="H24" s="90"/>
    </row>
    <row r="25" spans="1:8" x14ac:dyDescent="0.2">
      <c r="A25" s="96"/>
      <c r="B25" s="95">
        <v>21</v>
      </c>
      <c r="C25" s="94" t="b">
        <v>0</v>
      </c>
      <c r="D25" s="93" t="str">
        <v>M3</v>
      </c>
      <c r="E25" s="92" t="str">
        <f t="shared" si="0"/>
        <v>GBPIMMFRA6MM3_Quote</v>
      </c>
      <c r="F25" s="91" t="str">
        <f>_xll.qlSimpleQuote(E25,,PriceTickValue,Permanent,Trigger,ObjectOverwrite)</f>
        <v>GBPIMMFRA6MM3_Quote#0000</v>
      </c>
      <c r="G25" s="54" t="str">
        <f>_xll.ohRangeRetrieveError(F25)</f>
        <v/>
      </c>
      <c r="H25" s="90"/>
    </row>
    <row r="26" spans="1:8" x14ac:dyDescent="0.2">
      <c r="A26" s="96"/>
      <c r="B26" s="95">
        <v>22</v>
      </c>
      <c r="C26" s="94" t="b">
        <v>0</v>
      </c>
      <c r="D26" s="93" t="str">
        <v>N3</v>
      </c>
      <c r="E26" s="92" t="str">
        <f t="shared" si="0"/>
        <v>GBPIMMFRA6MN3_Quote</v>
      </c>
      <c r="F26" s="91" t="str">
        <f>_xll.qlSimpleQuote(E26,,PriceTickValue,Permanent,Trigger,ObjectOverwrite)</f>
        <v>GBPIMMFRA6MN3_Quote#0000</v>
      </c>
      <c r="G26" s="54" t="str">
        <f>_xll.ohRangeRetrieveError(F26)</f>
        <v/>
      </c>
      <c r="H26" s="90"/>
    </row>
    <row r="27" spans="1:8" x14ac:dyDescent="0.2">
      <c r="A27" s="96"/>
      <c r="B27" s="95">
        <v>23</v>
      </c>
      <c r="C27" s="94" t="b">
        <v>0</v>
      </c>
      <c r="D27" s="93" t="str">
        <v>Q3</v>
      </c>
      <c r="E27" s="92" t="str">
        <f t="shared" si="0"/>
        <v>GBPIMMFRA6MQ3_Quote</v>
      </c>
      <c r="F27" s="91" t="str">
        <f>_xll.qlSimpleQuote(E27,,PriceTickValue,Permanent,Trigger,ObjectOverwrite)</f>
        <v>GBPIMMFRA6MQ3_Quote#0000</v>
      </c>
      <c r="G27" s="54" t="str">
        <f>_xll.ohRangeRetrieveError(F27)</f>
        <v/>
      </c>
      <c r="H27" s="90"/>
    </row>
    <row r="28" spans="1:8" x14ac:dyDescent="0.2">
      <c r="A28" s="96"/>
      <c r="B28" s="95">
        <v>24</v>
      </c>
      <c r="C28" s="94" t="b">
        <v>0</v>
      </c>
      <c r="D28" s="93" t="str">
        <v>U3</v>
      </c>
      <c r="E28" s="92" t="str">
        <f t="shared" si="0"/>
        <v>GBPIMMFRA6MU3_Quote</v>
      </c>
      <c r="F28" s="91" t="str">
        <f>_xll.qlSimpleQuote(E28,,PriceTickValue,Permanent,Trigger,ObjectOverwrite)</f>
        <v>GBPIMMFRA6MU3_Quote#0000</v>
      </c>
      <c r="G28" s="54" t="str">
        <f>_xll.ohRangeRetrieveError(F28)</f>
        <v/>
      </c>
      <c r="H28" s="90"/>
    </row>
    <row r="29" spans="1:8" x14ac:dyDescent="0.2">
      <c r="A29" s="96"/>
      <c r="B29" s="95">
        <v>25</v>
      </c>
      <c r="C29" s="94" t="b">
        <v>0</v>
      </c>
      <c r="D29" s="93" t="str">
        <v>V3</v>
      </c>
      <c r="E29" s="92" t="str">
        <f t="shared" si="0"/>
        <v>GBPIMMFRA6MV3_Quote</v>
      </c>
      <c r="F29" s="91" t="str">
        <f>_xll.qlSimpleQuote(E29,,PriceTickValue,Permanent,Trigger,ObjectOverwrite)</f>
        <v>GBPIMMFRA6MV3_Quote#0000</v>
      </c>
      <c r="G29" s="54" t="str">
        <f>_xll.ohRangeRetrieveError(F29)</f>
        <v/>
      </c>
      <c r="H29" s="90"/>
    </row>
    <row r="30" spans="1:8" x14ac:dyDescent="0.2">
      <c r="A30" s="96"/>
      <c r="B30" s="95">
        <v>26</v>
      </c>
      <c r="C30" s="94" t="b">
        <v>0</v>
      </c>
      <c r="D30" s="93" t="str">
        <v>X3</v>
      </c>
      <c r="E30" s="92" t="str">
        <f t="shared" si="0"/>
        <v>GBPIMMFRA6MX3_Quote</v>
      </c>
      <c r="F30" s="91" t="str">
        <f>_xll.qlSimpleQuote(E30,,PriceTickValue,Permanent,Trigger,ObjectOverwrite)</f>
        <v>GBPIMMFRA6MX3_Quote#0000</v>
      </c>
      <c r="G30" s="54" t="str">
        <f>_xll.ohRangeRetrieveError(F30)</f>
        <v/>
      </c>
      <c r="H30" s="90"/>
    </row>
    <row r="31" spans="1:8" x14ac:dyDescent="0.2">
      <c r="A31" s="96"/>
      <c r="B31" s="95">
        <v>27</v>
      </c>
      <c r="C31" s="94" t="b">
        <v>0</v>
      </c>
      <c r="D31" s="93" t="str">
        <v>Z3</v>
      </c>
      <c r="E31" s="92" t="str">
        <f t="shared" si="0"/>
        <v>GBPIMMFRA6MZ3_Quote</v>
      </c>
      <c r="F31" s="91" t="str">
        <f>_xll.qlSimpleQuote(E31,,PriceTickValue,Permanent,Trigger,ObjectOverwrite)</f>
        <v>GBPIMMFRA6MZ3_Quote#0000</v>
      </c>
      <c r="G31" s="54" t="str">
        <f>_xll.ohRangeRetrieveError(F31)</f>
        <v/>
      </c>
      <c r="H31" s="90"/>
    </row>
    <row r="32" spans="1:8" x14ac:dyDescent="0.2">
      <c r="A32" s="96"/>
      <c r="B32" s="95">
        <v>28</v>
      </c>
      <c r="C32" s="94" t="b">
        <v>0</v>
      </c>
      <c r="D32" s="93" t="str">
        <v>F4</v>
      </c>
      <c r="E32" s="92" t="str">
        <f t="shared" si="0"/>
        <v>GBPIMMFRA6MF4_Quote</v>
      </c>
      <c r="F32" s="91" t="str">
        <f>_xll.qlSimpleQuote(E32,,PriceTickValue,Permanent,Trigger,ObjectOverwrite)</f>
        <v>GBPIMMFRA6MF4_Quote#0000</v>
      </c>
      <c r="G32" s="54" t="str">
        <f>_xll.ohRangeRetrieveError(F32)</f>
        <v/>
      </c>
      <c r="H32" s="90"/>
    </row>
    <row r="33" spans="1:8" x14ac:dyDescent="0.2">
      <c r="A33" s="96"/>
      <c r="B33" s="95">
        <v>29</v>
      </c>
      <c r="C33" s="94" t="b">
        <v>0</v>
      </c>
      <c r="D33" s="93" t="str">
        <v>G4</v>
      </c>
      <c r="E33" s="92" t="str">
        <f t="shared" si="0"/>
        <v>GBPIMMFRA6MG4_Quote</v>
      </c>
      <c r="F33" s="91" t="str">
        <f>_xll.qlSimpleQuote(E33,,PriceTickValue,Permanent,Trigger,ObjectOverwrite)</f>
        <v>GBPIMMFRA6MG4_Quote#0000</v>
      </c>
      <c r="G33" s="54" t="str">
        <f>_xll.ohRangeRetrieveError(F33)</f>
        <v/>
      </c>
      <c r="H33" s="90"/>
    </row>
    <row r="34" spans="1:8" x14ac:dyDescent="0.2">
      <c r="A34" s="96"/>
      <c r="B34" s="95">
        <v>30</v>
      </c>
      <c r="C34" s="94" t="b">
        <v>0</v>
      </c>
      <c r="D34" s="93" t="str">
        <v>H4</v>
      </c>
      <c r="E34" s="92" t="str">
        <f t="shared" si="0"/>
        <v>GBPIMMFRA6MH4_Quote</v>
      </c>
      <c r="F34" s="91" t="str">
        <f>_xll.qlSimpleQuote(E34,,PriceTickValue,Permanent,Trigger,ObjectOverwrite)</f>
        <v>GBPIMMFRA6MH4_Quote#0000</v>
      </c>
      <c r="G34" s="54" t="str">
        <f>_xll.ohRangeRetrieveError(F34)</f>
        <v/>
      </c>
      <c r="H34" s="90"/>
    </row>
    <row r="35" spans="1:8" x14ac:dyDescent="0.2">
      <c r="A35" s="96"/>
      <c r="B35" s="95">
        <v>31</v>
      </c>
      <c r="C35" s="94" t="b">
        <v>0</v>
      </c>
      <c r="D35" s="93" t="str">
        <v>J4</v>
      </c>
      <c r="E35" s="92" t="str">
        <f t="shared" si="0"/>
        <v>GBPIMMFRA6MJ4_Quote</v>
      </c>
      <c r="F35" s="91" t="str">
        <f>_xll.qlSimpleQuote(E35,,PriceTickValue,Permanent,Trigger,ObjectOverwrite)</f>
        <v>GBPIMMFRA6MJ4_Quote#0000</v>
      </c>
      <c r="G35" s="54" t="str">
        <f>_xll.ohRangeRetrieveError(F35)</f>
        <v/>
      </c>
      <c r="H35" s="90"/>
    </row>
    <row r="36" spans="1:8" x14ac:dyDescent="0.2">
      <c r="A36" s="96"/>
      <c r="B36" s="95">
        <v>32</v>
      </c>
      <c r="C36" s="94" t="b">
        <v>0</v>
      </c>
      <c r="D36" s="93" t="str">
        <v>K4</v>
      </c>
      <c r="E36" s="92" t="str">
        <f t="shared" si="0"/>
        <v>GBPIMMFRA6MK4_Quote</v>
      </c>
      <c r="F36" s="91" t="str">
        <f>_xll.qlSimpleQuote(E36,,PriceTickValue,Permanent,Trigger,ObjectOverwrite)</f>
        <v>GBPIMMFRA6MK4_Quote#0000</v>
      </c>
      <c r="G36" s="54" t="str">
        <f>_xll.ohRangeRetrieveError(F36)</f>
        <v/>
      </c>
      <c r="H36" s="90"/>
    </row>
    <row r="37" spans="1:8" x14ac:dyDescent="0.2">
      <c r="A37" s="96"/>
      <c r="B37" s="95">
        <v>33</v>
      </c>
      <c r="C37" s="94" t="b">
        <v>0</v>
      </c>
      <c r="D37" s="93" t="str">
        <v>M4</v>
      </c>
      <c r="E37" s="92" t="str">
        <f t="shared" ref="E37:E68" si="1">Currency&amp;$D$3&amp;$E$3&amp;$D37&amp;QuoteSuffix</f>
        <v>GBPIMMFRA6MM4_Quote</v>
      </c>
      <c r="F37" s="91" t="str">
        <f>_xll.qlSimpleQuote(E37,,PriceTickValue,Permanent,Trigger,ObjectOverwrite)</f>
        <v>GBPIMMFRA6MM4_Quote#0000</v>
      </c>
      <c r="G37" s="54" t="str">
        <f>_xll.ohRangeRetrieveError(F37)</f>
        <v/>
      </c>
      <c r="H37" s="90"/>
    </row>
    <row r="38" spans="1:8" x14ac:dyDescent="0.2">
      <c r="A38" s="96"/>
      <c r="B38" s="95">
        <v>34</v>
      </c>
      <c r="C38" s="94" t="b">
        <v>0</v>
      </c>
      <c r="D38" s="93" t="str">
        <v>N4</v>
      </c>
      <c r="E38" s="92" t="str">
        <f t="shared" si="1"/>
        <v>GBPIMMFRA6MN4_Quote</v>
      </c>
      <c r="F38" s="91" t="str">
        <f>_xll.qlSimpleQuote(E38,,PriceTickValue,Permanent,Trigger,ObjectOverwrite)</f>
        <v>GBPIMMFRA6MN4_Quote#0000</v>
      </c>
      <c r="G38" s="54" t="str">
        <f>_xll.ohRangeRetrieveError(F38)</f>
        <v/>
      </c>
      <c r="H38" s="90"/>
    </row>
    <row r="39" spans="1:8" x14ac:dyDescent="0.2">
      <c r="A39" s="96"/>
      <c r="B39" s="95">
        <v>35</v>
      </c>
      <c r="C39" s="94" t="b">
        <v>0</v>
      </c>
      <c r="D39" s="93" t="str">
        <v>Q4</v>
      </c>
      <c r="E39" s="92" t="str">
        <f t="shared" si="1"/>
        <v>GBPIMMFRA6MQ4_Quote</v>
      </c>
      <c r="F39" s="91" t="str">
        <f>_xll.qlSimpleQuote(E39,,PriceTickValue,Permanent,Trigger,ObjectOverwrite)</f>
        <v>GBPIMMFRA6MQ4_Quote#0000</v>
      </c>
      <c r="G39" s="54" t="str">
        <f>_xll.ohRangeRetrieveError(F39)</f>
        <v/>
      </c>
      <c r="H39" s="90"/>
    </row>
    <row r="40" spans="1:8" x14ac:dyDescent="0.2">
      <c r="A40" s="96"/>
      <c r="B40" s="95">
        <v>36</v>
      </c>
      <c r="C40" s="94" t="b">
        <v>0</v>
      </c>
      <c r="D40" s="93" t="str">
        <v>U4</v>
      </c>
      <c r="E40" s="92" t="str">
        <f t="shared" si="1"/>
        <v>GBPIMMFRA6MU4_Quote</v>
      </c>
      <c r="F40" s="91" t="str">
        <f>_xll.qlSimpleQuote(E40,,PriceTickValue,Permanent,Trigger,ObjectOverwrite)</f>
        <v>GBPIMMFRA6MU4_Quote#0000</v>
      </c>
      <c r="G40" s="54" t="str">
        <f>_xll.ohRangeRetrieveError(F40)</f>
        <v/>
      </c>
      <c r="H40" s="90"/>
    </row>
    <row r="41" spans="1:8" x14ac:dyDescent="0.2">
      <c r="A41" s="96"/>
      <c r="B41" s="95">
        <v>37</v>
      </c>
      <c r="C41" s="94" t="b">
        <v>0</v>
      </c>
      <c r="D41" s="93" t="str">
        <v>V4</v>
      </c>
      <c r="E41" s="92" t="str">
        <f t="shared" si="1"/>
        <v>GBPIMMFRA6MV4_Quote</v>
      </c>
      <c r="F41" s="91" t="str">
        <f>_xll.qlSimpleQuote(E41,,PriceTickValue,Permanent,Trigger,ObjectOverwrite)</f>
        <v>GBPIMMFRA6MV4_Quote#0000</v>
      </c>
      <c r="G41" s="54" t="str">
        <f>_xll.ohRangeRetrieveError(F41)</f>
        <v/>
      </c>
      <c r="H41" s="90"/>
    </row>
    <row r="42" spans="1:8" x14ac:dyDescent="0.2">
      <c r="A42" s="96"/>
      <c r="B42" s="95">
        <v>38</v>
      </c>
      <c r="C42" s="94" t="b">
        <v>0</v>
      </c>
      <c r="D42" s="93" t="str">
        <v>X4</v>
      </c>
      <c r="E42" s="92" t="str">
        <f t="shared" si="1"/>
        <v>GBPIMMFRA6MX4_Quote</v>
      </c>
      <c r="F42" s="91" t="str">
        <f>_xll.qlSimpleQuote(E42,,PriceTickValue,Permanent,Trigger,ObjectOverwrite)</f>
        <v>GBPIMMFRA6MX4_Quote#0000</v>
      </c>
      <c r="G42" s="54" t="str">
        <f>_xll.ohRangeRetrieveError(F42)</f>
        <v/>
      </c>
      <c r="H42" s="90"/>
    </row>
    <row r="43" spans="1:8" x14ac:dyDescent="0.2">
      <c r="A43" s="96"/>
      <c r="B43" s="95">
        <v>39</v>
      </c>
      <c r="C43" s="94" t="b">
        <v>0</v>
      </c>
      <c r="D43" s="93" t="str">
        <v>Z4</v>
      </c>
      <c r="E43" s="92" t="str">
        <f t="shared" si="1"/>
        <v>GBPIMMFRA6MZ4_Quote</v>
      </c>
      <c r="F43" s="91" t="str">
        <f>_xll.qlSimpleQuote(E43,,PriceTickValue,Permanent,Trigger,ObjectOverwrite)</f>
        <v>GBPIMMFRA6MZ4_Quote#0000</v>
      </c>
      <c r="G43" s="54" t="str">
        <f>_xll.ohRangeRetrieveError(F43)</f>
        <v/>
      </c>
      <c r="H43" s="90"/>
    </row>
    <row r="44" spans="1:8" x14ac:dyDescent="0.2">
      <c r="A44" s="96"/>
      <c r="B44" s="95">
        <v>40</v>
      </c>
      <c r="C44" s="94" t="b">
        <v>0</v>
      </c>
      <c r="D44" s="93" t="str">
        <v>F5</v>
      </c>
      <c r="E44" s="92" t="str">
        <f t="shared" si="1"/>
        <v>GBPIMMFRA6MF5_Quote</v>
      </c>
      <c r="F44" s="91" t="str">
        <f>_xll.qlSimpleQuote(E44,,PriceTickValue,Permanent,Trigger,ObjectOverwrite)</f>
        <v>GBPIMMFRA6MF5_Quote#0000</v>
      </c>
      <c r="G44" s="54" t="str">
        <f>_xll.ohRangeRetrieveError(F44)</f>
        <v/>
      </c>
      <c r="H44" s="90"/>
    </row>
    <row r="45" spans="1:8" x14ac:dyDescent="0.2">
      <c r="A45" s="96"/>
      <c r="B45" s="95">
        <v>41</v>
      </c>
      <c r="C45" s="94" t="b">
        <v>0</v>
      </c>
      <c r="D45" s="93" t="str">
        <v>G5</v>
      </c>
      <c r="E45" s="92" t="str">
        <f t="shared" si="1"/>
        <v>GBPIMMFRA6MG5_Quote</v>
      </c>
      <c r="F45" s="91" t="str">
        <f>_xll.qlSimpleQuote(E45,,PriceTickValue,Permanent,Trigger,ObjectOverwrite)</f>
        <v>GBPIMMFRA6MG5_Quote#0000</v>
      </c>
      <c r="G45" s="54" t="str">
        <f>_xll.ohRangeRetrieveError(F45)</f>
        <v/>
      </c>
      <c r="H45" s="90"/>
    </row>
    <row r="46" spans="1:8" x14ac:dyDescent="0.2">
      <c r="A46" s="96"/>
      <c r="B46" s="95">
        <v>42</v>
      </c>
      <c r="C46" s="94" t="b">
        <v>0</v>
      </c>
      <c r="D46" s="93" t="str">
        <v>H5</v>
      </c>
      <c r="E46" s="92" t="str">
        <f t="shared" si="1"/>
        <v>GBPIMMFRA6MH5_Quote</v>
      </c>
      <c r="F46" s="91" t="str">
        <f>_xll.qlSimpleQuote(E46,,PriceTickValue,Permanent,Trigger,ObjectOverwrite)</f>
        <v>GBPIMMFRA6MH5_Quote#0000</v>
      </c>
      <c r="G46" s="54" t="str">
        <f>_xll.ohRangeRetrieveError(F46)</f>
        <v/>
      </c>
      <c r="H46" s="90"/>
    </row>
    <row r="47" spans="1:8" x14ac:dyDescent="0.2">
      <c r="A47" s="96"/>
      <c r="B47" s="95">
        <v>43</v>
      </c>
      <c r="C47" s="94" t="b">
        <v>0</v>
      </c>
      <c r="D47" s="93" t="str">
        <v>J5</v>
      </c>
      <c r="E47" s="92" t="str">
        <f t="shared" si="1"/>
        <v>GBPIMMFRA6MJ5_Quote</v>
      </c>
      <c r="F47" s="91" t="str">
        <f>_xll.qlSimpleQuote(E47,,PriceTickValue,Permanent,Trigger,ObjectOverwrite)</f>
        <v>GBPIMMFRA6MJ5_Quote#0000</v>
      </c>
      <c r="G47" s="54" t="str">
        <f>_xll.ohRangeRetrieveError(F47)</f>
        <v/>
      </c>
      <c r="H47" s="90"/>
    </row>
    <row r="48" spans="1:8" x14ac:dyDescent="0.2">
      <c r="A48" s="96"/>
      <c r="B48" s="95">
        <v>44</v>
      </c>
      <c r="C48" s="94" t="b">
        <v>0</v>
      </c>
      <c r="D48" s="93" t="str">
        <v>K5</v>
      </c>
      <c r="E48" s="92" t="str">
        <f t="shared" si="1"/>
        <v>GBPIMMFRA6MK5_Quote</v>
      </c>
      <c r="F48" s="91" t="str">
        <f>_xll.qlSimpleQuote(E48,,PriceTickValue,Permanent,Trigger,ObjectOverwrite)</f>
        <v>GBPIMMFRA6MK5_Quote#0000</v>
      </c>
      <c r="G48" s="54" t="str">
        <f>_xll.ohRangeRetrieveError(F48)</f>
        <v/>
      </c>
      <c r="H48" s="90"/>
    </row>
    <row r="49" spans="1:8" x14ac:dyDescent="0.2">
      <c r="A49" s="96"/>
      <c r="B49" s="95">
        <v>45</v>
      </c>
      <c r="C49" s="94" t="b">
        <v>0</v>
      </c>
      <c r="D49" s="93" t="str">
        <v>M5</v>
      </c>
      <c r="E49" s="92" t="str">
        <f t="shared" si="1"/>
        <v>GBPIMMFRA6MM5_Quote</v>
      </c>
      <c r="F49" s="91" t="str">
        <f>_xll.qlSimpleQuote(E49,,PriceTickValue,Permanent,Trigger,ObjectOverwrite)</f>
        <v>GBPIMMFRA6MM5_Quote#0000</v>
      </c>
      <c r="G49" s="54" t="str">
        <f>_xll.ohRangeRetrieveError(F49)</f>
        <v/>
      </c>
      <c r="H49" s="90"/>
    </row>
    <row r="50" spans="1:8" x14ac:dyDescent="0.2">
      <c r="A50" s="96"/>
      <c r="B50" s="95">
        <v>46</v>
      </c>
      <c r="C50" s="94" t="b">
        <v>0</v>
      </c>
      <c r="D50" s="93" t="str">
        <v>N5</v>
      </c>
      <c r="E50" s="92" t="str">
        <f t="shared" si="1"/>
        <v>GBPIMMFRA6MN5_Quote</v>
      </c>
      <c r="F50" s="91" t="str">
        <f>_xll.qlSimpleQuote(E50,,PriceTickValue,Permanent,Trigger,ObjectOverwrite)</f>
        <v>GBPIMMFRA6MN5_Quote#0000</v>
      </c>
      <c r="G50" s="54" t="str">
        <f>_xll.ohRangeRetrieveError(F50)</f>
        <v/>
      </c>
      <c r="H50" s="90"/>
    </row>
    <row r="51" spans="1:8" x14ac:dyDescent="0.2">
      <c r="A51" s="96"/>
      <c r="B51" s="95">
        <v>47</v>
      </c>
      <c r="C51" s="94" t="b">
        <v>0</v>
      </c>
      <c r="D51" s="93" t="str">
        <v>Q5</v>
      </c>
      <c r="E51" s="92" t="str">
        <f t="shared" si="1"/>
        <v>GBPIMMFRA6MQ5_Quote</v>
      </c>
      <c r="F51" s="91" t="str">
        <f>_xll.qlSimpleQuote(E51,,PriceTickValue,Permanent,Trigger,ObjectOverwrite)</f>
        <v>GBPIMMFRA6MQ5_Quote#0000</v>
      </c>
      <c r="G51" s="54" t="str">
        <f>_xll.ohRangeRetrieveError(F51)</f>
        <v/>
      </c>
      <c r="H51" s="90"/>
    </row>
    <row r="52" spans="1:8" x14ac:dyDescent="0.2">
      <c r="A52" s="96"/>
      <c r="B52" s="95">
        <v>48</v>
      </c>
      <c r="C52" s="94" t="b">
        <v>0</v>
      </c>
      <c r="D52" s="93" t="str">
        <v>U5</v>
      </c>
      <c r="E52" s="92" t="str">
        <f t="shared" si="1"/>
        <v>GBPIMMFRA6MU5_Quote</v>
      </c>
      <c r="F52" s="91" t="str">
        <f>_xll.qlSimpleQuote(E52,,PriceTickValue,Permanent,Trigger,ObjectOverwrite)</f>
        <v>GBPIMMFRA6MU5_Quote#0000</v>
      </c>
      <c r="G52" s="54" t="str">
        <f>_xll.ohRangeRetrieveError(F52)</f>
        <v/>
      </c>
      <c r="H52" s="90"/>
    </row>
    <row r="53" spans="1:8" x14ac:dyDescent="0.2">
      <c r="A53" s="96"/>
      <c r="B53" s="95">
        <v>49</v>
      </c>
      <c r="C53" s="94" t="b">
        <v>0</v>
      </c>
      <c r="D53" s="93" t="str">
        <v>V5</v>
      </c>
      <c r="E53" s="92" t="str">
        <f t="shared" si="1"/>
        <v>GBPIMMFRA6MV5_Quote</v>
      </c>
      <c r="F53" s="91" t="str">
        <f>_xll.qlSimpleQuote(E53,,PriceTickValue,Permanent,Trigger,ObjectOverwrite)</f>
        <v>GBPIMMFRA6MV5_Quote#0000</v>
      </c>
      <c r="G53" s="54" t="str">
        <f>_xll.ohRangeRetrieveError(F53)</f>
        <v/>
      </c>
      <c r="H53" s="90"/>
    </row>
    <row r="54" spans="1:8" x14ac:dyDescent="0.2">
      <c r="A54" s="96"/>
      <c r="B54" s="95">
        <v>50</v>
      </c>
      <c r="C54" s="94" t="b">
        <v>0</v>
      </c>
      <c r="D54" s="93" t="str">
        <v>X5</v>
      </c>
      <c r="E54" s="92" t="str">
        <f t="shared" si="1"/>
        <v>GBPIMMFRA6MX5_Quote</v>
      </c>
      <c r="F54" s="91" t="str">
        <f>_xll.qlSimpleQuote(E54,,PriceTickValue,Permanent,Trigger,ObjectOverwrite)</f>
        <v>GBPIMMFRA6MX5_Quote#0000</v>
      </c>
      <c r="G54" s="54" t="str">
        <f>_xll.ohRangeRetrieveError(F54)</f>
        <v/>
      </c>
      <c r="H54" s="90"/>
    </row>
    <row r="55" spans="1:8" x14ac:dyDescent="0.2">
      <c r="A55" s="96"/>
      <c r="B55" s="95">
        <v>51</v>
      </c>
      <c r="C55" s="94" t="b">
        <v>0</v>
      </c>
      <c r="D55" s="93" t="str">
        <v>Z5</v>
      </c>
      <c r="E55" s="92" t="str">
        <f t="shared" si="1"/>
        <v>GBPIMMFRA6MZ5_Quote</v>
      </c>
      <c r="F55" s="91" t="str">
        <f>_xll.qlSimpleQuote(E55,,PriceTickValue,Permanent,Trigger,ObjectOverwrite)</f>
        <v>GBPIMMFRA6MZ5_Quote#0000</v>
      </c>
      <c r="G55" s="54" t="str">
        <f>_xll.ohRangeRetrieveError(F55)</f>
        <v/>
      </c>
      <c r="H55" s="90"/>
    </row>
    <row r="56" spans="1:8" x14ac:dyDescent="0.2">
      <c r="A56" s="96"/>
      <c r="B56" s="95">
        <v>52</v>
      </c>
      <c r="C56" s="94" t="b">
        <v>0</v>
      </c>
      <c r="D56" s="93" t="str">
        <v>F6</v>
      </c>
      <c r="E56" s="92" t="str">
        <f t="shared" si="1"/>
        <v>GBPIMMFRA6MF6_Quote</v>
      </c>
      <c r="F56" s="91" t="str">
        <f>_xll.qlSimpleQuote(E56,,PriceTickValue,Permanent,Trigger,ObjectOverwrite)</f>
        <v>GBPIMMFRA6MF6_Quote#0000</v>
      </c>
      <c r="G56" s="54" t="str">
        <f>_xll.ohRangeRetrieveError(F56)</f>
        <v/>
      </c>
      <c r="H56" s="90"/>
    </row>
    <row r="57" spans="1:8" x14ac:dyDescent="0.2">
      <c r="A57" s="96"/>
      <c r="B57" s="95">
        <v>53</v>
      </c>
      <c r="C57" s="94" t="b">
        <v>0</v>
      </c>
      <c r="D57" s="93" t="str">
        <v>G6</v>
      </c>
      <c r="E57" s="92" t="str">
        <f t="shared" si="1"/>
        <v>GBPIMMFRA6MG6_Quote</v>
      </c>
      <c r="F57" s="91" t="str">
        <f>_xll.qlSimpleQuote(E57,,PriceTickValue,Permanent,Trigger,ObjectOverwrite)</f>
        <v>GBPIMMFRA6MG6_Quote#0000</v>
      </c>
      <c r="G57" s="54" t="str">
        <f>_xll.ohRangeRetrieveError(F57)</f>
        <v/>
      </c>
      <c r="H57" s="90"/>
    </row>
    <row r="58" spans="1:8" x14ac:dyDescent="0.2">
      <c r="A58" s="96"/>
      <c r="B58" s="95">
        <v>54</v>
      </c>
      <c r="C58" s="94" t="b">
        <v>0</v>
      </c>
      <c r="D58" s="93" t="str">
        <v>H6</v>
      </c>
      <c r="E58" s="92" t="str">
        <f t="shared" si="1"/>
        <v>GBPIMMFRA6MH6_Quote</v>
      </c>
      <c r="F58" s="91" t="str">
        <f>_xll.qlSimpleQuote(E58,,PriceTickValue,Permanent,Trigger,ObjectOverwrite)</f>
        <v>GBPIMMFRA6MH6_Quote#0000</v>
      </c>
      <c r="G58" s="54" t="str">
        <f>_xll.ohRangeRetrieveError(F58)</f>
        <v/>
      </c>
      <c r="H58" s="90"/>
    </row>
    <row r="59" spans="1:8" x14ac:dyDescent="0.2">
      <c r="A59" s="96"/>
      <c r="B59" s="95">
        <v>55</v>
      </c>
      <c r="C59" s="94" t="b">
        <v>0</v>
      </c>
      <c r="D59" s="93" t="str">
        <v>J6</v>
      </c>
      <c r="E59" s="92" t="str">
        <f t="shared" si="1"/>
        <v>GBPIMMFRA6MJ6_Quote</v>
      </c>
      <c r="F59" s="91" t="str">
        <f>_xll.qlSimpleQuote(E59,,PriceTickValue,Permanent,Trigger,ObjectOverwrite)</f>
        <v>GBPIMMFRA6MJ6_Quote#0000</v>
      </c>
      <c r="G59" s="54" t="str">
        <f>_xll.ohRangeRetrieveError(F59)</f>
        <v/>
      </c>
      <c r="H59" s="90"/>
    </row>
    <row r="60" spans="1:8" x14ac:dyDescent="0.2">
      <c r="A60" s="96"/>
      <c r="B60" s="95">
        <v>56</v>
      </c>
      <c r="C60" s="94" t="b">
        <v>0</v>
      </c>
      <c r="D60" s="93" t="str">
        <v>K6</v>
      </c>
      <c r="E60" s="92" t="str">
        <f t="shared" si="1"/>
        <v>GBPIMMFRA6MK6_Quote</v>
      </c>
      <c r="F60" s="91" t="str">
        <f>_xll.qlSimpleQuote(E60,,PriceTickValue,Permanent,Trigger,ObjectOverwrite)</f>
        <v>GBPIMMFRA6MK6_Quote#0000</v>
      </c>
      <c r="G60" s="54" t="str">
        <f>_xll.ohRangeRetrieveError(F60)</f>
        <v/>
      </c>
      <c r="H60" s="90"/>
    </row>
    <row r="61" spans="1:8" x14ac:dyDescent="0.2">
      <c r="A61" s="96"/>
      <c r="B61" s="95">
        <v>57</v>
      </c>
      <c r="C61" s="94" t="b">
        <v>0</v>
      </c>
      <c r="D61" s="93" t="str">
        <v>M6</v>
      </c>
      <c r="E61" s="92" t="str">
        <f t="shared" si="1"/>
        <v>GBPIMMFRA6MM6_Quote</v>
      </c>
      <c r="F61" s="91" t="str">
        <f>_xll.qlSimpleQuote(E61,,PriceTickValue,Permanent,Trigger,ObjectOverwrite)</f>
        <v>GBPIMMFRA6MM6_Quote#0000</v>
      </c>
      <c r="G61" s="54" t="str">
        <f>_xll.ohRangeRetrieveError(F61)</f>
        <v/>
      </c>
      <c r="H61" s="90"/>
    </row>
    <row r="62" spans="1:8" x14ac:dyDescent="0.2">
      <c r="A62" s="96"/>
      <c r="B62" s="95">
        <v>58</v>
      </c>
      <c r="C62" s="94" t="b">
        <v>0</v>
      </c>
      <c r="D62" s="93" t="str">
        <v>N6</v>
      </c>
      <c r="E62" s="92" t="str">
        <f t="shared" si="1"/>
        <v>GBPIMMFRA6MN6_Quote</v>
      </c>
      <c r="F62" s="91" t="str">
        <f>_xll.qlSimpleQuote(E62,,PriceTickValue,Permanent,Trigger,ObjectOverwrite)</f>
        <v>GBPIMMFRA6MN6_Quote#0000</v>
      </c>
      <c r="G62" s="54" t="str">
        <f>_xll.ohRangeRetrieveError(F62)</f>
        <v/>
      </c>
      <c r="H62" s="90"/>
    </row>
    <row r="63" spans="1:8" x14ac:dyDescent="0.2">
      <c r="A63" s="96"/>
      <c r="B63" s="95">
        <v>59</v>
      </c>
      <c r="C63" s="94" t="b">
        <v>0</v>
      </c>
      <c r="D63" s="93" t="str">
        <v>Q6</v>
      </c>
      <c r="E63" s="92" t="str">
        <f t="shared" si="1"/>
        <v>GBPIMMFRA6MQ6_Quote</v>
      </c>
      <c r="F63" s="91" t="str">
        <f>_xll.qlSimpleQuote(E63,,PriceTickValue,Permanent,Trigger,ObjectOverwrite)</f>
        <v>GBPIMMFRA6MQ6_Quote#0000</v>
      </c>
      <c r="G63" s="54" t="str">
        <f>_xll.ohRangeRetrieveError(F63)</f>
        <v/>
      </c>
      <c r="H63" s="90"/>
    </row>
    <row r="64" spans="1:8" x14ac:dyDescent="0.2">
      <c r="A64" s="96"/>
      <c r="B64" s="95">
        <v>60</v>
      </c>
      <c r="C64" s="94" t="b">
        <v>0</v>
      </c>
      <c r="D64" s="93" t="str">
        <v>U6</v>
      </c>
      <c r="E64" s="92" t="str">
        <f t="shared" si="1"/>
        <v>GBPIMMFRA6MU6_Quote</v>
      </c>
      <c r="F64" s="91" t="str">
        <f>_xll.qlSimpleQuote(E64,,PriceTickValue,Permanent,Trigger,ObjectOverwrite)</f>
        <v>GBPIMMFRA6MU6_Quote#0000</v>
      </c>
      <c r="G64" s="54" t="str">
        <f>_xll.ohRangeRetrieveError(F64)</f>
        <v/>
      </c>
      <c r="H64" s="90"/>
    </row>
    <row r="65" spans="1:8" x14ac:dyDescent="0.2">
      <c r="A65" s="96"/>
      <c r="B65" s="95">
        <v>61</v>
      </c>
      <c r="C65" s="94" t="b">
        <v>0</v>
      </c>
      <c r="D65" s="93" t="str">
        <v>V6</v>
      </c>
      <c r="E65" s="92" t="str">
        <f t="shared" si="1"/>
        <v>GBPIMMFRA6MV6_Quote</v>
      </c>
      <c r="F65" s="91" t="str">
        <f>_xll.qlSimpleQuote(E65,,PriceTickValue,Permanent,Trigger,ObjectOverwrite)</f>
        <v>GBPIMMFRA6MV6_Quote#0000</v>
      </c>
      <c r="G65" s="54" t="str">
        <f>_xll.ohRangeRetrieveError(F65)</f>
        <v/>
      </c>
      <c r="H65" s="90"/>
    </row>
    <row r="66" spans="1:8" x14ac:dyDescent="0.2">
      <c r="A66" s="96"/>
      <c r="B66" s="95">
        <v>62</v>
      </c>
      <c r="C66" s="94" t="b">
        <v>0</v>
      </c>
      <c r="D66" s="93" t="str">
        <v>X6</v>
      </c>
      <c r="E66" s="92" t="str">
        <f t="shared" si="1"/>
        <v>GBPIMMFRA6MX6_Quote</v>
      </c>
      <c r="F66" s="91" t="str">
        <f>_xll.qlSimpleQuote(E66,,PriceTickValue,Permanent,Trigger,ObjectOverwrite)</f>
        <v>GBPIMMFRA6MX6_Quote#0000</v>
      </c>
      <c r="G66" s="54" t="str">
        <f>_xll.ohRangeRetrieveError(F66)</f>
        <v/>
      </c>
      <c r="H66" s="90"/>
    </row>
    <row r="67" spans="1:8" x14ac:dyDescent="0.2">
      <c r="A67" s="96"/>
      <c r="B67" s="95">
        <v>63</v>
      </c>
      <c r="C67" s="94" t="b">
        <v>0</v>
      </c>
      <c r="D67" s="93" t="str">
        <v>Z6</v>
      </c>
      <c r="E67" s="92" t="str">
        <f t="shared" si="1"/>
        <v>GBPIMMFRA6MZ6_Quote</v>
      </c>
      <c r="F67" s="91" t="str">
        <f>_xll.qlSimpleQuote(E67,,PriceTickValue,Permanent,Trigger,ObjectOverwrite)</f>
        <v>GBPIMMFRA6MZ6_Quote#0000</v>
      </c>
      <c r="G67" s="54" t="str">
        <f>_xll.ohRangeRetrieveError(F67)</f>
        <v/>
      </c>
      <c r="H67" s="90"/>
    </row>
    <row r="68" spans="1:8" x14ac:dyDescent="0.2">
      <c r="A68" s="96"/>
      <c r="B68" s="95">
        <v>64</v>
      </c>
      <c r="C68" s="94" t="b">
        <v>0</v>
      </c>
      <c r="D68" s="93" t="str">
        <v>F7</v>
      </c>
      <c r="E68" s="92" t="str">
        <f t="shared" si="1"/>
        <v>GBPIMMFRA6MF7_Quote</v>
      </c>
      <c r="F68" s="91" t="str">
        <f>_xll.qlSimpleQuote(E68,,PriceTickValue,Permanent,Trigger,ObjectOverwrite)</f>
        <v>GBPIMMFRA6MF7_Quote#0000</v>
      </c>
      <c r="G68" s="54" t="str">
        <f>_xll.ohRangeRetrieveError(F68)</f>
        <v/>
      </c>
      <c r="H68" s="90"/>
    </row>
    <row r="69" spans="1:8" x14ac:dyDescent="0.2">
      <c r="A69" s="96"/>
      <c r="B69" s="95">
        <v>65</v>
      </c>
      <c r="C69" s="94" t="b">
        <v>0</v>
      </c>
      <c r="D69" s="93" t="str">
        <v>G7</v>
      </c>
      <c r="E69" s="92" t="str">
        <f t="shared" ref="E69:E100" si="2">Currency&amp;$D$3&amp;$E$3&amp;$D69&amp;QuoteSuffix</f>
        <v>GBPIMMFRA6MG7_Quote</v>
      </c>
      <c r="F69" s="91" t="str">
        <f>_xll.qlSimpleQuote(E69,,PriceTickValue,Permanent,Trigger,ObjectOverwrite)</f>
        <v>GBPIMMFRA6MG7_Quote#0000</v>
      </c>
      <c r="G69" s="54" t="str">
        <f>_xll.ohRangeRetrieveError(F69)</f>
        <v/>
      </c>
      <c r="H69" s="90"/>
    </row>
    <row r="70" spans="1:8" x14ac:dyDescent="0.2">
      <c r="A70" s="96"/>
      <c r="B70" s="95">
        <v>66</v>
      </c>
      <c r="C70" s="94" t="b">
        <v>0</v>
      </c>
      <c r="D70" s="93" t="str">
        <v>H7</v>
      </c>
      <c r="E70" s="92" t="str">
        <f t="shared" si="2"/>
        <v>GBPIMMFRA6MH7_Quote</v>
      </c>
      <c r="F70" s="91" t="str">
        <f>_xll.qlSimpleQuote(E70,,PriceTickValue,Permanent,Trigger,ObjectOverwrite)</f>
        <v>GBPIMMFRA6MH7_Quote#0000</v>
      </c>
      <c r="G70" s="54" t="str">
        <f>_xll.ohRangeRetrieveError(F70)</f>
        <v/>
      </c>
      <c r="H70" s="90"/>
    </row>
    <row r="71" spans="1:8" x14ac:dyDescent="0.2">
      <c r="A71" s="96"/>
      <c r="B71" s="95">
        <v>67</v>
      </c>
      <c r="C71" s="94" t="b">
        <v>0</v>
      </c>
      <c r="D71" s="93" t="str">
        <v>J7</v>
      </c>
      <c r="E71" s="92" t="str">
        <f t="shared" si="2"/>
        <v>GBPIMMFRA6MJ7_Quote</v>
      </c>
      <c r="F71" s="91" t="str">
        <f>_xll.qlSimpleQuote(E71,,PriceTickValue,Permanent,Trigger,ObjectOverwrite)</f>
        <v>GBPIMMFRA6MJ7_Quote#0000</v>
      </c>
      <c r="G71" s="54" t="str">
        <f>_xll.ohRangeRetrieveError(F71)</f>
        <v/>
      </c>
      <c r="H71" s="90"/>
    </row>
    <row r="72" spans="1:8" x14ac:dyDescent="0.2">
      <c r="A72" s="96"/>
      <c r="B72" s="95">
        <v>68</v>
      </c>
      <c r="C72" s="94" t="b">
        <v>0</v>
      </c>
      <c r="D72" s="93" t="str">
        <v>K7</v>
      </c>
      <c r="E72" s="92" t="str">
        <f t="shared" si="2"/>
        <v>GBPIMMFRA6MK7_Quote</v>
      </c>
      <c r="F72" s="91" t="str">
        <f>_xll.qlSimpleQuote(E72,,PriceTickValue,Permanent,Trigger,ObjectOverwrite)</f>
        <v>GBPIMMFRA6MK7_Quote#0000</v>
      </c>
      <c r="G72" s="54" t="str">
        <f>_xll.ohRangeRetrieveError(F72)</f>
        <v/>
      </c>
      <c r="H72" s="90"/>
    </row>
    <row r="73" spans="1:8" x14ac:dyDescent="0.2">
      <c r="A73" s="96"/>
      <c r="B73" s="95">
        <v>69</v>
      </c>
      <c r="C73" s="94" t="b">
        <v>0</v>
      </c>
      <c r="D73" s="93" t="str">
        <v>M7</v>
      </c>
      <c r="E73" s="92" t="str">
        <f t="shared" si="2"/>
        <v>GBPIMMFRA6MM7_Quote</v>
      </c>
      <c r="F73" s="91" t="str">
        <f>_xll.qlSimpleQuote(E73,,PriceTickValue,Permanent,Trigger,ObjectOverwrite)</f>
        <v>GBPIMMFRA6MM7_Quote#0000</v>
      </c>
      <c r="G73" s="54" t="str">
        <f>_xll.ohRangeRetrieveError(F73)</f>
        <v/>
      </c>
      <c r="H73" s="90"/>
    </row>
    <row r="74" spans="1:8" x14ac:dyDescent="0.2">
      <c r="A74" s="96"/>
      <c r="B74" s="95">
        <v>70</v>
      </c>
      <c r="C74" s="94" t="b">
        <v>0</v>
      </c>
      <c r="D74" s="93" t="str">
        <v>N7</v>
      </c>
      <c r="E74" s="92" t="str">
        <f t="shared" si="2"/>
        <v>GBPIMMFRA6MN7_Quote</v>
      </c>
      <c r="F74" s="91" t="str">
        <f>_xll.qlSimpleQuote(E74,,PriceTickValue,Permanent,Trigger,ObjectOverwrite)</f>
        <v>GBPIMMFRA6MN7_Quote#0000</v>
      </c>
      <c r="G74" s="54" t="str">
        <f>_xll.ohRangeRetrieveError(F74)</f>
        <v/>
      </c>
      <c r="H74" s="90"/>
    </row>
    <row r="75" spans="1:8" x14ac:dyDescent="0.2">
      <c r="A75" s="96"/>
      <c r="B75" s="95">
        <v>71</v>
      </c>
      <c r="C75" s="94" t="b">
        <v>0</v>
      </c>
      <c r="D75" s="93" t="str">
        <v>Q7</v>
      </c>
      <c r="E75" s="92" t="str">
        <f t="shared" si="2"/>
        <v>GBPIMMFRA6MQ7_Quote</v>
      </c>
      <c r="F75" s="91" t="str">
        <f>_xll.qlSimpleQuote(E75,,PriceTickValue,Permanent,Trigger,ObjectOverwrite)</f>
        <v>GBPIMMFRA6MQ7_Quote#0000</v>
      </c>
      <c r="G75" s="54" t="str">
        <f>_xll.ohRangeRetrieveError(F75)</f>
        <v/>
      </c>
      <c r="H75" s="90"/>
    </row>
    <row r="76" spans="1:8" x14ac:dyDescent="0.2">
      <c r="A76" s="96"/>
      <c r="B76" s="95">
        <v>72</v>
      </c>
      <c r="C76" s="94" t="b">
        <v>0</v>
      </c>
      <c r="D76" s="93" t="str">
        <v>U7</v>
      </c>
      <c r="E76" s="92" t="str">
        <f t="shared" si="2"/>
        <v>GBPIMMFRA6MU7_Quote</v>
      </c>
      <c r="F76" s="91" t="str">
        <f>_xll.qlSimpleQuote(E76,,PriceTickValue,Permanent,Trigger,ObjectOverwrite)</f>
        <v>GBPIMMFRA6MU7_Quote#0000</v>
      </c>
      <c r="G76" s="54" t="str">
        <f>_xll.ohRangeRetrieveError(F76)</f>
        <v/>
      </c>
      <c r="H76" s="90"/>
    </row>
    <row r="77" spans="1:8" x14ac:dyDescent="0.2">
      <c r="A77" s="96"/>
      <c r="B77" s="95">
        <v>73</v>
      </c>
      <c r="C77" s="94" t="b">
        <v>0</v>
      </c>
      <c r="D77" s="93" t="str">
        <v>V7</v>
      </c>
      <c r="E77" s="92" t="str">
        <f t="shared" si="2"/>
        <v>GBPIMMFRA6MV7_Quote</v>
      </c>
      <c r="F77" s="91" t="str">
        <f>_xll.qlSimpleQuote(E77,,PriceTickValue,Permanent,Trigger,ObjectOverwrite)</f>
        <v>GBPIMMFRA6MV7_Quote#0000</v>
      </c>
      <c r="G77" s="54" t="str">
        <f>_xll.ohRangeRetrieveError(F77)</f>
        <v/>
      </c>
      <c r="H77" s="90"/>
    </row>
    <row r="78" spans="1:8" x14ac:dyDescent="0.2">
      <c r="A78" s="96"/>
      <c r="B78" s="95">
        <v>74</v>
      </c>
      <c r="C78" s="94" t="b">
        <v>0</v>
      </c>
      <c r="D78" s="93" t="str">
        <v>X7</v>
      </c>
      <c r="E78" s="92" t="str">
        <f t="shared" si="2"/>
        <v>GBPIMMFRA6MX7_Quote</v>
      </c>
      <c r="F78" s="91" t="str">
        <f>_xll.qlSimpleQuote(E78,,PriceTickValue,Permanent,Trigger,ObjectOverwrite)</f>
        <v>GBPIMMFRA6MX7_Quote#0000</v>
      </c>
      <c r="G78" s="54" t="str">
        <f>_xll.ohRangeRetrieveError(F78)</f>
        <v/>
      </c>
      <c r="H78" s="90"/>
    </row>
    <row r="79" spans="1:8" x14ac:dyDescent="0.2">
      <c r="A79" s="96"/>
      <c r="B79" s="95">
        <v>75</v>
      </c>
      <c r="C79" s="94" t="b">
        <v>0</v>
      </c>
      <c r="D79" s="93" t="str">
        <v>Z7</v>
      </c>
      <c r="E79" s="92" t="str">
        <f t="shared" si="2"/>
        <v>GBPIMMFRA6MZ7_Quote</v>
      </c>
      <c r="F79" s="91" t="str">
        <f>_xll.qlSimpleQuote(E79,,PriceTickValue,Permanent,Trigger,ObjectOverwrite)</f>
        <v>GBPIMMFRA6MZ7_Quote#0000</v>
      </c>
      <c r="G79" s="54" t="str">
        <f>_xll.ohRangeRetrieveError(F79)</f>
        <v/>
      </c>
      <c r="H79" s="90"/>
    </row>
    <row r="80" spans="1:8" x14ac:dyDescent="0.2">
      <c r="A80" s="96"/>
      <c r="B80" s="95">
        <v>76</v>
      </c>
      <c r="C80" s="94" t="b">
        <v>0</v>
      </c>
      <c r="D80" s="93" t="str">
        <v>F8</v>
      </c>
      <c r="E80" s="92" t="str">
        <f t="shared" si="2"/>
        <v>GBPIMMFRA6MF8_Quote</v>
      </c>
      <c r="F80" s="91" t="str">
        <f>_xll.qlSimpleQuote(E80,,PriceTickValue,Permanent,Trigger,ObjectOverwrite)</f>
        <v>GBPIMMFRA6MF8_Quote#0000</v>
      </c>
      <c r="G80" s="54" t="str">
        <f>_xll.ohRangeRetrieveError(F80)</f>
        <v/>
      </c>
      <c r="H80" s="90"/>
    </row>
    <row r="81" spans="1:8" x14ac:dyDescent="0.2">
      <c r="A81" s="96"/>
      <c r="B81" s="95">
        <v>77</v>
      </c>
      <c r="C81" s="94" t="b">
        <v>0</v>
      </c>
      <c r="D81" s="93" t="str">
        <v>G8</v>
      </c>
      <c r="E81" s="92" t="str">
        <f t="shared" si="2"/>
        <v>GBPIMMFRA6MG8_Quote</v>
      </c>
      <c r="F81" s="91" t="str">
        <f>_xll.qlSimpleQuote(E81,,PriceTickValue,Permanent,Trigger,ObjectOverwrite)</f>
        <v>GBPIMMFRA6MG8_Quote#0000</v>
      </c>
      <c r="G81" s="54" t="str">
        <f>_xll.ohRangeRetrieveError(F81)</f>
        <v/>
      </c>
      <c r="H81" s="90"/>
    </row>
    <row r="82" spans="1:8" x14ac:dyDescent="0.2">
      <c r="A82" s="96"/>
      <c r="B82" s="95">
        <v>78</v>
      </c>
      <c r="C82" s="94" t="b">
        <v>0</v>
      </c>
      <c r="D82" s="93" t="str">
        <v>H8</v>
      </c>
      <c r="E82" s="92" t="str">
        <f t="shared" si="2"/>
        <v>GBPIMMFRA6MH8_Quote</v>
      </c>
      <c r="F82" s="91" t="str">
        <f>_xll.qlSimpleQuote(E82,,PriceTickValue,Permanent,Trigger,ObjectOverwrite)</f>
        <v>GBPIMMFRA6MH8_Quote#0000</v>
      </c>
      <c r="G82" s="54" t="str">
        <f>_xll.ohRangeRetrieveError(F82)</f>
        <v/>
      </c>
      <c r="H82" s="90"/>
    </row>
    <row r="83" spans="1:8" x14ac:dyDescent="0.2">
      <c r="A83" s="96"/>
      <c r="B83" s="95">
        <v>79</v>
      </c>
      <c r="C83" s="94" t="b">
        <v>0</v>
      </c>
      <c r="D83" s="93" t="str">
        <v>J8</v>
      </c>
      <c r="E83" s="92" t="str">
        <f t="shared" si="2"/>
        <v>GBPIMMFRA6MJ8_Quote</v>
      </c>
      <c r="F83" s="91" t="str">
        <f>_xll.qlSimpleQuote(E83,,PriceTickValue,Permanent,Trigger,ObjectOverwrite)</f>
        <v>GBPIMMFRA6MJ8_Quote#0000</v>
      </c>
      <c r="G83" s="54" t="str">
        <f>_xll.ohRangeRetrieveError(F83)</f>
        <v/>
      </c>
      <c r="H83" s="90"/>
    </row>
    <row r="84" spans="1:8" x14ac:dyDescent="0.2">
      <c r="A84" s="96"/>
      <c r="B84" s="95">
        <v>80</v>
      </c>
      <c r="C84" s="94" t="b">
        <v>0</v>
      </c>
      <c r="D84" s="93" t="str">
        <v>K8</v>
      </c>
      <c r="E84" s="92" t="str">
        <f t="shared" si="2"/>
        <v>GBPIMMFRA6MK8_Quote</v>
      </c>
      <c r="F84" s="91" t="str">
        <f>_xll.qlSimpleQuote(E84,,PriceTickValue,Permanent,Trigger,ObjectOverwrite)</f>
        <v>GBPIMMFRA6MK8_Quote#0000</v>
      </c>
      <c r="G84" s="54" t="str">
        <f>_xll.ohRangeRetrieveError(F84)</f>
        <v/>
      </c>
      <c r="H84" s="90"/>
    </row>
    <row r="85" spans="1:8" x14ac:dyDescent="0.2">
      <c r="A85" s="96"/>
      <c r="B85" s="95">
        <v>81</v>
      </c>
      <c r="C85" s="94" t="b">
        <v>0</v>
      </c>
      <c r="D85" s="93" t="str">
        <v>M8</v>
      </c>
      <c r="E85" s="92" t="str">
        <f t="shared" si="2"/>
        <v>GBPIMMFRA6MM8_Quote</v>
      </c>
      <c r="F85" s="91" t="str">
        <f>_xll.qlSimpleQuote(E85,,PriceTickValue,Permanent,Trigger,ObjectOverwrite)</f>
        <v>GBPIMMFRA6MM8_Quote#0000</v>
      </c>
      <c r="G85" s="54" t="str">
        <f>_xll.ohRangeRetrieveError(F85)</f>
        <v/>
      </c>
      <c r="H85" s="90"/>
    </row>
    <row r="86" spans="1:8" x14ac:dyDescent="0.2">
      <c r="A86" s="96"/>
      <c r="B86" s="95">
        <v>82</v>
      </c>
      <c r="C86" s="94" t="b">
        <v>0</v>
      </c>
      <c r="D86" s="93" t="str">
        <v>N8</v>
      </c>
      <c r="E86" s="92" t="str">
        <f t="shared" si="2"/>
        <v>GBPIMMFRA6MN8_Quote</v>
      </c>
      <c r="F86" s="91" t="str">
        <f>_xll.qlSimpleQuote(E86,,PriceTickValue,Permanent,Trigger,ObjectOverwrite)</f>
        <v>GBPIMMFRA6MN8_Quote#0000</v>
      </c>
      <c r="G86" s="54" t="str">
        <f>_xll.ohRangeRetrieveError(F86)</f>
        <v/>
      </c>
      <c r="H86" s="90"/>
    </row>
    <row r="87" spans="1:8" x14ac:dyDescent="0.2">
      <c r="A87" s="96"/>
      <c r="B87" s="95">
        <v>83</v>
      </c>
      <c r="C87" s="94" t="b">
        <v>0</v>
      </c>
      <c r="D87" s="93" t="str">
        <v>Q8</v>
      </c>
      <c r="E87" s="92" t="str">
        <f t="shared" si="2"/>
        <v>GBPIMMFRA6MQ8_Quote</v>
      </c>
      <c r="F87" s="91" t="str">
        <f>_xll.qlSimpleQuote(E87,,PriceTickValue,Permanent,Trigger,ObjectOverwrite)</f>
        <v>GBPIMMFRA6MQ8_Quote#0000</v>
      </c>
      <c r="G87" s="54" t="str">
        <f>_xll.ohRangeRetrieveError(F87)</f>
        <v/>
      </c>
      <c r="H87" s="90"/>
    </row>
    <row r="88" spans="1:8" x14ac:dyDescent="0.2">
      <c r="A88" s="96"/>
      <c r="B88" s="95">
        <v>84</v>
      </c>
      <c r="C88" s="94" t="b">
        <v>0</v>
      </c>
      <c r="D88" s="93" t="str">
        <v>U8</v>
      </c>
      <c r="E88" s="92" t="str">
        <f t="shared" si="2"/>
        <v>GBPIMMFRA6MU8_Quote</v>
      </c>
      <c r="F88" s="91" t="str">
        <f>_xll.qlSimpleQuote(E88,,PriceTickValue,Permanent,Trigger,ObjectOverwrite)</f>
        <v>GBPIMMFRA6MU8_Quote#0000</v>
      </c>
      <c r="G88" s="54" t="str">
        <f>_xll.ohRangeRetrieveError(F88)</f>
        <v/>
      </c>
      <c r="H88" s="90"/>
    </row>
    <row r="89" spans="1:8" x14ac:dyDescent="0.2">
      <c r="A89" s="96"/>
      <c r="B89" s="95">
        <v>85</v>
      </c>
      <c r="C89" s="94" t="b">
        <v>0</v>
      </c>
      <c r="D89" s="93" t="str">
        <v>V8</v>
      </c>
      <c r="E89" s="92" t="str">
        <f t="shared" si="2"/>
        <v>GBPIMMFRA6MV8_Quote</v>
      </c>
      <c r="F89" s="91" t="str">
        <f>_xll.qlSimpleQuote(E89,,PriceTickValue,Permanent,Trigger,ObjectOverwrite)</f>
        <v>GBPIMMFRA6MV8_Quote#0000</v>
      </c>
      <c r="G89" s="54" t="str">
        <f>_xll.ohRangeRetrieveError(F89)</f>
        <v/>
      </c>
      <c r="H89" s="90"/>
    </row>
    <row r="90" spans="1:8" x14ac:dyDescent="0.2">
      <c r="A90" s="96"/>
      <c r="B90" s="95">
        <v>86</v>
      </c>
      <c r="C90" s="94" t="b">
        <v>0</v>
      </c>
      <c r="D90" s="93" t="str">
        <v>X8</v>
      </c>
      <c r="E90" s="92" t="str">
        <f t="shared" si="2"/>
        <v>GBPIMMFRA6MX8_Quote</v>
      </c>
      <c r="F90" s="91" t="str">
        <f>_xll.qlSimpleQuote(E90,,PriceTickValue,Permanent,Trigger,ObjectOverwrite)</f>
        <v>GBPIMMFRA6MX8_Quote#0000</v>
      </c>
      <c r="G90" s="54" t="str">
        <f>_xll.ohRangeRetrieveError(F90)</f>
        <v/>
      </c>
      <c r="H90" s="90"/>
    </row>
    <row r="91" spans="1:8" x14ac:dyDescent="0.2">
      <c r="A91" s="96"/>
      <c r="B91" s="95">
        <v>87</v>
      </c>
      <c r="C91" s="94" t="b">
        <v>0</v>
      </c>
      <c r="D91" s="93" t="str">
        <v>Z8</v>
      </c>
      <c r="E91" s="92" t="str">
        <f t="shared" si="2"/>
        <v>GBPIMMFRA6MZ8_Quote</v>
      </c>
      <c r="F91" s="91" t="str">
        <f>_xll.qlSimpleQuote(E91,,PriceTickValue,Permanent,Trigger,ObjectOverwrite)</f>
        <v>GBPIMMFRA6MZ8_Quote#0000</v>
      </c>
      <c r="G91" s="54" t="str">
        <f>_xll.ohRangeRetrieveError(F91)</f>
        <v/>
      </c>
      <c r="H91" s="90"/>
    </row>
    <row r="92" spans="1:8" x14ac:dyDescent="0.2">
      <c r="A92" s="96"/>
      <c r="B92" s="95">
        <v>88</v>
      </c>
      <c r="C92" s="94" t="b">
        <v>0</v>
      </c>
      <c r="D92" s="93" t="str">
        <v>F9</v>
      </c>
      <c r="E92" s="92" t="str">
        <f t="shared" si="2"/>
        <v>GBPIMMFRA6MF9_Quote</v>
      </c>
      <c r="F92" s="91" t="str">
        <f>_xll.qlSimpleQuote(E92,,PriceTickValue,Permanent,Trigger,ObjectOverwrite)</f>
        <v>GBPIMMFRA6MF9_Quote#0000</v>
      </c>
      <c r="G92" s="54" t="str">
        <f>_xll.ohRangeRetrieveError(F92)</f>
        <v/>
      </c>
      <c r="H92" s="90"/>
    </row>
    <row r="93" spans="1:8" x14ac:dyDescent="0.2">
      <c r="A93" s="96"/>
      <c r="B93" s="95">
        <v>89</v>
      </c>
      <c r="C93" s="94" t="b">
        <v>0</v>
      </c>
      <c r="D93" s="93" t="str">
        <v>G9</v>
      </c>
      <c r="E93" s="92" t="str">
        <f t="shared" si="2"/>
        <v>GBPIMMFRA6MG9_Quote</v>
      </c>
      <c r="F93" s="91" t="str">
        <f>_xll.qlSimpleQuote(E93,,PriceTickValue,Permanent,Trigger,ObjectOverwrite)</f>
        <v>GBPIMMFRA6MG9_Quote#0000</v>
      </c>
      <c r="G93" s="54" t="str">
        <f>_xll.ohRangeRetrieveError(F93)</f>
        <v/>
      </c>
      <c r="H93" s="90"/>
    </row>
    <row r="94" spans="1:8" x14ac:dyDescent="0.2">
      <c r="A94" s="96"/>
      <c r="B94" s="95">
        <v>90</v>
      </c>
      <c r="C94" s="94" t="b">
        <v>0</v>
      </c>
      <c r="D94" s="93" t="str">
        <v>H9</v>
      </c>
      <c r="E94" s="92" t="str">
        <f t="shared" si="2"/>
        <v>GBPIMMFRA6MH9_Quote</v>
      </c>
      <c r="F94" s="91" t="str">
        <f>_xll.qlSimpleQuote(E94,,PriceTickValue,Permanent,Trigger,ObjectOverwrite)</f>
        <v>GBPIMMFRA6MH9_Quote#0000</v>
      </c>
      <c r="G94" s="54" t="str">
        <f>_xll.ohRangeRetrieveError(F94)</f>
        <v/>
      </c>
      <c r="H94" s="90"/>
    </row>
    <row r="95" spans="1:8" x14ac:dyDescent="0.2">
      <c r="A95" s="96"/>
      <c r="B95" s="95">
        <v>91</v>
      </c>
      <c r="C95" s="94" t="b">
        <v>0</v>
      </c>
      <c r="D95" s="93" t="str">
        <v>J9</v>
      </c>
      <c r="E95" s="92" t="str">
        <f t="shared" si="2"/>
        <v>GBPIMMFRA6MJ9_Quote</v>
      </c>
      <c r="F95" s="91" t="str">
        <f>_xll.qlSimpleQuote(E95,,PriceTickValue,Permanent,Trigger,ObjectOverwrite)</f>
        <v>GBPIMMFRA6MJ9_Quote#0000</v>
      </c>
      <c r="G95" s="54" t="str">
        <f>_xll.ohRangeRetrieveError(F95)</f>
        <v/>
      </c>
      <c r="H95" s="90"/>
    </row>
    <row r="96" spans="1:8" x14ac:dyDescent="0.2">
      <c r="A96" s="96"/>
      <c r="B96" s="95">
        <v>92</v>
      </c>
      <c r="C96" s="94" t="b">
        <v>0</v>
      </c>
      <c r="D96" s="93" t="str">
        <v>K9</v>
      </c>
      <c r="E96" s="92" t="str">
        <f t="shared" si="2"/>
        <v>GBPIMMFRA6MK9_Quote</v>
      </c>
      <c r="F96" s="91" t="str">
        <f>_xll.qlSimpleQuote(E96,,PriceTickValue,Permanent,Trigger,ObjectOverwrite)</f>
        <v>GBPIMMFRA6MK9_Quote#0000</v>
      </c>
      <c r="G96" s="54" t="str">
        <f>_xll.ohRangeRetrieveError(F96)</f>
        <v/>
      </c>
      <c r="H96" s="90"/>
    </row>
    <row r="97" spans="1:8" x14ac:dyDescent="0.2">
      <c r="A97" s="96"/>
      <c r="B97" s="95">
        <v>93</v>
      </c>
      <c r="C97" s="94" t="b">
        <v>0</v>
      </c>
      <c r="D97" s="93" t="str">
        <v>M9</v>
      </c>
      <c r="E97" s="92" t="str">
        <f t="shared" si="2"/>
        <v>GBPIMMFRA6MM9_Quote</v>
      </c>
      <c r="F97" s="91" t="str">
        <f>_xll.qlSimpleQuote(E97,,PriceTickValue,Permanent,Trigger,ObjectOverwrite)</f>
        <v>GBPIMMFRA6MM9_Quote#0000</v>
      </c>
      <c r="G97" s="54" t="str">
        <f>_xll.ohRangeRetrieveError(F97)</f>
        <v/>
      </c>
      <c r="H97" s="90"/>
    </row>
    <row r="98" spans="1:8" x14ac:dyDescent="0.2">
      <c r="A98" s="96"/>
      <c r="B98" s="95">
        <v>94</v>
      </c>
      <c r="C98" s="94" t="b">
        <v>0</v>
      </c>
      <c r="D98" s="93" t="str">
        <v>N9</v>
      </c>
      <c r="E98" s="92" t="str">
        <f t="shared" si="2"/>
        <v>GBPIMMFRA6MN9_Quote</v>
      </c>
      <c r="F98" s="91" t="str">
        <f>_xll.qlSimpleQuote(E98,,PriceTickValue,Permanent,Trigger,ObjectOverwrite)</f>
        <v>GBPIMMFRA6MN9_Quote#0000</v>
      </c>
      <c r="G98" s="54" t="str">
        <f>_xll.ohRangeRetrieveError(F98)</f>
        <v/>
      </c>
      <c r="H98" s="90"/>
    </row>
    <row r="99" spans="1:8" x14ac:dyDescent="0.2">
      <c r="A99" s="96"/>
      <c r="B99" s="95">
        <v>95</v>
      </c>
      <c r="C99" s="94" t="b">
        <v>0</v>
      </c>
      <c r="D99" s="93" t="str">
        <v>Q9</v>
      </c>
      <c r="E99" s="92" t="str">
        <f t="shared" si="2"/>
        <v>GBPIMMFRA6MQ9_Quote</v>
      </c>
      <c r="F99" s="91" t="str">
        <f>_xll.qlSimpleQuote(E99,,PriceTickValue,Permanent,Trigger,ObjectOverwrite)</f>
        <v>GBPIMMFRA6MQ9_Quote#0000</v>
      </c>
      <c r="G99" s="54" t="str">
        <f>_xll.ohRangeRetrieveError(F99)</f>
        <v/>
      </c>
      <c r="H99" s="90"/>
    </row>
    <row r="100" spans="1:8" x14ac:dyDescent="0.2">
      <c r="A100" s="96"/>
      <c r="B100" s="95">
        <v>96</v>
      </c>
      <c r="C100" s="94" t="b">
        <v>0</v>
      </c>
      <c r="D100" s="93" t="str">
        <v>U9</v>
      </c>
      <c r="E100" s="92" t="str">
        <f t="shared" si="2"/>
        <v>GBPIMMFRA6MU9_Quote</v>
      </c>
      <c r="F100" s="91" t="str">
        <f>_xll.qlSimpleQuote(E100,,PriceTickValue,Permanent,Trigger,ObjectOverwrite)</f>
        <v>GBPIMMFRA6MU9_Quote#0000</v>
      </c>
      <c r="G100" s="54" t="str">
        <f>_xll.ohRangeRetrieveError(F100)</f>
        <v/>
      </c>
      <c r="H100" s="90"/>
    </row>
    <row r="101" spans="1:8" x14ac:dyDescent="0.2">
      <c r="A101" s="96"/>
      <c r="B101" s="95">
        <v>97</v>
      </c>
      <c r="C101" s="94" t="b">
        <v>0</v>
      </c>
      <c r="D101" s="93" t="str">
        <v>V9</v>
      </c>
      <c r="E101" s="92" t="str">
        <f t="shared" ref="E101:E124" si="3">Currency&amp;$D$3&amp;$E$3&amp;$D101&amp;QuoteSuffix</f>
        <v>GBPIMMFRA6MV9_Quote</v>
      </c>
      <c r="F101" s="91" t="str">
        <f>_xll.qlSimpleQuote(E101,,PriceTickValue,Permanent,Trigger,ObjectOverwrite)</f>
        <v>GBPIMMFRA6MV9_Quote#0000</v>
      </c>
      <c r="G101" s="54" t="str">
        <f>_xll.ohRangeRetrieveError(F101)</f>
        <v/>
      </c>
      <c r="H101" s="90"/>
    </row>
    <row r="102" spans="1:8" x14ac:dyDescent="0.2">
      <c r="A102" s="96"/>
      <c r="B102" s="95">
        <v>98</v>
      </c>
      <c r="C102" s="94" t="b">
        <v>0</v>
      </c>
      <c r="D102" s="93" t="str">
        <v>X9</v>
      </c>
      <c r="E102" s="92" t="str">
        <f t="shared" si="3"/>
        <v>GBPIMMFRA6MX9_Quote</v>
      </c>
      <c r="F102" s="91" t="str">
        <f>_xll.qlSimpleQuote(E102,,PriceTickValue,Permanent,Trigger,ObjectOverwrite)</f>
        <v>GBPIMMFRA6MX9_Quote#0000</v>
      </c>
      <c r="G102" s="54" t="str">
        <f>_xll.ohRangeRetrieveError(F102)</f>
        <v/>
      </c>
      <c r="H102" s="90"/>
    </row>
    <row r="103" spans="1:8" x14ac:dyDescent="0.2">
      <c r="A103" s="96"/>
      <c r="B103" s="95">
        <v>99</v>
      </c>
      <c r="C103" s="94" t="b">
        <v>0</v>
      </c>
      <c r="D103" s="93" t="str">
        <v>Z9</v>
      </c>
      <c r="E103" s="92" t="str">
        <f t="shared" si="3"/>
        <v>GBPIMMFRA6MZ9_Quote</v>
      </c>
      <c r="F103" s="91" t="str">
        <f>_xll.qlSimpleQuote(E103,,PriceTickValue,Permanent,Trigger,ObjectOverwrite)</f>
        <v>GBPIMMFRA6MZ9_Quote#0000</v>
      </c>
      <c r="G103" s="54" t="str">
        <f>_xll.ohRangeRetrieveError(F103)</f>
        <v/>
      </c>
      <c r="H103" s="90"/>
    </row>
    <row r="104" spans="1:8" x14ac:dyDescent="0.2">
      <c r="A104" s="96"/>
      <c r="B104" s="95">
        <v>100</v>
      </c>
      <c r="C104" s="94" t="b">
        <v>0</v>
      </c>
      <c r="D104" s="93" t="str">
        <v>F0</v>
      </c>
      <c r="E104" s="92" t="str">
        <f t="shared" si="3"/>
        <v>GBPIMMFRA6MF0_Quote</v>
      </c>
      <c r="F104" s="91" t="str">
        <f>_xll.qlSimpleQuote(E104,,PriceTickValue,Permanent,Trigger,ObjectOverwrite)</f>
        <v>GBPIMMFRA6MF0_Quote#0000</v>
      </c>
      <c r="G104" s="54" t="str">
        <f>_xll.ohRangeRetrieveError(F104)</f>
        <v/>
      </c>
      <c r="H104" s="90"/>
    </row>
    <row r="105" spans="1:8" x14ac:dyDescent="0.2">
      <c r="A105" s="96"/>
      <c r="B105" s="95">
        <v>101</v>
      </c>
      <c r="C105" s="94" t="b">
        <v>0</v>
      </c>
      <c r="D105" s="93" t="str">
        <v>G0</v>
      </c>
      <c r="E105" s="92" t="str">
        <f t="shared" si="3"/>
        <v>GBPIMMFRA6MG0_Quote</v>
      </c>
      <c r="F105" s="91" t="str">
        <f>_xll.qlSimpleQuote(E105,,PriceTickValue,Permanent,Trigger,ObjectOverwrite)</f>
        <v>GBPIMMFRA6MG0_Quote#0000</v>
      </c>
      <c r="G105" s="54" t="str">
        <f>_xll.ohRangeRetrieveError(F105)</f>
        <v/>
      </c>
      <c r="H105" s="90"/>
    </row>
    <row r="106" spans="1:8" x14ac:dyDescent="0.2">
      <c r="A106" s="96"/>
      <c r="B106" s="95">
        <v>102</v>
      </c>
      <c r="C106" s="94" t="b">
        <v>0</v>
      </c>
      <c r="D106" s="93" t="str">
        <v>H0</v>
      </c>
      <c r="E106" s="92" t="str">
        <f t="shared" si="3"/>
        <v>GBPIMMFRA6MH0_Quote</v>
      </c>
      <c r="F106" s="91" t="str">
        <f>_xll.qlSimpleQuote(E106,,PriceTickValue,Permanent,Trigger,ObjectOverwrite)</f>
        <v>GBPIMMFRA6MH0_Quote#0000</v>
      </c>
      <c r="G106" s="54" t="str">
        <f>_xll.ohRangeRetrieveError(F106)</f>
        <v/>
      </c>
      <c r="H106" s="90"/>
    </row>
    <row r="107" spans="1:8" x14ac:dyDescent="0.2">
      <c r="A107" s="96"/>
      <c r="B107" s="95">
        <v>103</v>
      </c>
      <c r="C107" s="94" t="b">
        <v>0</v>
      </c>
      <c r="D107" s="93" t="str">
        <v>J0</v>
      </c>
      <c r="E107" s="92" t="str">
        <f t="shared" si="3"/>
        <v>GBPIMMFRA6MJ0_Quote</v>
      </c>
      <c r="F107" s="91" t="str">
        <f>_xll.qlSimpleQuote(E107,,PriceTickValue,Permanent,Trigger,ObjectOverwrite)</f>
        <v>GBPIMMFRA6MJ0_Quote#0000</v>
      </c>
      <c r="G107" s="54" t="str">
        <f>_xll.ohRangeRetrieveError(F107)</f>
        <v/>
      </c>
      <c r="H107" s="90"/>
    </row>
    <row r="108" spans="1:8" x14ac:dyDescent="0.2">
      <c r="A108" s="96"/>
      <c r="B108" s="95">
        <v>104</v>
      </c>
      <c r="C108" s="94" t="b">
        <v>0</v>
      </c>
      <c r="D108" s="93" t="str">
        <v>K0</v>
      </c>
      <c r="E108" s="92" t="str">
        <f t="shared" si="3"/>
        <v>GBPIMMFRA6MK0_Quote</v>
      </c>
      <c r="F108" s="91" t="str">
        <f>_xll.qlSimpleQuote(E108,,PriceTickValue,Permanent,Trigger,ObjectOverwrite)</f>
        <v>GBPIMMFRA6MK0_Quote#0000</v>
      </c>
      <c r="G108" s="54" t="str">
        <f>_xll.ohRangeRetrieveError(F108)</f>
        <v/>
      </c>
      <c r="H108" s="90"/>
    </row>
    <row r="109" spans="1:8" x14ac:dyDescent="0.2">
      <c r="A109" s="96"/>
      <c r="B109" s="95">
        <v>105</v>
      </c>
      <c r="C109" s="94" t="b">
        <v>0</v>
      </c>
      <c r="D109" s="93" t="str">
        <v>M0</v>
      </c>
      <c r="E109" s="92" t="str">
        <f t="shared" si="3"/>
        <v>GBPIMMFRA6MM0_Quote</v>
      </c>
      <c r="F109" s="91" t="str">
        <f>_xll.qlSimpleQuote(E109,,PriceTickValue,Permanent,Trigger,ObjectOverwrite)</f>
        <v>GBPIMMFRA6MM0_Quote#0000</v>
      </c>
      <c r="G109" s="54" t="str">
        <f>_xll.ohRangeRetrieveError(F109)</f>
        <v/>
      </c>
      <c r="H109" s="90"/>
    </row>
    <row r="110" spans="1:8" x14ac:dyDescent="0.2">
      <c r="A110" s="96"/>
      <c r="B110" s="95">
        <v>106</v>
      </c>
      <c r="C110" s="94" t="b">
        <v>0</v>
      </c>
      <c r="D110" s="93" t="str">
        <v>N0</v>
      </c>
      <c r="E110" s="92" t="str">
        <f t="shared" si="3"/>
        <v>GBPIMMFRA6MN0_Quote</v>
      </c>
      <c r="F110" s="91" t="str">
        <f>_xll.qlSimpleQuote(E110,,PriceTickValue,Permanent,Trigger,ObjectOverwrite)</f>
        <v>GBPIMMFRA6MN0_Quote#0000</v>
      </c>
      <c r="G110" s="54" t="str">
        <f>_xll.ohRangeRetrieveError(F110)</f>
        <v/>
      </c>
      <c r="H110" s="90"/>
    </row>
    <row r="111" spans="1:8" x14ac:dyDescent="0.2">
      <c r="A111" s="96"/>
      <c r="B111" s="95">
        <v>107</v>
      </c>
      <c r="C111" s="94" t="b">
        <v>0</v>
      </c>
      <c r="D111" s="93" t="str">
        <v>Q0</v>
      </c>
      <c r="E111" s="92" t="str">
        <f t="shared" si="3"/>
        <v>GBPIMMFRA6MQ0_Quote</v>
      </c>
      <c r="F111" s="91" t="str">
        <f>_xll.qlSimpleQuote(E111,,PriceTickValue,Permanent,Trigger,ObjectOverwrite)</f>
        <v>GBPIMMFRA6MQ0_Quote#0000</v>
      </c>
      <c r="G111" s="54" t="str">
        <f>_xll.ohRangeRetrieveError(F111)</f>
        <v/>
      </c>
      <c r="H111" s="90"/>
    </row>
    <row r="112" spans="1:8" x14ac:dyDescent="0.2">
      <c r="A112" s="96"/>
      <c r="B112" s="95">
        <v>108</v>
      </c>
      <c r="C112" s="94" t="b">
        <v>0</v>
      </c>
      <c r="D112" s="93" t="str">
        <v>U0</v>
      </c>
      <c r="E112" s="92" t="str">
        <f t="shared" si="3"/>
        <v>GBPIMMFRA6MU0_Quote</v>
      </c>
      <c r="F112" s="91" t="str">
        <f>_xll.qlSimpleQuote(E112,,PriceTickValue,Permanent,Trigger,ObjectOverwrite)</f>
        <v>GBPIMMFRA6MU0_Quote#0000</v>
      </c>
      <c r="G112" s="54" t="str">
        <f>_xll.ohRangeRetrieveError(F112)</f>
        <v/>
      </c>
      <c r="H112" s="90"/>
    </row>
    <row r="113" spans="1:8" x14ac:dyDescent="0.2">
      <c r="A113" s="96"/>
      <c r="B113" s="95">
        <v>109</v>
      </c>
      <c r="C113" s="94" t="b">
        <v>0</v>
      </c>
      <c r="D113" s="93" t="str">
        <v>V0</v>
      </c>
      <c r="E113" s="92" t="str">
        <f t="shared" si="3"/>
        <v>GBPIMMFRA6MV0_Quote</v>
      </c>
      <c r="F113" s="91" t="str">
        <f>_xll.qlSimpleQuote(E113,,PriceTickValue,Permanent,Trigger,ObjectOverwrite)</f>
        <v>GBPIMMFRA6MV0_Quote#0000</v>
      </c>
      <c r="G113" s="54" t="str">
        <f>_xll.ohRangeRetrieveError(F113)</f>
        <v/>
      </c>
      <c r="H113" s="90"/>
    </row>
    <row r="114" spans="1:8" x14ac:dyDescent="0.2">
      <c r="A114" s="96"/>
      <c r="B114" s="95">
        <v>110</v>
      </c>
      <c r="C114" s="94" t="b">
        <v>0</v>
      </c>
      <c r="D114" s="93" t="str">
        <v>X0</v>
      </c>
      <c r="E114" s="92" t="str">
        <f t="shared" si="3"/>
        <v>GBPIMMFRA6MX0_Quote</v>
      </c>
      <c r="F114" s="91" t="str">
        <f>_xll.qlSimpleQuote(E114,,PriceTickValue,Permanent,Trigger,ObjectOverwrite)</f>
        <v>GBPIMMFRA6MX0_Quote#0000</v>
      </c>
      <c r="G114" s="54" t="str">
        <f>_xll.ohRangeRetrieveError(F114)</f>
        <v/>
      </c>
      <c r="H114" s="90"/>
    </row>
    <row r="115" spans="1:8" x14ac:dyDescent="0.2">
      <c r="A115" s="96"/>
      <c r="B115" s="95">
        <v>111</v>
      </c>
      <c r="C115" s="94" t="b">
        <v>0</v>
      </c>
      <c r="D115" s="93" t="str">
        <v>Z0</v>
      </c>
      <c r="E115" s="92" t="str">
        <f t="shared" si="3"/>
        <v>GBPIMMFRA6MZ0_Quote</v>
      </c>
      <c r="F115" s="91" t="str">
        <f>_xll.qlSimpleQuote(E115,,PriceTickValue,Permanent,Trigger,ObjectOverwrite)</f>
        <v>GBPIMMFRA6MZ0_Quote#0000</v>
      </c>
      <c r="G115" s="54" t="str">
        <f>_xll.ohRangeRetrieveError(F115)</f>
        <v/>
      </c>
      <c r="H115" s="90"/>
    </row>
    <row r="116" spans="1:8" x14ac:dyDescent="0.2">
      <c r="A116" s="96"/>
      <c r="B116" s="95">
        <v>112</v>
      </c>
      <c r="C116" s="94" t="b">
        <v>0</v>
      </c>
      <c r="D116" s="93" t="str">
        <v>F1</v>
      </c>
      <c r="E116" s="92" t="str">
        <f t="shared" si="3"/>
        <v>GBPIMMFRA6MF1_Quote</v>
      </c>
      <c r="F116" s="91" t="str">
        <f>_xll.qlSimpleQuote(E116,,PriceTickValue,Permanent,Trigger,ObjectOverwrite)</f>
        <v>GBPIMMFRA6MF1_Quote#0000</v>
      </c>
      <c r="G116" s="54" t="str">
        <f>_xll.ohRangeRetrieveError(F116)</f>
        <v/>
      </c>
      <c r="H116" s="90"/>
    </row>
    <row r="117" spans="1:8" x14ac:dyDescent="0.2">
      <c r="A117" s="96"/>
      <c r="B117" s="95">
        <v>113</v>
      </c>
      <c r="C117" s="94" t="b">
        <v>0</v>
      </c>
      <c r="D117" s="93" t="str">
        <v>G1</v>
      </c>
      <c r="E117" s="92" t="str">
        <f t="shared" si="3"/>
        <v>GBPIMMFRA6MG1_Quote</v>
      </c>
      <c r="F117" s="91" t="str">
        <f>_xll.qlSimpleQuote(E117,,PriceTickValue,Permanent,Trigger,ObjectOverwrite)</f>
        <v>GBPIMMFRA6MG1_Quote#0000</v>
      </c>
      <c r="G117" s="54" t="str">
        <f>_xll.ohRangeRetrieveError(F117)</f>
        <v/>
      </c>
      <c r="H117" s="90"/>
    </row>
    <row r="118" spans="1:8" x14ac:dyDescent="0.2">
      <c r="A118" s="96"/>
      <c r="B118" s="95">
        <v>114</v>
      </c>
      <c r="C118" s="94" t="b">
        <v>0</v>
      </c>
      <c r="D118" s="93" t="str">
        <v>H1</v>
      </c>
      <c r="E118" s="92" t="str">
        <f t="shared" si="3"/>
        <v>GBPIMMFRA6MH1_Quote</v>
      </c>
      <c r="F118" s="91" t="str">
        <f>_xll.qlSimpleQuote(E118,,PriceTickValue,Permanent,Trigger,ObjectOverwrite)</f>
        <v>GBPIMMFRA6MH1_Quote#0000</v>
      </c>
      <c r="G118" s="54" t="str">
        <f>_xll.ohRangeRetrieveError(F118)</f>
        <v/>
      </c>
      <c r="H118" s="90"/>
    </row>
    <row r="119" spans="1:8" x14ac:dyDescent="0.2">
      <c r="A119" s="96"/>
      <c r="B119" s="95">
        <v>115</v>
      </c>
      <c r="C119" s="94" t="b">
        <v>0</v>
      </c>
      <c r="D119" s="93" t="str">
        <v>J1</v>
      </c>
      <c r="E119" s="92" t="str">
        <f t="shared" si="3"/>
        <v>GBPIMMFRA6MJ1_Quote</v>
      </c>
      <c r="F119" s="91" t="str">
        <f>_xll.qlSimpleQuote(E119,,PriceTickValue,Permanent,Trigger,ObjectOverwrite)</f>
        <v>GBPIMMFRA6MJ1_Quote#0000</v>
      </c>
      <c r="G119" s="54" t="str">
        <f>_xll.ohRangeRetrieveError(F119)</f>
        <v/>
      </c>
      <c r="H119" s="90"/>
    </row>
    <row r="120" spans="1:8" x14ac:dyDescent="0.2">
      <c r="A120" s="96"/>
      <c r="B120" s="95">
        <v>116</v>
      </c>
      <c r="C120" s="94" t="b">
        <v>0</v>
      </c>
      <c r="D120" s="93" t="str">
        <v>K1</v>
      </c>
      <c r="E120" s="92" t="str">
        <f t="shared" si="3"/>
        <v>GBPIMMFRA6MK1_Quote</v>
      </c>
      <c r="F120" s="91" t="str">
        <f>_xll.qlSimpleQuote(E120,,PriceTickValue,Permanent,Trigger,ObjectOverwrite)</f>
        <v>GBPIMMFRA6MK1_Quote#0000</v>
      </c>
      <c r="G120" s="54" t="str">
        <f>_xll.ohRangeRetrieveError(F120)</f>
        <v/>
      </c>
      <c r="H120" s="90"/>
    </row>
    <row r="121" spans="1:8" x14ac:dyDescent="0.2">
      <c r="A121" s="96"/>
      <c r="B121" s="95">
        <v>117</v>
      </c>
      <c r="C121" s="94" t="b">
        <v>0</v>
      </c>
      <c r="D121" s="93" t="str">
        <v>M1</v>
      </c>
      <c r="E121" s="92" t="str">
        <f t="shared" si="3"/>
        <v>GBPIMMFRA6MM1_Quote</v>
      </c>
      <c r="F121" s="91" t="str">
        <f>_xll.qlSimpleQuote(E121,,PriceTickValue,Permanent,Trigger,ObjectOverwrite)</f>
        <v>GBPIMMFRA6MM1_Quote#0000</v>
      </c>
      <c r="G121" s="54" t="str">
        <f>_xll.ohRangeRetrieveError(F121)</f>
        <v/>
      </c>
      <c r="H121" s="90"/>
    </row>
    <row r="122" spans="1:8" x14ac:dyDescent="0.2">
      <c r="A122" s="96"/>
      <c r="B122" s="95">
        <v>118</v>
      </c>
      <c r="C122" s="94" t="b">
        <v>0</v>
      </c>
      <c r="D122" s="93" t="str">
        <v>N1</v>
      </c>
      <c r="E122" s="92" t="str">
        <f t="shared" si="3"/>
        <v>GBPIMMFRA6MN1_Quote</v>
      </c>
      <c r="F122" s="91" t="str">
        <f>_xll.qlSimpleQuote(E122,,PriceTickValue,Permanent,Trigger,ObjectOverwrite)</f>
        <v>GBPIMMFRA6MN1_Quote#0000</v>
      </c>
      <c r="G122" s="54" t="str">
        <f>_xll.ohRangeRetrieveError(F122)</f>
        <v/>
      </c>
      <c r="H122" s="90"/>
    </row>
    <row r="123" spans="1:8" x14ac:dyDescent="0.2">
      <c r="A123" s="96"/>
      <c r="B123" s="95">
        <v>119</v>
      </c>
      <c r="C123" s="94" t="b">
        <v>0</v>
      </c>
      <c r="D123" s="93" t="str">
        <v>Q1</v>
      </c>
      <c r="E123" s="92" t="str">
        <f t="shared" si="3"/>
        <v>GBPIMMFRA6MQ1_Quote</v>
      </c>
      <c r="F123" s="91" t="str">
        <f>_xll.qlSimpleQuote(E123,,PriceTickValue,Permanent,Trigger,ObjectOverwrite)</f>
        <v>GBPIMMFRA6MQ1_Quote#0000</v>
      </c>
      <c r="G123" s="54" t="str">
        <f>_xll.ohRangeRetrieveError(F123)</f>
        <v/>
      </c>
      <c r="H123" s="90"/>
    </row>
    <row r="124" spans="1:8" x14ac:dyDescent="0.2">
      <c r="A124" s="96"/>
      <c r="B124" s="95">
        <v>120</v>
      </c>
      <c r="C124" s="94" t="b">
        <v>0</v>
      </c>
      <c r="D124" s="93" t="str">
        <v>U1</v>
      </c>
      <c r="E124" s="92" t="str">
        <f t="shared" si="3"/>
        <v>GBPIMMFRA6MU1_Quote</v>
      </c>
      <c r="F124" s="91" t="str">
        <f>_xll.qlSimpleQuote(E124,,PriceTickValue,Permanent,Trigger,ObjectOverwrite)</f>
        <v>GBPIMMFRA6MU1_Quote#0000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1</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16:04:58</v>
      </c>
      <c r="I4" s="380" t="s">
        <v>254</v>
      </c>
      <c r="J4" s="375"/>
      <c r="K4" s="683" t="s">
        <v>271</v>
      </c>
      <c r="L4" s="684"/>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76.77</v>
      </c>
      <c r="J5" s="375"/>
      <c r="K5" s="280" t="s">
        <v>270</v>
      </c>
      <c r="L5" s="615">
        <f>I5/100*IF(ISNUMBER(Swap3M4Y),Swap3M4Y/100,Swap6M4Y/100)*0</f>
        <v>0</v>
      </c>
      <c r="M5" s="375"/>
      <c r="N5" s="617">
        <v>0</v>
      </c>
      <c r="O5" s="374"/>
      <c r="P5" s="619">
        <f t="array" ref="P5:P6">QuoteStatic</f>
        <v>0</v>
      </c>
      <c r="Q5" s="615" t="e">
        <f>_xll.qlSimpleQuoteSetValue(C5,P5,Trigger)</f>
        <v>#N/A</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t="e">
        <f>_xll.qlSimpleQuoteSetValue(C6,P6,Trigger)</f>
        <v>#N/A</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1</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16:04:58</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0.40250000000000002</v>
      </c>
      <c r="Q5" s="277">
        <v>0.46250000000000002</v>
      </c>
      <c r="R5" s="277">
        <v>0</v>
      </c>
      <c r="S5" s="277">
        <v>0</v>
      </c>
      <c r="T5" s="277">
        <f>_xll.qlMidEquivalent($P5,$Q5,$R5,$S5)</f>
        <v>0.4325</v>
      </c>
      <c r="U5" s="30"/>
      <c r="V5" s="653">
        <v>0.4325</v>
      </c>
      <c r="W5" s="30"/>
      <c r="X5" s="457">
        <f t="array" ref="X5:X40">QuoteStatic</f>
        <v>0.4325</v>
      </c>
      <c r="Y5" s="654" t="e">
        <f>_xll.qlSimpleQuoteSetValue(E5,X5/100,ISERROR(F5))</f>
        <v>#N/A</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0.41375000000000001</v>
      </c>
      <c r="Q6" s="266">
        <v>0.45374999999999999</v>
      </c>
      <c r="R6" s="266">
        <v>0</v>
      </c>
      <c r="S6" s="266">
        <v>0</v>
      </c>
      <c r="T6" s="266">
        <f>_xll.qlMidEquivalent($P6,$Q6,$R6,$S6)</f>
        <v>0.43374999999999997</v>
      </c>
      <c r="U6" s="30"/>
      <c r="V6" s="651">
        <v>0.4325</v>
      </c>
      <c r="W6" s="30"/>
      <c r="X6" s="458">
        <v>0.4325</v>
      </c>
      <c r="Y6" s="649" t="e">
        <f>_xll.qlSimpleQuoteSetValue(E6,X6/100,ISERROR(F6))</f>
        <v>#N/A</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f>_xll.qlSimpleQuoteSetValue(E7,X7/100,ISERROR(F7))</f>
        <v>0</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0.41375000000000001</v>
      </c>
      <c r="Q8" s="266">
        <v>0.45374999999999999</v>
      </c>
      <c r="R8" s="266">
        <v>0</v>
      </c>
      <c r="S8" s="266">
        <v>0</v>
      </c>
      <c r="T8" s="266">
        <f>_xll.qlMidEquivalent($P8,$Q8,$R8,$S8)</f>
        <v>0.43374999999999997</v>
      </c>
      <c r="U8" s="30"/>
      <c r="V8" s="651">
        <v>0.4325</v>
      </c>
      <c r="W8" s="30"/>
      <c r="X8" s="458">
        <v>0.4325</v>
      </c>
      <c r="Y8" s="649" t="e">
        <f>_xll.qlSimpleQuoteSetValue(E8,X8/100,ISERROR(F8))</f>
        <v>#N/A</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0.41375000000000001</v>
      </c>
      <c r="Q9" s="266">
        <v>0.45374999999999999</v>
      </c>
      <c r="R9" s="266">
        <v>0</v>
      </c>
      <c r="S9" s="266">
        <v>0</v>
      </c>
      <c r="T9" s="266">
        <f>_xll.qlMidEquivalent($P9,$Q9,$R9,$S9)</f>
        <v>0.43374999999999997</v>
      </c>
      <c r="U9" s="30"/>
      <c r="V9" s="651">
        <v>0.4375</v>
      </c>
      <c r="W9" s="30"/>
      <c r="X9" s="458">
        <v>0.4375</v>
      </c>
      <c r="Y9" s="649" t="e">
        <f>_xll.qlSimpleQuoteSetValue(E9,X9/100,ISERROR(F9))</f>
        <v>#N/A</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0.41500000000000004</v>
      </c>
      <c r="Q10" s="266">
        <v>0.45499999999999996</v>
      </c>
      <c r="R10" s="266">
        <v>0</v>
      </c>
      <c r="S10" s="266">
        <v>0</v>
      </c>
      <c r="T10" s="266">
        <f>_xll.qlMidEquivalent($P10,$Q10,$R10,$S10)</f>
        <v>0.435</v>
      </c>
      <c r="U10" s="30"/>
      <c r="V10" s="651">
        <v>0.44</v>
      </c>
      <c r="W10" s="30"/>
      <c r="X10" s="458">
        <v>0.44</v>
      </c>
      <c r="Y10" s="649" t="e">
        <f>_xll.qlSimpleQuoteSetValue(E10,X10/100,ISERROR(F10))</f>
        <v>#N/A</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0.41500000000000004</v>
      </c>
      <c r="Q11" s="266">
        <v>0.45499999999999996</v>
      </c>
      <c r="R11" s="266">
        <v>0</v>
      </c>
      <c r="S11" s="266">
        <v>0</v>
      </c>
      <c r="T11" s="266">
        <f>_xll.qlMidEquivalent($P11,$Q11,$R11,$S11)</f>
        <v>0.435</v>
      </c>
      <c r="U11" s="30"/>
      <c r="V11" s="651">
        <v>0.44750000000000001</v>
      </c>
      <c r="W11" s="30"/>
      <c r="X11" s="458">
        <v>0.44750000000000001</v>
      </c>
      <c r="Y11" s="649" t="e">
        <f>_xll.qlSimpleQuoteSetValue(E11,X11/100,ISERROR(F11))</f>
        <v>#N/A</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0.41624999999999995</v>
      </c>
      <c r="Q12" s="266">
        <v>0.45624999999999999</v>
      </c>
      <c r="R12" s="266">
        <v>0</v>
      </c>
      <c r="S12" s="266">
        <v>0</v>
      </c>
      <c r="T12" s="266">
        <f>_xll.qlMidEquivalent($P12,$Q12,$R12,$S12)</f>
        <v>0.43624999999999997</v>
      </c>
      <c r="U12" s="30"/>
      <c r="V12" s="651">
        <v>0.46750000000000003</v>
      </c>
      <c r="W12" s="30"/>
      <c r="X12" s="458">
        <v>0.46750000000000003</v>
      </c>
      <c r="Y12" s="649" t="e">
        <f>_xll.qlSimpleQuoteSetValue(E12,X12/100,ISERROR(F12))</f>
        <v>#N/A</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0.41749999999999998</v>
      </c>
      <c r="Q13" s="266">
        <v>0.45750000000000002</v>
      </c>
      <c r="R13" s="266">
        <v>0</v>
      </c>
      <c r="S13" s="266">
        <v>0</v>
      </c>
      <c r="T13" s="266">
        <f>_xll.qlMidEquivalent($P13,$Q13,$R13,$S13)</f>
        <v>0.4375</v>
      </c>
      <c r="U13" s="30"/>
      <c r="V13" s="651">
        <v>0.48499999999999999</v>
      </c>
      <c r="W13" s="30"/>
      <c r="X13" s="458">
        <v>0.48499999999999999</v>
      </c>
      <c r="Y13" s="649" t="e">
        <f>_xll.qlSimpleQuoteSetValue(E13,X13/100,ISERROR(F13))</f>
        <v>#N/A</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0.42000000000000004</v>
      </c>
      <c r="Q14" s="266">
        <v>0.45999999999999996</v>
      </c>
      <c r="R14" s="266">
        <v>0</v>
      </c>
      <c r="S14" s="266">
        <v>0</v>
      </c>
      <c r="T14" s="266">
        <f>_xll.qlMidEquivalent($P14,$Q14,$R14,$S14)</f>
        <v>0.44</v>
      </c>
      <c r="U14" s="30"/>
      <c r="V14" s="651">
        <v>0.49875000000000003</v>
      </c>
      <c r="W14" s="30"/>
      <c r="X14" s="458">
        <v>0.49875000000000003</v>
      </c>
      <c r="Y14" s="649" t="e">
        <f>_xll.qlSimpleQuoteSetValue(E14,X14/100,ISERROR(F14))</f>
        <v>#N/A</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0.42374999999999996</v>
      </c>
      <c r="Q15" s="266">
        <v>0.46375</v>
      </c>
      <c r="R15" s="266">
        <v>0</v>
      </c>
      <c r="S15" s="266">
        <v>0</v>
      </c>
      <c r="T15" s="266">
        <f>_xll.qlMidEquivalent($P15,$Q15,$R15,$S15)</f>
        <v>0.44374999999999998</v>
      </c>
      <c r="U15" s="30"/>
      <c r="V15" s="651">
        <v>0.51500000000000001</v>
      </c>
      <c r="W15" s="30"/>
      <c r="X15" s="458">
        <v>0.51500000000000001</v>
      </c>
      <c r="Y15" s="649" t="e">
        <f>_xll.qlSimpleQuoteSetValue(E15,X15/100,ISERROR(F15))</f>
        <v>#N/A</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0.42625000000000002</v>
      </c>
      <c r="Q16" s="266">
        <v>0.46624999999999994</v>
      </c>
      <c r="R16" s="266">
        <v>0</v>
      </c>
      <c r="S16" s="266">
        <v>0</v>
      </c>
      <c r="T16" s="266">
        <f>_xll.qlMidEquivalent($P16,$Q16,$R16,$S16)</f>
        <v>0.44624999999999998</v>
      </c>
      <c r="U16" s="30"/>
      <c r="V16" s="651">
        <v>0.53249999999999997</v>
      </c>
      <c r="W16" s="30"/>
      <c r="X16" s="458">
        <v>0.53249999999999997</v>
      </c>
      <c r="Y16" s="649" t="e">
        <f>_xll.qlSimpleQuoteSetValue(E16,X16/100,ISERROR(F16))</f>
        <v>#N/A</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0.43</v>
      </c>
      <c r="Q17" s="266">
        <v>0.47000000000000003</v>
      </c>
      <c r="R17" s="266">
        <v>0</v>
      </c>
      <c r="S17" s="266">
        <v>0</v>
      </c>
      <c r="T17" s="266">
        <f>_xll.qlMidEquivalent($P17,$Q17,$R17,$S17)</f>
        <v>0.45</v>
      </c>
      <c r="U17" s="30"/>
      <c r="V17" s="651">
        <v>0.54875000000000007</v>
      </c>
      <c r="W17" s="30"/>
      <c r="X17" s="458">
        <v>0.54875000000000007</v>
      </c>
      <c r="Y17" s="649" t="e">
        <f>_xll.qlSimpleQuoteSetValue(E17,X17/100,ISERROR(F17))</f>
        <v>#N/A</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0.43499999999999994</v>
      </c>
      <c r="Q18" s="266">
        <v>0.47499999999999998</v>
      </c>
      <c r="R18" s="266">
        <v>0</v>
      </c>
      <c r="S18" s="266">
        <v>0</v>
      </c>
      <c r="T18" s="266">
        <f>_xll.qlMidEquivalent($P18,$Q18,$R18,$S18)</f>
        <v>0.45499999999999996</v>
      </c>
      <c r="U18" s="30"/>
      <c r="V18" s="651">
        <v>0.57125000000000004</v>
      </c>
      <c r="W18" s="30"/>
      <c r="X18" s="458">
        <v>0.57125000000000004</v>
      </c>
      <c r="Y18" s="649" t="e">
        <f>_xll.qlSimpleQuoteSetValue(E18,X18/100,ISERROR(F18))</f>
        <v>#N/A</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0.44000000000000006</v>
      </c>
      <c r="Q19" s="266">
        <v>0.48</v>
      </c>
      <c r="R19" s="266">
        <v>0</v>
      </c>
      <c r="S19" s="266">
        <v>0</v>
      </c>
      <c r="T19" s="266">
        <f>_xll.qlMidEquivalent($P19,$Q19,$R19,$S19)</f>
        <v>0.46</v>
      </c>
      <c r="U19" s="30"/>
      <c r="V19" s="651">
        <v>0.59125000000000005</v>
      </c>
      <c r="W19" s="30"/>
      <c r="X19" s="458">
        <v>0.59125000000000005</v>
      </c>
      <c r="Y19" s="649" t="e">
        <f>_xll.qlSimpleQuoteSetValue(E19,X19/100,ISERROR(F19))</f>
        <v>#N/A</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0.45999999999999996</v>
      </c>
      <c r="Q20" s="266">
        <v>0.5</v>
      </c>
      <c r="R20" s="266">
        <v>0</v>
      </c>
      <c r="S20" s="266">
        <v>0</v>
      </c>
      <c r="T20" s="266">
        <f>_xll.qlMidEquivalent($P20,$Q20,$R20,$S20)</f>
        <v>0.48</v>
      </c>
      <c r="U20" s="30"/>
      <c r="V20" s="651">
        <v>0.65249999999999997</v>
      </c>
      <c r="W20" s="30"/>
      <c r="X20" s="458">
        <v>0.65249999999999997</v>
      </c>
      <c r="Y20" s="649" t="e">
        <f>_xll.qlSimpleQuoteSetValue(E20,X20/100,ISERROR(F20))</f>
        <v>#N/A</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0.49000000000000005</v>
      </c>
      <c r="Q21" s="266">
        <v>0.52</v>
      </c>
      <c r="R21" s="266">
        <v>0</v>
      </c>
      <c r="S21" s="266">
        <v>0</v>
      </c>
      <c r="T21" s="266">
        <f>_xll.qlMidEquivalent($P21,$Q21,$R21,$S21)</f>
        <v>0.505</v>
      </c>
      <c r="U21" s="30"/>
      <c r="V21" s="651">
        <v>0.71625000000000005</v>
      </c>
      <c r="W21" s="30"/>
      <c r="X21" s="458">
        <v>0.71625000000000005</v>
      </c>
      <c r="Y21" s="649" t="e">
        <f>_xll.qlSimpleQuoteSetValue(E21,X21/100,ISERROR(F21))</f>
        <v>#N/A</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f>_xll.qlSimpleQuoteSetValue(E22,X22/100,ISERROR(F22))</f>
        <v>0</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0.55374999999999996</v>
      </c>
      <c r="Q23" s="266">
        <v>0.58374999999999999</v>
      </c>
      <c r="R23" s="266">
        <v>0</v>
      </c>
      <c r="S23" s="266">
        <v>0</v>
      </c>
      <c r="T23" s="266">
        <f>_xll.qlMidEquivalent($P23,$Q23,$R23,$S23)</f>
        <v>0.56874999999999998</v>
      </c>
      <c r="U23" s="30"/>
      <c r="V23" s="651">
        <v>0.84750000000000003</v>
      </c>
      <c r="W23" s="30"/>
      <c r="X23" s="458">
        <v>0.84750000000000003</v>
      </c>
      <c r="Y23" s="649" t="e">
        <f>_xll.qlSimpleQuoteSetValue(E23,X23/100,ISERROR(F23))</f>
        <v>#N/A</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0.6825</v>
      </c>
      <c r="Q24" s="266">
        <v>0.71250000000000002</v>
      </c>
      <c r="R24" s="266">
        <v>0</v>
      </c>
      <c r="S24" s="266">
        <v>0</v>
      </c>
      <c r="T24" s="266">
        <f>_xll.qlMidEquivalent($P24,$Q24,$R24,$S24)</f>
        <v>0.69750000000000001</v>
      </c>
      <c r="U24" s="30"/>
      <c r="V24" s="651">
        <v>1.0912500000000001</v>
      </c>
      <c r="W24" s="30"/>
      <c r="X24" s="458">
        <v>1.0912500000000001</v>
      </c>
      <c r="Y24" s="649" t="e">
        <f>_xll.qlSimpleQuoteSetValue(E24,X24/100,ISERROR(F24))</f>
        <v>#N/A</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0.76749999999999996</v>
      </c>
      <c r="Q25" s="266">
        <v>0.81750000000000012</v>
      </c>
      <c r="R25" s="266">
        <v>0</v>
      </c>
      <c r="S25" s="266">
        <v>0</v>
      </c>
      <c r="T25" s="266">
        <f>_xll.qlMidEquivalent($P25,$Q25,$R25,$S25)</f>
        <v>0.79249999999999998</v>
      </c>
      <c r="U25" s="30"/>
      <c r="V25" s="651">
        <v>1.2762500000000001</v>
      </c>
      <c r="W25" s="30"/>
      <c r="X25" s="458">
        <v>1.2762500000000001</v>
      </c>
      <c r="Y25" s="649" t="e">
        <f>_xll.qlSimpleQuoteSetValue(E25,X25/100,ISERROR(F25))</f>
        <v>#N/A</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0.84625000000000006</v>
      </c>
      <c r="Q26" s="266">
        <v>0.89624999999999999</v>
      </c>
      <c r="R26" s="266">
        <v>0</v>
      </c>
      <c r="S26" s="266">
        <v>0</v>
      </c>
      <c r="T26" s="266">
        <f>_xll.qlMidEquivalent($P26,$Q26,$R26,$S26)</f>
        <v>0.87125000000000008</v>
      </c>
      <c r="U26" s="30"/>
      <c r="V26" s="651">
        <v>1.4249999999999998</v>
      </c>
      <c r="W26" s="30"/>
      <c r="X26" s="458">
        <v>1.4249999999999998</v>
      </c>
      <c r="Y26" s="649" t="e">
        <f>_xll.qlSimpleQuoteSetValue(E26,X26/100,ISERROR(F26))</f>
        <v>#N/A</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0.91249999999999998</v>
      </c>
      <c r="Q27" s="266">
        <v>0.96250000000000002</v>
      </c>
      <c r="R27" s="266">
        <v>0</v>
      </c>
      <c r="S27" s="266">
        <v>0</v>
      </c>
      <c r="T27" s="266">
        <f>_xll.qlMidEquivalent($P27,$Q27,$R27,$S27)</f>
        <v>0.9375</v>
      </c>
      <c r="U27" s="30"/>
      <c r="V27" s="651">
        <v>1.5550000000000002</v>
      </c>
      <c r="W27" s="30"/>
      <c r="X27" s="458">
        <v>1.5550000000000002</v>
      </c>
      <c r="Y27" s="649" t="e">
        <f>_xll.qlSimpleQuoteSetValue(E27,X27/100,ISERROR(F27))</f>
        <v>#N/A</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0.96500000000000008</v>
      </c>
      <c r="Q28" s="266">
        <v>1.0149999999999999</v>
      </c>
      <c r="R28" s="266">
        <v>0</v>
      </c>
      <c r="S28" s="266">
        <v>0</v>
      </c>
      <c r="T28" s="266">
        <f>_xll.qlMidEquivalent($P28,$Q28,$R28,$S28)</f>
        <v>0.99</v>
      </c>
      <c r="U28" s="30"/>
      <c r="V28" s="651">
        <v>1.665</v>
      </c>
      <c r="W28" s="30"/>
      <c r="X28" s="458">
        <v>1.665</v>
      </c>
      <c r="Y28" s="649" t="e">
        <f>_xll.qlSimpleQuoteSetValue(E28,X28/100,ISERROR(F28))</f>
        <v>#N/A</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1.0125</v>
      </c>
      <c r="Q29" s="266">
        <v>1.0625</v>
      </c>
      <c r="R29" s="266">
        <v>0</v>
      </c>
      <c r="S29" s="266">
        <v>0</v>
      </c>
      <c r="T29" s="266">
        <f>_xll.qlMidEquivalent($P29,$Q29,$R29,$S29)</f>
        <v>1.0375000000000001</v>
      </c>
      <c r="U29" s="30"/>
      <c r="V29" s="651">
        <v>1.7637499999999999</v>
      </c>
      <c r="W29" s="30"/>
      <c r="X29" s="458">
        <v>1.7637499999999999</v>
      </c>
      <c r="Y29" s="649" t="e">
        <f>_xll.qlSimpleQuoteSetValue(E29,X29/100,ISERROR(F29))</f>
        <v>#N/A</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1.0549999999999999</v>
      </c>
      <c r="Q30" s="266">
        <v>1.105</v>
      </c>
      <c r="R30" s="266">
        <v>0</v>
      </c>
      <c r="S30" s="266">
        <v>0</v>
      </c>
      <c r="T30" s="266">
        <f>_xll.qlMidEquivalent($P30,$Q30,$R30,$S30)</f>
        <v>1.08</v>
      </c>
      <c r="U30" s="30"/>
      <c r="V30" s="651">
        <v>1.85</v>
      </c>
      <c r="W30" s="30"/>
      <c r="X30" s="458">
        <v>1.85</v>
      </c>
      <c r="Y30" s="649" t="e">
        <f>_xll.qlSimpleQuoteSetValue(E30,X30/100,ISERROR(F30))</f>
        <v>#N/A</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1.09375</v>
      </c>
      <c r="Q31" s="266">
        <v>1.14375</v>
      </c>
      <c r="R31" s="266">
        <v>0</v>
      </c>
      <c r="S31" s="266">
        <v>0</v>
      </c>
      <c r="T31" s="266">
        <f>_xll.qlMidEquivalent($P31,$Q31,$R31,$S31)</f>
        <v>1.1187499999999999</v>
      </c>
      <c r="U31" s="30"/>
      <c r="V31" s="651">
        <v>1.92875</v>
      </c>
      <c r="W31" s="30"/>
      <c r="X31" s="458">
        <v>1.92875</v>
      </c>
      <c r="Y31" s="649" t="e">
        <f>_xll.qlSimpleQuoteSetValue(E31,X31/100,ISERROR(F31))</f>
        <v>#N/A</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f>_xll.qlSimpleQuoteSetValue(E32,X32/100,ISERROR(F32))</f>
        <v>0</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1.1737500000000001</v>
      </c>
      <c r="Q33" s="266">
        <v>1.2237499999999999</v>
      </c>
      <c r="R33" s="266">
        <v>0</v>
      </c>
      <c r="S33" s="266">
        <v>0</v>
      </c>
      <c r="T33" s="266">
        <f>_xll.qlMidEquivalent($P33,$Q33,$R33,$S33)</f>
        <v>1.19875</v>
      </c>
      <c r="U33" s="30"/>
      <c r="V33" s="651">
        <v>2.0662500000000001</v>
      </c>
      <c r="W33" s="30"/>
      <c r="X33" s="458">
        <v>2.0662500000000001</v>
      </c>
      <c r="Y33" s="649" t="e">
        <f>_xll.qlSimpleQuoteSetValue(E33,X33/100,ISERROR(F33))</f>
        <v>#N/A</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1.2837499999999999</v>
      </c>
      <c r="Q34" s="266">
        <v>1.33375</v>
      </c>
      <c r="R34" s="266">
        <v>0</v>
      </c>
      <c r="S34" s="266">
        <v>0</v>
      </c>
      <c r="T34" s="266">
        <f>_xll.qlMidEquivalent($P34,$Q34,$R34,$S34)</f>
        <v>1.3087499999999999</v>
      </c>
      <c r="U34" s="30"/>
      <c r="V34" s="651">
        <v>2.2225000000000001</v>
      </c>
      <c r="W34" s="30"/>
      <c r="X34" s="458">
        <v>2.2225000000000001</v>
      </c>
      <c r="Y34" s="649" t="e">
        <f>_xll.qlSimpleQuoteSetValue(E34,X34/100,ISERROR(F34))</f>
        <v>#N/A</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1.405</v>
      </c>
      <c r="Q35" s="266">
        <v>1.4550000000000001</v>
      </c>
      <c r="R35" s="266">
        <v>0</v>
      </c>
      <c r="S35" s="266">
        <v>0</v>
      </c>
      <c r="T35" s="266">
        <f>_xll.qlMidEquivalent($P35,$Q35,$R35,$S35)</f>
        <v>1.4300000000000002</v>
      </c>
      <c r="U35" s="30"/>
      <c r="V35" s="651">
        <v>2.3887499999999999</v>
      </c>
      <c r="W35" s="30"/>
      <c r="X35" s="458">
        <v>2.3887499999999999</v>
      </c>
      <c r="Y35" s="649" t="e">
        <f>_xll.qlSimpleQuoteSetValue(E35,X35/100,ISERROR(F35))</f>
        <v>#N/A</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1.4575</v>
      </c>
      <c r="Q36" s="266">
        <v>1.5075000000000001</v>
      </c>
      <c r="R36" s="266">
        <v>0</v>
      </c>
      <c r="S36" s="266">
        <v>0</v>
      </c>
      <c r="T36" s="266">
        <f>_xll.qlMidEquivalent($P36,$Q36,$R36,$S36)</f>
        <v>1.4824999999999999</v>
      </c>
      <c r="U36" s="30"/>
      <c r="V36" s="651">
        <v>2.4612499999999997</v>
      </c>
      <c r="W36" s="30"/>
      <c r="X36" s="458">
        <v>2.4612499999999997</v>
      </c>
      <c r="Y36" s="649" t="e">
        <f>_xll.qlSimpleQuoteSetValue(E36,X36/100,ISERROR(F36))</f>
        <v>#N/A</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1.4450000000000001</v>
      </c>
      <c r="Q37" s="266">
        <v>1.575</v>
      </c>
      <c r="R37" s="266">
        <v>0</v>
      </c>
      <c r="S37" s="266">
        <v>0</v>
      </c>
      <c r="T37" s="266">
        <f>_xll.qlMidEquivalent($P37,$Q37,$R37,$S37)</f>
        <v>1.51</v>
      </c>
      <c r="U37" s="30"/>
      <c r="V37" s="651">
        <v>2.5062500000000001</v>
      </c>
      <c r="W37" s="30"/>
      <c r="X37" s="458">
        <v>2.5062500000000001</v>
      </c>
      <c r="Y37" s="649" t="e">
        <f>_xll.qlSimpleQuoteSetValue(E37,X37/100,ISERROR(F37))</f>
        <v>#N/A</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1.45</v>
      </c>
      <c r="Q38" s="266">
        <v>1.58</v>
      </c>
      <c r="R38" s="266">
        <v>0</v>
      </c>
      <c r="S38" s="266">
        <v>0</v>
      </c>
      <c r="T38" s="266">
        <f>_xll.qlMidEquivalent($P38,$Q38,$R38,$S38)</f>
        <v>1.5150000000000001</v>
      </c>
      <c r="U38" s="30"/>
      <c r="V38" s="651">
        <v>2.5175000000000001</v>
      </c>
      <c r="W38" s="30"/>
      <c r="X38" s="458">
        <v>2.5175000000000001</v>
      </c>
      <c r="Y38" s="649" t="e">
        <f>_xll.qlSimpleQuoteSetValue(E38,X38/100,ISERROR(F38))</f>
        <v>#N/A</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1.4575</v>
      </c>
      <c r="Q39" s="266">
        <v>1.5874999999999999</v>
      </c>
      <c r="R39" s="266">
        <v>0</v>
      </c>
      <c r="S39" s="266">
        <v>0</v>
      </c>
      <c r="T39" s="266">
        <f>_xll.qlMidEquivalent($P39,$Q39,$R39,$S39)</f>
        <v>1.5225</v>
      </c>
      <c r="U39" s="30"/>
      <c r="V39" s="651">
        <v>2.5324999999999998</v>
      </c>
      <c r="W39" s="30"/>
      <c r="X39" s="458">
        <v>2.5324999999999998</v>
      </c>
      <c r="Y39" s="649" t="e">
        <f>_xll.qlSimpleQuoteSetValue(E39,X39/100,ISERROR(F39))</f>
        <v>#N/A</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1.48</v>
      </c>
      <c r="Q40" s="266">
        <v>1.6099999999999999</v>
      </c>
      <c r="R40" s="266">
        <v>0</v>
      </c>
      <c r="S40" s="266">
        <v>0</v>
      </c>
      <c r="T40" s="266">
        <f>_xll.qlMidEquivalent($P40,$Q40,$R40,$S40)</f>
        <v>1.5449999999999999</v>
      </c>
      <c r="U40" s="30"/>
      <c r="V40" s="652">
        <v>2.5562499999999999</v>
      </c>
      <c r="W40" s="30"/>
      <c r="X40" s="459">
        <v>2.5562499999999999</v>
      </c>
      <c r="Y40" s="649" t="e">
        <f>_xll.qlSimpleQuoteSetValue(E40,X40/100,ISERROR(F40))</f>
        <v>#N/A</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1</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16:04:58</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0.45624999999999999</v>
      </c>
      <c r="Q5" s="308">
        <v>0.55625000000000002</v>
      </c>
      <c r="R5" s="308">
        <v>0</v>
      </c>
      <c r="S5" s="308">
        <v>0</v>
      </c>
      <c r="T5" s="384">
        <f>_xll.qlMidSafe($P5,$Q5)</f>
        <v>0.50624999999999998</v>
      </c>
      <c r="U5" s="260"/>
      <c r="V5" s="267">
        <v>0.51249999999999996</v>
      </c>
      <c r="W5" s="260"/>
      <c r="X5" s="458">
        <f t="array" ref="X5:X15">QuoteStatic</f>
        <v>0.51249999999999996</v>
      </c>
      <c r="Y5" s="265" t="e">
        <f>_xll.qlSimpleQuoteSetValue(F5,X5/100,Trigger)</f>
        <v>#N/A</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0.46124999999999999</v>
      </c>
      <c r="Q6" s="308">
        <v>0.56125000000000003</v>
      </c>
      <c r="R6" s="308">
        <v>0</v>
      </c>
      <c r="S6" s="308">
        <v>0</v>
      </c>
      <c r="T6" s="384">
        <f>_xll.qlMidSafe($P6,$Q6)</f>
        <v>0.51124999999999998</v>
      </c>
      <c r="U6" s="260"/>
      <c r="V6" s="267">
        <v>0.51875000000000004</v>
      </c>
      <c r="W6" s="260"/>
      <c r="X6" s="458">
        <v>0.51875000000000004</v>
      </c>
      <c r="Y6" s="265" t="e">
        <f>_xll.qlSimpleQuoteSetValue(F6,X6/100,Trigger)</f>
        <v>#N/A</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0.46624999999999994</v>
      </c>
      <c r="Q7" s="308">
        <v>0.56624999999999992</v>
      </c>
      <c r="R7" s="308">
        <v>0</v>
      </c>
      <c r="S7" s="308">
        <v>0</v>
      </c>
      <c r="T7" s="384">
        <f>_xll.qlMidSafe($P7,$Q7)</f>
        <v>0.51624999999999988</v>
      </c>
      <c r="U7" s="260"/>
      <c r="V7" s="267">
        <v>0.53125</v>
      </c>
      <c r="W7" s="260"/>
      <c r="X7" s="458">
        <v>0.53125</v>
      </c>
      <c r="Y7" s="265" t="e">
        <f>_xll.qlSimpleQuoteSetValue(F7,X7/100,Trigger)</f>
        <v>#N/A</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0.47125000000000006</v>
      </c>
      <c r="Q8" s="308">
        <v>0.57125000000000004</v>
      </c>
      <c r="R8" s="308">
        <v>0</v>
      </c>
      <c r="S8" s="308">
        <v>0</v>
      </c>
      <c r="T8" s="384">
        <f>_xll.qlMidSafe($P8,$Q8)</f>
        <v>0.52124999999999999</v>
      </c>
      <c r="U8" s="260"/>
      <c r="V8" s="267">
        <v>0.54499999999999993</v>
      </c>
      <c r="W8" s="260"/>
      <c r="X8" s="458">
        <v>0.54499999999999993</v>
      </c>
      <c r="Y8" s="265" t="e">
        <f>_xll.qlSimpleQuoteSetValue(F8,X8/100,Trigger)</f>
        <v>#N/A</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0.47625000000000001</v>
      </c>
      <c r="Q9" s="308">
        <v>0.57625000000000004</v>
      </c>
      <c r="R9" s="308">
        <v>0</v>
      </c>
      <c r="S9" s="308">
        <v>0</v>
      </c>
      <c r="T9" s="384">
        <f>_xll.qlMidSafe($P9,$Q9)</f>
        <v>0.52625</v>
      </c>
      <c r="U9" s="260"/>
      <c r="V9" s="267">
        <v>0.56125000000000003</v>
      </c>
      <c r="W9" s="260"/>
      <c r="X9" s="458">
        <v>0.56125000000000003</v>
      </c>
      <c r="Y9" s="265" t="e">
        <f>_xll.qlSimpleQuoteSetValue(F9,X9/100,Trigger)</f>
        <v>#N/A</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0.47874999999999995</v>
      </c>
      <c r="Q10" s="308">
        <v>0.57874999999999999</v>
      </c>
      <c r="R10" s="308">
        <v>0</v>
      </c>
      <c r="S10" s="308">
        <v>0</v>
      </c>
      <c r="T10" s="384">
        <f>_xll.qlMidSafe($P10,$Q10)</f>
        <v>0.52874999999999994</v>
      </c>
      <c r="U10" s="260"/>
      <c r="V10" s="267">
        <v>0.5787500000000001</v>
      </c>
      <c r="W10" s="260"/>
      <c r="X10" s="458">
        <v>0.5787500000000001</v>
      </c>
      <c r="Y10" s="265" t="e">
        <f>_xll.qlSimpleQuoteSetValue(F10,X10/100,Trigger)</f>
        <v>#N/A</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0.48250000000000004</v>
      </c>
      <c r="Q11" s="308">
        <v>0.58250000000000002</v>
      </c>
      <c r="R11" s="308">
        <v>0</v>
      </c>
      <c r="S11" s="308">
        <v>0</v>
      </c>
      <c r="T11" s="384">
        <f>_xll.qlMidSafe($P11,$Q11)</f>
        <v>0.53249999999999997</v>
      </c>
      <c r="U11" s="260"/>
      <c r="V11" s="267">
        <v>0.59624999999999995</v>
      </c>
      <c r="W11" s="260"/>
      <c r="X11" s="458">
        <v>0.59624999999999995</v>
      </c>
      <c r="Y11" s="265" t="e">
        <f>_xll.qlSimpleQuoteSetValue(F11,X11/100,Trigger)</f>
        <v>#N/A</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0.48624999999999996</v>
      </c>
      <c r="Q12" s="308">
        <v>0.58624999999999994</v>
      </c>
      <c r="R12" s="308">
        <v>0</v>
      </c>
      <c r="S12" s="308">
        <v>0</v>
      </c>
      <c r="T12" s="384">
        <f>_xll.qlMidSafe($P12,$Q12)</f>
        <v>0.53624999999999989</v>
      </c>
      <c r="U12" s="260"/>
      <c r="V12" s="267">
        <v>0.61375000000000002</v>
      </c>
      <c r="W12" s="260"/>
      <c r="X12" s="458">
        <v>0.61375000000000002</v>
      </c>
      <c r="Y12" s="265" t="e">
        <f>_xll.qlSimpleQuoteSetValue(F12,X12/100,Trigger)</f>
        <v>#N/A</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0.49249999999999999</v>
      </c>
      <c r="Q13" s="308">
        <v>0.59250000000000003</v>
      </c>
      <c r="R13" s="308">
        <v>0</v>
      </c>
      <c r="S13" s="308">
        <v>0</v>
      </c>
      <c r="T13" s="384">
        <f>_xll.qlMidSafe($P13,$Q13)</f>
        <v>0.54249999999999998</v>
      </c>
      <c r="U13" s="260"/>
      <c r="V13" s="267">
        <v>0.63375000000000004</v>
      </c>
      <c r="W13" s="260"/>
      <c r="X13" s="458">
        <v>0.63375000000000004</v>
      </c>
      <c r="Y13" s="265" t="e">
        <f>_xll.qlSimpleQuoteSetValue(F13,X13/100,Trigger)</f>
        <v>#N/A</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0.49749999999999994</v>
      </c>
      <c r="Q14" s="308">
        <v>0.59749999999999992</v>
      </c>
      <c r="R14" s="308">
        <v>0</v>
      </c>
      <c r="S14" s="308">
        <v>0</v>
      </c>
      <c r="T14" s="384">
        <f>_xll.qlMidSafe($P14,$Q14)</f>
        <v>0.54749999999999988</v>
      </c>
      <c r="U14" s="260"/>
      <c r="V14" s="267">
        <v>0.65250000000000008</v>
      </c>
      <c r="W14" s="260"/>
      <c r="X14" s="458">
        <v>0.65250000000000008</v>
      </c>
      <c r="Y14" s="265" t="e">
        <f>_xll.qlSimpleQuoteSetValue(F14,X14/100,Trigger)</f>
        <v>#N/A</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0.50374999999999992</v>
      </c>
      <c r="Q15" s="304">
        <v>0.60375000000000001</v>
      </c>
      <c r="R15" s="304">
        <v>0</v>
      </c>
      <c r="S15" s="304">
        <v>0</v>
      </c>
      <c r="T15" s="382">
        <f>_xll.qlMidSafe($P15,$Q15)</f>
        <v>0.55374999999999996</v>
      </c>
      <c r="U15" s="260"/>
      <c r="V15" s="261">
        <v>0.67375000000000007</v>
      </c>
      <c r="W15" s="260"/>
      <c r="X15" s="459">
        <v>0.67375000000000007</v>
      </c>
      <c r="Y15" s="258" t="e">
        <f>_xll.qlSimpleQuoteSetValue(F15,X15/100,Trigger)</f>
        <v>#N/A</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1</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16:04:58</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0.63500000000000001</v>
      </c>
      <c r="Q5" s="308">
        <v>0.65500000000000003</v>
      </c>
      <c r="R5" s="308">
        <v>0</v>
      </c>
      <c r="S5" s="308">
        <v>0</v>
      </c>
      <c r="T5" s="384">
        <f>_xll.qlMidSafe($P5,$Q5)</f>
        <v>0.64500000000000002</v>
      </c>
      <c r="U5" s="260"/>
      <c r="V5" s="383">
        <v>0.81499999999999995</v>
      </c>
      <c r="W5" s="260"/>
      <c r="X5" s="458">
        <f t="array" ref="X5:X11">QuoteStatic</f>
        <v>0.81499999999999995</v>
      </c>
      <c r="Y5" s="265" t="e">
        <f>_xll.qlSimpleQuoteSetValue(F5,X5/100,Trigger)</f>
        <v>#N/A</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0.68375000000000008</v>
      </c>
      <c r="Q6" s="308">
        <v>0.70374999999999999</v>
      </c>
      <c r="R6" s="308">
        <v>0</v>
      </c>
      <c r="S6" s="308">
        <v>0</v>
      </c>
      <c r="T6" s="384">
        <f>_xll.qlMidSafe($P6,$Q6)</f>
        <v>0.69375000000000009</v>
      </c>
      <c r="U6" s="260"/>
      <c r="V6" s="383">
        <v>0.96</v>
      </c>
      <c r="W6" s="260"/>
      <c r="X6" s="458">
        <v>0.96</v>
      </c>
      <c r="Y6" s="265" t="e">
        <f>_xll.qlSimpleQuoteSetValue(F6,X6/100,Trigger)</f>
        <v>#N/A</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0.75</v>
      </c>
      <c r="Q7" s="308">
        <v>0.77</v>
      </c>
      <c r="R7" s="308">
        <v>0</v>
      </c>
      <c r="S7" s="308">
        <v>0</v>
      </c>
      <c r="T7" s="384">
        <f>_xll.qlMidSafe($P7,$Q7)</f>
        <v>0.76</v>
      </c>
      <c r="U7" s="260"/>
      <c r="V7" s="383">
        <v>1.1100000000000001</v>
      </c>
      <c r="W7" s="260"/>
      <c r="X7" s="458">
        <v>1.1100000000000001</v>
      </c>
      <c r="Y7" s="265" t="e">
        <f>_xll.qlSimpleQuoteSetValue(F7,X7/100,Trigger)</f>
        <v>#N/A</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0.82624999999999993</v>
      </c>
      <c r="Q8" s="308">
        <v>0.84625000000000006</v>
      </c>
      <c r="R8" s="308">
        <v>0</v>
      </c>
      <c r="S8" s="308">
        <v>0</v>
      </c>
      <c r="T8" s="384">
        <f>_xll.qlMidSafe($P8,$Q8)</f>
        <v>0.83624999999999994</v>
      </c>
      <c r="U8" s="260"/>
      <c r="V8" s="383">
        <v>1.27</v>
      </c>
      <c r="W8" s="260"/>
      <c r="X8" s="458">
        <v>1.27</v>
      </c>
      <c r="Y8" s="265" t="e">
        <f>_xll.qlSimpleQuoteSetValue(F8,X8/100,Trigger)</f>
        <v>#N/A</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0.77</v>
      </c>
      <c r="Q9" s="308">
        <v>0.79</v>
      </c>
      <c r="R9" s="308">
        <v>0</v>
      </c>
      <c r="S9" s="308">
        <v>0</v>
      </c>
      <c r="T9" s="384">
        <f>_xll.qlMidSafe($P9,$Q9)</f>
        <v>0.78</v>
      </c>
      <c r="U9" s="260"/>
      <c r="V9" s="383">
        <v>1.115</v>
      </c>
      <c r="W9" s="260"/>
      <c r="X9" s="458">
        <v>1.115</v>
      </c>
      <c r="Y9" s="265" t="e">
        <f>_xll.qlSimpleQuoteSetValue(F9,X9/100,Trigger)</f>
        <v>#N/A</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0.84000000000000008</v>
      </c>
      <c r="Q10" s="308">
        <v>0.86</v>
      </c>
      <c r="R10" s="308">
        <v>0</v>
      </c>
      <c r="S10" s="308">
        <v>0</v>
      </c>
      <c r="T10" s="384">
        <f>_xll.qlMidSafe($P10,$Q10)</f>
        <v>0.85000000000000009</v>
      </c>
      <c r="U10" s="260"/>
      <c r="V10" s="383">
        <v>1.2549999999999999</v>
      </c>
      <c r="W10" s="260"/>
      <c r="X10" s="458">
        <v>1.2549999999999999</v>
      </c>
      <c r="Y10" s="265" t="e">
        <f>_xll.qlSimpleQuoteSetValue(F10,X10/100,Trigger)</f>
        <v>#N/A</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f>_xll.qlSimpleQuoteSetValue(F11,X11/100,Trigger)</f>
        <v>0</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16:04:58</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315</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315</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QuoteStatic</f>
        <v>#NUM!</v>
      </c>
      <c r="AC5" s="265">
        <f>_xll.qlSimpleQuoteSetValue(F5,AB5/100,Trigger)</f>
        <v>0</v>
      </c>
      <c r="AD5" s="160"/>
      <c r="AE5" s="17"/>
      <c r="AF5" s="390" t="s">
        <v>98</v>
      </c>
      <c r="AG5" s="38" t="s">
        <v>180</v>
      </c>
      <c r="AH5" s="37" t="s">
        <v>91</v>
      </c>
      <c r="AI5" s="17"/>
    </row>
    <row r="6" spans="1:35" x14ac:dyDescent="0.2">
      <c r="A6" s="667"/>
      <c r="B6" s="140" t="s">
        <v>3</v>
      </c>
      <c r="C6" s="28" t="s">
        <v>315</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315</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f>_xll.qlSimpleQuoteSetValue(F6,AB6/100,Trigger)</f>
        <v>0</v>
      </c>
      <c r="AD6" s="160"/>
      <c r="AE6" s="17"/>
      <c r="AF6" s="149" t="s">
        <v>97</v>
      </c>
      <c r="AG6" s="35" t="s">
        <v>180</v>
      </c>
      <c r="AH6" s="34" t="s">
        <v>103</v>
      </c>
      <c r="AI6" s="17"/>
    </row>
    <row r="7" spans="1:35" x14ac:dyDescent="0.2">
      <c r="A7" s="71"/>
      <c r="B7" s="140" t="s">
        <v>0</v>
      </c>
      <c r="C7" s="28" t="s">
        <v>315</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315</v>
      </c>
      <c r="Q7" s="307" t="s">
        <v>91</v>
      </c>
      <c r="R7" s="307" t="str">
        <f t="shared" si="1"/>
        <v>GBPSM3L1Y</v>
      </c>
      <c r="S7" s="307" t="str">
        <v>GBPSM3L1Y=ICAP</v>
      </c>
      <c r="T7" s="308">
        <v>0.59899999999999998</v>
      </c>
      <c r="U7" s="308">
        <v>0.63900000000000001</v>
      </c>
      <c r="V7" s="308">
        <v>0</v>
      </c>
      <c r="W7" s="308">
        <v>0</v>
      </c>
      <c r="X7" s="268">
        <f>_xll.qlMidSafe($T7,$U7)</f>
        <v>0.61899999999999999</v>
      </c>
      <c r="Y7" s="260"/>
      <c r="Z7" s="267">
        <v>0.72499999999999998</v>
      </c>
      <c r="AA7" s="260"/>
      <c r="AB7" s="458">
        <v>0.72499999999999998</v>
      </c>
      <c r="AC7" s="265" t="e">
        <f>_xll.qlSimpleQuoteSetValue(F7,AB7/100,Trigger)</f>
        <v>#N/A</v>
      </c>
      <c r="AD7" s="160"/>
      <c r="AE7" s="17"/>
      <c r="AF7" s="149" t="s">
        <v>87</v>
      </c>
      <c r="AG7" s="35" t="s">
        <v>178</v>
      </c>
      <c r="AH7" s="34" t="s">
        <v>91</v>
      </c>
      <c r="AI7" s="17"/>
    </row>
    <row r="8" spans="1:35" x14ac:dyDescent="0.2">
      <c r="A8" s="71"/>
      <c r="B8" s="139" t="s">
        <v>101</v>
      </c>
      <c r="C8" s="28" t="s">
        <v>315</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315</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f>_xll.qlSimpleQuoteSetValue(F8,AB8/100,Trigger)</f>
        <v>0</v>
      </c>
      <c r="AD8" s="160"/>
      <c r="AE8" s="17"/>
      <c r="AF8" s="149" t="s">
        <v>195</v>
      </c>
      <c r="AG8" s="35" t="s">
        <v>273</v>
      </c>
      <c r="AH8" s="34" t="s">
        <v>272</v>
      </c>
      <c r="AI8" s="17"/>
    </row>
    <row r="9" spans="1:35" x14ac:dyDescent="0.2">
      <c r="A9" s="71"/>
      <c r="B9" s="139" t="s">
        <v>100</v>
      </c>
      <c r="C9" s="28" t="s">
        <v>315</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315</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f>_xll.qlSimpleQuoteSetValue(F9,AB9/100,Trigger)</f>
        <v>0</v>
      </c>
      <c r="AD9" s="160"/>
      <c r="AE9" s="17"/>
      <c r="AF9" s="149" t="s">
        <v>94</v>
      </c>
      <c r="AG9" s="35" t="s">
        <v>179</v>
      </c>
      <c r="AH9" s="34" t="s">
        <v>91</v>
      </c>
      <c r="AI9" s="17"/>
    </row>
    <row r="10" spans="1:35" ht="13.5" thickBot="1" x14ac:dyDescent="0.25">
      <c r="A10" s="71"/>
      <c r="B10" s="139" t="s">
        <v>99</v>
      </c>
      <c r="C10" s="28" t="s">
        <v>315</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315</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f>_xll.qlSimpleQuoteSetValue(F10,AB10/100,Trigger)</f>
        <v>0</v>
      </c>
      <c r="AD10" s="160"/>
      <c r="AE10" s="17"/>
      <c r="AF10" s="148" t="s">
        <v>92</v>
      </c>
      <c r="AG10" s="32" t="s">
        <v>178</v>
      </c>
      <c r="AH10" s="31" t="s">
        <v>91</v>
      </c>
      <c r="AI10" s="17"/>
    </row>
    <row r="11" spans="1:35" x14ac:dyDescent="0.2">
      <c r="A11" s="71"/>
      <c r="B11" s="139" t="s">
        <v>76</v>
      </c>
      <c r="C11" s="28" t="s">
        <v>315</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315</v>
      </c>
      <c r="Q11" s="307" t="s">
        <v>91</v>
      </c>
      <c r="R11" s="307" t="str">
        <f t="shared" si="1"/>
        <v>GBPSM3L2Y</v>
      </c>
      <c r="S11" s="307" t="str">
        <v>GBPSM3L2Y=ICAP</v>
      </c>
      <c r="T11" s="308">
        <v>0.72599999999999998</v>
      </c>
      <c r="U11" s="308">
        <v>0.76600000000000001</v>
      </c>
      <c r="V11" s="308">
        <v>0</v>
      </c>
      <c r="W11" s="308">
        <v>0</v>
      </c>
      <c r="X11" s="268">
        <f>_xll.qlMidSafe($T11,$U11)</f>
        <v>0.746</v>
      </c>
      <c r="Y11" s="260"/>
      <c r="Z11" s="267">
        <v>1.0109999999999999</v>
      </c>
      <c r="AA11" s="260"/>
      <c r="AB11" s="458">
        <v>1.0109999999999999</v>
      </c>
      <c r="AC11" s="265" t="e">
        <f>_xll.qlSimpleQuoteSetValue(F11,AB11/100,Trigger)</f>
        <v>#N/A</v>
      </c>
      <c r="AD11" s="160"/>
      <c r="AE11" s="17"/>
      <c r="AF11" s="17"/>
      <c r="AG11" s="17"/>
      <c r="AH11" s="17"/>
      <c r="AI11" s="17"/>
    </row>
    <row r="12" spans="1:35" ht="15" x14ac:dyDescent="0.25">
      <c r="A12" s="71"/>
      <c r="B12" s="139" t="s">
        <v>75</v>
      </c>
      <c r="C12" s="28" t="s">
        <v>315</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315</v>
      </c>
      <c r="Q12" s="388" t="s">
        <v>91</v>
      </c>
      <c r="R12" s="307" t="str">
        <f t="shared" si="1"/>
        <v>GBPSM3L3Y</v>
      </c>
      <c r="S12" s="307" t="str">
        <v>GBPSM3L3Y=ICAP</v>
      </c>
      <c r="T12" s="308">
        <v>0.86899999999999999</v>
      </c>
      <c r="U12" s="308">
        <v>0.90900000000000003</v>
      </c>
      <c r="V12" s="308">
        <v>0</v>
      </c>
      <c r="W12" s="308">
        <v>0</v>
      </c>
      <c r="X12" s="268">
        <f>_xll.qlMidSafe($T12,$U12)</f>
        <v>0.88900000000000001</v>
      </c>
      <c r="Y12" s="260"/>
      <c r="Z12" s="267">
        <v>1.274</v>
      </c>
      <c r="AA12" s="260"/>
      <c r="AB12" s="458">
        <v>1.274</v>
      </c>
      <c r="AC12" s="265" t="e">
        <f>_xll.qlSimpleQuoteSetValue(F12,AB12/100,Trigger)</f>
        <v>#N/A</v>
      </c>
      <c r="AD12" s="160"/>
      <c r="AE12" s="17"/>
      <c r="AF12" s="17"/>
      <c r="AG12" s="17"/>
      <c r="AH12" s="17"/>
      <c r="AI12" s="17"/>
    </row>
    <row r="13" spans="1:35" x14ac:dyDescent="0.2">
      <c r="A13" s="71"/>
      <c r="B13" s="139" t="s">
        <v>74</v>
      </c>
      <c r="C13" s="28" t="s">
        <v>315</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315</v>
      </c>
      <c r="Q13" s="388" t="s">
        <v>91</v>
      </c>
      <c r="R13" s="307" t="str">
        <f t="shared" si="1"/>
        <v>GBPSM3L4Y</v>
      </c>
      <c r="S13" s="307" t="str">
        <v>GBPSM3L4Y=ICAP</v>
      </c>
      <c r="T13" s="308">
        <v>0.96899999999999997</v>
      </c>
      <c r="U13" s="308">
        <v>1.0189999999999999</v>
      </c>
      <c r="V13" s="308">
        <v>0</v>
      </c>
      <c r="W13" s="308">
        <v>0</v>
      </c>
      <c r="X13" s="268">
        <f>_xll.qlMidSafe($T13,$U13)</f>
        <v>0.99399999999999999</v>
      </c>
      <c r="Y13" s="260"/>
      <c r="Z13" s="267">
        <v>1.4769999999999999</v>
      </c>
      <c r="AA13" s="260"/>
      <c r="AB13" s="458">
        <v>1.4769999999999999</v>
      </c>
      <c r="AC13" s="265" t="e">
        <f>_xll.qlSimpleQuoteSetValue(F13,AB13/100,Trigger)</f>
        <v>#N/A</v>
      </c>
      <c r="AD13" s="160"/>
      <c r="AE13" s="17"/>
      <c r="AF13" s="17"/>
      <c r="AG13" s="17"/>
      <c r="AH13" s="17"/>
      <c r="AI13" s="17"/>
    </row>
    <row r="14" spans="1:35" x14ac:dyDescent="0.2">
      <c r="A14" s="71"/>
      <c r="B14" s="139" t="s">
        <v>73</v>
      </c>
      <c r="C14" s="28" t="s">
        <v>315</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315</v>
      </c>
      <c r="Q14" s="388" t="s">
        <v>91</v>
      </c>
      <c r="R14" s="307" t="str">
        <f t="shared" si="1"/>
        <v>GBPSM3L5Y</v>
      </c>
      <c r="S14" s="307" t="str">
        <v>GBPSM3L5Y=ICAP</v>
      </c>
      <c r="T14" s="308">
        <v>1.056</v>
      </c>
      <c r="U14" s="308">
        <v>1.1060000000000001</v>
      </c>
      <c r="V14" s="308">
        <v>0</v>
      </c>
      <c r="W14" s="308">
        <v>0</v>
      </c>
      <c r="X14" s="268">
        <f>_xll.qlMidSafe($T14,$U14)</f>
        <v>1.081</v>
      </c>
      <c r="Y14" s="260"/>
      <c r="Z14" s="267">
        <v>1.6360000000000001</v>
      </c>
      <c r="AA14" s="260"/>
      <c r="AB14" s="458">
        <v>1.6360000000000001</v>
      </c>
      <c r="AC14" s="265" t="e">
        <f>_xll.qlSimpleQuoteSetValue(F14,AB14/100,Trigger)</f>
        <v>#N/A</v>
      </c>
      <c r="AD14" s="160"/>
      <c r="AE14" s="17"/>
      <c r="AF14" s="17"/>
      <c r="AG14" s="17"/>
      <c r="AH14" s="17"/>
      <c r="AI14" s="17"/>
    </row>
    <row r="15" spans="1:35" x14ac:dyDescent="0.2">
      <c r="A15" s="71"/>
      <c r="B15" s="139" t="s">
        <v>72</v>
      </c>
      <c r="C15" s="28" t="s">
        <v>315</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315</v>
      </c>
      <c r="Q15" s="388" t="s">
        <v>91</v>
      </c>
      <c r="R15" s="307" t="str">
        <f t="shared" si="1"/>
        <v>GBPSM3L6Y</v>
      </c>
      <c r="S15" s="307" t="str">
        <v>GBPSM3L6Y=ICAP</v>
      </c>
      <c r="T15" s="308">
        <v>1.1280000000000001</v>
      </c>
      <c r="U15" s="308">
        <v>1.1779999999999999</v>
      </c>
      <c r="V15" s="308">
        <v>0</v>
      </c>
      <c r="W15" s="308">
        <v>0</v>
      </c>
      <c r="X15" s="268">
        <f>_xll.qlMidSafe($T15,$U15)</f>
        <v>1.153</v>
      </c>
      <c r="Y15" s="260"/>
      <c r="Z15" s="267">
        <v>1.77</v>
      </c>
      <c r="AA15" s="260"/>
      <c r="AB15" s="458">
        <v>1.77</v>
      </c>
      <c r="AC15" s="265" t="e">
        <f>_xll.qlSimpleQuoteSetValue(F15,AB15/100,Trigger)</f>
        <v>#N/A</v>
      </c>
      <c r="AD15" s="160"/>
      <c r="AE15" s="17"/>
      <c r="AF15" s="17"/>
      <c r="AG15" s="17"/>
      <c r="AH15" s="17"/>
      <c r="AI15" s="17"/>
    </row>
    <row r="16" spans="1:35" x14ac:dyDescent="0.2">
      <c r="A16" s="71"/>
      <c r="B16" s="139" t="s">
        <v>71</v>
      </c>
      <c r="C16" s="28" t="s">
        <v>315</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315</v>
      </c>
      <c r="Q16" s="388" t="s">
        <v>91</v>
      </c>
      <c r="R16" s="307" t="str">
        <f t="shared" si="1"/>
        <v>GBPSM3L7Y</v>
      </c>
      <c r="S16" s="307" t="str">
        <v>GBPSM3L7Y=ICAP</v>
      </c>
      <c r="T16" s="308">
        <v>1.1859999999999999</v>
      </c>
      <c r="U16" s="308">
        <v>1.236</v>
      </c>
      <c r="V16" s="308">
        <v>0</v>
      </c>
      <c r="W16" s="308">
        <v>0</v>
      </c>
      <c r="X16" s="268">
        <f>_xll.qlMidSafe($T16,$U16)</f>
        <v>1.2109999999999999</v>
      </c>
      <c r="Y16" s="260"/>
      <c r="Z16" s="267">
        <v>1.885</v>
      </c>
      <c r="AA16" s="260"/>
      <c r="AB16" s="458">
        <v>1.885</v>
      </c>
      <c r="AC16" s="265" t="e">
        <f>_xll.qlSimpleQuoteSetValue(F16,AB16/100,Trigger)</f>
        <v>#N/A</v>
      </c>
      <c r="AD16" s="160"/>
      <c r="AE16" s="17"/>
      <c r="AF16" s="17"/>
      <c r="AG16" s="17"/>
      <c r="AH16" s="17"/>
      <c r="AI16" s="17"/>
    </row>
    <row r="17" spans="1:35" x14ac:dyDescent="0.2">
      <c r="A17" s="71"/>
      <c r="B17" s="139" t="s">
        <v>70</v>
      </c>
      <c r="C17" s="28" t="s">
        <v>315</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315</v>
      </c>
      <c r="Q17" s="388" t="s">
        <v>91</v>
      </c>
      <c r="R17" s="307" t="str">
        <f t="shared" si="1"/>
        <v>GBPSM3L8Y</v>
      </c>
      <c r="S17" s="307" t="str">
        <v>GBPSM3L8Y=ICAP</v>
      </c>
      <c r="T17" s="308">
        <v>1.2370000000000001</v>
      </c>
      <c r="U17" s="308">
        <v>1.2869999999999999</v>
      </c>
      <c r="V17" s="308">
        <v>0</v>
      </c>
      <c r="W17" s="308">
        <v>0</v>
      </c>
      <c r="X17" s="268">
        <f>_xll.qlMidSafe($T17,$U17)</f>
        <v>1.262</v>
      </c>
      <c r="Y17" s="260"/>
      <c r="Z17" s="267">
        <v>1.9870000000000001</v>
      </c>
      <c r="AA17" s="260"/>
      <c r="AB17" s="458">
        <v>1.9870000000000001</v>
      </c>
      <c r="AC17" s="265" t="e">
        <f>_xll.qlSimpleQuoteSetValue(F17,AB17/100,Trigger)</f>
        <v>#N/A</v>
      </c>
      <c r="AD17" s="160"/>
      <c r="AE17" s="17"/>
      <c r="AF17" s="17"/>
      <c r="AG17" s="17"/>
      <c r="AH17" s="17"/>
      <c r="AI17" s="17"/>
    </row>
    <row r="18" spans="1:35" x14ac:dyDescent="0.2">
      <c r="A18" s="71"/>
      <c r="B18" s="139" t="s">
        <v>69</v>
      </c>
      <c r="C18" s="28" t="s">
        <v>315</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315</v>
      </c>
      <c r="Q18" s="388" t="s">
        <v>91</v>
      </c>
      <c r="R18" s="307" t="str">
        <f t="shared" si="1"/>
        <v>GBPSM3L9Y</v>
      </c>
      <c r="S18" s="307" t="str">
        <v>GBPSM3L9Y=ICAP</v>
      </c>
      <c r="T18" s="308">
        <v>1.282</v>
      </c>
      <c r="U18" s="308">
        <v>1.3319999999999999</v>
      </c>
      <c r="V18" s="308">
        <v>0</v>
      </c>
      <c r="W18" s="308">
        <v>0</v>
      </c>
      <c r="X18" s="268">
        <f>_xll.qlMidSafe($T18,$U18)</f>
        <v>1.3069999999999999</v>
      </c>
      <c r="Y18" s="260"/>
      <c r="Z18" s="267">
        <v>2.073</v>
      </c>
      <c r="AA18" s="260"/>
      <c r="AB18" s="458">
        <v>2.073</v>
      </c>
      <c r="AC18" s="265" t="e">
        <f>_xll.qlSimpleQuoteSetValue(F18,AB18/100,Trigger)</f>
        <v>#N/A</v>
      </c>
      <c r="AD18" s="160"/>
      <c r="AE18" s="17"/>
      <c r="AF18" s="17"/>
      <c r="AG18" s="17"/>
      <c r="AH18" s="17"/>
      <c r="AI18" s="17"/>
    </row>
    <row r="19" spans="1:35" x14ac:dyDescent="0.2">
      <c r="A19" s="71"/>
      <c r="B19" s="139" t="s">
        <v>68</v>
      </c>
      <c r="C19" s="28" t="s">
        <v>315</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315</v>
      </c>
      <c r="Q19" s="388" t="s">
        <v>91</v>
      </c>
      <c r="R19" s="307" t="str">
        <f t="shared" si="1"/>
        <v>GBPSM3L10Y</v>
      </c>
      <c r="S19" s="307" t="str">
        <v>GBPSM3L10Y=ICAP</v>
      </c>
      <c r="T19" s="308">
        <v>1.32</v>
      </c>
      <c r="U19" s="308">
        <v>1.37</v>
      </c>
      <c r="V19" s="308">
        <v>0</v>
      </c>
      <c r="W19" s="308">
        <v>0</v>
      </c>
      <c r="X19" s="268">
        <f>_xll.qlMidSafe($T19,$U19)</f>
        <v>1.3450000000000002</v>
      </c>
      <c r="Y19" s="260"/>
      <c r="Z19" s="267">
        <v>2.15</v>
      </c>
      <c r="AA19" s="260"/>
      <c r="AB19" s="458">
        <v>2.15</v>
      </c>
      <c r="AC19" s="265" t="e">
        <f>_xll.qlSimpleQuoteSetValue(F19,AB19/100,Trigger)</f>
        <v>#N/A</v>
      </c>
      <c r="AD19" s="160"/>
      <c r="AE19" s="17"/>
      <c r="AF19" s="17"/>
      <c r="AG19" s="17"/>
      <c r="AH19" s="17"/>
      <c r="AI19" s="17"/>
    </row>
    <row r="20" spans="1:35" x14ac:dyDescent="0.2">
      <c r="A20" s="71"/>
      <c r="B20" s="139" t="s">
        <v>67</v>
      </c>
      <c r="C20" s="28" t="s">
        <v>315</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315</v>
      </c>
      <c r="Q20" s="388" t="s">
        <v>91</v>
      </c>
      <c r="R20" s="307" t="str">
        <f t="shared" si="1"/>
        <v>GBPSM3L11Y</v>
      </c>
      <c r="S20" s="307" t="str">
        <v>GBPSM3L11Y=ICAP</v>
      </c>
      <c r="T20" s="308">
        <v>1.349</v>
      </c>
      <c r="U20" s="308">
        <v>1.419</v>
      </c>
      <c r="V20" s="308">
        <v>0</v>
      </c>
      <c r="W20" s="308">
        <v>0</v>
      </c>
      <c r="X20" s="268">
        <f>_xll.qlMidSafe($T20,$U20)</f>
        <v>1.3839999999999999</v>
      </c>
      <c r="Y20" s="260"/>
      <c r="Z20" s="267">
        <v>2.2190000000000003</v>
      </c>
      <c r="AA20" s="260"/>
      <c r="AB20" s="458">
        <v>2.2190000000000003</v>
      </c>
      <c r="AC20" s="265" t="e">
        <f>_xll.qlSimpleQuoteSetValue(F20,AB20/100,Trigger)</f>
        <v>#N/A</v>
      </c>
      <c r="AD20" s="160"/>
      <c r="AE20" s="17"/>
      <c r="AF20" s="17"/>
      <c r="AG20" s="17"/>
      <c r="AH20" s="17"/>
      <c r="AI20" s="17"/>
    </row>
    <row r="21" spans="1:35" x14ac:dyDescent="0.2">
      <c r="A21" s="71"/>
      <c r="B21" s="139" t="s">
        <v>66</v>
      </c>
      <c r="C21" s="28" t="s">
        <v>315</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315</v>
      </c>
      <c r="Q21" s="388" t="s">
        <v>91</v>
      </c>
      <c r="R21" s="307" t="str">
        <f t="shared" si="1"/>
        <v>GBPSM3L12Y</v>
      </c>
      <c r="S21" s="307" t="str">
        <v>GBPSM3L12Y=ICAP</v>
      </c>
      <c r="T21" s="308">
        <v>1.389</v>
      </c>
      <c r="U21" s="308">
        <v>1.4590000000000001</v>
      </c>
      <c r="V21" s="308">
        <v>0</v>
      </c>
      <c r="W21" s="308">
        <v>0</v>
      </c>
      <c r="X21" s="268">
        <f>_xll.qlMidSafe($T21,$U21)</f>
        <v>1.4239999999999999</v>
      </c>
      <c r="Y21" s="260"/>
      <c r="Z21" s="267">
        <v>2.2800000000000002</v>
      </c>
      <c r="AA21" s="260"/>
      <c r="AB21" s="458">
        <v>2.2800000000000002</v>
      </c>
      <c r="AC21" s="265" t="e">
        <f>_xll.qlSimpleQuoteSetValue(F21,AB21/100,Trigger)</f>
        <v>#N/A</v>
      </c>
      <c r="AD21" s="160"/>
      <c r="AE21" s="17"/>
      <c r="AF21" s="17"/>
      <c r="AG21" s="17"/>
      <c r="AH21" s="17"/>
      <c r="AI21" s="17"/>
    </row>
    <row r="22" spans="1:35" x14ac:dyDescent="0.2">
      <c r="A22" s="71"/>
      <c r="B22" s="139" t="s">
        <v>65</v>
      </c>
      <c r="C22" s="28" t="s">
        <v>315</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315</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f>_xll.qlSimpleQuoteSetValue(F22,AB22/100,Trigger)</f>
        <v>0</v>
      </c>
      <c r="AD22" s="160"/>
      <c r="AE22" s="17"/>
      <c r="AF22" s="17"/>
      <c r="AG22" s="17"/>
      <c r="AH22" s="17"/>
      <c r="AI22" s="17"/>
    </row>
    <row r="23" spans="1:35" x14ac:dyDescent="0.2">
      <c r="A23" s="71"/>
      <c r="B23" s="139" t="s">
        <v>64</v>
      </c>
      <c r="C23" s="28" t="s">
        <v>315</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315</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f>_xll.qlSimpleQuoteSetValue(F23,AB23/100,Trigger)</f>
        <v>0</v>
      </c>
      <c r="AD23" s="160"/>
      <c r="AE23" s="17"/>
      <c r="AF23" s="17"/>
      <c r="AG23" s="17"/>
      <c r="AH23" s="17"/>
      <c r="AI23" s="17"/>
    </row>
    <row r="24" spans="1:35" x14ac:dyDescent="0.2">
      <c r="A24" s="71"/>
      <c r="B24" s="139" t="s">
        <v>63</v>
      </c>
      <c r="C24" s="28" t="s">
        <v>315</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315</v>
      </c>
      <c r="Q24" s="388" t="s">
        <v>91</v>
      </c>
      <c r="R24" s="307" t="str">
        <f t="shared" si="1"/>
        <v>GBPSM3L15Y</v>
      </c>
      <c r="S24" s="307" t="str">
        <v>GBPSM3L15Y=ICAP</v>
      </c>
      <c r="T24" s="308">
        <v>1.48</v>
      </c>
      <c r="U24" s="308">
        <v>1.57</v>
      </c>
      <c r="V24" s="308">
        <v>0</v>
      </c>
      <c r="W24" s="308">
        <v>0</v>
      </c>
      <c r="X24" s="268">
        <f>_xll.qlMidSafe($T24,$U24)</f>
        <v>1.5249999999999999</v>
      </c>
      <c r="Y24" s="260"/>
      <c r="Z24" s="267">
        <v>2.4219999999999997</v>
      </c>
      <c r="AA24" s="260"/>
      <c r="AB24" s="458">
        <v>2.4219999999999997</v>
      </c>
      <c r="AC24" s="265" t="e">
        <f>_xll.qlSimpleQuoteSetValue(F24,AB24/100,Trigger)</f>
        <v>#N/A</v>
      </c>
      <c r="AD24" s="160"/>
      <c r="AE24" s="17"/>
      <c r="AF24" s="17"/>
      <c r="AG24" s="17"/>
      <c r="AH24" s="17"/>
      <c r="AI24" s="17"/>
    </row>
    <row r="25" spans="1:35" x14ac:dyDescent="0.2">
      <c r="A25" s="71"/>
      <c r="B25" s="139" t="s">
        <v>62</v>
      </c>
      <c r="C25" s="28" t="s">
        <v>315</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315</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f>_xll.qlSimpleQuoteSetValue(F25,AB25/100,Trigger)</f>
        <v>0</v>
      </c>
      <c r="AD25" s="160"/>
      <c r="AE25" s="17"/>
      <c r="AF25" s="17"/>
      <c r="AG25" s="17"/>
      <c r="AH25" s="17"/>
      <c r="AI25" s="17"/>
    </row>
    <row r="26" spans="1:35" x14ac:dyDescent="0.2">
      <c r="A26" s="71"/>
      <c r="B26" s="139" t="s">
        <v>61</v>
      </c>
      <c r="C26" s="28" t="s">
        <v>315</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315</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f>_xll.qlSimpleQuoteSetValue(F26,AB26/100,Trigger)</f>
        <v>0</v>
      </c>
      <c r="AD26" s="160"/>
      <c r="AE26" s="17"/>
      <c r="AF26" s="17"/>
      <c r="AG26" s="17"/>
      <c r="AH26" s="17"/>
      <c r="AI26" s="17"/>
    </row>
    <row r="27" spans="1:35" x14ac:dyDescent="0.2">
      <c r="A27" s="71"/>
      <c r="B27" s="139" t="s">
        <v>60</v>
      </c>
      <c r="C27" s="28" t="s">
        <v>315</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315</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f>_xll.qlSimpleQuoteSetValue(F27,AB27/100,Trigger)</f>
        <v>0</v>
      </c>
      <c r="AD27" s="160"/>
      <c r="AE27" s="17"/>
      <c r="AF27" s="17"/>
      <c r="AG27" s="17"/>
      <c r="AH27" s="17"/>
      <c r="AI27" s="17"/>
    </row>
    <row r="28" spans="1:35" x14ac:dyDescent="0.2">
      <c r="A28" s="71"/>
      <c r="B28" s="139" t="s">
        <v>59</v>
      </c>
      <c r="C28" s="28" t="s">
        <v>315</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315</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f>_xll.qlSimpleQuoteSetValue(F28,AB28/100,Trigger)</f>
        <v>0</v>
      </c>
      <c r="AD28" s="160"/>
      <c r="AE28" s="17"/>
      <c r="AF28" s="17"/>
      <c r="AG28" s="17"/>
      <c r="AH28" s="17"/>
      <c r="AI28" s="17"/>
    </row>
    <row r="29" spans="1:35" x14ac:dyDescent="0.2">
      <c r="A29" s="71"/>
      <c r="B29" s="139" t="s">
        <v>58</v>
      </c>
      <c r="C29" s="28" t="s">
        <v>315</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315</v>
      </c>
      <c r="Q29" s="388" t="s">
        <v>91</v>
      </c>
      <c r="R29" s="307" t="str">
        <f t="shared" si="1"/>
        <v>GBPSM3L20Y</v>
      </c>
      <c r="S29" s="307" t="str">
        <v>GBPSM3L20Y=ICAP</v>
      </c>
      <c r="T29" s="308">
        <v>1.5680000000000001</v>
      </c>
      <c r="U29" s="308">
        <v>1.698</v>
      </c>
      <c r="V29" s="308">
        <v>0</v>
      </c>
      <c r="W29" s="308">
        <v>0</v>
      </c>
      <c r="X29" s="268">
        <f>_xll.qlMidSafe($T29,$U29)</f>
        <v>1.633</v>
      </c>
      <c r="Y29" s="260"/>
      <c r="Z29" s="267">
        <v>2.5649999999999999</v>
      </c>
      <c r="AA29" s="260"/>
      <c r="AB29" s="458">
        <v>2.5649999999999999</v>
      </c>
      <c r="AC29" s="265" t="e">
        <f>_xll.qlSimpleQuoteSetValue(F29,AB29/100,Trigger)</f>
        <v>#N/A</v>
      </c>
      <c r="AD29" s="160"/>
      <c r="AE29" s="17"/>
      <c r="AF29" s="17"/>
      <c r="AG29" s="17"/>
      <c r="AH29" s="17"/>
      <c r="AI29" s="17"/>
    </row>
    <row r="30" spans="1:35" x14ac:dyDescent="0.2">
      <c r="A30" s="71"/>
      <c r="B30" s="139" t="s">
        <v>57</v>
      </c>
      <c r="C30" s="28" t="s">
        <v>315</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315</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f>_xll.qlSimpleQuoteSetValue(F30,AB30/100,Trigger)</f>
        <v>0</v>
      </c>
      <c r="AD30" s="160"/>
      <c r="AE30" s="17"/>
      <c r="AF30" s="17"/>
      <c r="AG30" s="17"/>
      <c r="AH30" s="17"/>
      <c r="AI30" s="17"/>
    </row>
    <row r="31" spans="1:35" x14ac:dyDescent="0.2">
      <c r="A31" s="71"/>
      <c r="B31" s="139" t="s">
        <v>56</v>
      </c>
      <c r="C31" s="28" t="s">
        <v>315</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315</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f>_xll.qlSimpleQuoteSetValue(F31,AB31/100,Trigger)</f>
        <v>0</v>
      </c>
      <c r="AD31" s="160"/>
      <c r="AE31" s="17"/>
      <c r="AF31" s="17"/>
      <c r="AG31" s="17"/>
      <c r="AH31" s="17"/>
      <c r="AI31" s="17"/>
    </row>
    <row r="32" spans="1:35" x14ac:dyDescent="0.2">
      <c r="A32" s="71"/>
      <c r="B32" s="139" t="s">
        <v>55</v>
      </c>
      <c r="C32" s="28" t="s">
        <v>315</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315</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f>_xll.qlSimpleQuoteSetValue(F32,AB32/100,Trigger)</f>
        <v>0</v>
      </c>
      <c r="AD32" s="160"/>
      <c r="AE32" s="17"/>
      <c r="AF32" s="17"/>
      <c r="AG32" s="17"/>
      <c r="AH32" s="17"/>
      <c r="AI32" s="17"/>
    </row>
    <row r="33" spans="1:35" x14ac:dyDescent="0.2">
      <c r="A33" s="71"/>
      <c r="B33" s="139" t="s">
        <v>54</v>
      </c>
      <c r="C33" s="28" t="s">
        <v>315</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315</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f>_xll.qlSimpleQuoteSetValue(F33,AB33/100,Trigger)</f>
        <v>0</v>
      </c>
      <c r="AD33" s="160"/>
      <c r="AE33" s="17"/>
      <c r="AF33" s="17"/>
      <c r="AG33" s="17"/>
      <c r="AH33" s="17"/>
      <c r="AI33" s="17"/>
    </row>
    <row r="34" spans="1:35" x14ac:dyDescent="0.2">
      <c r="A34" s="71"/>
      <c r="B34" s="139" t="s">
        <v>53</v>
      </c>
      <c r="C34" s="28" t="s">
        <v>315</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315</v>
      </c>
      <c r="Q34" s="388" t="s">
        <v>91</v>
      </c>
      <c r="R34" s="307" t="str">
        <f t="shared" si="1"/>
        <v>GBPSM3L25Y</v>
      </c>
      <c r="S34" s="307" t="str">
        <v>GBPSM3L25Y=ICAP</v>
      </c>
      <c r="T34" s="308">
        <v>1.609</v>
      </c>
      <c r="U34" s="308">
        <v>1.7389999999999999</v>
      </c>
      <c r="V34" s="308">
        <v>0</v>
      </c>
      <c r="W34" s="308">
        <v>0</v>
      </c>
      <c r="X34" s="268">
        <f>_xll.qlMidSafe($T34,$U34)</f>
        <v>1.6739999999999999</v>
      </c>
      <c r="Y34" s="260"/>
      <c r="Z34" s="267">
        <v>2.6219999999999999</v>
      </c>
      <c r="AA34" s="260"/>
      <c r="AB34" s="458">
        <v>2.6219999999999999</v>
      </c>
      <c r="AC34" s="265" t="e">
        <f>_xll.qlSimpleQuoteSetValue(F34,AB34/100,Trigger)</f>
        <v>#N/A</v>
      </c>
      <c r="AD34" s="160"/>
      <c r="AE34" s="17"/>
      <c r="AF34" s="17"/>
      <c r="AG34" s="17"/>
      <c r="AH34" s="17"/>
      <c r="AI34" s="17"/>
    </row>
    <row r="35" spans="1:35" x14ac:dyDescent="0.2">
      <c r="A35" s="71"/>
      <c r="B35" s="139" t="s">
        <v>52</v>
      </c>
      <c r="C35" s="28" t="s">
        <v>315</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315</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f>_xll.qlSimpleQuoteSetValue(F35,AB35/100,Trigger)</f>
        <v>0</v>
      </c>
      <c r="AD35" s="160"/>
      <c r="AE35" s="17"/>
      <c r="AF35" s="17"/>
      <c r="AG35" s="17"/>
      <c r="AH35" s="17"/>
      <c r="AI35" s="17"/>
    </row>
    <row r="36" spans="1:35" x14ac:dyDescent="0.2">
      <c r="A36" s="71"/>
      <c r="B36" s="139" t="s">
        <v>51</v>
      </c>
      <c r="C36" s="28" t="s">
        <v>315</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315</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f>_xll.qlSimpleQuoteSetValue(F36,AB36/100,Trigger)</f>
        <v>0</v>
      </c>
      <c r="AD36" s="160"/>
      <c r="AE36" s="17"/>
      <c r="AF36" s="17"/>
      <c r="AG36" s="17"/>
      <c r="AH36" s="17"/>
      <c r="AI36" s="17"/>
    </row>
    <row r="37" spans="1:35" x14ac:dyDescent="0.2">
      <c r="A37" s="71"/>
      <c r="B37" s="139" t="s">
        <v>50</v>
      </c>
      <c r="C37" s="28" t="s">
        <v>315</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315</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f>_xll.qlSimpleQuoteSetValue(F37,AB37/100,Trigger)</f>
        <v>0</v>
      </c>
      <c r="AD37" s="160"/>
      <c r="AE37" s="17"/>
      <c r="AF37" s="17"/>
      <c r="AG37" s="17"/>
      <c r="AH37" s="17"/>
      <c r="AI37" s="17"/>
    </row>
    <row r="38" spans="1:35" x14ac:dyDescent="0.2">
      <c r="A38" s="71"/>
      <c r="B38" s="139" t="s">
        <v>49</v>
      </c>
      <c r="C38" s="28" t="s">
        <v>315</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315</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f>_xll.qlSimpleQuoteSetValue(F38,AB38/100,Trigger)</f>
        <v>0</v>
      </c>
      <c r="AD38" s="160"/>
      <c r="AE38" s="17"/>
      <c r="AF38" s="17"/>
      <c r="AG38" s="17"/>
      <c r="AH38" s="17"/>
      <c r="AI38" s="17"/>
    </row>
    <row r="39" spans="1:35" x14ac:dyDescent="0.2">
      <c r="A39" s="71"/>
      <c r="B39" s="139" t="s">
        <v>48</v>
      </c>
      <c r="C39" s="28" t="s">
        <v>315</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315</v>
      </c>
      <c r="Q39" s="388" t="s">
        <v>91</v>
      </c>
      <c r="R39" s="307" t="str">
        <f t="shared" si="1"/>
        <v>GBPSM3L30Y</v>
      </c>
      <c r="S39" s="307" t="str">
        <v>GBPSM3L30Y=ICAP</v>
      </c>
      <c r="T39" s="308">
        <v>1.63</v>
      </c>
      <c r="U39" s="308">
        <v>1.76</v>
      </c>
      <c r="V39" s="308">
        <v>0</v>
      </c>
      <c r="W39" s="308">
        <v>0</v>
      </c>
      <c r="X39" s="268">
        <f>_xll.qlMidSafe($T39,$U39)</f>
        <v>1.6949999999999998</v>
      </c>
      <c r="Y39" s="260"/>
      <c r="Z39" s="267">
        <v>2.6550000000000002</v>
      </c>
      <c r="AA39" s="260"/>
      <c r="AB39" s="458">
        <v>2.6550000000000002</v>
      </c>
      <c r="AC39" s="265" t="e">
        <f>_xll.qlSimpleQuoteSetValue(F39,AB39/100,Trigger)</f>
        <v>#N/A</v>
      </c>
      <c r="AD39" s="160"/>
      <c r="AE39" s="17"/>
      <c r="AF39" s="17"/>
      <c r="AG39" s="17"/>
      <c r="AH39" s="17"/>
      <c r="AI39" s="17"/>
    </row>
    <row r="40" spans="1:35" x14ac:dyDescent="0.2">
      <c r="A40" s="71"/>
      <c r="B40" s="139" t="s">
        <v>43</v>
      </c>
      <c r="C40" s="28" t="s">
        <v>315</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315</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f>_xll.qlSimpleQuoteSetValue(F40,AB40/100,Trigger)</f>
        <v>0</v>
      </c>
      <c r="AD40" s="160"/>
      <c r="AE40" s="17"/>
      <c r="AF40" s="17"/>
      <c r="AG40" s="17"/>
      <c r="AH40" s="17"/>
      <c r="AI40" s="17"/>
    </row>
    <row r="41" spans="1:35" x14ac:dyDescent="0.2">
      <c r="A41" s="71"/>
      <c r="B41" s="139" t="s">
        <v>38</v>
      </c>
      <c r="C41" s="28" t="s">
        <v>315</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315</v>
      </c>
      <c r="Q41" s="388" t="s">
        <v>91</v>
      </c>
      <c r="R41" s="307" t="str">
        <f t="shared" si="1"/>
        <v>GBPSM3L40Y</v>
      </c>
      <c r="S41" s="307" t="str">
        <v>GBPSM3L40Y=ICAP</v>
      </c>
      <c r="T41" s="308">
        <v>1.6040000000000001</v>
      </c>
      <c r="U41" s="308">
        <v>1.774</v>
      </c>
      <c r="V41" s="308">
        <v>0</v>
      </c>
      <c r="W41" s="308">
        <v>0</v>
      </c>
      <c r="X41" s="268">
        <f>_xll.qlMidSafe($T41,$U41)</f>
        <v>1.6890000000000001</v>
      </c>
      <c r="Y41" s="260"/>
      <c r="Z41" s="267">
        <v>2.6520000000000001</v>
      </c>
      <c r="AA41" s="260"/>
      <c r="AB41" s="458">
        <v>2.6520000000000001</v>
      </c>
      <c r="AC41" s="265" t="e">
        <f>_xll.qlSimpleQuoteSetValue(F41,AB41/100,Trigger)</f>
        <v>#N/A</v>
      </c>
      <c r="AD41" s="160"/>
      <c r="AE41" s="17"/>
      <c r="AF41" s="17"/>
      <c r="AG41" s="17"/>
      <c r="AH41" s="17"/>
      <c r="AI41" s="17"/>
    </row>
    <row r="42" spans="1:35" x14ac:dyDescent="0.2">
      <c r="A42" s="71"/>
      <c r="B42" s="139" t="s">
        <v>28</v>
      </c>
      <c r="C42" s="28" t="s">
        <v>315</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315</v>
      </c>
      <c r="Q42" s="388" t="s">
        <v>91</v>
      </c>
      <c r="R42" s="307" t="str">
        <f t="shared" si="1"/>
        <v>GBPSM3L50Y</v>
      </c>
      <c r="S42" s="307" t="str">
        <v>GBPSM3L50Y=ICAP</v>
      </c>
      <c r="T42" s="308">
        <v>1.603</v>
      </c>
      <c r="U42" s="308">
        <v>1.7730000000000001</v>
      </c>
      <c r="V42" s="308">
        <v>0</v>
      </c>
      <c r="W42" s="308">
        <v>0</v>
      </c>
      <c r="X42" s="268">
        <f>_xll.qlMidSafe($T42,$U42)</f>
        <v>1.6880000000000002</v>
      </c>
      <c r="Y42" s="260"/>
      <c r="Z42" s="267">
        <v>2.6589999999999998</v>
      </c>
      <c r="AA42" s="260"/>
      <c r="AB42" s="458">
        <v>2.6589999999999998</v>
      </c>
      <c r="AC42" s="265" t="e">
        <f>_xll.qlSimpleQuoteSetValue(F42,AB42/100,Trigger)</f>
        <v>#N/A</v>
      </c>
      <c r="AD42" s="160"/>
      <c r="AE42" s="17"/>
      <c r="AF42" s="17"/>
      <c r="AG42" s="17"/>
      <c r="AH42" s="17"/>
      <c r="AI42" s="17"/>
    </row>
    <row r="43" spans="1:35" x14ac:dyDescent="0.2">
      <c r="A43" s="71"/>
      <c r="B43" s="139" t="s">
        <v>18</v>
      </c>
      <c r="C43" s="28" t="s">
        <v>315</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315</v>
      </c>
      <c r="Q43" s="387" t="s">
        <v>91</v>
      </c>
      <c r="R43" s="303" t="str">
        <f t="shared" si="1"/>
        <v>GBPSM3L60Y</v>
      </c>
      <c r="S43" s="303" t="str">
        <v>GBPSM3L60Y=ICAP</v>
      </c>
      <c r="T43" s="304">
        <v>1.62</v>
      </c>
      <c r="U43" s="304">
        <v>1.79</v>
      </c>
      <c r="V43" s="304">
        <v>0</v>
      </c>
      <c r="W43" s="304">
        <v>0</v>
      </c>
      <c r="X43" s="262">
        <f>_xll.qlMidSafe($T43,$U43)</f>
        <v>1.7050000000000001</v>
      </c>
      <c r="Y43" s="260"/>
      <c r="Z43" s="261">
        <v>2.677</v>
      </c>
      <c r="AA43" s="260"/>
      <c r="AB43" s="459">
        <v>2.677</v>
      </c>
      <c r="AC43" s="258" t="e">
        <f>_xll.qlSimpleQuoteSetValue(F43,AB43/100,Trigger)</f>
        <v>#N/A</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16:04:58</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0.56600000000000006</v>
      </c>
      <c r="U5" s="308">
        <v>0.59599999999999997</v>
      </c>
      <c r="V5" s="308">
        <v>0</v>
      </c>
      <c r="W5" s="308">
        <v>0</v>
      </c>
      <c r="X5" s="268">
        <f>_xll.qlMidSafe($T5,$U5)</f>
        <v>0.58099999999999996</v>
      </c>
      <c r="Y5" s="260"/>
      <c r="Z5" s="267">
        <v>0.60199999999999998</v>
      </c>
      <c r="AA5" s="260"/>
      <c r="AB5" s="458">
        <f t="array" ref="AB5:AB43">QuoteStatic</f>
        <v>0.60199999999999998</v>
      </c>
      <c r="AC5" s="265" t="e">
        <f>_xll.qlSimpleQuoteSetValue(F5,AB5/100,Trigger)</f>
        <v>#N/A</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0.58299999999999996</v>
      </c>
      <c r="U6" s="308">
        <v>0.61299999999999999</v>
      </c>
      <c r="V6" s="308">
        <v>0</v>
      </c>
      <c r="W6" s="308">
        <v>0</v>
      </c>
      <c r="X6" s="268">
        <f>_xll.qlMidSafe($T6,$U6)</f>
        <v>0.59799999999999998</v>
      </c>
      <c r="Y6" s="260"/>
      <c r="Z6" s="267">
        <v>0.66</v>
      </c>
      <c r="AA6" s="260"/>
      <c r="AB6" s="458">
        <v>0.66</v>
      </c>
      <c r="AC6" s="265" t="e">
        <f>_xll.qlSimpleQuoteSetValue(F6,AB6/100,Trigger)</f>
        <v>#N/A</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0.60499999999999998</v>
      </c>
      <c r="U7" s="308">
        <v>0.63500000000000001</v>
      </c>
      <c r="V7" s="308">
        <v>0</v>
      </c>
      <c r="W7" s="308">
        <v>0</v>
      </c>
      <c r="X7" s="268">
        <f>_xll.qlMidSafe($T7,$U7)</f>
        <v>0.62</v>
      </c>
      <c r="Y7" s="260"/>
      <c r="Z7" s="267">
        <v>0.72699999999999998</v>
      </c>
      <c r="AA7" s="260"/>
      <c r="AB7" s="458">
        <v>0.72699999999999998</v>
      </c>
      <c r="AC7" s="265" t="e">
        <f>_xll.qlSimpleQuoteSetValue(F7,AB7/100,Trigger)</f>
        <v>#N/A</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0.63</v>
      </c>
      <c r="U8" s="308">
        <v>0.65999999999999992</v>
      </c>
      <c r="V8" s="308">
        <v>0</v>
      </c>
      <c r="W8" s="308">
        <v>0</v>
      </c>
      <c r="X8" s="268">
        <f>_xll.qlMidSafe($T8,$U8)</f>
        <v>0.64500000000000002</v>
      </c>
      <c r="Y8" s="260"/>
      <c r="Z8" s="267">
        <v>0.79600000000000004</v>
      </c>
      <c r="AA8" s="260"/>
      <c r="AB8" s="458">
        <v>0.79600000000000004</v>
      </c>
      <c r="AC8" s="265" t="e">
        <f>_xll.qlSimpleQuoteSetValue(F8,AB8/100,Trigger)</f>
        <v>#N/A</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0.65999999999999992</v>
      </c>
      <c r="U9" s="308">
        <v>0.69000000000000006</v>
      </c>
      <c r="V9" s="308">
        <v>0</v>
      </c>
      <c r="W9" s="308">
        <v>0</v>
      </c>
      <c r="X9" s="268">
        <f>_xll.qlMidSafe($T9,$U9)</f>
        <v>0.67500000000000004</v>
      </c>
      <c r="Y9" s="260"/>
      <c r="Z9" s="267">
        <v>0.86799999999999999</v>
      </c>
      <c r="AA9" s="260"/>
      <c r="AB9" s="458">
        <v>0.86799999999999999</v>
      </c>
      <c r="AC9" s="265" t="e">
        <f>_xll.qlSimpleQuoteSetValue(F9,AB9/100,Trigger)</f>
        <v>#N/A</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f>_xll.qlSimpleQuoteSetValue(F10,AB10/100,Trigger)</f>
        <v>0</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f>_xll.qlSimpleQuoteSetValue(F11,AB11/100,Trigger)</f>
        <v>0</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f>_xll.qlSimpleQuoteSetValue(F12,AB12/100,Trigger)</f>
        <v>0</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f>_xll.qlSimpleQuoteSetValue(F13,AB13/100,Trigger)</f>
        <v>0</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f>_xll.qlSimpleQuoteSetValue(F14,AB14/100,Trigger)</f>
        <v>0</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f>_xll.qlSimpleQuoteSetValue(F15,AB15/100,Trigger)</f>
        <v>0</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f>_xll.qlSimpleQuoteSetValue(F16,AB16/100,Trigger)</f>
        <v>0</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f>_xll.qlSimpleQuoteSetValue(F17,AB17/100,Trigger)</f>
        <v>0</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f>_xll.qlSimpleQuoteSetValue(F18,AB18/100,Trigger)</f>
        <v>0</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f>_xll.qlSimpleQuoteSetValue(F19,AB19/100,Trigger)</f>
        <v>0</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f>_xll.qlSimpleQuoteSetValue(F20,AB20/100,Trigger)</f>
        <v>0</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f>_xll.qlSimpleQuoteSetValue(F21,AB21/100,Trigger)</f>
        <v>0</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f>_xll.qlSimpleQuoteSetValue(F22,AB22/100,Trigger)</f>
        <v>0</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f>_xll.qlSimpleQuoteSetValue(F23,AB23/100,Trigger)</f>
        <v>0</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f>_xll.qlSimpleQuoteSetValue(F24,AB24/100,Trigger)</f>
        <v>0</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f>_xll.qlSimpleQuoteSetValue(F25,AB25/100,Trigger)</f>
        <v>0</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f>_xll.qlSimpleQuoteSetValue(F26,AB26/100,Trigger)</f>
        <v>0</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f>_xll.qlSimpleQuoteSetValue(F27,AB27/100,Trigger)</f>
        <v>0</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f>_xll.qlSimpleQuoteSetValue(F28,AB28/100,Trigger)</f>
        <v>0</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f>_xll.qlSimpleQuoteSetValue(F29,AB29/100,Trigger)</f>
        <v>0</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f>_xll.qlSimpleQuoteSetValue(F30,AB30/100,Trigger)</f>
        <v>0</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f>_xll.qlSimpleQuoteSetValue(F31,AB31/100,Trigger)</f>
        <v>0</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f>_xll.qlSimpleQuoteSetValue(F32,AB32/100,Trigger)</f>
        <v>0</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f>_xll.qlSimpleQuoteSetValue(F33,AB33/100,Trigger)</f>
        <v>0</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f>_xll.qlSimpleQuoteSetValue(F34,AB34/100,Trigger)</f>
        <v>0</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f>_xll.qlSimpleQuoteSetValue(F35,AB35/100,Trigger)</f>
        <v>0</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f>_xll.qlSimpleQuoteSetValue(F36,AB36/100,Trigger)</f>
        <v>0</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f>_xll.qlSimpleQuoteSetValue(F37,AB37/100,Trigger)</f>
        <v>0</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f>_xll.qlSimpleQuoteSetValue(F38,AB38/100,Trigger)</f>
        <v>0</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f>_xll.qlSimpleQuoteSetValue(F39,AB39/100,Trigger)</f>
        <v>0</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f>_xll.qlSimpleQuoteSetValue(F40,AB40/100,Trigger)</f>
        <v>0</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f>_xll.qlSimpleQuoteSetValue(F41,AB41/100,Trigger)</f>
        <v>0</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f>_xll.qlSimpleQuoteSetValue(F42,AB42/100,Trigger)</f>
        <v>0</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1</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16:04:58</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QuoteStatic</f>
        <v>#NUM!</v>
      </c>
      <c r="AC5" s="677">
        <f>_xll.qlSimpleQuoteSetValue(F5,AB5/100,Trigger)</f>
        <v>0</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f>_xll.qlSimpleQuoteSetValue(F6,AB6/100,Trigger)</f>
        <v>0</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f>_xll.qlSimpleQuoteSetValue(F7,AB7/100,Trigger)</f>
        <v>0</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f>_xll.qlSimpleQuoteSetValue(F8,AB8/100,Trigger)</f>
        <v>0</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0.753</v>
      </c>
      <c r="U9" s="308">
        <v>0.79299999999999993</v>
      </c>
      <c r="V9" s="308">
        <v>0</v>
      </c>
      <c r="W9" s="308">
        <v>0</v>
      </c>
      <c r="X9" s="384">
        <f>_xll.qlMidEquivalent($T9,$U9,$V9,$W9)</f>
        <v>0.77299999999999991</v>
      </c>
      <c r="Y9" s="260"/>
      <c r="Z9" s="267">
        <v>0.96199999999999997</v>
      </c>
      <c r="AA9" s="260"/>
      <c r="AB9" s="458">
        <v>0.96199999999999997</v>
      </c>
      <c r="AC9" s="676" t="e">
        <f>_xll.qlSimpleQuoteSetValue(F9,AB9/100,Trigger)</f>
        <v>#N/A</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f>_xll.qlSimpleQuoteSetValue(F10,AB10/100,Trigger)</f>
        <v>0</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0.82400000000000007</v>
      </c>
      <c r="U11" s="308">
        <v>0.8640000000000001</v>
      </c>
      <c r="V11" s="308">
        <v>0</v>
      </c>
      <c r="W11" s="308">
        <v>0</v>
      </c>
      <c r="X11" s="384">
        <f>_xll.qlMidEquivalent($T11,$U11,$V11,$W11)</f>
        <v>0.84400000000000008</v>
      </c>
      <c r="Y11" s="260"/>
      <c r="Z11" s="267">
        <v>1.107</v>
      </c>
      <c r="AA11" s="260"/>
      <c r="AB11" s="458">
        <v>1.107</v>
      </c>
      <c r="AC11" s="676" t="e">
        <f>_xll.qlSimpleQuoteSetValue(F11,AB11/100,Trigger)</f>
        <v>#N/A</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0.96699999999999997</v>
      </c>
      <c r="U12" s="308">
        <v>1.0069999999999999</v>
      </c>
      <c r="V12" s="308">
        <v>0</v>
      </c>
      <c r="W12" s="308">
        <v>0</v>
      </c>
      <c r="X12" s="384">
        <f>_xll.qlMidEquivalent($T12,$U12,$V12,$W12)</f>
        <v>0.98699999999999988</v>
      </c>
      <c r="Y12" s="260"/>
      <c r="Z12" s="267">
        <v>1.3759999999999999</v>
      </c>
      <c r="AA12" s="260"/>
      <c r="AB12" s="458">
        <v>1.3759999999999999</v>
      </c>
      <c r="AC12" s="676" t="e">
        <f>_xll.qlSimpleQuoteSetValue(F12,AB12/100,Trigger)</f>
        <v>#N/A</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1.0720000000000001</v>
      </c>
      <c r="U13" s="308">
        <v>1.1219999999999999</v>
      </c>
      <c r="V13" s="308">
        <v>0</v>
      </c>
      <c r="W13" s="308">
        <v>0</v>
      </c>
      <c r="X13" s="384">
        <f>_xll.qlMidEquivalent($T13,$U13,$V13,$W13)</f>
        <v>1.097</v>
      </c>
      <c r="Y13" s="260"/>
      <c r="Z13" s="267">
        <v>1.5870000000000002</v>
      </c>
      <c r="AA13" s="260"/>
      <c r="AB13" s="458">
        <v>1.5870000000000002</v>
      </c>
      <c r="AC13" s="676" t="e">
        <f>_xll.qlSimpleQuoteSetValue(F13,AB13/100,Trigger)</f>
        <v>#N/A</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1.1599999999999999</v>
      </c>
      <c r="U14" s="308">
        <v>1.21</v>
      </c>
      <c r="V14" s="308">
        <v>0</v>
      </c>
      <c r="W14" s="308">
        <v>0</v>
      </c>
      <c r="X14" s="384">
        <f>_xll.qlMidEquivalent($T14,$U14,$V14,$W14)</f>
        <v>1.1850000000000001</v>
      </c>
      <c r="Y14" s="260"/>
      <c r="Z14" s="267">
        <v>1.7549999999999999</v>
      </c>
      <c r="AA14" s="260"/>
      <c r="AB14" s="458">
        <v>1.7549999999999999</v>
      </c>
      <c r="AC14" s="676" t="e">
        <f>_xll.qlSimpleQuoteSetValue(F14,AB14/100,Trigger)</f>
        <v>#N/A</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1.2330000000000001</v>
      </c>
      <c r="U15" s="308">
        <v>1.2829999999999999</v>
      </c>
      <c r="V15" s="308">
        <v>0</v>
      </c>
      <c r="W15" s="308">
        <v>0</v>
      </c>
      <c r="X15" s="384">
        <f>_xll.qlMidEquivalent($T15,$U15,$V15,$W15)</f>
        <v>1.258</v>
      </c>
      <c r="Y15" s="260"/>
      <c r="Z15" s="267">
        <v>1.897</v>
      </c>
      <c r="AA15" s="260"/>
      <c r="AB15" s="458">
        <v>1.897</v>
      </c>
      <c r="AC15" s="676" t="e">
        <f>_xll.qlSimpleQuoteSetValue(F15,AB15/100,Trigger)</f>
        <v>#N/A</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1.294</v>
      </c>
      <c r="U16" s="308">
        <v>1.3439999999999999</v>
      </c>
      <c r="V16" s="308">
        <v>0</v>
      </c>
      <c r="W16" s="308">
        <v>0</v>
      </c>
      <c r="X16" s="384">
        <f>_xll.qlMidEquivalent($T16,$U16,$V16,$W16)</f>
        <v>1.319</v>
      </c>
      <c r="Y16" s="260"/>
      <c r="Z16" s="267">
        <v>2.0169999999999999</v>
      </c>
      <c r="AA16" s="260"/>
      <c r="AB16" s="458">
        <v>2.0169999999999999</v>
      </c>
      <c r="AC16" s="676" t="e">
        <f>_xll.qlSimpleQuoteSetValue(F16,AB16/100,Trigger)</f>
        <v>#N/A</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1.347</v>
      </c>
      <c r="U17" s="308">
        <v>1.397</v>
      </c>
      <c r="V17" s="308">
        <v>0</v>
      </c>
      <c r="W17" s="308">
        <v>0</v>
      </c>
      <c r="X17" s="384">
        <f>_xll.qlMidEquivalent($T17,$U17,$V17,$W17)</f>
        <v>1.3719999999999999</v>
      </c>
      <c r="Y17" s="260"/>
      <c r="Z17" s="267">
        <v>2.1219999999999999</v>
      </c>
      <c r="AA17" s="260"/>
      <c r="AB17" s="458">
        <v>2.1219999999999999</v>
      </c>
      <c r="AC17" s="676" t="e">
        <f>_xll.qlSimpleQuoteSetValue(F17,AB17/100,Trigger)</f>
        <v>#N/A</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1.393</v>
      </c>
      <c r="U18" s="308">
        <v>1.4430000000000001</v>
      </c>
      <c r="V18" s="308">
        <v>0</v>
      </c>
      <c r="W18" s="308">
        <v>0</v>
      </c>
      <c r="X18" s="384">
        <f>_xll.qlMidEquivalent($T18,$U18,$V18,$W18)</f>
        <v>1.4180000000000001</v>
      </c>
      <c r="Y18" s="260"/>
      <c r="Z18" s="267">
        <v>2.2130000000000001</v>
      </c>
      <c r="AA18" s="260"/>
      <c r="AB18" s="458">
        <v>2.2130000000000001</v>
      </c>
      <c r="AC18" s="676" t="e">
        <f>_xll.qlSimpleQuoteSetValue(F18,AB18/100,Trigger)</f>
        <v>#N/A</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1.4330000000000001</v>
      </c>
      <c r="U19" s="308">
        <v>1.4830000000000001</v>
      </c>
      <c r="V19" s="308">
        <v>0</v>
      </c>
      <c r="W19" s="308">
        <v>0</v>
      </c>
      <c r="X19" s="384">
        <f>_xll.qlMidEquivalent($T19,$U19,$V19,$W19)</f>
        <v>1.4580000000000002</v>
      </c>
      <c r="Y19" s="260"/>
      <c r="Z19" s="267">
        <v>2.2930000000000001</v>
      </c>
      <c r="AA19" s="260"/>
      <c r="AB19" s="458">
        <v>2.2930000000000001</v>
      </c>
      <c r="AC19" s="676" t="e">
        <f>_xll.qlSimpleQuoteSetValue(F19,AB19/100,Trigger)</f>
        <v>#N/A</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1.4610000000000001</v>
      </c>
      <c r="U20" s="308">
        <v>1.5309999999999999</v>
      </c>
      <c r="V20" s="308">
        <v>0</v>
      </c>
      <c r="W20" s="308">
        <v>0</v>
      </c>
      <c r="X20" s="384">
        <f>_xll.qlMidEquivalent($T20,$U20,$V20,$W20)</f>
        <v>1.496</v>
      </c>
      <c r="Y20" s="260"/>
      <c r="Z20" s="267">
        <v>2.3620000000000001</v>
      </c>
      <c r="AA20" s="260"/>
      <c r="AB20" s="458">
        <v>2.3620000000000001</v>
      </c>
      <c r="AC20" s="676" t="e">
        <f>_xll.qlSimpleQuoteSetValue(F20,AB20/100,Trigger)</f>
        <v>#N/A</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1.4990000000000001</v>
      </c>
      <c r="U21" s="308">
        <v>1.569</v>
      </c>
      <c r="V21" s="308">
        <v>0</v>
      </c>
      <c r="W21" s="308">
        <v>0</v>
      </c>
      <c r="X21" s="384">
        <f>_xll.qlMidEquivalent($T21,$U21,$V21,$W21)</f>
        <v>1.534</v>
      </c>
      <c r="Y21" s="260"/>
      <c r="Z21" s="267">
        <v>2.4219999999999997</v>
      </c>
      <c r="AA21" s="260"/>
      <c r="AB21" s="458">
        <v>2.4219999999999997</v>
      </c>
      <c r="AC21" s="676" t="e">
        <f>_xll.qlSimpleQuoteSetValue(F21,AB21/100,Trigger)</f>
        <v>#N/A</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f>_xll.qlSimpleQuoteSetValue(F22,AB22/100,Trigger)</f>
        <v>0</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f>_xll.qlSimpleQuoteSetValue(F23,AB23/100,Trigger)</f>
        <v>0</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1.5780000000000001</v>
      </c>
      <c r="U24" s="308">
        <v>1.6679999999999999</v>
      </c>
      <c r="V24" s="308">
        <v>0</v>
      </c>
      <c r="W24" s="308">
        <v>0</v>
      </c>
      <c r="X24" s="384">
        <f>_xll.qlMidEquivalent($T24,$U24,$V24,$W24)</f>
        <v>1.623</v>
      </c>
      <c r="Y24" s="260"/>
      <c r="Z24" s="267">
        <v>2.5549999999999997</v>
      </c>
      <c r="AA24" s="260"/>
      <c r="AB24" s="458">
        <v>2.5549999999999997</v>
      </c>
      <c r="AC24" s="676" t="e">
        <f>_xll.qlSimpleQuoteSetValue(F24,AB24/100,Trigger)</f>
        <v>#N/A</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f>_xll.qlSimpleQuoteSetValue(F25,AB25/100,Trigger)</f>
        <v>0</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f>_xll.qlSimpleQuoteSetValue(F26,AB26/100,Trigger)</f>
        <v>0</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f>_xll.qlSimpleQuoteSetValue(F27,AB27/100,Trigger)</f>
        <v>0</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f>_xll.qlSimpleQuoteSetValue(F28,AB28/100,Trigger)</f>
        <v>0</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1.651</v>
      </c>
      <c r="U29" s="308">
        <v>1.7809999999999999</v>
      </c>
      <c r="V29" s="308">
        <v>0</v>
      </c>
      <c r="W29" s="308">
        <v>0</v>
      </c>
      <c r="X29" s="384">
        <f>_xll.qlMidEquivalent($T29,$U29,$V29,$W29)</f>
        <v>1.716</v>
      </c>
      <c r="Y29" s="260"/>
      <c r="Z29" s="267">
        <v>2.6829999999999998</v>
      </c>
      <c r="AA29" s="260"/>
      <c r="AB29" s="458">
        <v>2.6829999999999998</v>
      </c>
      <c r="AC29" s="676" t="e">
        <f>_xll.qlSimpleQuoteSetValue(F29,AB29/100,Trigger)</f>
        <v>#N/A</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f>_xll.qlSimpleQuoteSetValue(F30,AB30/100,Trigger)</f>
        <v>0</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f>_xll.qlSimpleQuoteSetValue(F31,AB31/100,Trigger)</f>
        <v>0</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f>_xll.qlSimpleQuoteSetValue(F32,AB32/100,Trigger)</f>
        <v>0</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f>_xll.qlSimpleQuoteSetValue(F33,AB33/100,Trigger)</f>
        <v>0</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1.6839999999999999</v>
      </c>
      <c r="U34" s="308">
        <v>1.8140000000000001</v>
      </c>
      <c r="V34" s="308">
        <v>0</v>
      </c>
      <c r="W34" s="308">
        <v>0</v>
      </c>
      <c r="X34" s="384">
        <f>_xll.qlMidEquivalent($T34,$U34,$V34,$W34)</f>
        <v>1.7490000000000001</v>
      </c>
      <c r="Y34" s="260"/>
      <c r="Z34" s="267">
        <v>2.7309999999999999</v>
      </c>
      <c r="AA34" s="260"/>
      <c r="AB34" s="458">
        <v>2.7309999999999999</v>
      </c>
      <c r="AC34" s="676" t="e">
        <f>_xll.qlSimpleQuoteSetValue(F34,AB34/100,Trigger)</f>
        <v>#N/A</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f>_xll.qlSimpleQuoteSetValue(F35,AB35/100,Trigger)</f>
        <v>0</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f>_xll.qlSimpleQuoteSetValue(F36,AB36/100,Trigger)</f>
        <v>0</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f>_xll.qlSimpleQuoteSetValue(F37,AB37/100,Trigger)</f>
        <v>0</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f>_xll.qlSimpleQuoteSetValue(F38,AB38/100,Trigger)</f>
        <v>0</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1.6990000000000001</v>
      </c>
      <c r="U39" s="308">
        <v>1.829</v>
      </c>
      <c r="V39" s="308">
        <v>0</v>
      </c>
      <c r="W39" s="308">
        <v>0</v>
      </c>
      <c r="X39" s="384">
        <f>_xll.qlMidEquivalent($T39,$U39,$V39,$W39)</f>
        <v>1.764</v>
      </c>
      <c r="Y39" s="260"/>
      <c r="Z39" s="267">
        <v>2.7549999999999999</v>
      </c>
      <c r="AA39" s="260"/>
      <c r="AB39" s="458">
        <v>2.7549999999999999</v>
      </c>
      <c r="AC39" s="676" t="e">
        <f>_xll.qlSimpleQuoteSetValue(F39,AB39/100,Trigger)</f>
        <v>#N/A</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f>_xll.qlSimpleQuoteSetValue(F40,AB40/100,Trigger)</f>
        <v>0</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1.667</v>
      </c>
      <c r="U41" s="308">
        <v>1.837</v>
      </c>
      <c r="V41" s="308">
        <v>0</v>
      </c>
      <c r="W41" s="308">
        <v>0</v>
      </c>
      <c r="X41" s="384">
        <f>_xll.qlMidEquivalent($T41,$U41,$V41,$W41)</f>
        <v>1.752</v>
      </c>
      <c r="Y41" s="260"/>
      <c r="Z41" s="267">
        <v>2.7439999999999998</v>
      </c>
      <c r="AA41" s="260"/>
      <c r="AB41" s="458">
        <v>2.7439999999999998</v>
      </c>
      <c r="AC41" s="676" t="e">
        <f>_xll.qlSimpleQuoteSetValue(F41,AB41/100,Trigger)</f>
        <v>#N/A</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1.6619999999999999</v>
      </c>
      <c r="U42" s="308">
        <v>1.8320000000000001</v>
      </c>
      <c r="V42" s="308">
        <v>0</v>
      </c>
      <c r="W42" s="308">
        <v>0</v>
      </c>
      <c r="X42" s="384">
        <f>_xll.qlMidEquivalent($T42,$U42,$V42,$W42)</f>
        <v>1.7469999999999999</v>
      </c>
      <c r="Y42" s="260"/>
      <c r="Z42" s="267">
        <v>2.7439999999999998</v>
      </c>
      <c r="AA42" s="260"/>
      <c r="AB42" s="458">
        <v>2.7439999999999998</v>
      </c>
      <c r="AC42" s="676" t="e">
        <f>_xll.qlSimpleQuoteSetValue(F42,AB42/100,Trigger)</f>
        <v>#N/A</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1.6739999999999999</v>
      </c>
      <c r="U43" s="304">
        <v>1.8439999999999999</v>
      </c>
      <c r="V43" s="304">
        <v>0</v>
      </c>
      <c r="W43" s="304">
        <v>0</v>
      </c>
      <c r="X43" s="382">
        <f>_xll.qlMidEquivalent($T43,$U43,$V43,$W43)</f>
        <v>1.7589999999999999</v>
      </c>
      <c r="Y43" s="260"/>
      <c r="Z43" s="261">
        <v>2.7570000000000001</v>
      </c>
      <c r="AA43" s="260"/>
      <c r="AB43" s="459">
        <v>2.7570000000000001</v>
      </c>
      <c r="AC43" s="678" t="e">
        <f>_xll.qlSimpleQuoteSetValue(F43,AB43/100,Trigger)</f>
        <v>#N/A</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16:04:58</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16:04:58</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16:04:58</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16:04:58</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3</v>
      </c>
      <c r="R3" s="405"/>
    </row>
    <row r="4" spans="1:18" ht="22.5" x14ac:dyDescent="0.25">
      <c r="A4" s="120"/>
      <c r="B4" s="429"/>
      <c r="C4" s="133"/>
      <c r="D4" s="133"/>
      <c r="E4" s="133"/>
      <c r="F4" s="428" t="str">
        <f>_xll.RData(F5:F10,G4:J4,"RTFEED:IDN",ReutersRtMode,,G5)</f>
        <v>Paused at 16:04:58</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0.41375000000000001</v>
      </c>
      <c r="H5" s="418">
        <v>0.45374999999999999</v>
      </c>
      <c r="I5" s="418">
        <v>0</v>
      </c>
      <c r="J5" s="685" t="s">
        <v>313</v>
      </c>
      <c r="K5" s="417">
        <f>_xll.qlMidEquivalent($G5,$H5,$I5,$J5)</f>
        <v>0.43374999999999997</v>
      </c>
      <c r="L5" s="409"/>
      <c r="M5" s="416">
        <v>0.44125000000000003</v>
      </c>
      <c r="N5" s="409"/>
      <c r="O5" s="415" t="str">
        <f t="shared" ref="O5:O10" si="1">Currency&amp;$C5&amp;UPPER(TRIM($J5))&amp;$D5&amp;$P$2</f>
        <v>GBPMPCFEB15OIS_Quote</v>
      </c>
      <c r="P5" s="407">
        <f t="array" ref="P5:P10">QuoteStatic</f>
        <v>0.44125000000000003</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0.41500000000000004</v>
      </c>
      <c r="H6" s="407">
        <v>0.45499999999999996</v>
      </c>
      <c r="I6" s="407">
        <v>0</v>
      </c>
      <c r="J6" s="686" t="s">
        <v>314</v>
      </c>
      <c r="K6" s="411">
        <f>_xll.qlMidEquivalent($G6,$H6,$I6,$J6)</f>
        <v>0.435</v>
      </c>
      <c r="L6" s="409"/>
      <c r="M6" s="410">
        <v>0.4425</v>
      </c>
      <c r="N6" s="409"/>
      <c r="O6" s="408" t="str">
        <f t="shared" si="1"/>
        <v>GBPMPCMAR15OIS_Quote</v>
      </c>
      <c r="P6" s="407">
        <v>0.4425</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0.41624999999999995</v>
      </c>
      <c r="H7" s="407">
        <v>0.45624999999999999</v>
      </c>
      <c r="I7" s="407">
        <v>0</v>
      </c>
      <c r="J7" s="686" t="s">
        <v>318</v>
      </c>
      <c r="K7" s="411">
        <f>_xll.qlMidEquivalent($G7,$H7,$I7,$J7)</f>
        <v>0.43624999999999997</v>
      </c>
      <c r="L7" s="409"/>
      <c r="M7" s="410">
        <v>0.45625000000000004</v>
      </c>
      <c r="N7" s="409"/>
      <c r="O7" s="408" t="str">
        <f t="shared" si="1"/>
        <v>GBPMPCAPR15OIS_Quote</v>
      </c>
      <c r="P7" s="407">
        <v>0.45625000000000004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0.41875000000000001</v>
      </c>
      <c r="H8" s="407">
        <v>0.45875000000000005</v>
      </c>
      <c r="I8" s="407">
        <v>0</v>
      </c>
      <c r="J8" s="686" t="s">
        <v>321</v>
      </c>
      <c r="K8" s="411">
        <f>_xll.qlMidEquivalent($G8,$H8,$I8,$J8)</f>
        <v>0.43875000000000003</v>
      </c>
      <c r="L8" s="409"/>
      <c r="M8" s="410">
        <v>0.55000000000000004</v>
      </c>
      <c r="N8" s="409"/>
      <c r="O8" s="408" t="str">
        <f t="shared" si="1"/>
        <v>GBPMPCMAY15OIS_Quote</v>
      </c>
      <c r="P8" s="407">
        <v>0.55000000000000004</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0.42125000000000001</v>
      </c>
      <c r="H9" s="407">
        <v>0.46124999999999999</v>
      </c>
      <c r="I9" s="407">
        <v>0</v>
      </c>
      <c r="J9" s="686" t="s">
        <v>322</v>
      </c>
      <c r="K9" s="411">
        <f>_xll.qlMidEquivalent($G9,$H9,$I9,$J9)</f>
        <v>0.44125000000000003</v>
      </c>
      <c r="L9" s="409"/>
      <c r="M9" s="410">
        <v>0.5675</v>
      </c>
      <c r="N9" s="409"/>
      <c r="O9" s="408" t="str">
        <f t="shared" si="1"/>
        <v>GBPMPCJUN15OIS_Quote</v>
      </c>
      <c r="P9" s="407">
        <v>0.5675</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0.42499999999999999</v>
      </c>
      <c r="H10" s="407">
        <v>0.46500000000000002</v>
      </c>
      <c r="I10" s="407">
        <v>0</v>
      </c>
      <c r="J10" s="686" t="s">
        <v>323</v>
      </c>
      <c r="K10" s="411">
        <f>_xll.qlMidEquivalent($G10,$H10,$I10,$J10)</f>
        <v>0.44500000000000001</v>
      </c>
      <c r="L10" s="409"/>
      <c r="M10" s="410">
        <v>0.57874999999999999</v>
      </c>
      <c r="N10" s="409"/>
      <c r="O10" s="408" t="str">
        <f t="shared" si="1"/>
        <v>GBPMPCJUL15OIS_Quote</v>
      </c>
      <c r="P10" s="407">
        <v>0.57874999999999999</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16:04:58</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QuoteStatic</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17.5703125" bestFit="1" customWidth="1"/>
    <col min="11" max="11" width="10.7109375" bestFit="1" customWidth="1"/>
    <col min="12" max="13" width="10.7109375" customWidth="1"/>
    <col min="14" max="14" width="2.7109375" customWidth="1"/>
    <col min="15" max="15" width="10.7109375" bestFit="1" customWidth="1"/>
    <col min="16" max="16" width="2.7109375" customWidth="1"/>
    <col min="17" max="17" width="10.7109375" bestFit="1" customWidth="1"/>
    <col min="18" max="18" width="7.140625" bestFit="1" customWidth="1"/>
    <col min="19" max="19" width="2.7109375" customWidth="1"/>
  </cols>
  <sheetData>
    <row r="1" spans="1:19" x14ac:dyDescent="0.25">
      <c r="A1" s="62"/>
      <c r="B1" s="61"/>
      <c r="C1" s="61"/>
      <c r="D1" s="61"/>
      <c r="E1" s="61"/>
      <c r="F1" s="60"/>
      <c r="G1" s="18"/>
      <c r="H1" s="71"/>
      <c r="I1" s="290"/>
      <c r="J1" s="290"/>
      <c r="K1" s="290"/>
      <c r="L1" s="290"/>
      <c r="M1" s="290"/>
      <c r="N1" s="260"/>
      <c r="O1" s="260"/>
      <c r="P1" s="260"/>
      <c r="Q1" s="290"/>
      <c r="R1" s="604">
        <f>_xll.ohTrigger(R3:R20)</f>
        <v>1</v>
      </c>
      <c r="S1" s="160"/>
    </row>
    <row r="2" spans="1:19" ht="22.5" customHeight="1" x14ac:dyDescent="0.25">
      <c r="A2" s="30"/>
      <c r="B2" s="59"/>
      <c r="C2" s="42"/>
      <c r="D2" s="58"/>
      <c r="E2" s="57"/>
      <c r="F2" s="53"/>
      <c r="G2" s="18"/>
      <c r="H2" s="71"/>
      <c r="I2" s="285"/>
      <c r="J2" s="288" t="str">
        <f>_xll.RData(J3:J21,K2:L2,"RTFEED:DTSIMI1",ReutersRtMode,,K3)</f>
        <v>Paused at 16:04:58</v>
      </c>
      <c r="K2" s="287" t="s">
        <v>229</v>
      </c>
      <c r="L2" s="287" t="s">
        <v>254</v>
      </c>
      <c r="M2" s="287" t="s">
        <v>320</v>
      </c>
      <c r="N2" s="260"/>
      <c r="O2" s="286" t="s">
        <v>250</v>
      </c>
      <c r="P2" s="260"/>
      <c r="Q2" s="285" t="s">
        <v>249</v>
      </c>
      <c r="R2" s="284" t="s">
        <v>248</v>
      </c>
      <c r="S2" s="160"/>
    </row>
    <row r="3" spans="1:19"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7">
        <v>0.47000000000000003</v>
      </c>
      <c r="L3" s="279">
        <v>0.47000000000000003</v>
      </c>
      <c r="M3" s="279">
        <f>AVERAGE(K3,L3)</f>
        <v>0.47000000000000003</v>
      </c>
      <c r="N3" s="260"/>
      <c r="O3" s="278">
        <v>0.47438000000000002</v>
      </c>
      <c r="P3" s="260"/>
      <c r="Q3" s="457">
        <f t="array" ref="Q3:Q21">QuoteLive</f>
        <v>0.47000000000000003</v>
      </c>
      <c r="R3" s="276">
        <f>_xll.qlSimpleQuoteSetValue(D3,Q3/100,Trigger)</f>
        <v>-4.3800000000000089E-5</v>
      </c>
      <c r="S3" s="160"/>
    </row>
    <row r="4" spans="1:19"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6" t="s">
        <v>316</v>
      </c>
      <c r="L4" s="268" t="s">
        <v>316</v>
      </c>
      <c r="M4" s="268" t="e">
        <f t="shared" ref="M4:M21" si="2">AVERAGE(K4,L4)</f>
        <v>#DIV/0!</v>
      </c>
      <c r="N4" s="260"/>
      <c r="O4" s="267" t="e">
        <v>#DIV/0!</v>
      </c>
      <c r="P4" s="260"/>
      <c r="Q4" s="458" t="e">
        <v>#DIV/0!</v>
      </c>
      <c r="R4" s="265">
        <f>_xll.qlSimpleQuoteSetValue(D4,Q4/100,Trigger)</f>
        <v>0</v>
      </c>
      <c r="S4" s="160"/>
    </row>
    <row r="5" spans="1:19"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6">
        <v>0.47938000000000003</v>
      </c>
      <c r="L5" s="268">
        <v>0.47938000000000003</v>
      </c>
      <c r="M5" s="268">
        <f t="shared" si="2"/>
        <v>0.47938000000000003</v>
      </c>
      <c r="N5" s="260"/>
      <c r="O5" s="267">
        <v>0.48313</v>
      </c>
      <c r="P5" s="260"/>
      <c r="Q5" s="458">
        <v>0.47938000000000003</v>
      </c>
      <c r="R5" s="265">
        <f>_xll.qlSimpleQuoteSetValue(D5,Q5/100,Trigger)</f>
        <v>-1.2500000000000358E-5</v>
      </c>
      <c r="S5" s="160"/>
    </row>
    <row r="6" spans="1:19"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6">
        <v>0.47938000000000003</v>
      </c>
      <c r="L6" s="268">
        <v>0.47938000000000003</v>
      </c>
      <c r="M6" s="268">
        <f t="shared" si="2"/>
        <v>0.47938000000000003</v>
      </c>
      <c r="N6" s="260"/>
      <c r="O6" s="267">
        <v>0.48313</v>
      </c>
      <c r="P6" s="260"/>
      <c r="Q6" s="458">
        <v>0.47938000000000003</v>
      </c>
      <c r="R6" s="265">
        <f>_xll.qlSimpleQuoteSetValue(D6,Q6/100,Trigger)</f>
        <v>-1.2500000000000358E-5</v>
      </c>
      <c r="S6" s="160"/>
    </row>
    <row r="7" spans="1:19"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6">
        <v>0.48710666700000005</v>
      </c>
      <c r="L7" s="268">
        <v>0.48710666700000005</v>
      </c>
      <c r="M7" s="268">
        <f t="shared" si="2"/>
        <v>0.48710666700000005</v>
      </c>
      <c r="N7" s="260"/>
      <c r="O7" s="267">
        <v>0.48952625</v>
      </c>
      <c r="P7" s="260"/>
      <c r="Q7" s="458">
        <v>0.48710666700000005</v>
      </c>
      <c r="R7" s="265">
        <f>_xll.qlSimpleQuoteSetValue(D7,Q7/100,Trigger)</f>
        <v>-3.6373300000003272E-6</v>
      </c>
      <c r="S7" s="160"/>
    </row>
    <row r="8" spans="1:19"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6">
        <v>0.49483333299999999</v>
      </c>
      <c r="L8" s="268">
        <v>0.49483333299999999</v>
      </c>
      <c r="M8" s="268">
        <f t="shared" si="2"/>
        <v>0.49483333299999999</v>
      </c>
      <c r="N8" s="260"/>
      <c r="O8" s="267">
        <v>0.49683624999999998</v>
      </c>
      <c r="P8" s="260"/>
      <c r="Q8" s="458">
        <v>0.49483333299999999</v>
      </c>
      <c r="R8" s="265">
        <f>_xll.qlSimpleQuoteSetValue(D8,Q8/100,Trigger)</f>
        <v>5.2253299999997435E-6</v>
      </c>
      <c r="S8" s="160"/>
    </row>
    <row r="9" spans="1:19"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6">
        <v>0.50256000000000001</v>
      </c>
      <c r="L9" s="268">
        <v>0.50256000000000001</v>
      </c>
      <c r="M9" s="268">
        <f t="shared" si="2"/>
        <v>0.50256000000000001</v>
      </c>
      <c r="N9" s="260"/>
      <c r="O9" s="267">
        <v>0.50505999999999995</v>
      </c>
      <c r="P9" s="260"/>
      <c r="Q9" s="458">
        <v>0.50256000000000001</v>
      </c>
      <c r="R9" s="265">
        <f>_xll.qlSimpleQuoteSetValue(D9,Q9/100,Trigger)</f>
        <v>-2.4999999999999849E-5</v>
      </c>
      <c r="S9" s="160"/>
    </row>
    <row r="10" spans="1:19"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6">
        <v>0.52963000000000005</v>
      </c>
      <c r="L10" s="268">
        <v>0.52963000000000005</v>
      </c>
      <c r="M10" s="268">
        <f t="shared" si="2"/>
        <v>0.52963000000000005</v>
      </c>
      <c r="N10" s="260"/>
      <c r="O10" s="267">
        <v>0.52649999999999997</v>
      </c>
      <c r="P10" s="260"/>
      <c r="Q10" s="458">
        <v>0.52963000000000005</v>
      </c>
      <c r="R10" s="265">
        <f>_xll.qlSimpleQuoteSetValue(D10,Q10/100,Trigger)</f>
        <v>6.2999999999998821E-6</v>
      </c>
      <c r="S10" s="160"/>
    </row>
    <row r="11" spans="1:19"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6">
        <v>0.56337999999999999</v>
      </c>
      <c r="L11" s="268">
        <v>0.56337999999999999</v>
      </c>
      <c r="M11" s="268">
        <f t="shared" si="2"/>
        <v>0.56337999999999999</v>
      </c>
      <c r="N11" s="260"/>
      <c r="O11" s="267">
        <v>0.55988000000000004</v>
      </c>
      <c r="P11" s="260"/>
      <c r="Q11" s="458">
        <v>0.56337999999999999</v>
      </c>
      <c r="R11" s="265">
        <f>_xll.qlSimpleQuoteSetValue(D11,Q11/100,Trigger)</f>
        <v>3.7500000000000207E-5</v>
      </c>
      <c r="S11" s="160"/>
    </row>
    <row r="12" spans="1:19"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6">
        <v>0.60176311100000002</v>
      </c>
      <c r="L12" s="268">
        <v>0.60176311100000002</v>
      </c>
      <c r="M12" s="268">
        <f t="shared" si="2"/>
        <v>0.60176311100000002</v>
      </c>
      <c r="N12" s="260"/>
      <c r="O12" s="267">
        <v>0.60992999999999997</v>
      </c>
      <c r="P12" s="260"/>
      <c r="Q12" s="458">
        <v>0.60176311100000002</v>
      </c>
      <c r="R12" s="265">
        <f>_xll.qlSimpleQuoteSetValue(D12,Q12/100,Trigger)</f>
        <v>-6.4955559999999718E-5</v>
      </c>
      <c r="S12" s="160"/>
    </row>
    <row r="13" spans="1:19"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6">
        <v>0.64146977800000005</v>
      </c>
      <c r="L13" s="268">
        <v>0.64146977800000005</v>
      </c>
      <c r="M13" s="268">
        <f t="shared" si="2"/>
        <v>0.64146977800000005</v>
      </c>
      <c r="N13" s="260"/>
      <c r="O13" s="267">
        <v>0.65239666699999999</v>
      </c>
      <c r="P13" s="260"/>
      <c r="Q13" s="458">
        <v>0.64146977800000005</v>
      </c>
      <c r="R13" s="265">
        <f>_xll.qlSimpleQuoteSetValue(D13,Q13/100,Trigger)</f>
        <v>-1.0711554999999918E-4</v>
      </c>
      <c r="S13" s="160"/>
    </row>
    <row r="14" spans="1:19"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6">
        <v>0.6825</v>
      </c>
      <c r="L14" s="268">
        <v>0.6825</v>
      </c>
      <c r="M14" s="268">
        <f t="shared" si="2"/>
        <v>0.6825</v>
      </c>
      <c r="N14" s="260"/>
      <c r="O14" s="267">
        <v>0.69638</v>
      </c>
      <c r="P14" s="260"/>
      <c r="Q14" s="458">
        <v>0.6825</v>
      </c>
      <c r="R14" s="265">
        <f>_xll.qlSimpleQuoteSetValue(D14,Q14/100,Trigger)</f>
        <v>-1.8310000000000028E-4</v>
      </c>
      <c r="S14" s="160"/>
    </row>
    <row r="15" spans="1:19"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6">
        <v>0.72855858699999998</v>
      </c>
      <c r="L15" s="268">
        <v>0.72855858699999998</v>
      </c>
      <c r="M15" s="268">
        <f t="shared" si="2"/>
        <v>0.72855858699999998</v>
      </c>
      <c r="N15" s="260"/>
      <c r="O15" s="267">
        <v>0.748499672</v>
      </c>
      <c r="P15" s="260"/>
      <c r="Q15" s="458">
        <v>0.72855858699999998</v>
      </c>
      <c r="R15" s="265">
        <f>_xll.qlSimpleQuoteSetValue(D15,Q15/100,Trigger)</f>
        <v>-2.8711304000000014E-4</v>
      </c>
      <c r="S15" s="160"/>
    </row>
    <row r="16" spans="1:19"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6">
        <v>0.77610293500000005</v>
      </c>
      <c r="L16" s="268">
        <v>0.77610293500000005</v>
      </c>
      <c r="M16" s="268">
        <f t="shared" si="2"/>
        <v>0.77610293500000005</v>
      </c>
      <c r="N16" s="260"/>
      <c r="O16" s="267">
        <v>0.80409398899999995</v>
      </c>
      <c r="P16" s="260"/>
      <c r="Q16" s="458">
        <v>0.77610293500000005</v>
      </c>
      <c r="R16" s="265">
        <f>_xll.qlSimpleQuoteSetValue(D16,Q16/100,Trigger)</f>
        <v>-3.2333732000000039E-4</v>
      </c>
      <c r="S16" s="160"/>
    </row>
    <row r="17" spans="1:19"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6">
        <v>0.81919000000000008</v>
      </c>
      <c r="L17" s="268">
        <v>0.81919000000000008</v>
      </c>
      <c r="M17" s="268">
        <f t="shared" si="2"/>
        <v>0.81919000000000008</v>
      </c>
      <c r="N17" s="260"/>
      <c r="O17" s="267">
        <v>0.85447633899999997</v>
      </c>
      <c r="P17" s="260"/>
      <c r="Q17" s="458">
        <v>0.81919000000000008</v>
      </c>
      <c r="R17" s="265">
        <f>_xll.qlSimpleQuoteSetValue(D17,Q17/100,Trigger)</f>
        <v>-4.2177813999999883E-4</v>
      </c>
      <c r="S17" s="160"/>
    </row>
    <row r="18" spans="1:19"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6">
        <v>0.86376282599999998</v>
      </c>
      <c r="L18" s="268">
        <v>0.86376282599999998</v>
      </c>
      <c r="M18" s="268">
        <f t="shared" si="2"/>
        <v>0.86376282599999998</v>
      </c>
      <c r="N18" s="260"/>
      <c r="O18" s="267">
        <v>0.90833333299999997</v>
      </c>
      <c r="P18" s="260"/>
      <c r="Q18" s="458">
        <v>0.86376282599999998</v>
      </c>
      <c r="R18" s="265">
        <f>_xll.qlSimpleQuoteSetValue(D18,Q18/100,Trigger)</f>
        <v>-5.4064878999999892E-4</v>
      </c>
      <c r="S18" s="160"/>
    </row>
    <row r="19" spans="1:19"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6">
        <v>0.91130717400000005</v>
      </c>
      <c r="L19" s="268">
        <v>0.91130717400000005</v>
      </c>
      <c r="M19" s="268">
        <f t="shared" si="2"/>
        <v>0.91130717400000005</v>
      </c>
      <c r="N19" s="260"/>
      <c r="O19" s="267">
        <v>0.96219032800000004</v>
      </c>
      <c r="P19" s="260"/>
      <c r="Q19" s="458">
        <v>0.91130717400000005</v>
      </c>
      <c r="R19" s="265">
        <f>_xll.qlSimpleQuoteSetValue(D19,Q19/100,Trigger)</f>
        <v>-5.9451677999999841E-4</v>
      </c>
      <c r="S19" s="160"/>
    </row>
    <row r="20" spans="1:19"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59">
        <v>0.95587999999999995</v>
      </c>
      <c r="L20" s="262">
        <v>0.95587999999999995</v>
      </c>
      <c r="M20" s="262">
        <f t="shared" si="2"/>
        <v>0.95587999999999995</v>
      </c>
      <c r="N20" s="260"/>
      <c r="O20" s="261">
        <v>1.01431</v>
      </c>
      <c r="P20" s="260"/>
      <c r="Q20" s="459">
        <v>0.95587999999999995</v>
      </c>
      <c r="R20" s="258">
        <f>_xll.qlSimpleQuoteSetValue(D20,Q20/100,Trigger)</f>
        <v>-6.7810000000000092E-4</v>
      </c>
      <c r="S20" s="160"/>
    </row>
    <row r="21" spans="1:19" ht="12" customHeight="1" x14ac:dyDescent="0.25">
      <c r="A21" s="30"/>
      <c r="B21" s="56"/>
      <c r="C21" s="55" t="str">
        <f>Currency&amp;"_STUB"&amp;QuoteSuffix</f>
        <v>GBP_STUB_Quote</v>
      </c>
      <c r="D21" s="55" t="str">
        <f>_xll.qlSimpleQuote(C21,,RateTickValue,Permanent,Trigger,ObjectOverwrite)</f>
        <v>GBP_STUB_Quote#0000</v>
      </c>
      <c r="E21" s="54" t="str">
        <f>_xll.ohRangeRetrieveError(D21)</f>
        <v/>
      </c>
      <c r="F21" s="53"/>
      <c r="G21" s="18"/>
      <c r="H21" s="71"/>
      <c r="I21" s="264"/>
      <c r="J21" s="263" t="s">
        <v>319</v>
      </c>
      <c r="K21" s="259">
        <v>0.69437174899999998</v>
      </c>
      <c r="L21" s="262">
        <v>0.67437174899999996</v>
      </c>
      <c r="M21" s="262">
        <f t="shared" si="2"/>
        <v>0.68437174899999997</v>
      </c>
      <c r="N21" s="260"/>
      <c r="O21" s="261">
        <v>0.80756863400000001</v>
      </c>
      <c r="P21" s="260"/>
      <c r="Q21" s="459">
        <v>0.68437174899999997</v>
      </c>
      <c r="R21" s="258">
        <f>_xll.qlSimpleQuoteSetValue(D21,Q21/100,Trigger)</f>
        <v>-1.2582928900000002E-3</v>
      </c>
      <c r="S21" s="160"/>
    </row>
    <row r="22" spans="1:19" ht="12" customHeight="1" thickBot="1" x14ac:dyDescent="0.3">
      <c r="A22" s="23"/>
      <c r="B22" s="22"/>
      <c r="C22" s="22"/>
      <c r="D22" s="22"/>
      <c r="E22" s="22"/>
      <c r="F22" s="20"/>
      <c r="G22" s="18"/>
      <c r="H22" s="8"/>
      <c r="I22" s="7"/>
      <c r="J22" s="7"/>
      <c r="K22" s="7"/>
      <c r="L22" s="7"/>
      <c r="M22" s="7"/>
      <c r="N22" s="7"/>
      <c r="O22" s="7"/>
      <c r="P22" s="7"/>
      <c r="Q22" s="7"/>
      <c r="R22" s="7"/>
      <c r="S22" s="6"/>
    </row>
  </sheetData>
  <conditionalFormatting sqref="R3:R21">
    <cfRule type="cellIs" dxfId="1" priority="3" stopIfTrue="1" operator="greaterThan">
      <formula>0</formula>
    </cfRule>
    <cfRule type="cellIs" dxfId="0" priority="4"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2015-01-30T15:06:32Z</dcterms:modified>
</cp:coreProperties>
</file>