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655" windowHeight="11610" tabRatio="60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Triggers!$D$5:$D$5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Triggers!$D$3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Triggers!$D$5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E21" i="1"/>
  <c r="D3" i="5"/>
  <c r="N24" i="1"/>
  <c r="N26" i="1"/>
  <c r="N7" i="1"/>
  <c r="N13" i="1"/>
  <c r="N11" i="1"/>
  <c r="N23" i="1"/>
  <c r="N22" i="1"/>
  <c r="N14" i="1"/>
  <c r="N25" i="1"/>
  <c r="N21" i="1"/>
  <c r="N18" i="1"/>
  <c r="N17" i="1"/>
  <c r="N8" i="1"/>
  <c r="N16" i="1"/>
  <c r="N19" i="1"/>
  <c r="N12" i="1"/>
  <c r="N9" i="1"/>
  <c r="N15" i="1"/>
  <c r="N10" i="1"/>
  <c r="N20" i="1"/>
  <c r="H4" i="10" l="1"/>
  <c r="L3" i="1"/>
  <c r="D40" i="1"/>
  <c r="C40" i="1" s="1"/>
  <c r="D1" i="1"/>
  <c r="C1" i="1" s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I21" i="1"/>
  <c r="I9" i="1"/>
  <c r="I31" i="1"/>
  <c r="I11" i="1"/>
  <c r="I3" i="1"/>
  <c r="I10" i="1"/>
  <c r="I19" i="1"/>
  <c r="E3" i="1"/>
  <c r="E11" i="1"/>
  <c r="E19" i="1"/>
  <c r="E10" i="1"/>
  <c r="E31" i="1"/>
  <c r="I4" i="1"/>
  <c r="E4" i="1"/>
  <c r="D21" i="1" l="1"/>
  <c r="C21" i="1" s="1"/>
  <c r="D31" i="1"/>
  <c r="C31" i="1" s="1"/>
  <c r="H3" i="1"/>
  <c r="G3" i="1" s="1"/>
  <c r="H4" i="1"/>
  <c r="G4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D33" i="1"/>
  <c r="L4" i="1"/>
  <c r="L5" i="1"/>
  <c r="D42" i="1"/>
  <c r="H33" i="1"/>
  <c r="C42" i="1" l="1"/>
  <c r="G33" i="1"/>
  <c r="C33" i="1"/>
  <c r="D34" i="1"/>
  <c r="H34" i="1"/>
  <c r="L6" i="1"/>
  <c r="N6" i="1" s="1"/>
  <c r="N5" i="1"/>
  <c r="N4" i="1"/>
  <c r="C34" i="1" l="1"/>
  <c r="G34" i="1"/>
  <c r="D7" i="1" l="1"/>
  <c r="C7" i="1" s="1"/>
  <c r="H7" i="1" s="1"/>
  <c r="G7" i="1" s="1"/>
  <c r="E8" i="1"/>
  <c r="I8" i="1"/>
  <c r="L27" i="1"/>
  <c r="H8" i="1" l="1"/>
  <c r="G8" i="1" s="1"/>
  <c r="D8" i="1"/>
  <c r="C8" i="1" s="1"/>
  <c r="N27" i="1"/>
  <c r="H14" i="1"/>
  <c r="D14" i="1"/>
  <c r="G14" i="1" l="1"/>
  <c r="B1" i="8" s="1"/>
  <c r="C14" i="1"/>
  <c r="B1" i="10" s="1"/>
  <c r="N28" i="1"/>
  <c r="B4" i="8" a="1"/>
  <c r="F1" i="8"/>
  <c r="F1" i="10"/>
  <c r="B4" i="10" a="1"/>
  <c r="M28" i="1" l="1"/>
  <c r="J5" i="1" s="1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F97" i="8" s="1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D13" i="8" s="1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B26" i="8"/>
  <c r="F25" i="8" s="1"/>
  <c r="B66" i="8"/>
  <c r="F65" i="8" s="1"/>
  <c r="B63" i="8"/>
  <c r="F62" i="8" s="1"/>
  <c r="B58" i="8"/>
  <c r="D57" i="8" s="1"/>
  <c r="B44" i="8"/>
  <c r="D43" i="8" s="1"/>
  <c r="B91" i="8"/>
  <c r="D90" i="8" s="1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87" i="8"/>
  <c r="F87" i="8"/>
  <c r="D45" i="8"/>
  <c r="D97" i="8"/>
  <c r="D102" i="8"/>
  <c r="F102" i="8"/>
  <c r="D108" i="8" l="1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10"/>
  <c r="I1" i="8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G35" i="1"/>
  <c r="D28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D5" i="5" l="1"/>
  <c r="C29" i="1"/>
  <c r="B2" i="4" a="1"/>
  <c r="C43" i="1"/>
  <c r="B2" i="3" a="1"/>
  <c r="C45" i="1"/>
  <c r="C50" i="1"/>
  <c r="G51" i="1"/>
  <c r="G50" i="1"/>
  <c r="M50" i="1"/>
  <c r="M51" i="1"/>
  <c r="H33" i="3" l="1"/>
  <c r="C122" i="3"/>
  <c r="G55" i="3"/>
  <c r="G66" i="3"/>
  <c r="F92" i="3"/>
  <c r="R118" i="3"/>
  <c r="N43" i="3"/>
  <c r="Q100" i="3"/>
  <c r="C30" i="3"/>
  <c r="J19" i="3"/>
  <c r="N17" i="3"/>
  <c r="I116" i="3"/>
  <c r="O83" i="3"/>
  <c r="E90" i="3"/>
  <c r="G77" i="3"/>
  <c r="O98" i="3"/>
  <c r="C80" i="3"/>
  <c r="E25" i="3"/>
  <c r="H74" i="3"/>
  <c r="G99" i="3"/>
  <c r="U105" i="3"/>
  <c r="B62" i="3"/>
  <c r="B93" i="3"/>
  <c r="L49" i="3"/>
  <c r="O103" i="3"/>
  <c r="R112" i="3"/>
  <c r="E31" i="3"/>
  <c r="B32" i="3"/>
  <c r="P7" i="3"/>
  <c r="F3" i="3"/>
  <c r="F97" i="3"/>
  <c r="R102" i="3"/>
  <c r="H61" i="3"/>
  <c r="P91" i="3"/>
  <c r="T91" i="3"/>
  <c r="U99" i="3"/>
  <c r="T82" i="3"/>
  <c r="U83" i="3"/>
  <c r="G59" i="3"/>
  <c r="M113" i="3"/>
  <c r="U5" i="3"/>
  <c r="P12" i="3"/>
  <c r="F2" i="3"/>
  <c r="J122" i="3"/>
  <c r="P61" i="3"/>
  <c r="K29" i="3"/>
  <c r="K47" i="3"/>
  <c r="Q55" i="3"/>
  <c r="D75" i="3"/>
  <c r="K120" i="3"/>
  <c r="L85" i="3"/>
  <c r="E93" i="3"/>
  <c r="N63" i="3"/>
  <c r="Q110" i="3"/>
  <c r="N3" i="3"/>
  <c r="F30" i="3"/>
  <c r="N42" i="3"/>
  <c r="K8" i="3"/>
  <c r="M93" i="3"/>
  <c r="J120" i="3"/>
  <c r="J56" i="3"/>
  <c r="E120" i="3"/>
  <c r="D67" i="3"/>
  <c r="I84" i="3"/>
  <c r="G7" i="3"/>
  <c r="F78" i="3"/>
  <c r="B38" i="3"/>
  <c r="U25" i="3"/>
  <c r="D82" i="3"/>
  <c r="G24" i="3"/>
  <c r="O118" i="3"/>
  <c r="F21" i="3"/>
  <c r="T41" i="3"/>
  <c r="E36" i="3"/>
  <c r="O64" i="3"/>
  <c r="U76" i="3"/>
  <c r="T22" i="3"/>
  <c r="I46" i="3"/>
  <c r="L10" i="3"/>
  <c r="I109" i="3"/>
  <c r="D49" i="3"/>
  <c r="H4" i="3"/>
  <c r="F96" i="3"/>
  <c r="O16" i="3"/>
  <c r="L108" i="3"/>
  <c r="J105" i="3"/>
  <c r="N109" i="3"/>
  <c r="Q54" i="3"/>
  <c r="F36" i="3"/>
  <c r="L22" i="3"/>
  <c r="U27" i="3"/>
  <c r="J25" i="3"/>
  <c r="O32" i="3"/>
  <c r="R93" i="3"/>
  <c r="G72" i="3"/>
  <c r="C65" i="3"/>
  <c r="B118" i="3"/>
  <c r="G89" i="3"/>
  <c r="B9" i="3"/>
  <c r="T32" i="3"/>
  <c r="U119" i="3"/>
  <c r="H90" i="3"/>
  <c r="T118" i="3"/>
  <c r="C64" i="3"/>
  <c r="E72" i="3"/>
  <c r="K116" i="3"/>
  <c r="I35" i="3"/>
  <c r="B22" i="3"/>
  <c r="Q13" i="3"/>
  <c r="T28" i="3"/>
  <c r="O82" i="3"/>
  <c r="G11" i="3"/>
  <c r="P120" i="3"/>
  <c r="L25" i="3"/>
  <c r="R89" i="3"/>
  <c r="S73" i="3"/>
  <c r="B105" i="3"/>
  <c r="K62" i="3"/>
  <c r="B95" i="3"/>
  <c r="F57" i="3"/>
  <c r="E121" i="3"/>
  <c r="E42" i="3"/>
  <c r="K18" i="3"/>
  <c r="Q51" i="3"/>
  <c r="H53" i="3"/>
  <c r="H69" i="3"/>
  <c r="L102" i="3"/>
  <c r="M68" i="3"/>
  <c r="T65" i="3"/>
  <c r="H35" i="3"/>
  <c r="C14" i="3"/>
  <c r="R68" i="3"/>
  <c r="H45" i="3"/>
  <c r="P62" i="3"/>
  <c r="S75" i="3"/>
  <c r="D96" i="3"/>
  <c r="E98" i="3"/>
  <c r="S66" i="3"/>
  <c r="U45" i="3"/>
  <c r="N81" i="3"/>
  <c r="L39" i="3"/>
  <c r="U95" i="3"/>
  <c r="J59" i="3"/>
  <c r="H63" i="3"/>
  <c r="N117" i="3"/>
  <c r="O2" i="3"/>
  <c r="K76" i="3"/>
  <c r="L38" i="3"/>
  <c r="K117" i="3"/>
  <c r="E78" i="3"/>
  <c r="K65" i="3"/>
  <c r="G80" i="3"/>
  <c r="P108" i="3"/>
  <c r="M53" i="3"/>
  <c r="L59" i="3"/>
  <c r="N47" i="3"/>
  <c r="Q65" i="3"/>
  <c r="J4" i="3"/>
  <c r="D115" i="3"/>
  <c r="E118" i="3"/>
  <c r="P63" i="3"/>
  <c r="O22" i="3"/>
  <c r="U114" i="3"/>
  <c r="K14" i="3"/>
  <c r="D34" i="3"/>
  <c r="Q101" i="3"/>
  <c r="M71" i="3"/>
  <c r="J106" i="3"/>
  <c r="L4" i="3"/>
  <c r="U36" i="3"/>
  <c r="S8" i="3"/>
  <c r="B75" i="3"/>
  <c r="T64" i="3"/>
  <c r="U92" i="3"/>
  <c r="M40" i="3"/>
  <c r="B46" i="3"/>
  <c r="Q77" i="3"/>
  <c r="L31" i="3"/>
  <c r="O67" i="3"/>
  <c r="I77" i="3"/>
  <c r="S41" i="3"/>
  <c r="E68" i="3"/>
  <c r="F107" i="3"/>
  <c r="R32" i="3"/>
  <c r="N51" i="3"/>
  <c r="M29" i="3"/>
  <c r="H79" i="3"/>
  <c r="F88" i="3"/>
  <c r="D40" i="3"/>
  <c r="H112" i="3"/>
  <c r="C101" i="3"/>
  <c r="B117" i="3"/>
  <c r="Q112" i="3"/>
  <c r="F106" i="3"/>
  <c r="I57" i="3"/>
  <c r="K5" i="3"/>
  <c r="U40" i="3"/>
  <c r="R79" i="3"/>
  <c r="D28" i="3"/>
  <c r="K70" i="3"/>
  <c r="Q122" i="3"/>
  <c r="I12" i="3"/>
  <c r="E35" i="3"/>
  <c r="I98" i="3"/>
  <c r="N32" i="3"/>
  <c r="M64" i="3"/>
  <c r="E65" i="3"/>
  <c r="J107" i="3"/>
  <c r="H109" i="3"/>
  <c r="B37" i="3"/>
  <c r="H117" i="3"/>
  <c r="K38" i="3"/>
  <c r="Q72" i="3"/>
  <c r="U116" i="3"/>
  <c r="M48" i="3"/>
  <c r="J41" i="3"/>
  <c r="N7" i="3"/>
  <c r="O70" i="3"/>
  <c r="O20" i="3"/>
  <c r="L105" i="3"/>
  <c r="J36" i="3"/>
  <c r="J5" i="3"/>
  <c r="H100" i="3"/>
  <c r="L115" i="3"/>
  <c r="K27" i="3"/>
  <c r="P21" i="3"/>
  <c r="I36" i="3"/>
  <c r="H29" i="3"/>
  <c r="M96" i="3"/>
  <c r="P25" i="3"/>
  <c r="U100" i="3"/>
  <c r="T96" i="3"/>
  <c r="H87" i="3"/>
  <c r="P54" i="3"/>
  <c r="M97" i="3"/>
  <c r="L5" i="3"/>
  <c r="C104" i="3"/>
  <c r="E104" i="3"/>
  <c r="D73" i="3"/>
  <c r="M18" i="3"/>
  <c r="S93" i="3"/>
  <c r="K118" i="3"/>
  <c r="J70" i="3"/>
  <c r="I112" i="3"/>
  <c r="O108" i="3"/>
  <c r="R40" i="3"/>
  <c r="B59" i="3"/>
  <c r="D25" i="3"/>
  <c r="D122" i="3"/>
  <c r="I99" i="3"/>
  <c r="T90" i="3"/>
  <c r="R74" i="3"/>
  <c r="M118" i="3"/>
  <c r="O76" i="3"/>
  <c r="S27" i="3"/>
  <c r="D23" i="3"/>
  <c r="N38" i="3"/>
  <c r="J103" i="3"/>
  <c r="D47" i="3"/>
  <c r="I15" i="3"/>
  <c r="M16" i="3"/>
  <c r="H95" i="3"/>
  <c r="D32" i="3"/>
  <c r="G92" i="3"/>
  <c r="J11" i="3"/>
  <c r="S112" i="3"/>
  <c r="L46" i="3"/>
  <c r="C27" i="3"/>
  <c r="U104" i="3"/>
  <c r="K105" i="3"/>
  <c r="T117" i="3"/>
  <c r="B25" i="3"/>
  <c r="P57" i="3"/>
  <c r="S46" i="3"/>
  <c r="F7" i="3"/>
  <c r="N5" i="3"/>
  <c r="R3" i="3"/>
  <c r="E84" i="3"/>
  <c r="S83" i="3"/>
  <c r="T42" i="3"/>
  <c r="S108" i="3"/>
  <c r="U79" i="3"/>
  <c r="U62" i="3"/>
  <c r="B94" i="3"/>
  <c r="H80" i="3"/>
  <c r="D120" i="3"/>
  <c r="O69" i="3"/>
  <c r="P121" i="3"/>
  <c r="B45" i="3"/>
  <c r="C102" i="3"/>
  <c r="L120" i="3"/>
  <c r="S18" i="3"/>
  <c r="J69" i="3"/>
  <c r="G115" i="3"/>
  <c r="F109" i="3"/>
  <c r="E33" i="3"/>
  <c r="J113" i="3"/>
  <c r="J88" i="3"/>
  <c r="P82" i="3"/>
  <c r="L37" i="3"/>
  <c r="B73" i="3"/>
  <c r="B122" i="3"/>
  <c r="Q25" i="3"/>
  <c r="G100" i="3"/>
  <c r="K45" i="3"/>
  <c r="R34" i="3"/>
  <c r="D110" i="3"/>
  <c r="C85" i="3"/>
  <c r="K104" i="3"/>
  <c r="R49" i="3"/>
  <c r="D50" i="3"/>
  <c r="U75" i="3"/>
  <c r="B24" i="3"/>
  <c r="N9" i="3"/>
  <c r="E39" i="3"/>
  <c r="O17" i="3"/>
  <c r="R100" i="3"/>
  <c r="N66" i="3"/>
  <c r="P48" i="3"/>
  <c r="O120" i="3"/>
  <c r="B57" i="3"/>
  <c r="R23" i="3"/>
  <c r="M95" i="3"/>
  <c r="B87" i="3"/>
  <c r="F29" i="3"/>
  <c r="K71" i="3"/>
  <c r="U63" i="3"/>
  <c r="I26" i="3"/>
  <c r="B51" i="3"/>
  <c r="M44" i="3"/>
  <c r="H65" i="3"/>
  <c r="P13" i="3"/>
  <c r="O46" i="3"/>
  <c r="H103" i="3"/>
  <c r="F68" i="3"/>
  <c r="C18" i="3"/>
  <c r="O65" i="3"/>
  <c r="L32" i="3"/>
  <c r="L98" i="3"/>
  <c r="O84" i="3"/>
  <c r="T119" i="3"/>
  <c r="Q15" i="3"/>
  <c r="B48" i="3"/>
  <c r="N62" i="3"/>
  <c r="F42" i="3"/>
  <c r="M9" i="3"/>
  <c r="G104" i="3"/>
  <c r="S11" i="3"/>
  <c r="N57" i="3"/>
  <c r="T48" i="3"/>
  <c r="M39" i="3"/>
  <c r="B112" i="3"/>
  <c r="D12" i="3"/>
  <c r="N113" i="3"/>
  <c r="N83" i="3"/>
  <c r="T61" i="3"/>
  <c r="U65" i="3"/>
  <c r="D63" i="3"/>
  <c r="C117" i="3"/>
  <c r="D59" i="3"/>
  <c r="B33" i="3"/>
  <c r="T75" i="3"/>
  <c r="I16" i="3"/>
  <c r="F86" i="3"/>
  <c r="J91" i="3"/>
  <c r="H11" i="3"/>
  <c r="M67" i="3"/>
  <c r="M2" i="3"/>
  <c r="L55" i="3"/>
  <c r="L72" i="3"/>
  <c r="K25" i="3"/>
  <c r="K74" i="3"/>
  <c r="G13" i="3"/>
  <c r="G112" i="3"/>
  <c r="C70" i="3"/>
  <c r="R52" i="3"/>
  <c r="R48" i="3"/>
  <c r="M72" i="3"/>
  <c r="M86" i="3"/>
  <c r="T77" i="3"/>
  <c r="G46" i="3"/>
  <c r="H106" i="3"/>
  <c r="O49" i="3"/>
  <c r="C46" i="3"/>
  <c r="E47" i="3"/>
  <c r="M78" i="3"/>
  <c r="T34" i="3"/>
  <c r="J35" i="3"/>
  <c r="T113" i="3"/>
  <c r="B49" i="3"/>
  <c r="C100" i="3"/>
  <c r="K119" i="3"/>
  <c r="S120" i="3"/>
  <c r="F66" i="3"/>
  <c r="P83" i="3"/>
  <c r="K90" i="3"/>
  <c r="D60" i="3"/>
  <c r="U49" i="3"/>
  <c r="S65" i="3"/>
  <c r="S71" i="3"/>
  <c r="J93" i="3"/>
  <c r="J96" i="3"/>
  <c r="T71" i="3"/>
  <c r="P24" i="3"/>
  <c r="G84" i="3"/>
  <c r="G23" i="3"/>
  <c r="U96" i="3"/>
  <c r="K106" i="3"/>
  <c r="Q117" i="3"/>
  <c r="B60" i="3"/>
  <c r="R114" i="3"/>
  <c r="F89" i="3"/>
  <c r="U54" i="3"/>
  <c r="M49" i="3"/>
  <c r="E5" i="3"/>
  <c r="K100" i="3"/>
  <c r="S58" i="3"/>
  <c r="O15" i="3"/>
  <c r="L6" i="3"/>
  <c r="K96" i="3"/>
  <c r="D7" i="3"/>
  <c r="R42" i="3"/>
  <c r="B111" i="3"/>
  <c r="Q22" i="3"/>
  <c r="I71" i="3"/>
  <c r="Q19" i="3"/>
  <c r="M38" i="3"/>
  <c r="E56" i="3"/>
  <c r="Q4" i="3"/>
  <c r="O58" i="3"/>
  <c r="J23" i="3"/>
  <c r="B21" i="3"/>
  <c r="M107" i="3"/>
  <c r="Q102" i="3"/>
  <c r="L84" i="3"/>
  <c r="R7" i="3"/>
  <c r="I85" i="3"/>
  <c r="Q6" i="3"/>
  <c r="S42" i="3"/>
  <c r="F34" i="3"/>
  <c r="Q92" i="3"/>
  <c r="M61" i="3"/>
  <c r="O60" i="3"/>
  <c r="Q68" i="3"/>
  <c r="G60" i="3"/>
  <c r="S56" i="3"/>
  <c r="P110" i="3"/>
  <c r="T6" i="3"/>
  <c r="H8" i="3"/>
  <c r="K63" i="3"/>
  <c r="R2" i="3"/>
  <c r="E34" i="3"/>
  <c r="H30" i="3"/>
  <c r="T94" i="3"/>
  <c r="T14" i="3"/>
  <c r="D76" i="3"/>
  <c r="G81" i="3"/>
  <c r="I4" i="3"/>
  <c r="O11" i="3"/>
  <c r="L99" i="3"/>
  <c r="D71" i="3"/>
  <c r="E74" i="3"/>
  <c r="G122" i="3"/>
  <c r="C12" i="3"/>
  <c r="B91" i="3"/>
  <c r="T73" i="3"/>
  <c r="L24" i="3"/>
  <c r="J17" i="3"/>
  <c r="O7" i="3"/>
  <c r="T13" i="3"/>
  <c r="P74" i="3"/>
  <c r="E44" i="3"/>
  <c r="D121" i="3"/>
  <c r="P69" i="3"/>
  <c r="T23" i="3"/>
  <c r="D85" i="3"/>
  <c r="B78" i="3"/>
  <c r="S44" i="3"/>
  <c r="P52" i="3"/>
  <c r="S90" i="3"/>
  <c r="L100" i="3"/>
  <c r="O61" i="3"/>
  <c r="B68" i="3"/>
  <c r="G39" i="3"/>
  <c r="E62" i="3"/>
  <c r="R63" i="3"/>
  <c r="S63" i="3"/>
  <c r="R57" i="3"/>
  <c r="U117" i="3"/>
  <c r="U22" i="3"/>
  <c r="Q2" i="3"/>
  <c r="D87" i="3"/>
  <c r="T38" i="3"/>
  <c r="H3" i="3"/>
  <c r="M119" i="3"/>
  <c r="M70" i="3"/>
  <c r="I115" i="3"/>
  <c r="G119" i="3"/>
  <c r="D104" i="3"/>
  <c r="C3" i="3"/>
  <c r="J108" i="3"/>
  <c r="P80" i="3"/>
  <c r="F18" i="3"/>
  <c r="M77" i="3"/>
  <c r="J52" i="3"/>
  <c r="E76" i="3"/>
  <c r="P6" i="3"/>
  <c r="D92" i="3"/>
  <c r="M91" i="3"/>
  <c r="U110" i="3"/>
  <c r="C73" i="3"/>
  <c r="O35" i="3"/>
  <c r="C91" i="3"/>
  <c r="O41" i="3"/>
  <c r="E108" i="3"/>
  <c r="O102" i="3"/>
  <c r="K88" i="3"/>
  <c r="K33" i="3"/>
  <c r="M110" i="3"/>
  <c r="N24" i="3"/>
  <c r="O29" i="3"/>
  <c r="L106" i="3"/>
  <c r="O43" i="3"/>
  <c r="Q83" i="3"/>
  <c r="N44" i="3"/>
  <c r="M105" i="3"/>
  <c r="B108" i="3"/>
  <c r="B29" i="3"/>
  <c r="D35" i="3"/>
  <c r="S61" i="3"/>
  <c r="E10" i="3"/>
  <c r="B85" i="3"/>
  <c r="P102" i="3"/>
  <c r="Q99" i="3"/>
  <c r="D62" i="3"/>
  <c r="H13" i="3"/>
  <c r="F53" i="3"/>
  <c r="S23" i="3"/>
  <c r="L48" i="3"/>
  <c r="P109" i="3"/>
  <c r="L47" i="3"/>
  <c r="F95" i="3"/>
  <c r="G15" i="3"/>
  <c r="Q57" i="3"/>
  <c r="D52" i="3"/>
  <c r="Q71" i="3"/>
  <c r="P53" i="3"/>
  <c r="U118" i="3"/>
  <c r="J71" i="3"/>
  <c r="P42" i="3"/>
  <c r="U93" i="3"/>
  <c r="R11" i="3"/>
  <c r="P67" i="3"/>
  <c r="O27" i="3"/>
  <c r="T60" i="3"/>
  <c r="J42" i="3"/>
  <c r="N41" i="3"/>
  <c r="O116" i="3"/>
  <c r="H38" i="3"/>
  <c r="O96" i="3"/>
  <c r="T84" i="3"/>
  <c r="F94" i="3"/>
  <c r="T56" i="3"/>
  <c r="T4" i="3"/>
  <c r="S49" i="3"/>
  <c r="F16" i="3"/>
  <c r="U12" i="3"/>
  <c r="K49" i="3"/>
  <c r="S57" i="3"/>
  <c r="U52" i="3"/>
  <c r="Q108" i="3"/>
  <c r="B39" i="3"/>
  <c r="E2" i="3"/>
  <c r="U3" i="3"/>
  <c r="B104" i="3"/>
  <c r="H82" i="3"/>
  <c r="L79" i="3"/>
  <c r="K34" i="3"/>
  <c r="K81" i="3"/>
  <c r="B28" i="3"/>
  <c r="N54" i="3"/>
  <c r="E6" i="3"/>
  <c r="B120" i="3"/>
  <c r="U81" i="3"/>
  <c r="R64" i="3"/>
  <c r="C23" i="3"/>
  <c r="O19" i="3"/>
  <c r="O93" i="3"/>
  <c r="P28" i="3"/>
  <c r="J81" i="3"/>
  <c r="H113" i="3"/>
  <c r="R76" i="3"/>
  <c r="D86" i="3"/>
  <c r="T39" i="3"/>
  <c r="B77" i="3"/>
  <c r="C26" i="3"/>
  <c r="J92" i="3"/>
  <c r="N39" i="3"/>
  <c r="R119" i="3"/>
  <c r="S113" i="3"/>
  <c r="C78" i="3"/>
  <c r="J97" i="3"/>
  <c r="F77" i="3"/>
  <c r="R86" i="3"/>
  <c r="H26" i="3"/>
  <c r="R62" i="3"/>
  <c r="U89" i="3"/>
  <c r="J40" i="3"/>
  <c r="N67" i="3"/>
  <c r="P27" i="3"/>
  <c r="M37" i="3"/>
  <c r="H44" i="3"/>
  <c r="H17" i="3"/>
  <c r="C50" i="3"/>
  <c r="S55" i="3"/>
  <c r="O97" i="3"/>
  <c r="T47" i="3"/>
  <c r="C75" i="3"/>
  <c r="P3" i="3"/>
  <c r="K97" i="3"/>
  <c r="Q75" i="3"/>
  <c r="P9" i="3"/>
  <c r="R72" i="3"/>
  <c r="E15" i="3"/>
  <c r="K108" i="3"/>
  <c r="Q94" i="3"/>
  <c r="O31" i="3"/>
  <c r="P86" i="3"/>
  <c r="T31" i="3"/>
  <c r="R12" i="3"/>
  <c r="C99" i="3"/>
  <c r="L19" i="3"/>
  <c r="S103" i="3"/>
  <c r="F20" i="3"/>
  <c r="B36" i="3"/>
  <c r="M24" i="3"/>
  <c r="F32" i="3"/>
  <c r="I104" i="3"/>
  <c r="U106" i="3"/>
  <c r="F39" i="3"/>
  <c r="J101" i="3"/>
  <c r="T59" i="3"/>
  <c r="N80" i="3"/>
  <c r="L101" i="3"/>
  <c r="T89" i="3"/>
  <c r="B16" i="3"/>
  <c r="M6" i="3"/>
  <c r="P116" i="3"/>
  <c r="G47" i="3"/>
  <c r="D113" i="3"/>
  <c r="I94" i="3"/>
  <c r="T40" i="3"/>
  <c r="L30" i="3"/>
  <c r="M102" i="3"/>
  <c r="R53" i="3"/>
  <c r="H88" i="3"/>
  <c r="M75" i="3"/>
  <c r="H60" i="3"/>
  <c r="Q3" i="3"/>
  <c r="K37" i="3"/>
  <c r="N29" i="3"/>
  <c r="S102" i="3"/>
  <c r="D94" i="3"/>
  <c r="I17" i="3"/>
  <c r="F24" i="3"/>
  <c r="N89" i="3"/>
  <c r="J55" i="3"/>
  <c r="K57" i="3"/>
  <c r="B110" i="3"/>
  <c r="C43" i="3"/>
  <c r="Q40" i="3"/>
  <c r="O94" i="3"/>
  <c r="N85" i="3"/>
  <c r="K78" i="3"/>
  <c r="S28" i="3"/>
  <c r="B119" i="3"/>
  <c r="E26" i="3"/>
  <c r="T19" i="3"/>
  <c r="F104" i="3"/>
  <c r="P26" i="3"/>
  <c r="E103" i="3"/>
  <c r="N37" i="3"/>
  <c r="K53" i="3"/>
  <c r="U94" i="3"/>
  <c r="R5" i="3"/>
  <c r="E71" i="3"/>
  <c r="R78" i="3"/>
  <c r="T99" i="3"/>
  <c r="N61" i="3"/>
  <c r="N20" i="3"/>
  <c r="L63" i="3"/>
  <c r="F67" i="3"/>
  <c r="B50" i="3"/>
  <c r="O80" i="3"/>
  <c r="U7" i="3"/>
  <c r="N8" i="3"/>
  <c r="M80" i="3"/>
  <c r="J8" i="3"/>
  <c r="B13" i="3"/>
  <c r="B101" i="3"/>
  <c r="N45" i="3"/>
  <c r="H34" i="3"/>
  <c r="H98" i="3"/>
  <c r="T116" i="3"/>
  <c r="O37" i="3"/>
  <c r="T79" i="3"/>
  <c r="L95" i="3"/>
  <c r="D16" i="3"/>
  <c r="M114" i="3"/>
  <c r="I67" i="3"/>
  <c r="J79" i="3"/>
  <c r="K2" i="3"/>
  <c r="R85" i="3"/>
  <c r="N120" i="3"/>
  <c r="Q11" i="3"/>
  <c r="N111" i="3"/>
  <c r="K15" i="3"/>
  <c r="O45" i="3"/>
  <c r="P97" i="3"/>
  <c r="K95" i="3"/>
  <c r="E45" i="3"/>
  <c r="H72" i="3"/>
  <c r="S13" i="3"/>
  <c r="J63" i="3"/>
  <c r="E13" i="3"/>
  <c r="M100" i="3"/>
  <c r="M103" i="3"/>
  <c r="G68" i="3"/>
  <c r="O88" i="3"/>
  <c r="S104" i="3"/>
  <c r="T69" i="3"/>
  <c r="R106" i="3"/>
  <c r="U32" i="3"/>
  <c r="B97" i="3"/>
  <c r="N94" i="3"/>
  <c r="T63" i="3"/>
  <c r="G116" i="3"/>
  <c r="S88" i="3"/>
  <c r="M57" i="3"/>
  <c r="H93" i="3"/>
  <c r="M106" i="3"/>
  <c r="N105" i="3"/>
  <c r="P111" i="3"/>
  <c r="P56" i="3"/>
  <c r="C95" i="3"/>
  <c r="O85" i="3"/>
  <c r="F90" i="3"/>
  <c r="M25" i="3"/>
  <c r="G82" i="3"/>
  <c r="O10" i="3"/>
  <c r="T114" i="3"/>
  <c r="D18" i="3"/>
  <c r="H59" i="3"/>
  <c r="I9" i="3"/>
  <c r="K107" i="3"/>
  <c r="N70" i="3"/>
  <c r="Q114" i="3"/>
  <c r="P32" i="3"/>
  <c r="I23" i="3"/>
  <c r="S53" i="3"/>
  <c r="O26" i="3"/>
  <c r="J29" i="3"/>
  <c r="C111" i="3"/>
  <c r="C37" i="3"/>
  <c r="N33" i="3"/>
  <c r="I74" i="3"/>
  <c r="B84" i="3"/>
  <c r="K21" i="3"/>
  <c r="Q10" i="3"/>
  <c r="U56" i="3"/>
  <c r="Q106" i="3"/>
  <c r="I28" i="3"/>
  <c r="O73" i="3"/>
  <c r="D39" i="3"/>
  <c r="B76" i="3"/>
  <c r="L43" i="3"/>
  <c r="N106" i="3"/>
  <c r="F75" i="3"/>
  <c r="L118" i="3"/>
  <c r="C17" i="3"/>
  <c r="N23" i="3"/>
  <c r="F4" i="3"/>
  <c r="L111" i="3"/>
  <c r="G54" i="3"/>
  <c r="N13" i="3"/>
  <c r="J62" i="3"/>
  <c r="J116" i="3"/>
  <c r="T27" i="3"/>
  <c r="M36" i="3"/>
  <c r="B20" i="3"/>
  <c r="H107" i="3"/>
  <c r="N110" i="3"/>
  <c r="P33" i="3"/>
  <c r="F81" i="3"/>
  <c r="S24" i="3"/>
  <c r="O101" i="3"/>
  <c r="G51" i="3"/>
  <c r="O115" i="3"/>
  <c r="M82" i="3"/>
  <c r="P122" i="3"/>
  <c r="U13" i="3"/>
  <c r="M47" i="3"/>
  <c r="L119" i="3"/>
  <c r="I34" i="3"/>
  <c r="J32" i="3"/>
  <c r="N108" i="3"/>
  <c r="D5" i="3"/>
  <c r="E51" i="3"/>
  <c r="H52" i="3"/>
  <c r="C4" i="3"/>
  <c r="I97" i="3"/>
  <c r="G109" i="3"/>
  <c r="H67" i="3"/>
  <c r="C61" i="3"/>
  <c r="E38" i="3"/>
  <c r="K10" i="3"/>
  <c r="D51" i="3"/>
  <c r="R35" i="3"/>
  <c r="N4" i="3"/>
  <c r="G118" i="3"/>
  <c r="G85" i="3"/>
  <c r="P47" i="3"/>
  <c r="O39" i="3"/>
  <c r="B89" i="3"/>
  <c r="E99" i="3"/>
  <c r="I75" i="3"/>
  <c r="R108" i="3"/>
  <c r="I5" i="3"/>
  <c r="O100" i="3"/>
  <c r="N6" i="3"/>
  <c r="P100" i="3"/>
  <c r="F46" i="3"/>
  <c r="B42" i="3"/>
  <c r="G10" i="3"/>
  <c r="B90" i="3"/>
  <c r="H78" i="3"/>
  <c r="T115" i="3"/>
  <c r="I60" i="3"/>
  <c r="C31" i="3"/>
  <c r="S119" i="3"/>
  <c r="F22" i="3"/>
  <c r="E79" i="3"/>
  <c r="T93" i="3"/>
  <c r="E114" i="3"/>
  <c r="D118" i="3"/>
  <c r="O87" i="3"/>
  <c r="J85" i="3"/>
  <c r="I92" i="3"/>
  <c r="T45" i="3"/>
  <c r="O77" i="3"/>
  <c r="B52" i="3"/>
  <c r="M43" i="3"/>
  <c r="K24" i="3"/>
  <c r="G94" i="3"/>
  <c r="T122" i="3"/>
  <c r="K77" i="3"/>
  <c r="E54" i="3"/>
  <c r="U47" i="3"/>
  <c r="M42" i="3"/>
  <c r="B71" i="3"/>
  <c r="Q38" i="3"/>
  <c r="P35" i="3"/>
  <c r="S115" i="3"/>
  <c r="Q60" i="3"/>
  <c r="F19" i="3"/>
  <c r="K55" i="3"/>
  <c r="M101" i="3"/>
  <c r="G107" i="3"/>
  <c r="U87" i="3"/>
  <c r="J3" i="3"/>
  <c r="G4" i="3"/>
  <c r="G20" i="3"/>
  <c r="P65" i="3"/>
  <c r="J94" i="3"/>
  <c r="U14" i="3"/>
  <c r="R45" i="3"/>
  <c r="L16" i="3"/>
  <c r="F11" i="3"/>
  <c r="R26" i="3"/>
  <c r="L103" i="3"/>
  <c r="S100" i="3"/>
  <c r="R6" i="3"/>
  <c r="E82" i="3"/>
  <c r="U33" i="3"/>
  <c r="K115" i="3"/>
  <c r="H10" i="3"/>
  <c r="E30" i="3"/>
  <c r="G64" i="3"/>
  <c r="L12" i="3"/>
  <c r="G52" i="3"/>
  <c r="K41" i="3"/>
  <c r="C39" i="3"/>
  <c r="E96" i="3"/>
  <c r="E89" i="3"/>
  <c r="R115" i="3"/>
  <c r="C32" i="3"/>
  <c r="L11" i="3"/>
  <c r="B72" i="3"/>
  <c r="D79" i="3"/>
  <c r="U115" i="3"/>
  <c r="D111" i="3"/>
  <c r="Q33" i="3"/>
  <c r="O24" i="3"/>
  <c r="F99" i="3"/>
  <c r="P46" i="3"/>
  <c r="J102" i="3"/>
  <c r="I88" i="3"/>
  <c r="B6" i="3"/>
  <c r="C116" i="3"/>
  <c r="I33" i="3"/>
  <c r="S15" i="3"/>
  <c r="M41" i="3"/>
  <c r="T66" i="3"/>
  <c r="C34" i="3"/>
  <c r="S80" i="3"/>
  <c r="S121" i="3"/>
  <c r="E40" i="3"/>
  <c r="L109" i="3"/>
  <c r="M121" i="3"/>
  <c r="G75" i="3"/>
  <c r="F49" i="3"/>
  <c r="J22" i="3"/>
  <c r="K114" i="3"/>
  <c r="O117" i="3"/>
  <c r="H71" i="3"/>
  <c r="O71" i="3"/>
  <c r="U46" i="3"/>
  <c r="H116" i="3"/>
  <c r="F51" i="3"/>
  <c r="L26" i="3"/>
  <c r="I80" i="3"/>
  <c r="B55" i="3"/>
  <c r="C55" i="3"/>
  <c r="F72" i="3"/>
  <c r="S107" i="3"/>
  <c r="D109" i="3"/>
  <c r="H86" i="3"/>
  <c r="L71" i="3"/>
  <c r="T103" i="3"/>
  <c r="J24" i="3"/>
  <c r="I110" i="3"/>
  <c r="F40" i="3"/>
  <c r="L90" i="3"/>
  <c r="Q79" i="3"/>
  <c r="U9" i="3"/>
  <c r="D37" i="3"/>
  <c r="S67" i="3"/>
  <c r="K79" i="3"/>
  <c r="G17" i="3"/>
  <c r="H20" i="3"/>
  <c r="Q115" i="3"/>
  <c r="N48" i="3"/>
  <c r="U31" i="3"/>
  <c r="B34" i="3"/>
  <c r="H66" i="3"/>
  <c r="B14" i="3"/>
  <c r="J38" i="3"/>
  <c r="H51" i="3"/>
  <c r="G58" i="3"/>
  <c r="R36" i="3"/>
  <c r="Q89" i="3"/>
  <c r="D68" i="3"/>
  <c r="T33" i="3"/>
  <c r="K110" i="3"/>
  <c r="T86" i="3"/>
  <c r="U29" i="3"/>
  <c r="E11" i="3"/>
  <c r="I66" i="3"/>
  <c r="G18" i="3"/>
  <c r="M112" i="3"/>
  <c r="I63" i="3"/>
  <c r="O8" i="3"/>
  <c r="S116" i="3"/>
  <c r="B2" i="3"/>
  <c r="C77" i="3"/>
  <c r="P112" i="3"/>
  <c r="N93" i="3"/>
  <c r="T9" i="3"/>
  <c r="F122" i="3"/>
  <c r="E88" i="3"/>
  <c r="O78" i="3"/>
  <c r="O89" i="3"/>
  <c r="S86" i="3"/>
  <c r="R21" i="3"/>
  <c r="P117" i="3"/>
  <c r="U20" i="3"/>
  <c r="N49" i="3"/>
  <c r="T106" i="3"/>
  <c r="J117" i="3"/>
  <c r="P10" i="3"/>
  <c r="C92" i="3"/>
  <c r="J95" i="3"/>
  <c r="O48" i="3"/>
  <c r="N121" i="3"/>
  <c r="H28" i="3"/>
  <c r="N98" i="3"/>
  <c r="J119" i="3"/>
  <c r="P4" i="3"/>
  <c r="P71" i="3"/>
  <c r="K43" i="3"/>
  <c r="E32" i="3"/>
  <c r="N100" i="3"/>
  <c r="L36" i="3"/>
  <c r="P45" i="3"/>
  <c r="M111" i="3"/>
  <c r="J47" i="3"/>
  <c r="O113" i="3"/>
  <c r="D56" i="3"/>
  <c r="F119" i="3"/>
  <c r="R103" i="3"/>
  <c r="L92" i="3"/>
  <c r="J7" i="3"/>
  <c r="G76" i="3"/>
  <c r="T92" i="3"/>
  <c r="E91" i="3"/>
  <c r="R101" i="3"/>
  <c r="B96" i="3"/>
  <c r="Q44" i="3"/>
  <c r="P17" i="3"/>
  <c r="O23" i="3"/>
  <c r="U120" i="3"/>
  <c r="B35" i="3"/>
  <c r="I49" i="3"/>
  <c r="C6" i="3"/>
  <c r="S76" i="3"/>
  <c r="R94" i="3"/>
  <c r="F100" i="3"/>
  <c r="L35" i="3"/>
  <c r="G110" i="3"/>
  <c r="R95" i="3"/>
  <c r="R67" i="3"/>
  <c r="J50" i="3"/>
  <c r="D58" i="3"/>
  <c r="J89" i="3"/>
  <c r="J98" i="3"/>
  <c r="K39" i="3"/>
  <c r="N22" i="3"/>
  <c r="I51" i="3"/>
  <c r="M109" i="3"/>
  <c r="M23" i="3"/>
  <c r="H99" i="3"/>
  <c r="U109" i="3"/>
  <c r="P2" i="3"/>
  <c r="D3" i="3"/>
  <c r="O51" i="3"/>
  <c r="I120" i="3"/>
  <c r="S109" i="3"/>
  <c r="I59" i="3"/>
  <c r="B53" i="3"/>
  <c r="M66" i="3"/>
  <c r="B26" i="3"/>
  <c r="U28" i="3"/>
  <c r="Q34" i="3"/>
  <c r="I22" i="3"/>
  <c r="O14" i="3"/>
  <c r="P36" i="3"/>
  <c r="G74" i="3"/>
  <c r="Q109" i="3"/>
  <c r="S51" i="3"/>
  <c r="Q28" i="3"/>
  <c r="K16" i="3"/>
  <c r="H77" i="3"/>
  <c r="N86" i="3"/>
  <c r="U85" i="3"/>
  <c r="T88" i="3"/>
  <c r="M54" i="3"/>
  <c r="T17" i="3"/>
  <c r="H49" i="3"/>
  <c r="R4" i="3"/>
  <c r="O122" i="3"/>
  <c r="N14" i="3"/>
  <c r="E27" i="3"/>
  <c r="T107" i="3"/>
  <c r="P55" i="3"/>
  <c r="P70" i="3"/>
  <c r="Q95" i="3"/>
  <c r="M88" i="3"/>
  <c r="H111" i="3"/>
  <c r="U61" i="3"/>
  <c r="L40" i="3"/>
  <c r="Q41" i="3"/>
  <c r="E85" i="3"/>
  <c r="L68" i="3"/>
  <c r="O28" i="3"/>
  <c r="J82" i="3"/>
  <c r="T43" i="3"/>
  <c r="C57" i="3"/>
  <c r="B63" i="3"/>
  <c r="P51" i="3"/>
  <c r="S101" i="3"/>
  <c r="E115" i="3"/>
  <c r="G70" i="3"/>
  <c r="M108" i="3"/>
  <c r="B116" i="3"/>
  <c r="K60" i="3"/>
  <c r="F44" i="3"/>
  <c r="O95" i="3"/>
  <c r="K9" i="3"/>
  <c r="R111" i="3"/>
  <c r="L44" i="3"/>
  <c r="T70" i="3"/>
  <c r="N84" i="3"/>
  <c r="K20" i="3"/>
  <c r="J2" i="3"/>
  <c r="H84" i="3"/>
  <c r="G113" i="3"/>
  <c r="K75" i="3"/>
  <c r="R90" i="3"/>
  <c r="G37" i="3"/>
  <c r="O121" i="3"/>
  <c r="U77" i="3"/>
  <c r="K56" i="3"/>
  <c r="T54" i="3"/>
  <c r="L60" i="3"/>
  <c r="S87" i="3"/>
  <c r="H32" i="3"/>
  <c r="T26" i="3"/>
  <c r="C115" i="3"/>
  <c r="K3" i="3"/>
  <c r="B15" i="3"/>
  <c r="R97" i="3"/>
  <c r="E14" i="3"/>
  <c r="G91" i="3"/>
  <c r="M13" i="3"/>
  <c r="T104" i="3"/>
  <c r="E37" i="3"/>
  <c r="O68" i="3"/>
  <c r="T12" i="3"/>
  <c r="G86" i="3"/>
  <c r="D26" i="3"/>
  <c r="F87" i="3"/>
  <c r="D61" i="3"/>
  <c r="B44" i="3"/>
  <c r="N112" i="3"/>
  <c r="F64" i="3"/>
  <c r="B109" i="3"/>
  <c r="B3" i="3"/>
  <c r="Q69" i="3"/>
  <c r="G21" i="3"/>
  <c r="C36" i="3"/>
  <c r="I56" i="3"/>
  <c r="B114" i="3"/>
  <c r="U42" i="3"/>
  <c r="T62" i="3"/>
  <c r="B79" i="3"/>
  <c r="T29" i="3"/>
  <c r="E66" i="3"/>
  <c r="Q73" i="3"/>
  <c r="O107" i="3"/>
  <c r="F63" i="3"/>
  <c r="N78" i="3"/>
  <c r="P77" i="3"/>
  <c r="D27" i="3"/>
  <c r="U48" i="3"/>
  <c r="S52" i="3"/>
  <c r="P31" i="3"/>
  <c r="M22" i="3"/>
  <c r="S4" i="3"/>
  <c r="C54" i="3"/>
  <c r="I52" i="3"/>
  <c r="M81" i="3"/>
  <c r="D11" i="3"/>
  <c r="K102" i="3"/>
  <c r="G78" i="3"/>
  <c r="B11" i="3"/>
  <c r="Q5" i="3"/>
  <c r="U111" i="3"/>
  <c r="D24" i="3"/>
  <c r="R77" i="3"/>
  <c r="E64" i="3"/>
  <c r="M99" i="3"/>
  <c r="H120" i="3"/>
  <c r="J13" i="3"/>
  <c r="R82" i="3"/>
  <c r="R38" i="3"/>
  <c r="G98" i="3"/>
  <c r="E29" i="3"/>
  <c r="F76" i="3"/>
  <c r="N68" i="3"/>
  <c r="H50" i="3"/>
  <c r="C88" i="3"/>
  <c r="K82" i="3"/>
  <c r="G44" i="3"/>
  <c r="S118" i="3"/>
  <c r="M63" i="3"/>
  <c r="C7" i="3"/>
  <c r="O6" i="3"/>
  <c r="U35" i="3"/>
  <c r="M12" i="3"/>
  <c r="D119" i="3"/>
  <c r="J114" i="3"/>
  <c r="E8" i="3"/>
  <c r="G49" i="3"/>
  <c r="J109" i="3"/>
  <c r="R109" i="3"/>
  <c r="D4" i="3"/>
  <c r="J48" i="3"/>
  <c r="U66" i="3"/>
  <c r="G95" i="3"/>
  <c r="O59" i="3"/>
  <c r="O50" i="3"/>
  <c r="C112" i="3"/>
  <c r="R28" i="3"/>
  <c r="I65" i="3"/>
  <c r="C98" i="3"/>
  <c r="J27" i="3"/>
  <c r="L34" i="3"/>
  <c r="S94" i="3"/>
  <c r="S14" i="3"/>
  <c r="U44" i="3"/>
  <c r="K30" i="3"/>
  <c r="K4" i="3"/>
  <c r="N25" i="3"/>
  <c r="O12" i="3"/>
  <c r="S30" i="3"/>
  <c r="Q53" i="3"/>
  <c r="Q59" i="3"/>
  <c r="F28" i="3"/>
  <c r="O119" i="3"/>
  <c r="T30" i="3"/>
  <c r="S29" i="3"/>
  <c r="C76" i="3"/>
  <c r="S91" i="3"/>
  <c r="E92" i="3"/>
  <c r="H119" i="3"/>
  <c r="B81" i="3"/>
  <c r="N96" i="3"/>
  <c r="E55" i="3"/>
  <c r="J73" i="3"/>
  <c r="C11" i="3"/>
  <c r="K68" i="3"/>
  <c r="S25" i="3"/>
  <c r="L69" i="3"/>
  <c r="H14" i="3"/>
  <c r="F50" i="3"/>
  <c r="G63" i="3"/>
  <c r="H19" i="3"/>
  <c r="N30" i="3"/>
  <c r="F80" i="3"/>
  <c r="L82" i="3"/>
  <c r="L9" i="3"/>
  <c r="P20" i="3"/>
  <c r="Q105" i="3"/>
  <c r="J75" i="3"/>
  <c r="L77" i="3"/>
  <c r="J46" i="3"/>
  <c r="F118" i="3"/>
  <c r="T25" i="3"/>
  <c r="E116" i="3"/>
  <c r="R15" i="3"/>
  <c r="J60" i="3"/>
  <c r="C42" i="3"/>
  <c r="K19" i="3"/>
  <c r="H12" i="3"/>
  <c r="S79" i="3"/>
  <c r="T85" i="3"/>
  <c r="U97" i="3"/>
  <c r="P104" i="3"/>
  <c r="J111" i="3"/>
  <c r="I11" i="3"/>
  <c r="R61" i="3"/>
  <c r="C15" i="3"/>
  <c r="F112" i="3"/>
  <c r="P22" i="3"/>
  <c r="H47" i="3"/>
  <c r="Q29" i="3"/>
  <c r="C121" i="3"/>
  <c r="L80" i="3"/>
  <c r="C93" i="3"/>
  <c r="Q64" i="3"/>
  <c r="N53" i="3"/>
  <c r="C5" i="3"/>
  <c r="U6" i="3"/>
  <c r="F113" i="3"/>
  <c r="H92" i="3"/>
  <c r="D103" i="3"/>
  <c r="S97" i="3"/>
  <c r="K101" i="3"/>
  <c r="I58" i="3"/>
  <c r="R55" i="3"/>
  <c r="L18" i="3"/>
  <c r="C58" i="3"/>
  <c r="P87" i="3"/>
  <c r="F31" i="3"/>
  <c r="E41" i="3"/>
  <c r="R107" i="3"/>
  <c r="I62" i="3"/>
  <c r="U68" i="3"/>
  <c r="D101" i="3"/>
  <c r="L56" i="3"/>
  <c r="B64" i="3"/>
  <c r="H81" i="3"/>
  <c r="T51" i="3"/>
  <c r="I61" i="3"/>
  <c r="L45" i="3"/>
  <c r="I121" i="3"/>
  <c r="F91" i="3"/>
  <c r="Q82" i="3"/>
  <c r="C108" i="3"/>
  <c r="J30" i="3"/>
  <c r="E63" i="3"/>
  <c r="H46" i="3"/>
  <c r="L17" i="3"/>
  <c r="G87" i="3"/>
  <c r="L122" i="3"/>
  <c r="R98" i="3"/>
  <c r="L117" i="3"/>
  <c r="C109" i="3"/>
  <c r="N79" i="3"/>
  <c r="J61" i="3"/>
  <c r="L81" i="3"/>
  <c r="M84" i="3"/>
  <c r="H9" i="3"/>
  <c r="E77" i="3"/>
  <c r="F15" i="3"/>
  <c r="S3" i="3"/>
  <c r="R117" i="3"/>
  <c r="K46" i="3"/>
  <c r="C107" i="3"/>
  <c r="H18" i="3"/>
  <c r="L78" i="3"/>
  <c r="R104" i="3"/>
  <c r="D77" i="3"/>
  <c r="D70" i="3"/>
  <c r="I20" i="3"/>
  <c r="U55" i="3"/>
  <c r="I91" i="3"/>
  <c r="H115" i="3"/>
  <c r="T8" i="3"/>
  <c r="C28" i="3"/>
  <c r="H43" i="3"/>
  <c r="U91" i="3"/>
  <c r="S7" i="3"/>
  <c r="G90" i="3"/>
  <c r="N116" i="3"/>
  <c r="L89" i="3"/>
  <c r="M104" i="3"/>
  <c r="P41" i="3"/>
  <c r="L20" i="3"/>
  <c r="R59" i="3"/>
  <c r="D80" i="3"/>
  <c r="T102" i="3"/>
  <c r="L23" i="3"/>
  <c r="F85" i="3"/>
  <c r="G42" i="3"/>
  <c r="L64" i="3"/>
  <c r="E67" i="3"/>
  <c r="N119" i="3"/>
  <c r="O42" i="3"/>
  <c r="E48" i="3"/>
  <c r="E100" i="3"/>
  <c r="D46" i="3"/>
  <c r="F93" i="3"/>
  <c r="P59" i="3"/>
  <c r="F121" i="3"/>
  <c r="D14" i="3"/>
  <c r="B121" i="3"/>
  <c r="C105" i="3"/>
  <c r="L53" i="3"/>
  <c r="R27" i="3"/>
  <c r="S114" i="3"/>
  <c r="R22" i="3"/>
  <c r="T15" i="3"/>
  <c r="P8" i="3"/>
  <c r="P15" i="3"/>
  <c r="R69" i="3"/>
  <c r="K86" i="3"/>
  <c r="K111" i="3"/>
  <c r="D107" i="3"/>
  <c r="C52" i="3"/>
  <c r="Q43" i="3"/>
  <c r="T21" i="3"/>
  <c r="L121" i="3"/>
  <c r="Q39" i="3"/>
  <c r="Q91" i="3"/>
  <c r="D95" i="3"/>
  <c r="N99" i="3"/>
  <c r="T55" i="3"/>
  <c r="P79" i="3"/>
  <c r="I103" i="3"/>
  <c r="E18" i="3"/>
  <c r="E17" i="3"/>
  <c r="P5" i="3"/>
  <c r="E60" i="3"/>
  <c r="R24" i="3"/>
  <c r="Q37" i="3"/>
  <c r="G96" i="3"/>
  <c r="B40" i="3"/>
  <c r="Q46" i="3"/>
  <c r="G12" i="3"/>
  <c r="Q8" i="3"/>
  <c r="H57" i="3"/>
  <c r="E97" i="3"/>
  <c r="M15" i="3"/>
  <c r="C113" i="3"/>
  <c r="N102" i="3"/>
  <c r="R44" i="3"/>
  <c r="I27" i="3"/>
  <c r="T95" i="3"/>
  <c r="O21" i="3"/>
  <c r="U103" i="3"/>
  <c r="O92" i="3"/>
  <c r="R31" i="3"/>
  <c r="K6" i="3"/>
  <c r="G22" i="3"/>
  <c r="I106" i="3"/>
  <c r="Q48" i="3"/>
  <c r="C45" i="3"/>
  <c r="T52" i="3"/>
  <c r="D41" i="3"/>
  <c r="R91" i="3"/>
  <c r="P115" i="3"/>
  <c r="L116" i="3"/>
  <c r="P50" i="3"/>
  <c r="Q61" i="3"/>
  <c r="E113" i="3"/>
  <c r="G5" i="3"/>
  <c r="M59" i="3"/>
  <c r="K83" i="3"/>
  <c r="C35" i="3"/>
  <c r="G2" i="3"/>
  <c r="M120" i="3"/>
  <c r="C84" i="3"/>
  <c r="T100" i="3"/>
  <c r="U112" i="3"/>
  <c r="U58" i="3"/>
  <c r="F98" i="3"/>
  <c r="D38" i="3"/>
  <c r="M11" i="3"/>
  <c r="M79" i="3"/>
  <c r="K26" i="3"/>
  <c r="S99" i="3"/>
  <c r="S5" i="3"/>
  <c r="H37" i="3"/>
  <c r="R13" i="3"/>
  <c r="U23" i="3"/>
  <c r="G45" i="3"/>
  <c r="L15" i="3"/>
  <c r="L50" i="3"/>
  <c r="J80" i="3"/>
  <c r="M117" i="3"/>
  <c r="J45" i="3"/>
  <c r="N26" i="3"/>
  <c r="S74" i="3"/>
  <c r="K93" i="3"/>
  <c r="N59" i="3"/>
  <c r="T67" i="3"/>
  <c r="P105" i="3"/>
  <c r="Q62" i="3"/>
  <c r="D31" i="3"/>
  <c r="B12" i="3"/>
  <c r="O56" i="3"/>
  <c r="R25" i="3"/>
  <c r="R105" i="3"/>
  <c r="U78" i="3"/>
  <c r="O3" i="3"/>
  <c r="O54" i="3"/>
  <c r="G35" i="3"/>
  <c r="K58" i="3"/>
  <c r="I32" i="3"/>
  <c r="N15" i="3"/>
  <c r="M19" i="3"/>
  <c r="S77" i="3"/>
  <c r="M87" i="3"/>
  <c r="M74" i="3"/>
  <c r="I48" i="3"/>
  <c r="T101" i="3"/>
  <c r="P40" i="3"/>
  <c r="P72" i="3"/>
  <c r="D90" i="3"/>
  <c r="F110" i="3"/>
  <c r="P90" i="3"/>
  <c r="H54" i="3"/>
  <c r="I55" i="3"/>
  <c r="Q84" i="3"/>
  <c r="D21" i="3"/>
  <c r="F10" i="3"/>
  <c r="K72" i="3"/>
  <c r="C114" i="3"/>
  <c r="G14" i="3"/>
  <c r="K67" i="3"/>
  <c r="J118" i="3"/>
  <c r="T2" i="3"/>
  <c r="K109" i="3"/>
  <c r="I30" i="3"/>
  <c r="N64" i="3"/>
  <c r="F70" i="3"/>
  <c r="H85" i="3"/>
  <c r="S35" i="3"/>
  <c r="M34" i="3"/>
  <c r="T121" i="3"/>
  <c r="H15" i="3"/>
  <c r="U4" i="3"/>
  <c r="C24" i="3"/>
  <c r="D17" i="3"/>
  <c r="D55" i="3"/>
  <c r="L97" i="3"/>
  <c r="L104" i="3"/>
  <c r="S22" i="3"/>
  <c r="P114" i="3"/>
  <c r="H73" i="3"/>
  <c r="D91" i="3"/>
  <c r="C13" i="3"/>
  <c r="K112" i="3"/>
  <c r="Q23" i="3"/>
  <c r="M116" i="3"/>
  <c r="M7" i="3"/>
  <c r="S32" i="3"/>
  <c r="L28" i="3"/>
  <c r="T11" i="3"/>
  <c r="U73" i="3"/>
  <c r="I7" i="3"/>
  <c r="N69" i="3"/>
  <c r="P16" i="3"/>
  <c r="E19" i="3"/>
  <c r="P93" i="3"/>
  <c r="L27" i="3"/>
  <c r="F17" i="3"/>
  <c r="G83" i="3"/>
  <c r="Q74" i="3"/>
  <c r="C106" i="3"/>
  <c r="H5" i="3"/>
  <c r="N40" i="3"/>
  <c r="G33" i="3"/>
  <c r="U18" i="3"/>
  <c r="K48" i="3"/>
  <c r="S48" i="3"/>
  <c r="T44" i="3"/>
  <c r="Q116" i="3"/>
  <c r="C62" i="3"/>
  <c r="B7" i="3"/>
  <c r="U53" i="3"/>
  <c r="I86" i="3"/>
  <c r="O90" i="3"/>
  <c r="J18" i="3"/>
  <c r="C87" i="3"/>
  <c r="D97" i="3"/>
  <c r="H76" i="3"/>
  <c r="G16" i="3"/>
  <c r="D102" i="3"/>
  <c r="G105" i="3"/>
  <c r="Q88" i="3"/>
  <c r="K113" i="3"/>
  <c r="E119" i="3"/>
  <c r="J44" i="3"/>
  <c r="T97" i="3"/>
  <c r="M10" i="3"/>
  <c r="F37" i="3"/>
  <c r="M65" i="3"/>
  <c r="N90" i="3"/>
  <c r="E58" i="3"/>
  <c r="G61" i="3"/>
  <c r="I102" i="3"/>
  <c r="U90" i="3"/>
  <c r="M52" i="3"/>
  <c r="C25" i="3"/>
  <c r="J10" i="3"/>
  <c r="F101" i="3"/>
  <c r="J15" i="3"/>
  <c r="M73" i="3"/>
  <c r="D81" i="3"/>
  <c r="P73" i="3"/>
  <c r="E50" i="3"/>
  <c r="S2" i="3"/>
  <c r="T83" i="3"/>
  <c r="Q90" i="3"/>
  <c r="S106" i="3"/>
  <c r="P96" i="3"/>
  <c r="R122" i="3"/>
  <c r="J9" i="3"/>
  <c r="B56" i="3"/>
  <c r="T50" i="3"/>
  <c r="C83" i="3"/>
  <c r="T98" i="3"/>
  <c r="S117" i="3"/>
  <c r="J78" i="3"/>
  <c r="S64" i="3"/>
  <c r="J67" i="3"/>
  <c r="K54" i="3"/>
  <c r="J34" i="3"/>
  <c r="N72" i="3"/>
  <c r="I13" i="3"/>
  <c r="P106" i="3"/>
  <c r="I114" i="3"/>
  <c r="G88" i="3"/>
  <c r="M5" i="3"/>
  <c r="L54" i="3"/>
  <c r="U64" i="3"/>
  <c r="Q47" i="3"/>
  <c r="F61" i="3"/>
  <c r="G67" i="3"/>
  <c r="G69" i="3"/>
  <c r="N97" i="3"/>
  <c r="K66" i="3"/>
  <c r="U113" i="3"/>
  <c r="H39" i="3"/>
  <c r="R120" i="3"/>
  <c r="L88" i="3"/>
  <c r="J16" i="3"/>
  <c r="Q121" i="3"/>
  <c r="M122" i="3"/>
  <c r="Q78" i="3"/>
  <c r="H7" i="3"/>
  <c r="C68" i="3"/>
  <c r="B18" i="3"/>
  <c r="T49" i="3"/>
  <c r="M32" i="3"/>
  <c r="E75" i="3"/>
  <c r="E112" i="3"/>
  <c r="F52" i="3"/>
  <c r="I40" i="3"/>
  <c r="R84" i="3"/>
  <c r="E49" i="3"/>
  <c r="U60" i="3"/>
  <c r="J87" i="3"/>
  <c r="O72" i="3"/>
  <c r="R46" i="3"/>
  <c r="S21" i="3"/>
  <c r="M115" i="3"/>
  <c r="O79" i="3"/>
  <c r="O13" i="3"/>
  <c r="B74" i="3"/>
  <c r="R81" i="3"/>
  <c r="G117" i="3"/>
  <c r="C119" i="3"/>
  <c r="C71" i="3"/>
  <c r="M4" i="3"/>
  <c r="C60" i="3"/>
  <c r="B70" i="3"/>
  <c r="P64" i="3"/>
  <c r="D108" i="3"/>
  <c r="S95" i="3"/>
  <c r="M98" i="3"/>
  <c r="O34" i="3"/>
  <c r="H40" i="3"/>
  <c r="D89" i="3"/>
  <c r="I113" i="3"/>
  <c r="J26" i="3"/>
  <c r="M8" i="3"/>
  <c r="R73" i="3"/>
  <c r="F14" i="3"/>
  <c r="C19" i="3"/>
  <c r="L57" i="3"/>
  <c r="N11" i="3"/>
  <c r="J121" i="3"/>
  <c r="U38" i="3"/>
  <c r="K59" i="3"/>
  <c r="I119" i="3"/>
  <c r="L96" i="3"/>
  <c r="I14" i="3"/>
  <c r="G120" i="3"/>
  <c r="F84" i="3"/>
  <c r="K36" i="3"/>
  <c r="Q20" i="3"/>
  <c r="C97" i="3"/>
  <c r="N50" i="3"/>
  <c r="M83" i="3"/>
  <c r="K94" i="3"/>
  <c r="F25" i="3"/>
  <c r="K22" i="3"/>
  <c r="G3" i="3"/>
  <c r="E87" i="3"/>
  <c r="F9" i="3"/>
  <c r="C110" i="3"/>
  <c r="S85" i="3"/>
  <c r="Q16" i="3"/>
  <c r="Q14" i="3"/>
  <c r="S12" i="3"/>
  <c r="I10" i="3"/>
  <c r="P68" i="3"/>
  <c r="S17" i="3"/>
  <c r="I24" i="3"/>
  <c r="K98" i="3"/>
  <c r="C56" i="3"/>
  <c r="L29" i="3"/>
  <c r="U10" i="3"/>
  <c r="U21" i="3"/>
  <c r="C74" i="3"/>
  <c r="I122" i="3"/>
  <c r="P98" i="3"/>
  <c r="M20" i="3"/>
  <c r="K32" i="3"/>
  <c r="F35" i="3"/>
  <c r="F117" i="3"/>
  <c r="T78" i="3"/>
  <c r="Q49" i="3"/>
  <c r="D8" i="3"/>
  <c r="J99" i="3"/>
  <c r="L52" i="3"/>
  <c r="G103" i="3"/>
  <c r="D98" i="3"/>
  <c r="H108" i="3"/>
  <c r="R30" i="3"/>
  <c r="L13" i="3"/>
  <c r="E117" i="3"/>
  <c r="C103" i="3"/>
  <c r="R121" i="3"/>
  <c r="R16" i="3"/>
  <c r="R14" i="3"/>
  <c r="P18" i="3"/>
  <c r="Q76" i="3"/>
  <c r="B100" i="3"/>
  <c r="O5" i="3"/>
  <c r="R66" i="3"/>
  <c r="K87" i="3"/>
  <c r="F60" i="3"/>
  <c r="M60" i="3"/>
  <c r="C29" i="3"/>
  <c r="M14" i="3"/>
  <c r="Q32" i="3"/>
  <c r="S62" i="3"/>
  <c r="Q70" i="3"/>
  <c r="P19" i="3"/>
  <c r="F108" i="3"/>
  <c r="B47" i="3"/>
  <c r="S33" i="3"/>
  <c r="J54" i="3"/>
  <c r="P107" i="3"/>
  <c r="K80" i="3"/>
  <c r="B19" i="3"/>
  <c r="B65" i="3"/>
  <c r="D48" i="3"/>
  <c r="M33" i="3"/>
  <c r="S70" i="3"/>
  <c r="C120" i="3"/>
  <c r="D30" i="3"/>
  <c r="D2" i="3"/>
  <c r="C38" i="3"/>
  <c r="P94" i="3"/>
  <c r="S111" i="3"/>
  <c r="Q111" i="3"/>
  <c r="H31" i="3"/>
  <c r="Q9" i="3"/>
  <c r="N122" i="3"/>
  <c r="F13" i="3"/>
  <c r="D42" i="3"/>
  <c r="Q24" i="3"/>
  <c r="R18" i="3"/>
  <c r="O18" i="3"/>
  <c r="H21" i="3"/>
  <c r="C40" i="3"/>
  <c r="I89" i="3"/>
  <c r="N19" i="3"/>
  <c r="L42" i="3"/>
  <c r="G97" i="3"/>
  <c r="I100" i="3"/>
  <c r="I93" i="3"/>
  <c r="Q50" i="3"/>
  <c r="L21" i="3"/>
  <c r="M69" i="3"/>
  <c r="L62" i="3"/>
  <c r="F45" i="3"/>
  <c r="C22" i="3"/>
  <c r="S110" i="3"/>
  <c r="L75" i="3"/>
  <c r="T68" i="3"/>
  <c r="O111" i="3"/>
  <c r="U11" i="3"/>
  <c r="T58" i="3"/>
  <c r="B8" i="3"/>
  <c r="Q80" i="3"/>
  <c r="E110" i="3"/>
  <c r="M62" i="3"/>
  <c r="N58" i="3"/>
  <c r="K23" i="3"/>
  <c r="L2" i="3"/>
  <c r="G79" i="3"/>
  <c r="S34" i="3"/>
  <c r="F26" i="3"/>
  <c r="D10" i="3"/>
  <c r="R43" i="3"/>
  <c r="L112" i="3"/>
  <c r="S37" i="3"/>
  <c r="B61" i="3"/>
  <c r="U43" i="3"/>
  <c r="D15" i="3"/>
  <c r="R70" i="3"/>
  <c r="J31" i="3"/>
  <c r="G8" i="3"/>
  <c r="G9" i="3"/>
  <c r="N114" i="3"/>
  <c r="J6" i="3"/>
  <c r="J43" i="3"/>
  <c r="O104" i="3"/>
  <c r="I117" i="3"/>
  <c r="O105" i="3"/>
  <c r="S96" i="3"/>
  <c r="P43" i="3"/>
  <c r="P88" i="3"/>
  <c r="G71" i="3"/>
  <c r="H110" i="3"/>
  <c r="U122" i="3"/>
  <c r="C53" i="3"/>
  <c r="H102" i="3"/>
  <c r="N101" i="3"/>
  <c r="G41" i="3"/>
  <c r="Q35" i="3"/>
  <c r="T108" i="3"/>
  <c r="T57" i="3"/>
  <c r="T105" i="3"/>
  <c r="P103" i="3"/>
  <c r="C9" i="3"/>
  <c r="P38" i="3"/>
  <c r="S39" i="3"/>
  <c r="C66" i="3"/>
  <c r="C47" i="3"/>
  <c r="R71" i="3"/>
  <c r="B58" i="3"/>
  <c r="G25" i="3"/>
  <c r="B31" i="3"/>
  <c r="M90" i="3"/>
  <c r="K91" i="3"/>
  <c r="L3" i="3"/>
  <c r="F12" i="3"/>
  <c r="C59" i="3"/>
  <c r="G29" i="3"/>
  <c r="L114" i="3"/>
  <c r="J21" i="3"/>
  <c r="H24" i="3"/>
  <c r="B30" i="3"/>
  <c r="J110" i="3"/>
  <c r="N73" i="3"/>
  <c r="K44" i="3"/>
  <c r="H96" i="3"/>
  <c r="Q26" i="3"/>
  <c r="O38" i="3"/>
  <c r="B10" i="3"/>
  <c r="E95" i="3"/>
  <c r="O99" i="3"/>
  <c r="D116" i="3"/>
  <c r="S89" i="3"/>
  <c r="C63" i="3"/>
  <c r="I78" i="3"/>
  <c r="N16" i="3"/>
  <c r="M51" i="3"/>
  <c r="T53" i="3"/>
  <c r="B23" i="3"/>
  <c r="H121" i="3"/>
  <c r="S105" i="3"/>
  <c r="B106" i="3"/>
  <c r="F54" i="3"/>
  <c r="U26" i="3"/>
  <c r="D36" i="3"/>
  <c r="M31" i="3"/>
  <c r="K28" i="3"/>
  <c r="T46" i="3"/>
  <c r="E105" i="3"/>
  <c r="U69" i="3"/>
  <c r="D33" i="3"/>
  <c r="C72" i="3"/>
  <c r="U30" i="3"/>
  <c r="J49" i="3"/>
  <c r="M76" i="3"/>
  <c r="C8" i="3"/>
  <c r="J83" i="3"/>
  <c r="L61" i="3"/>
  <c r="S43" i="3"/>
  <c r="Q97" i="3"/>
  <c r="N103" i="3"/>
  <c r="O33" i="3"/>
  <c r="I37" i="3"/>
  <c r="U34" i="3"/>
  <c r="G43" i="3"/>
  <c r="D22" i="3"/>
  <c r="L94" i="3"/>
  <c r="H91" i="3"/>
  <c r="J86" i="3"/>
  <c r="E101" i="3"/>
  <c r="P58" i="3"/>
  <c r="N95" i="3"/>
  <c r="B54" i="3"/>
  <c r="G27" i="3"/>
  <c r="K103" i="3"/>
  <c r="C10" i="3"/>
  <c r="U24" i="3"/>
  <c r="E16" i="3"/>
  <c r="D44" i="3"/>
  <c r="D29" i="3"/>
  <c r="I29" i="3"/>
  <c r="C48" i="3"/>
  <c r="S82" i="3"/>
  <c r="Q103" i="3"/>
  <c r="L113" i="3"/>
  <c r="U108" i="3"/>
  <c r="D57" i="3"/>
  <c r="O44" i="3"/>
  <c r="H122" i="3"/>
  <c r="B80" i="3"/>
  <c r="J37" i="3"/>
  <c r="T16" i="3"/>
  <c r="O62" i="3"/>
  <c r="G62" i="3"/>
  <c r="H94" i="3"/>
  <c r="U67" i="3"/>
  <c r="N92" i="3"/>
  <c r="C94" i="3"/>
  <c r="R10" i="3"/>
  <c r="K99" i="3"/>
  <c r="D83" i="3"/>
  <c r="N76" i="3"/>
  <c r="F48" i="3"/>
  <c r="I118" i="3"/>
  <c r="R47" i="3"/>
  <c r="C49" i="3"/>
  <c r="B115" i="3"/>
  <c r="I8" i="3"/>
  <c r="K85" i="3"/>
  <c r="M46" i="3"/>
  <c r="L74" i="3"/>
  <c r="I90" i="3"/>
  <c r="F8" i="3"/>
  <c r="H41" i="3"/>
  <c r="U51" i="3"/>
  <c r="J100" i="3"/>
  <c r="Q12" i="3"/>
  <c r="I47" i="3"/>
  <c r="I83" i="3"/>
  <c r="C20" i="3"/>
  <c r="O36" i="3"/>
  <c r="F55" i="3"/>
  <c r="S72" i="3"/>
  <c r="S60" i="3"/>
  <c r="G108" i="3"/>
  <c r="P89" i="3"/>
  <c r="D54" i="3"/>
  <c r="E102" i="3"/>
  <c r="G48" i="3"/>
  <c r="M35" i="3"/>
  <c r="O74" i="3"/>
  <c r="E69" i="3"/>
  <c r="E52" i="3"/>
  <c r="H118" i="3"/>
  <c r="K69" i="3"/>
  <c r="O40" i="3"/>
  <c r="R113" i="3"/>
  <c r="E9" i="3"/>
  <c r="N21" i="3"/>
  <c r="D84" i="3"/>
  <c r="E23" i="3"/>
  <c r="S69" i="3"/>
  <c r="B67" i="3"/>
  <c r="O66" i="3"/>
  <c r="H89" i="3"/>
  <c r="F103" i="3"/>
  <c r="E53" i="3"/>
  <c r="H22" i="3"/>
  <c r="G30" i="3"/>
  <c r="P44" i="3"/>
  <c r="N27" i="3"/>
  <c r="I31" i="3"/>
  <c r="D53" i="3"/>
  <c r="H105" i="3"/>
  <c r="I111" i="3"/>
  <c r="M28" i="3"/>
  <c r="D106" i="3"/>
  <c r="C118" i="3"/>
  <c r="T76" i="3"/>
  <c r="Q119" i="3"/>
  <c r="K84" i="3"/>
  <c r="S40" i="3"/>
  <c r="E94" i="3"/>
  <c r="I50" i="3"/>
  <c r="F120" i="3"/>
  <c r="I42" i="3"/>
  <c r="N56" i="3"/>
  <c r="Q18" i="3"/>
  <c r="I68" i="3"/>
  <c r="Q87" i="3"/>
  <c r="U50" i="3"/>
  <c r="T3" i="3"/>
  <c r="U101" i="3"/>
  <c r="K40" i="3"/>
  <c r="L8" i="3"/>
  <c r="L7" i="3"/>
  <c r="I43" i="3"/>
  <c r="D99" i="3"/>
  <c r="U59" i="3"/>
  <c r="R96" i="3"/>
  <c r="M27" i="3"/>
  <c r="D117" i="3"/>
  <c r="C90" i="3"/>
  <c r="L87" i="3"/>
  <c r="C2" i="3"/>
  <c r="I18" i="3"/>
  <c r="P60" i="3"/>
  <c r="P66" i="3"/>
  <c r="H56" i="3"/>
  <c r="H2" i="3"/>
  <c r="B88" i="3"/>
  <c r="H62" i="3"/>
  <c r="R41" i="3"/>
  <c r="U16" i="3"/>
  <c r="E4" i="3"/>
  <c r="H97" i="3"/>
  <c r="S50" i="3"/>
  <c r="H27" i="3"/>
  <c r="O9" i="3"/>
  <c r="F23" i="3"/>
  <c r="G57" i="3"/>
  <c r="N65" i="3"/>
  <c r="J66" i="3"/>
  <c r="I95" i="3"/>
  <c r="U121" i="3"/>
  <c r="Q45" i="3"/>
  <c r="L110" i="3"/>
  <c r="O112" i="3"/>
  <c r="M92" i="3"/>
  <c r="O81" i="3"/>
  <c r="I6" i="3"/>
  <c r="P14" i="3"/>
  <c r="P84" i="3"/>
  <c r="K52" i="3"/>
  <c r="S59" i="3"/>
  <c r="P99" i="3"/>
  <c r="T35" i="3"/>
  <c r="Q93" i="3"/>
  <c r="J74" i="3"/>
  <c r="F5" i="3"/>
  <c r="U15" i="3"/>
  <c r="H83" i="3"/>
  <c r="J115" i="3"/>
  <c r="L76" i="3"/>
  <c r="S92" i="3"/>
  <c r="O109" i="3"/>
  <c r="T24" i="3"/>
  <c r="G111" i="3"/>
  <c r="G34" i="3"/>
  <c r="E43" i="3"/>
  <c r="Q107" i="3"/>
  <c r="S9" i="3"/>
  <c r="I107" i="3"/>
  <c r="T37" i="3"/>
  <c r="U74" i="3"/>
  <c r="J58" i="3"/>
  <c r="L65" i="3"/>
  <c r="H25" i="3"/>
  <c r="I39" i="3"/>
  <c r="H16" i="3"/>
  <c r="N91" i="3"/>
  <c r="F114" i="3"/>
  <c r="I44" i="3"/>
  <c r="F43" i="3"/>
  <c r="T20" i="3"/>
  <c r="L66" i="3"/>
  <c r="D114" i="3"/>
  <c r="E106" i="3"/>
  <c r="T80" i="3"/>
  <c r="U72" i="3"/>
  <c r="U41" i="3"/>
  <c r="I96" i="3"/>
  <c r="E81" i="3"/>
  <c r="E20" i="3"/>
  <c r="K31" i="3"/>
  <c r="S20" i="3"/>
  <c r="D20" i="3"/>
  <c r="P39" i="3"/>
  <c r="B4" i="3"/>
  <c r="F27" i="3"/>
  <c r="O106" i="3"/>
  <c r="S98" i="3"/>
  <c r="S81" i="3"/>
  <c r="R20" i="3"/>
  <c r="M94" i="3"/>
  <c r="S26" i="3"/>
  <c r="Q31" i="3"/>
  <c r="C16" i="3"/>
  <c r="Q52" i="3"/>
  <c r="P119" i="3"/>
  <c r="F73" i="3"/>
  <c r="R51" i="3"/>
  <c r="G121" i="3"/>
  <c r="M26" i="3"/>
  <c r="D13" i="3"/>
  <c r="Q36" i="3"/>
  <c r="O52" i="3"/>
  <c r="J12" i="3"/>
  <c r="T10" i="3"/>
  <c r="I53" i="3"/>
  <c r="R60" i="3"/>
  <c r="M17" i="3"/>
  <c r="R75" i="3"/>
  <c r="B43" i="3"/>
  <c r="E122" i="3"/>
  <c r="F115" i="3"/>
  <c r="L91" i="3"/>
  <c r="I76" i="3"/>
  <c r="G50" i="3"/>
  <c r="N10" i="3"/>
  <c r="I105" i="3"/>
  <c r="C89" i="3"/>
  <c r="I38" i="3"/>
  <c r="S31" i="3"/>
  <c r="P101" i="3"/>
  <c r="F83" i="3"/>
  <c r="J104" i="3"/>
  <c r="G65" i="3"/>
  <c r="G93" i="3"/>
  <c r="O75" i="3"/>
  <c r="S38" i="3"/>
  <c r="O53" i="3"/>
  <c r="K64" i="3"/>
  <c r="R37" i="3"/>
  <c r="B17" i="3"/>
  <c r="F62" i="3"/>
  <c r="O47" i="3"/>
  <c r="F105" i="3"/>
  <c r="I69" i="3"/>
  <c r="C96" i="3"/>
  <c r="J33" i="3"/>
  <c r="R54" i="3"/>
  <c r="I21" i="3"/>
  <c r="R110" i="3"/>
  <c r="M89" i="3"/>
  <c r="N75" i="3"/>
  <c r="L107" i="3"/>
  <c r="T72" i="3"/>
  <c r="J72" i="3"/>
  <c r="R65" i="3"/>
  <c r="O30" i="3"/>
  <c r="D43" i="3"/>
  <c r="M50" i="3"/>
  <c r="I73" i="3"/>
  <c r="K61" i="3"/>
  <c r="D69" i="3"/>
  <c r="J39" i="3"/>
  <c r="D105" i="3"/>
  <c r="N118" i="3"/>
  <c r="R29" i="3"/>
  <c r="U39" i="3"/>
  <c r="Q42" i="3"/>
  <c r="R116" i="3"/>
  <c r="P75" i="3"/>
  <c r="J57" i="3"/>
  <c r="Q58" i="3"/>
  <c r="H70" i="3"/>
  <c r="H75" i="3"/>
  <c r="T112" i="3"/>
  <c r="J51" i="3"/>
  <c r="K89" i="3"/>
  <c r="E59" i="3"/>
  <c r="K42" i="3"/>
  <c r="D9" i="3"/>
  <c r="N34" i="3"/>
  <c r="I108" i="3"/>
  <c r="E57" i="3"/>
  <c r="Q85" i="3"/>
  <c r="S16" i="3"/>
  <c r="R19" i="3"/>
  <c r="E24" i="3"/>
  <c r="E3" i="3"/>
  <c r="L86" i="3"/>
  <c r="C69" i="3"/>
  <c r="S36" i="3"/>
  <c r="T120" i="3"/>
  <c r="G102" i="3"/>
  <c r="H114" i="3"/>
  <c r="L58" i="3"/>
  <c r="R92" i="3"/>
  <c r="F59" i="3"/>
  <c r="N35" i="3"/>
  <c r="J76" i="3"/>
  <c r="D65" i="3"/>
  <c r="P92" i="3"/>
  <c r="O25" i="3"/>
  <c r="R88" i="3"/>
  <c r="N60" i="3"/>
  <c r="B113" i="3"/>
  <c r="B82" i="3"/>
  <c r="R56" i="3"/>
  <c r="K12" i="3"/>
  <c r="N31" i="3"/>
  <c r="Q21" i="3"/>
  <c r="U82" i="3"/>
  <c r="Q113" i="3"/>
  <c r="T87" i="3"/>
  <c r="F58" i="3"/>
  <c r="R39" i="3"/>
  <c r="S84" i="3"/>
  <c r="K11" i="3"/>
  <c r="Q104" i="3"/>
  <c r="M21" i="3"/>
  <c r="N107" i="3"/>
  <c r="E7" i="3"/>
  <c r="B66" i="3"/>
  <c r="L41" i="3"/>
  <c r="C67" i="3"/>
  <c r="F82" i="3"/>
  <c r="G26" i="3"/>
  <c r="L83" i="3"/>
  <c r="U86" i="3"/>
  <c r="C41" i="3"/>
  <c r="L14" i="3"/>
  <c r="E80" i="3"/>
  <c r="T110" i="3"/>
  <c r="U37" i="3"/>
  <c r="P76" i="3"/>
  <c r="C51" i="3"/>
  <c r="P30" i="3"/>
  <c r="F6" i="3"/>
  <c r="G38" i="3"/>
  <c r="G28" i="3"/>
  <c r="P49" i="3"/>
  <c r="C21" i="3"/>
  <c r="J90" i="3"/>
  <c r="R50" i="3"/>
  <c r="T36" i="3"/>
  <c r="R83" i="3"/>
  <c r="U57" i="3"/>
  <c r="J84" i="3"/>
  <c r="N12" i="3"/>
  <c r="E70" i="3"/>
  <c r="E109" i="3"/>
  <c r="Q7" i="3"/>
  <c r="G114" i="3"/>
  <c r="D78" i="3"/>
  <c r="C86" i="3"/>
  <c r="N2" i="3"/>
  <c r="B92" i="3"/>
  <c r="U80" i="3"/>
  <c r="F41" i="3"/>
  <c r="P113" i="3"/>
  <c r="G32" i="3"/>
  <c r="O63" i="3"/>
  <c r="I72" i="3"/>
  <c r="N71" i="3"/>
  <c r="Q81" i="3"/>
  <c r="B27" i="3"/>
  <c r="U98" i="3"/>
  <c r="Q27" i="3"/>
  <c r="Q63" i="3"/>
  <c r="D64" i="3"/>
  <c r="S122" i="3"/>
  <c r="N104" i="3"/>
  <c r="K50" i="3"/>
  <c r="I2" i="3"/>
  <c r="G101" i="3"/>
  <c r="L73" i="3"/>
  <c r="M85" i="3"/>
  <c r="E107" i="3"/>
  <c r="S54" i="3"/>
  <c r="B102" i="3"/>
  <c r="D72" i="3"/>
  <c r="M45" i="3"/>
  <c r="O91" i="3"/>
  <c r="K122" i="3"/>
  <c r="I64" i="3"/>
  <c r="E86" i="3"/>
  <c r="P95" i="3"/>
  <c r="E21" i="3"/>
  <c r="F71" i="3"/>
  <c r="U88" i="3"/>
  <c r="U17" i="3"/>
  <c r="N55" i="3"/>
  <c r="K17" i="3"/>
  <c r="Q96" i="3"/>
  <c r="K92" i="3"/>
  <c r="K7" i="3"/>
  <c r="D93" i="3"/>
  <c r="L67" i="3"/>
  <c r="N87" i="3"/>
  <c r="H42" i="3"/>
  <c r="J77" i="3"/>
  <c r="E73" i="3"/>
  <c r="G6" i="3"/>
  <c r="F111" i="3"/>
  <c r="N74" i="3"/>
  <c r="N46" i="3"/>
  <c r="C79" i="3"/>
  <c r="I3" i="3"/>
  <c r="P11" i="3"/>
  <c r="U84" i="3"/>
  <c r="K35" i="3"/>
  <c r="U19" i="3"/>
  <c r="E61" i="3"/>
  <c r="L33" i="3"/>
  <c r="Q17" i="3"/>
  <c r="B69" i="3"/>
  <c r="N77" i="3"/>
  <c r="F33" i="3"/>
  <c r="H23" i="3"/>
  <c r="B41" i="3"/>
  <c r="F74" i="3"/>
  <c r="N52" i="3"/>
  <c r="F79" i="3"/>
  <c r="R33" i="3"/>
  <c r="S10" i="3"/>
  <c r="S19" i="3"/>
  <c r="Q86" i="3"/>
  <c r="B83" i="3"/>
  <c r="U8" i="3"/>
  <c r="N28" i="3"/>
  <c r="Q118" i="3"/>
  <c r="R8" i="3"/>
  <c r="U70" i="3"/>
  <c r="C33" i="3"/>
  <c r="I101" i="3"/>
  <c r="N88" i="3"/>
  <c r="P34" i="3"/>
  <c r="Q56" i="3"/>
  <c r="F38" i="3"/>
  <c r="S6" i="3"/>
  <c r="B86" i="3"/>
  <c r="J64" i="3"/>
  <c r="G19" i="3"/>
  <c r="R9" i="3"/>
  <c r="I25" i="3"/>
  <c r="U71" i="3"/>
  <c r="N115" i="3"/>
  <c r="I41" i="3"/>
  <c r="C82" i="3"/>
  <c r="P81" i="3"/>
  <c r="D88" i="3"/>
  <c r="H58" i="3"/>
  <c r="D6" i="3"/>
  <c r="I79" i="3"/>
  <c r="S78" i="3"/>
  <c r="Q67" i="3"/>
  <c r="G73" i="3"/>
  <c r="N18" i="3"/>
  <c r="K51" i="3"/>
  <c r="Q66" i="3"/>
  <c r="M55" i="3"/>
  <c r="D112" i="3"/>
  <c r="O114" i="3"/>
  <c r="K121" i="3"/>
  <c r="F69" i="3"/>
  <c r="G53" i="3"/>
  <c r="E111" i="3"/>
  <c r="J20" i="3"/>
  <c r="P37" i="3"/>
  <c r="K13" i="3"/>
  <c r="E28" i="3"/>
  <c r="C81" i="3"/>
  <c r="F56" i="3"/>
  <c r="E12" i="3"/>
  <c r="Q98" i="3"/>
  <c r="I87" i="3"/>
  <c r="D74" i="3"/>
  <c r="T5" i="3"/>
  <c r="J68" i="3"/>
  <c r="J28" i="3"/>
  <c r="P23" i="3"/>
  <c r="U2" i="3"/>
  <c r="D45" i="3"/>
  <c r="R80" i="3"/>
  <c r="D100" i="3"/>
  <c r="U102" i="3"/>
  <c r="B5" i="3"/>
  <c r="M58" i="3"/>
  <c r="B99" i="3"/>
  <c r="T7" i="3"/>
  <c r="S47" i="3"/>
  <c r="C44" i="3"/>
  <c r="P85" i="3"/>
  <c r="B107" i="3"/>
  <c r="O4" i="3"/>
  <c r="H101" i="3"/>
  <c r="G31" i="3"/>
  <c r="F102" i="3"/>
  <c r="J112" i="3"/>
  <c r="O86" i="3"/>
  <c r="R99" i="3"/>
  <c r="I81" i="3"/>
  <c r="T74" i="3"/>
  <c r="M30" i="3"/>
  <c r="E83" i="3"/>
  <c r="H64" i="3"/>
  <c r="H68" i="3"/>
  <c r="R58" i="3"/>
  <c r="H55" i="3"/>
  <c r="M56" i="3"/>
  <c r="O110" i="3"/>
  <c r="M3" i="3"/>
  <c r="I70" i="3"/>
  <c r="E22" i="3"/>
  <c r="S68" i="3"/>
  <c r="N36" i="3"/>
  <c r="I19" i="3"/>
  <c r="K73" i="3"/>
  <c r="F65" i="3"/>
  <c r="F47" i="3"/>
  <c r="P78" i="3"/>
  <c r="R17" i="3"/>
  <c r="H48" i="3"/>
  <c r="J14" i="3"/>
  <c r="S45" i="3"/>
  <c r="T109" i="3"/>
  <c r="U107" i="3"/>
  <c r="T111" i="3"/>
  <c r="I54" i="3"/>
  <c r="G40" i="3"/>
  <c r="G56" i="3"/>
  <c r="B98" i="3"/>
  <c r="L51" i="3"/>
  <c r="O57" i="3"/>
  <c r="N82" i="3"/>
  <c r="L93" i="3"/>
  <c r="R87" i="3"/>
  <c r="B103" i="3"/>
  <c r="J65" i="3"/>
  <c r="J53" i="3"/>
  <c r="G106" i="3"/>
  <c r="T81" i="3"/>
  <c r="E46" i="3"/>
  <c r="D19" i="3"/>
  <c r="D66" i="3"/>
  <c r="F116" i="3"/>
  <c r="G36" i="3"/>
  <c r="H104" i="3"/>
  <c r="T18" i="3"/>
  <c r="P118" i="3"/>
  <c r="L70" i="3"/>
  <c r="H6" i="3"/>
  <c r="Q120" i="3"/>
  <c r="Q30" i="3"/>
  <c r="H36" i="3"/>
  <c r="O55" i="3"/>
  <c r="I45" i="3"/>
  <c r="P29" i="3"/>
  <c r="I82" i="3"/>
  <c r="P27" i="4"/>
  <c r="R46" i="4"/>
  <c r="G36" i="4"/>
  <c r="O49" i="4"/>
  <c r="S117" i="4"/>
  <c r="E12" i="4"/>
  <c r="C22" i="4"/>
  <c r="O89" i="4"/>
  <c r="C89" i="4"/>
  <c r="M5" i="4"/>
  <c r="R50" i="4"/>
  <c r="S120" i="4"/>
  <c r="F25" i="4"/>
  <c r="Q82" i="4"/>
  <c r="S3" i="4"/>
  <c r="O65" i="4"/>
  <c r="U91" i="4"/>
  <c r="P103" i="4"/>
  <c r="N15" i="4"/>
  <c r="B18" i="4"/>
  <c r="Q65" i="4"/>
  <c r="L20" i="4"/>
  <c r="T64" i="4"/>
  <c r="U66" i="4"/>
  <c r="Q7" i="4"/>
  <c r="P53" i="4"/>
  <c r="S10" i="4"/>
  <c r="F66" i="4"/>
  <c r="G73" i="4"/>
  <c r="N69" i="4"/>
  <c r="J48" i="4"/>
  <c r="H80" i="4"/>
  <c r="Q48" i="4"/>
  <c r="F99" i="4"/>
  <c r="R91" i="4"/>
  <c r="F118" i="4"/>
  <c r="N79" i="4"/>
  <c r="S92" i="4"/>
  <c r="U116" i="4"/>
  <c r="B76" i="4"/>
  <c r="G21" i="4"/>
  <c r="Q70" i="4"/>
  <c r="K28" i="4"/>
  <c r="R10" i="4"/>
  <c r="S73" i="4"/>
  <c r="R121" i="4"/>
  <c r="R42" i="4"/>
  <c r="U9" i="4"/>
  <c r="Q115" i="4"/>
  <c r="R44" i="4"/>
  <c r="H86" i="4"/>
  <c r="R84" i="4"/>
  <c r="B107" i="4"/>
  <c r="B84" i="4"/>
  <c r="U105" i="4"/>
  <c r="Q91" i="4"/>
  <c r="T32" i="4"/>
  <c r="S93" i="4"/>
  <c r="B122" i="4"/>
  <c r="F55" i="4"/>
  <c r="U29" i="4"/>
  <c r="E64" i="4"/>
  <c r="D91" i="4"/>
  <c r="T67" i="4"/>
  <c r="M25" i="4"/>
  <c r="S44" i="4"/>
  <c r="I91" i="4"/>
  <c r="C85" i="4"/>
  <c r="T96" i="4"/>
  <c r="P64" i="4"/>
  <c r="O73" i="4"/>
  <c r="B22" i="4"/>
  <c r="Q73" i="4"/>
  <c r="S51" i="4"/>
  <c r="O117" i="4"/>
  <c r="P87" i="4"/>
  <c r="B67" i="4"/>
  <c r="Q71" i="4"/>
  <c r="Q5" i="4"/>
  <c r="L100" i="4"/>
  <c r="H10" i="4"/>
  <c r="M120" i="4"/>
  <c r="Q6" i="4"/>
  <c r="O20" i="4"/>
  <c r="P22" i="4"/>
  <c r="B28" i="4"/>
  <c r="J79" i="4"/>
  <c r="C78" i="4"/>
  <c r="D28" i="4"/>
  <c r="E58" i="4"/>
  <c r="E99" i="4"/>
  <c r="U93" i="4"/>
  <c r="R70" i="4"/>
  <c r="U62" i="4"/>
  <c r="G53" i="4"/>
  <c r="O62" i="4"/>
  <c r="N88" i="4"/>
  <c r="U79" i="4"/>
  <c r="C75" i="4"/>
  <c r="J107" i="4"/>
  <c r="U53" i="4"/>
  <c r="N95" i="4"/>
  <c r="T15" i="4"/>
  <c r="T28" i="4"/>
  <c r="L65" i="4"/>
  <c r="R54" i="4"/>
  <c r="L28" i="4"/>
  <c r="O33" i="4"/>
  <c r="H12" i="4"/>
  <c r="H69" i="4"/>
  <c r="S32" i="4"/>
  <c r="Q103" i="4"/>
  <c r="P40" i="4"/>
  <c r="R87" i="4"/>
  <c r="O4" i="4"/>
  <c r="U80" i="4"/>
  <c r="Q23" i="4"/>
  <c r="O68" i="4"/>
  <c r="L64" i="4"/>
  <c r="O104" i="4"/>
  <c r="J46" i="4"/>
  <c r="L9" i="4"/>
  <c r="F117" i="4"/>
  <c r="R106" i="4"/>
  <c r="I103" i="4"/>
  <c r="L22" i="4"/>
  <c r="F68" i="4"/>
  <c r="R85" i="4"/>
  <c r="E110" i="4"/>
  <c r="L55" i="4"/>
  <c r="N45" i="4"/>
  <c r="T94" i="4"/>
  <c r="T18" i="4"/>
  <c r="J28" i="4"/>
  <c r="M22" i="4"/>
  <c r="S28" i="4"/>
  <c r="E30" i="4"/>
  <c r="R109" i="4"/>
  <c r="N71" i="4"/>
  <c r="Q76" i="4"/>
  <c r="T23" i="4"/>
  <c r="F7" i="4"/>
  <c r="U52" i="4"/>
  <c r="S66" i="4"/>
  <c r="C19" i="4"/>
  <c r="T12" i="4"/>
  <c r="E113" i="4"/>
  <c r="S82" i="4"/>
  <c r="K77" i="4"/>
  <c r="Q49" i="4"/>
  <c r="G105" i="4"/>
  <c r="R35" i="4"/>
  <c r="T61" i="4"/>
  <c r="P38" i="4"/>
  <c r="C106" i="4"/>
  <c r="C118" i="4"/>
  <c r="H88" i="4"/>
  <c r="S34" i="4"/>
  <c r="E3" i="4"/>
  <c r="P58" i="4"/>
  <c r="C61" i="4"/>
  <c r="M10" i="4"/>
  <c r="J27" i="4"/>
  <c r="D81" i="4"/>
  <c r="T93" i="4"/>
  <c r="M112" i="4"/>
  <c r="K72" i="4"/>
  <c r="R77" i="4"/>
  <c r="E118" i="4"/>
  <c r="D86" i="4"/>
  <c r="B17" i="4"/>
  <c r="R28" i="4"/>
  <c r="J3" i="4"/>
  <c r="D14" i="4"/>
  <c r="L62" i="4"/>
  <c r="U10" i="4"/>
  <c r="H119" i="4"/>
  <c r="C99" i="4"/>
  <c r="Q113" i="4"/>
  <c r="D26" i="4"/>
  <c r="O91" i="4"/>
  <c r="N86" i="4"/>
  <c r="T107" i="4"/>
  <c r="R38" i="4"/>
  <c r="Q53" i="4"/>
  <c r="M105" i="4"/>
  <c r="E45" i="4"/>
  <c r="H29" i="4"/>
  <c r="L102" i="4"/>
  <c r="B106" i="4"/>
  <c r="K52" i="4"/>
  <c r="O120" i="4"/>
  <c r="S85" i="4"/>
  <c r="M102" i="4"/>
  <c r="D70" i="4"/>
  <c r="I82" i="4"/>
  <c r="D74" i="4"/>
  <c r="P72" i="4"/>
  <c r="N16" i="4"/>
  <c r="E103" i="4"/>
  <c r="P75" i="4"/>
  <c r="D51" i="4"/>
  <c r="T44" i="4"/>
  <c r="B91" i="4"/>
  <c r="C24" i="4"/>
  <c r="O6" i="4"/>
  <c r="K9" i="4"/>
  <c r="F46" i="4"/>
  <c r="D113" i="4"/>
  <c r="F69" i="4"/>
  <c r="L108" i="4"/>
  <c r="G39" i="4"/>
  <c r="L57" i="4"/>
  <c r="P18" i="4"/>
  <c r="C51" i="4"/>
  <c r="P115" i="4"/>
  <c r="B108" i="4"/>
  <c r="R48" i="4"/>
  <c r="S108" i="4"/>
  <c r="H122" i="4"/>
  <c r="K19" i="4"/>
  <c r="D47" i="4"/>
  <c r="P23" i="4"/>
  <c r="E35" i="4"/>
  <c r="T63" i="4"/>
  <c r="P77" i="4"/>
  <c r="L73" i="4"/>
  <c r="H7" i="4"/>
  <c r="S97" i="4"/>
  <c r="K30" i="4"/>
  <c r="T47" i="4"/>
  <c r="R72" i="4"/>
  <c r="B9" i="4"/>
  <c r="S84" i="4"/>
  <c r="U97" i="4"/>
  <c r="H35" i="4"/>
  <c r="N11" i="4"/>
  <c r="M29" i="4"/>
  <c r="F35" i="4"/>
  <c r="K41" i="4"/>
  <c r="S15" i="4"/>
  <c r="E91" i="4"/>
  <c r="C15" i="4"/>
  <c r="B20" i="4"/>
  <c r="U34" i="4"/>
  <c r="P65" i="4"/>
  <c r="J113" i="4"/>
  <c r="O5" i="4"/>
  <c r="J78" i="4"/>
  <c r="T31" i="4"/>
  <c r="B103" i="4"/>
  <c r="R115" i="4"/>
  <c r="O96" i="4"/>
  <c r="M70" i="4"/>
  <c r="K85" i="4"/>
  <c r="J93" i="4"/>
  <c r="N74" i="4"/>
  <c r="Q41" i="4"/>
  <c r="N33" i="4"/>
  <c r="L120" i="4"/>
  <c r="L36" i="4"/>
  <c r="F78" i="4"/>
  <c r="B94" i="4"/>
  <c r="R32" i="4"/>
  <c r="K51" i="4"/>
  <c r="C52" i="4"/>
  <c r="P52" i="4"/>
  <c r="E92" i="4"/>
  <c r="F52" i="4"/>
  <c r="D53" i="4"/>
  <c r="M88" i="4"/>
  <c r="C44" i="4"/>
  <c r="D77" i="4"/>
  <c r="M99" i="4"/>
  <c r="K39" i="4"/>
  <c r="C16" i="4"/>
  <c r="Q101" i="4"/>
  <c r="B36" i="4"/>
  <c r="B4" i="4"/>
  <c r="L39" i="4"/>
  <c r="U88" i="4"/>
  <c r="D64" i="4"/>
  <c r="M50" i="4"/>
  <c r="G112" i="4"/>
  <c r="E87" i="4"/>
  <c r="H20" i="4"/>
  <c r="F22" i="4"/>
  <c r="Q16" i="4"/>
  <c r="S63" i="4"/>
  <c r="P17" i="4"/>
  <c r="P80" i="4"/>
  <c r="U92" i="4"/>
  <c r="P7" i="4"/>
  <c r="M121" i="4"/>
  <c r="I113" i="4"/>
  <c r="M79" i="4"/>
  <c r="H49" i="4"/>
  <c r="I79" i="4"/>
  <c r="L98" i="4"/>
  <c r="J77" i="4"/>
  <c r="L32" i="4"/>
  <c r="E48" i="4"/>
  <c r="R76" i="4"/>
  <c r="M80" i="4"/>
  <c r="I89" i="4"/>
  <c r="I26" i="4"/>
  <c r="C23" i="4"/>
  <c r="H67" i="4"/>
  <c r="G41" i="4"/>
  <c r="K70" i="4"/>
  <c r="K66" i="4"/>
  <c r="O52" i="4"/>
  <c r="M13" i="4"/>
  <c r="J15" i="4"/>
  <c r="O32" i="4"/>
  <c r="J68" i="4"/>
  <c r="G92" i="4"/>
  <c r="T50" i="4"/>
  <c r="G57" i="4"/>
  <c r="G63" i="4"/>
  <c r="N67" i="4"/>
  <c r="D75" i="4"/>
  <c r="E83" i="4"/>
  <c r="E18" i="4"/>
  <c r="M68" i="4"/>
  <c r="T25" i="4"/>
  <c r="O44" i="4"/>
  <c r="U102" i="4"/>
  <c r="L7" i="4"/>
  <c r="H113" i="4"/>
  <c r="C30" i="4"/>
  <c r="K96" i="4"/>
  <c r="F26" i="4"/>
  <c r="U87" i="4"/>
  <c r="K59" i="4"/>
  <c r="Q19" i="4"/>
  <c r="R114" i="4"/>
  <c r="S107" i="4"/>
  <c r="R78" i="4"/>
  <c r="T30" i="4"/>
  <c r="C5" i="4"/>
  <c r="P83" i="4"/>
  <c r="Q80" i="4"/>
  <c r="G106" i="4"/>
  <c r="S65" i="4"/>
  <c r="O48" i="4"/>
  <c r="B35" i="4"/>
  <c r="C108" i="4"/>
  <c r="D99" i="4"/>
  <c r="M109" i="4"/>
  <c r="N14" i="4"/>
  <c r="T95" i="4"/>
  <c r="S113" i="4"/>
  <c r="H61" i="4"/>
  <c r="E101" i="4"/>
  <c r="L85" i="4"/>
  <c r="U68" i="4"/>
  <c r="H92" i="4"/>
  <c r="N54" i="4"/>
  <c r="P84" i="4"/>
  <c r="I101" i="4"/>
  <c r="L71" i="4"/>
  <c r="H36" i="4"/>
  <c r="R34" i="4"/>
  <c r="S78" i="4"/>
  <c r="U107" i="4"/>
  <c r="I83" i="4"/>
  <c r="N82" i="4"/>
  <c r="L93" i="4"/>
  <c r="G43" i="4"/>
  <c r="B19" i="4"/>
  <c r="B26" i="4"/>
  <c r="F14" i="4"/>
  <c r="I3" i="4"/>
  <c r="S121" i="4"/>
  <c r="D71" i="4"/>
  <c r="H31" i="4"/>
  <c r="I46" i="4"/>
  <c r="P93" i="4"/>
  <c r="K122" i="4"/>
  <c r="O51" i="4"/>
  <c r="K71" i="4"/>
  <c r="N77" i="4"/>
  <c r="T40" i="4"/>
  <c r="K84" i="4"/>
  <c r="E41" i="4"/>
  <c r="O84" i="4"/>
  <c r="B111" i="4"/>
  <c r="J69" i="4"/>
  <c r="S111" i="4"/>
  <c r="E24" i="4"/>
  <c r="S40" i="4"/>
  <c r="N100" i="4"/>
  <c r="O103" i="4"/>
  <c r="E49" i="4"/>
  <c r="F87" i="4"/>
  <c r="H6" i="4"/>
  <c r="G32" i="4"/>
  <c r="U77" i="4"/>
  <c r="F79" i="4"/>
  <c r="P73" i="4"/>
  <c r="J51" i="4"/>
  <c r="O107" i="4"/>
  <c r="R57" i="4"/>
  <c r="N81" i="4"/>
  <c r="I61" i="4"/>
  <c r="N41" i="4"/>
  <c r="S91" i="4"/>
  <c r="S18" i="4"/>
  <c r="I23" i="4"/>
  <c r="G107" i="4"/>
  <c r="P91" i="4"/>
  <c r="G66" i="4"/>
  <c r="P19" i="4"/>
  <c r="C90" i="4"/>
  <c r="T13" i="4"/>
  <c r="O82" i="4"/>
  <c r="P62" i="4"/>
  <c r="Q93" i="4"/>
  <c r="J117" i="4"/>
  <c r="R55" i="4"/>
  <c r="P76" i="4"/>
  <c r="O74" i="4"/>
  <c r="M95" i="4"/>
  <c r="E34" i="4"/>
  <c r="L19" i="4"/>
  <c r="Q43" i="4"/>
  <c r="K26" i="4"/>
  <c r="N121" i="4"/>
  <c r="F6" i="4"/>
  <c r="N8" i="4"/>
  <c r="I87" i="4"/>
  <c r="F92" i="4"/>
  <c r="P4" i="4"/>
  <c r="Q81" i="4"/>
  <c r="Q75" i="4"/>
  <c r="F42" i="4"/>
  <c r="M19" i="4"/>
  <c r="M71" i="4"/>
  <c r="T87" i="4"/>
  <c r="L72" i="4"/>
  <c r="C33" i="4"/>
  <c r="U111" i="4"/>
  <c r="M116" i="4"/>
  <c r="T45" i="4"/>
  <c r="R92" i="4"/>
  <c r="D10" i="4"/>
  <c r="U14" i="4"/>
  <c r="U28" i="4"/>
  <c r="L92" i="4"/>
  <c r="K91" i="4"/>
  <c r="Q42" i="4"/>
  <c r="B21" i="4"/>
  <c r="G71" i="4"/>
  <c r="I51" i="4"/>
  <c r="B71" i="4"/>
  <c r="Q21" i="4"/>
  <c r="H89" i="4"/>
  <c r="I9" i="4"/>
  <c r="R13" i="4"/>
  <c r="H102" i="4"/>
  <c r="U83" i="4"/>
  <c r="K73" i="4"/>
  <c r="S81" i="4"/>
  <c r="D11" i="4"/>
  <c r="L38" i="4"/>
  <c r="N3" i="4"/>
  <c r="C48" i="4"/>
  <c r="N84" i="4"/>
  <c r="K69" i="4"/>
  <c r="O31" i="4"/>
  <c r="U39" i="4"/>
  <c r="G77" i="4"/>
  <c r="C2" i="4"/>
  <c r="N18" i="4"/>
  <c r="U59" i="4"/>
  <c r="G101" i="4"/>
  <c r="Q52" i="4"/>
  <c r="N51" i="4"/>
  <c r="N90" i="4"/>
  <c r="Q79" i="4"/>
  <c r="O87" i="4"/>
  <c r="E50" i="4"/>
  <c r="B61" i="4"/>
  <c r="J71" i="4"/>
  <c r="K98" i="4"/>
  <c r="Q31" i="4"/>
  <c r="Q35" i="4"/>
  <c r="J120" i="4"/>
  <c r="I63" i="4"/>
  <c r="D93" i="4"/>
  <c r="Q109" i="4"/>
  <c r="P110" i="4"/>
  <c r="T74" i="4"/>
  <c r="S74" i="4"/>
  <c r="M101" i="4"/>
  <c r="R20" i="4"/>
  <c r="L40" i="4"/>
  <c r="Q12" i="4"/>
  <c r="F57" i="4"/>
  <c r="H44" i="4"/>
  <c r="E102" i="4"/>
  <c r="B57" i="4"/>
  <c r="B38" i="4"/>
  <c r="C54" i="4"/>
  <c r="E71" i="4"/>
  <c r="L30" i="4"/>
  <c r="F64" i="4"/>
  <c r="I39" i="4"/>
  <c r="R71" i="4"/>
  <c r="O75" i="4"/>
  <c r="T16" i="4"/>
  <c r="N111" i="4"/>
  <c r="L94" i="4"/>
  <c r="C56" i="4"/>
  <c r="O57" i="4"/>
  <c r="B80" i="4"/>
  <c r="J96" i="4"/>
  <c r="U48" i="4"/>
  <c r="U96" i="4"/>
  <c r="R83" i="4"/>
  <c r="S80" i="4"/>
  <c r="E2" i="4"/>
  <c r="D44" i="4"/>
  <c r="H93" i="4"/>
  <c r="Q122" i="4"/>
  <c r="I104" i="4"/>
  <c r="Q114" i="4"/>
  <c r="B30" i="4"/>
  <c r="J9" i="4"/>
  <c r="M51" i="4"/>
  <c r="F121" i="4"/>
  <c r="S79" i="4"/>
  <c r="K37" i="4"/>
  <c r="I77" i="4"/>
  <c r="O22" i="4"/>
  <c r="J110" i="4"/>
  <c r="U90" i="4"/>
  <c r="G59" i="4"/>
  <c r="I11" i="4"/>
  <c r="J2" i="4"/>
  <c r="E80" i="4"/>
  <c r="B42" i="4"/>
  <c r="J13" i="4"/>
  <c r="H101" i="4"/>
  <c r="L122" i="4"/>
  <c r="L48" i="4"/>
  <c r="O90" i="4"/>
  <c r="E36" i="4"/>
  <c r="N60" i="4"/>
  <c r="J104" i="4"/>
  <c r="K7" i="4"/>
  <c r="L15" i="4"/>
  <c r="L10" i="4"/>
  <c r="L52" i="4"/>
  <c r="R4" i="4"/>
  <c r="C73" i="4"/>
  <c r="F88" i="4"/>
  <c r="R5" i="4"/>
  <c r="J83" i="4"/>
  <c r="C68" i="4"/>
  <c r="Q60" i="4"/>
  <c r="U56" i="4"/>
  <c r="U118" i="4"/>
  <c r="D59" i="4"/>
  <c r="J24" i="4"/>
  <c r="L29" i="4"/>
  <c r="F33" i="4"/>
  <c r="H96" i="4"/>
  <c r="C35" i="4"/>
  <c r="F40" i="4"/>
  <c r="E27" i="4"/>
  <c r="I99" i="4"/>
  <c r="J87" i="4"/>
  <c r="K16" i="4"/>
  <c r="U106" i="4"/>
  <c r="Q27" i="4"/>
  <c r="I68" i="4"/>
  <c r="Q107" i="4"/>
  <c r="H112" i="4"/>
  <c r="R21" i="4"/>
  <c r="L8" i="4"/>
  <c r="M108" i="4"/>
  <c r="T14" i="4"/>
  <c r="M93" i="4"/>
  <c r="U21" i="4"/>
  <c r="U75" i="4"/>
  <c r="M63" i="4"/>
  <c r="N2" i="4"/>
  <c r="U8" i="4"/>
  <c r="N7" i="4"/>
  <c r="P26" i="4"/>
  <c r="L88" i="4"/>
  <c r="S33" i="4"/>
  <c r="D30" i="4"/>
  <c r="M54" i="4"/>
  <c r="H118" i="4"/>
  <c r="O26" i="4"/>
  <c r="F11" i="4"/>
  <c r="H77" i="4"/>
  <c r="N26" i="4"/>
  <c r="K80" i="4"/>
  <c r="U67" i="4"/>
  <c r="U94" i="4"/>
  <c r="I52" i="4"/>
  <c r="N93" i="4"/>
  <c r="I53" i="4"/>
  <c r="P78" i="4"/>
  <c r="O78" i="4"/>
  <c r="E65" i="4"/>
  <c r="J4" i="4"/>
  <c r="S2" i="4"/>
  <c r="N66" i="4"/>
  <c r="Q121" i="4"/>
  <c r="K4" i="4"/>
  <c r="M46" i="4"/>
  <c r="T38" i="4"/>
  <c r="I88" i="4"/>
  <c r="Q37" i="4"/>
  <c r="G17" i="4"/>
  <c r="U5" i="4"/>
  <c r="O11" i="4"/>
  <c r="G7" i="4"/>
  <c r="J74" i="4"/>
  <c r="O83" i="4"/>
  <c r="S98" i="4"/>
  <c r="G14" i="4"/>
  <c r="S16" i="4"/>
  <c r="O46" i="4"/>
  <c r="G30" i="4"/>
  <c r="Q106" i="4"/>
  <c r="N30" i="4"/>
  <c r="B117" i="4"/>
  <c r="T59" i="4"/>
  <c r="U81" i="4"/>
  <c r="J86" i="4"/>
  <c r="M48" i="4"/>
  <c r="T17" i="4"/>
  <c r="G119" i="4"/>
  <c r="F110" i="4"/>
  <c r="I8" i="4"/>
  <c r="K15" i="4"/>
  <c r="S89" i="4"/>
  <c r="J26" i="4"/>
  <c r="R27" i="4"/>
  <c r="B14" i="4"/>
  <c r="N23" i="4"/>
  <c r="N32" i="4"/>
  <c r="L107" i="4"/>
  <c r="D43" i="4"/>
  <c r="Q47" i="4"/>
  <c r="E4" i="4"/>
  <c r="F4" i="4"/>
  <c r="C53" i="4"/>
  <c r="J47" i="4"/>
  <c r="Q22" i="4"/>
  <c r="H13" i="4"/>
  <c r="H59" i="4"/>
  <c r="H95" i="4"/>
  <c r="I22" i="4"/>
  <c r="F15" i="4"/>
  <c r="P69" i="4"/>
  <c r="K97" i="4"/>
  <c r="S67" i="4"/>
  <c r="R22" i="4"/>
  <c r="M45" i="4"/>
  <c r="U44" i="4"/>
  <c r="R68" i="4"/>
  <c r="Q99" i="4"/>
  <c r="N102" i="4"/>
  <c r="J50" i="4"/>
  <c r="F53" i="4"/>
  <c r="C7" i="4"/>
  <c r="G67" i="4"/>
  <c r="C62" i="4"/>
  <c r="H111" i="4"/>
  <c r="K109" i="4"/>
  <c r="K75" i="4"/>
  <c r="C100" i="4"/>
  <c r="L75" i="4"/>
  <c r="G47" i="4"/>
  <c r="U54" i="4"/>
  <c r="R17" i="4"/>
  <c r="N20" i="4"/>
  <c r="S57" i="4"/>
  <c r="F47" i="4"/>
  <c r="U98" i="4"/>
  <c r="S26" i="4"/>
  <c r="C34" i="4"/>
  <c r="T117" i="4"/>
  <c r="D121" i="4"/>
  <c r="U27" i="4"/>
  <c r="T7" i="4"/>
  <c r="Q34" i="4"/>
  <c r="E111" i="4"/>
  <c r="P51" i="4"/>
  <c r="E104" i="4"/>
  <c r="C113" i="4"/>
  <c r="J115" i="4"/>
  <c r="I32" i="4"/>
  <c r="M35" i="4"/>
  <c r="F32" i="4"/>
  <c r="I27" i="4"/>
  <c r="M75" i="4"/>
  <c r="I56" i="4"/>
  <c r="U30" i="4"/>
  <c r="Q33" i="4"/>
  <c r="I13" i="4"/>
  <c r="D79" i="4"/>
  <c r="L14" i="4"/>
  <c r="B24" i="4"/>
  <c r="G56" i="4"/>
  <c r="B118" i="4"/>
  <c r="U2" i="4"/>
  <c r="H99" i="4"/>
  <c r="E32" i="4"/>
  <c r="P88" i="4"/>
  <c r="C81" i="4"/>
  <c r="U7" i="4"/>
  <c r="F50" i="4"/>
  <c r="Q11" i="4"/>
  <c r="R75" i="4"/>
  <c r="D32" i="4"/>
  <c r="U100" i="4"/>
  <c r="S83" i="4"/>
  <c r="M107" i="4"/>
  <c r="I75" i="4"/>
  <c r="F3" i="4"/>
  <c r="J111" i="4"/>
  <c r="F63" i="4"/>
  <c r="F38" i="4"/>
  <c r="H103" i="4"/>
  <c r="S24" i="4"/>
  <c r="R8" i="4"/>
  <c r="C14" i="4"/>
  <c r="P48" i="4"/>
  <c r="I102" i="4"/>
  <c r="C83" i="4"/>
  <c r="C94" i="4"/>
  <c r="B50" i="4"/>
  <c r="N109" i="4"/>
  <c r="Q69" i="4"/>
  <c r="H23" i="4"/>
  <c r="N48" i="4"/>
  <c r="Q2" i="4"/>
  <c r="O56" i="4"/>
  <c r="T41" i="4"/>
  <c r="R33" i="4"/>
  <c r="U22" i="4"/>
  <c r="J45" i="4"/>
  <c r="D60" i="4"/>
  <c r="U40" i="4"/>
  <c r="H117" i="4"/>
  <c r="O67" i="4"/>
  <c r="P47" i="4"/>
  <c r="S103" i="4"/>
  <c r="E75" i="4"/>
  <c r="G19" i="4"/>
  <c r="I45" i="4"/>
  <c r="T29" i="4"/>
  <c r="K24" i="4"/>
  <c r="I78" i="4"/>
  <c r="C101" i="4"/>
  <c r="N40" i="4"/>
  <c r="C41" i="4"/>
  <c r="D109" i="4"/>
  <c r="N119" i="4"/>
  <c r="T49" i="4"/>
  <c r="N94" i="4"/>
  <c r="P101" i="4"/>
  <c r="M73" i="4"/>
  <c r="C115" i="4"/>
  <c r="I4" i="4"/>
  <c r="S14" i="4"/>
  <c r="U89" i="4"/>
  <c r="P112" i="4"/>
  <c r="Q108" i="4"/>
  <c r="H52" i="4"/>
  <c r="E44" i="4"/>
  <c r="T120" i="4"/>
  <c r="E38" i="4"/>
  <c r="J52" i="4"/>
  <c r="H72" i="4"/>
  <c r="C102" i="4"/>
  <c r="G121" i="4"/>
  <c r="C95" i="4"/>
  <c r="L69" i="4"/>
  <c r="F29" i="4"/>
  <c r="S90" i="4"/>
  <c r="M118" i="4"/>
  <c r="J41" i="4"/>
  <c r="L54" i="4"/>
  <c r="N24" i="4"/>
  <c r="M100" i="4"/>
  <c r="E6" i="4"/>
  <c r="I43" i="4"/>
  <c r="E25" i="4"/>
  <c r="O9" i="4"/>
  <c r="D106" i="4"/>
  <c r="E67" i="4"/>
  <c r="D88" i="4"/>
  <c r="M23" i="4"/>
  <c r="D102" i="4"/>
  <c r="I44" i="4"/>
  <c r="B93" i="4"/>
  <c r="C107" i="4"/>
  <c r="K6" i="4"/>
  <c r="D19" i="4"/>
  <c r="H41" i="4"/>
  <c r="Q92" i="4"/>
  <c r="J55" i="4"/>
  <c r="R36" i="4"/>
  <c r="S69" i="4"/>
  <c r="Q44" i="4"/>
  <c r="U6" i="4"/>
  <c r="B53" i="4"/>
  <c r="T5" i="4"/>
  <c r="M72" i="4"/>
  <c r="C49" i="4"/>
  <c r="J54" i="4"/>
  <c r="L31" i="4"/>
  <c r="K79" i="4"/>
  <c r="B2" i="4"/>
  <c r="H109" i="4"/>
  <c r="M65" i="4"/>
  <c r="C58" i="4"/>
  <c r="S7" i="4"/>
  <c r="E46" i="4"/>
  <c r="M34" i="4"/>
  <c r="D108" i="4"/>
  <c r="T68" i="4"/>
  <c r="F27" i="4"/>
  <c r="P60" i="4"/>
  <c r="B34" i="4"/>
  <c r="R11" i="4"/>
  <c r="J105" i="4"/>
  <c r="R107" i="4"/>
  <c r="J23" i="4"/>
  <c r="Q105" i="4"/>
  <c r="O60" i="4"/>
  <c r="D100" i="4"/>
  <c r="S99" i="4"/>
  <c r="L119" i="4"/>
  <c r="J67" i="4"/>
  <c r="E47" i="4"/>
  <c r="G111" i="4"/>
  <c r="O42" i="4"/>
  <c r="S37" i="4"/>
  <c r="K99" i="4"/>
  <c r="K46" i="4"/>
  <c r="N29" i="4"/>
  <c r="U110" i="4"/>
  <c r="L21" i="4"/>
  <c r="C104" i="4"/>
  <c r="K29" i="4"/>
  <c r="D3" i="4"/>
  <c r="M8" i="4"/>
  <c r="K13" i="4"/>
  <c r="M77" i="4"/>
  <c r="D29" i="4"/>
  <c r="B27" i="4"/>
  <c r="K114" i="4"/>
  <c r="B44" i="4"/>
  <c r="N35" i="4"/>
  <c r="R90" i="4"/>
  <c r="P37" i="4"/>
  <c r="H79" i="4"/>
  <c r="K8" i="4"/>
  <c r="D8" i="4"/>
  <c r="H91" i="4"/>
  <c r="E40" i="4"/>
  <c r="M40" i="4"/>
  <c r="M30" i="4"/>
  <c r="K33" i="4"/>
  <c r="L114" i="4"/>
  <c r="O27" i="4"/>
  <c r="H115" i="4"/>
  <c r="D119" i="4"/>
  <c r="U46" i="4"/>
  <c r="P45" i="4"/>
  <c r="I119" i="4"/>
  <c r="G40" i="4"/>
  <c r="E56" i="4"/>
  <c r="I98" i="4"/>
  <c r="K106" i="4"/>
  <c r="C55" i="4"/>
  <c r="Q50" i="4"/>
  <c r="Q84" i="4"/>
  <c r="M52" i="4"/>
  <c r="Q39" i="4"/>
  <c r="D20" i="4"/>
  <c r="K45" i="4"/>
  <c r="U19" i="4"/>
  <c r="K107" i="4"/>
  <c r="K22" i="4"/>
  <c r="G34" i="4"/>
  <c r="G6" i="4"/>
  <c r="Q18" i="4"/>
  <c r="B60" i="4"/>
  <c r="C110" i="4"/>
  <c r="F65" i="4"/>
  <c r="P114" i="4"/>
  <c r="O106" i="4"/>
  <c r="S19" i="4"/>
  <c r="P33" i="4"/>
  <c r="I17" i="4"/>
  <c r="G68" i="4"/>
  <c r="G55" i="4"/>
  <c r="R104" i="4"/>
  <c r="F97" i="4"/>
  <c r="Q61" i="4"/>
  <c r="T54" i="4"/>
  <c r="D117" i="4"/>
  <c r="F62" i="4"/>
  <c r="G76" i="4"/>
  <c r="D68" i="4"/>
  <c r="B59" i="4"/>
  <c r="G27" i="4"/>
  <c r="P10" i="4"/>
  <c r="S43" i="4"/>
  <c r="K86" i="4"/>
  <c r="G11" i="4"/>
  <c r="M21" i="4"/>
  <c r="F81" i="4"/>
  <c r="J108" i="4"/>
  <c r="B88" i="4"/>
  <c r="C92" i="4"/>
  <c r="M61" i="4"/>
  <c r="I14" i="4"/>
  <c r="N118" i="4"/>
  <c r="Q112" i="4"/>
  <c r="N17" i="4"/>
  <c r="L81" i="4"/>
  <c r="D122" i="4"/>
  <c r="C11" i="4"/>
  <c r="P39" i="4"/>
  <c r="P50" i="4"/>
  <c r="P92" i="4"/>
  <c r="P34" i="4"/>
  <c r="N42" i="4"/>
  <c r="H43" i="4"/>
  <c r="J90" i="4"/>
  <c r="Q8" i="4"/>
  <c r="J25" i="4"/>
  <c r="C43" i="4"/>
  <c r="M69" i="4"/>
  <c r="R99" i="4"/>
  <c r="K20" i="4"/>
  <c r="E43" i="4"/>
  <c r="E62" i="4"/>
  <c r="O14" i="4"/>
  <c r="D17" i="4"/>
  <c r="H48" i="4"/>
  <c r="D111" i="4"/>
  <c r="C26" i="4"/>
  <c r="N83" i="4"/>
  <c r="D90" i="4"/>
  <c r="G25" i="4"/>
  <c r="D34" i="4"/>
  <c r="G95" i="4"/>
  <c r="L13" i="4"/>
  <c r="U47" i="4"/>
  <c r="J95" i="4"/>
  <c r="L87" i="4"/>
  <c r="J82" i="4"/>
  <c r="G37" i="4"/>
  <c r="U109" i="4"/>
  <c r="R95" i="4"/>
  <c r="K25" i="4"/>
  <c r="I50" i="4"/>
  <c r="F89" i="4"/>
  <c r="L3" i="4"/>
  <c r="Q56" i="4"/>
  <c r="B8" i="4"/>
  <c r="O98" i="4"/>
  <c r="D107" i="4"/>
  <c r="J56" i="4"/>
  <c r="G74" i="4"/>
  <c r="K40" i="4"/>
  <c r="N27" i="4"/>
  <c r="R113" i="4"/>
  <c r="O18" i="4"/>
  <c r="B7" i="4"/>
  <c r="I84" i="4"/>
  <c r="R7" i="4"/>
  <c r="H64" i="4"/>
  <c r="T33" i="4"/>
  <c r="Q83" i="4"/>
  <c r="H51" i="4"/>
  <c r="R58" i="4"/>
  <c r="H121" i="4"/>
  <c r="B114" i="4"/>
  <c r="I15" i="4"/>
  <c r="G84" i="4"/>
  <c r="S105" i="4"/>
  <c r="S115" i="4"/>
  <c r="L97" i="4"/>
  <c r="P32" i="4"/>
  <c r="U37" i="4"/>
  <c r="R74" i="4"/>
  <c r="U119" i="4"/>
  <c r="T79" i="4"/>
  <c r="O12" i="4"/>
  <c r="K2" i="4"/>
  <c r="L116" i="4"/>
  <c r="N115" i="4"/>
  <c r="Q30" i="4"/>
  <c r="M57" i="4"/>
  <c r="N70" i="4"/>
  <c r="C4" i="4"/>
  <c r="S38" i="4"/>
  <c r="I92" i="4"/>
  <c r="D65" i="4"/>
  <c r="J94" i="4"/>
  <c r="N39" i="4"/>
  <c r="R30" i="4"/>
  <c r="F41" i="4"/>
  <c r="R122" i="4"/>
  <c r="T36" i="4"/>
  <c r="U61" i="4"/>
  <c r="U26" i="4"/>
  <c r="I64" i="4"/>
  <c r="H33" i="4"/>
  <c r="Q86" i="4"/>
  <c r="N6" i="4"/>
  <c r="S112" i="4"/>
  <c r="H107" i="4"/>
  <c r="M12" i="4"/>
  <c r="B97" i="4"/>
  <c r="L44" i="4"/>
  <c r="N113" i="4"/>
  <c r="N22" i="4"/>
  <c r="M36" i="4"/>
  <c r="I35" i="4"/>
  <c r="H16" i="4"/>
  <c r="O39" i="4"/>
  <c r="M92" i="4"/>
  <c r="C67" i="4"/>
  <c r="N34" i="4"/>
  <c r="R65" i="4"/>
  <c r="L47" i="4"/>
  <c r="K54" i="4"/>
  <c r="F94" i="4"/>
  <c r="B55" i="4"/>
  <c r="J85" i="4"/>
  <c r="C25" i="4"/>
  <c r="T110" i="4"/>
  <c r="H42" i="4"/>
  <c r="D73" i="4"/>
  <c r="D4" i="4"/>
  <c r="I33" i="4"/>
  <c r="T48" i="4"/>
  <c r="F82" i="4"/>
  <c r="H81" i="4"/>
  <c r="T11" i="4"/>
  <c r="P81" i="4"/>
  <c r="O23" i="4"/>
  <c r="I122" i="4"/>
  <c r="F20" i="4"/>
  <c r="H85" i="4"/>
  <c r="E57" i="4"/>
  <c r="K117" i="4"/>
  <c r="I90" i="4"/>
  <c r="O17" i="4"/>
  <c r="H97" i="4"/>
  <c r="O2" i="4"/>
  <c r="N47" i="4"/>
  <c r="B46" i="4"/>
  <c r="I114" i="4"/>
  <c r="T112" i="4"/>
  <c r="T3" i="4"/>
  <c r="G35" i="4"/>
  <c r="L111" i="4"/>
  <c r="H38" i="4"/>
  <c r="I28" i="4"/>
  <c r="Q116" i="4"/>
  <c r="M86" i="4"/>
  <c r="E77" i="4"/>
  <c r="M59" i="4"/>
  <c r="G44" i="4"/>
  <c r="B6" i="4"/>
  <c r="U15" i="4"/>
  <c r="R69" i="4"/>
  <c r="P94" i="4"/>
  <c r="E97" i="4"/>
  <c r="B72" i="4"/>
  <c r="J21" i="4"/>
  <c r="R2" i="4"/>
  <c r="E74" i="4"/>
  <c r="D48" i="4"/>
  <c r="C97" i="4"/>
  <c r="M43" i="4"/>
  <c r="J38" i="4"/>
  <c r="E61" i="4"/>
  <c r="H73" i="4"/>
  <c r="C8" i="4"/>
  <c r="I54" i="4"/>
  <c r="R3" i="4"/>
  <c r="R79" i="4"/>
  <c r="M53" i="4"/>
  <c r="L110" i="4"/>
  <c r="S64" i="4"/>
  <c r="H28" i="4"/>
  <c r="D42" i="4"/>
  <c r="T122" i="4"/>
  <c r="I73" i="4"/>
  <c r="O64" i="4"/>
  <c r="D76" i="4"/>
  <c r="D83" i="4"/>
  <c r="P43" i="4"/>
  <c r="U24" i="4"/>
  <c r="K94" i="4"/>
  <c r="T51" i="4"/>
  <c r="Q88" i="4"/>
  <c r="T43" i="4"/>
  <c r="U58" i="4"/>
  <c r="D87" i="4"/>
  <c r="N57" i="4"/>
  <c r="E52" i="4"/>
  <c r="J65" i="4"/>
  <c r="D101" i="4"/>
  <c r="S6" i="4"/>
  <c r="O13" i="4"/>
  <c r="S106" i="4"/>
  <c r="N50" i="4"/>
  <c r="Q110" i="4"/>
  <c r="D58" i="4"/>
  <c r="G28" i="4"/>
  <c r="L105" i="4"/>
  <c r="I6" i="4"/>
  <c r="R117" i="4"/>
  <c r="G88" i="4"/>
  <c r="C69" i="4"/>
  <c r="L76" i="4"/>
  <c r="F28" i="4"/>
  <c r="U101" i="4"/>
  <c r="M37" i="4"/>
  <c r="E90" i="4"/>
  <c r="P13" i="4"/>
  <c r="L34" i="4"/>
  <c r="I76" i="4"/>
  <c r="M66" i="4"/>
  <c r="R39" i="4"/>
  <c r="N56" i="4"/>
  <c r="D104" i="4"/>
  <c r="S13" i="4"/>
  <c r="N87" i="4"/>
  <c r="H70" i="4"/>
  <c r="Q10" i="4"/>
  <c r="T92" i="4"/>
  <c r="C60" i="4"/>
  <c r="P74" i="4"/>
  <c r="S22" i="4"/>
  <c r="L23" i="4"/>
  <c r="I57" i="4"/>
  <c r="E82" i="4"/>
  <c r="K119" i="4"/>
  <c r="P111" i="4"/>
  <c r="U120" i="4"/>
  <c r="S118" i="4"/>
  <c r="H4" i="4"/>
  <c r="I121" i="4"/>
  <c r="O40" i="4"/>
  <c r="L53" i="4"/>
  <c r="S104" i="4"/>
  <c r="G29" i="4"/>
  <c r="Q59" i="4"/>
  <c r="K60" i="4"/>
  <c r="L4" i="4"/>
  <c r="B120" i="4"/>
  <c r="H24" i="4"/>
  <c r="H18" i="4"/>
  <c r="E5" i="4"/>
  <c r="I29" i="4"/>
  <c r="H108" i="4"/>
  <c r="S114" i="4"/>
  <c r="J121" i="4"/>
  <c r="P49" i="4"/>
  <c r="J20" i="4"/>
  <c r="P104" i="4"/>
  <c r="G3" i="4"/>
  <c r="J53" i="4"/>
  <c r="J6" i="4"/>
  <c r="H15" i="4"/>
  <c r="T8" i="4"/>
  <c r="K118" i="4"/>
  <c r="G97" i="4"/>
  <c r="T60" i="4"/>
  <c r="F106" i="4"/>
  <c r="E117" i="4"/>
  <c r="G15" i="4"/>
  <c r="P119" i="4"/>
  <c r="N110" i="4"/>
  <c r="I105" i="4"/>
  <c r="G45" i="4"/>
  <c r="S96" i="4"/>
  <c r="K48" i="4"/>
  <c r="H78" i="4"/>
  <c r="T6" i="4"/>
  <c r="M62" i="4"/>
  <c r="J64" i="4"/>
  <c r="T66" i="4"/>
  <c r="H27" i="4"/>
  <c r="S46" i="4"/>
  <c r="F109" i="4"/>
  <c r="U4" i="4"/>
  <c r="S62" i="4"/>
  <c r="R89" i="4"/>
  <c r="G79" i="4"/>
  <c r="J8" i="4"/>
  <c r="P79" i="4"/>
  <c r="P96" i="4"/>
  <c r="D61" i="4"/>
  <c r="E33" i="4"/>
  <c r="F95" i="4"/>
  <c r="E108" i="4"/>
  <c r="I96" i="4"/>
  <c r="M6" i="4"/>
  <c r="U73" i="4"/>
  <c r="I110" i="4"/>
  <c r="N78" i="4"/>
  <c r="C63" i="4"/>
  <c r="D33" i="4"/>
  <c r="Q4" i="4"/>
  <c r="O19" i="4"/>
  <c r="G80" i="4"/>
  <c r="E11" i="4"/>
  <c r="F75" i="4"/>
  <c r="U71" i="4"/>
  <c r="D82" i="4"/>
  <c r="Q26" i="4"/>
  <c r="F43" i="4"/>
  <c r="T108" i="4"/>
  <c r="L60" i="4"/>
  <c r="S25" i="4"/>
  <c r="M87" i="4"/>
  <c r="M97" i="4"/>
  <c r="P54" i="4"/>
  <c r="S68" i="4"/>
  <c r="I40" i="4"/>
  <c r="C18" i="4"/>
  <c r="U41" i="4"/>
  <c r="R62" i="4"/>
  <c r="E26" i="4"/>
  <c r="P14" i="4"/>
  <c r="U103" i="4"/>
  <c r="R15" i="4"/>
  <c r="J59" i="4"/>
  <c r="C82" i="4"/>
  <c r="S21" i="4"/>
  <c r="U50" i="4"/>
  <c r="E28" i="4"/>
  <c r="H71" i="4"/>
  <c r="G42" i="4"/>
  <c r="G122" i="4"/>
  <c r="P46" i="4"/>
  <c r="S12" i="4"/>
  <c r="S54" i="4"/>
  <c r="C119" i="4"/>
  <c r="S5" i="4"/>
  <c r="U69" i="4"/>
  <c r="P108" i="4"/>
  <c r="G110" i="4"/>
  <c r="Q38" i="4"/>
  <c r="H84" i="4"/>
  <c r="O86" i="4"/>
  <c r="J32" i="4"/>
  <c r="B52" i="4"/>
  <c r="J61" i="4"/>
  <c r="D89" i="4"/>
  <c r="M114" i="4"/>
  <c r="O38" i="4"/>
  <c r="E66" i="4"/>
  <c r="F85" i="4"/>
  <c r="G116" i="4"/>
  <c r="T98" i="4"/>
  <c r="F17" i="4"/>
  <c r="T113" i="4"/>
  <c r="O79" i="4"/>
  <c r="S29" i="4"/>
  <c r="D41" i="4"/>
  <c r="D80" i="4"/>
  <c r="L2" i="4"/>
  <c r="P44" i="4"/>
  <c r="H68" i="4"/>
  <c r="F49" i="4"/>
  <c r="L112" i="4"/>
  <c r="H106" i="4"/>
  <c r="P105" i="4"/>
  <c r="E93" i="4"/>
  <c r="Q28" i="4"/>
  <c r="T111" i="4"/>
  <c r="M60" i="4"/>
  <c r="J72" i="4"/>
  <c r="N5" i="4"/>
  <c r="D56" i="4"/>
  <c r="E14" i="4"/>
  <c r="G10" i="4"/>
  <c r="D31" i="4"/>
  <c r="D16" i="4"/>
  <c r="L35" i="4"/>
  <c r="I7" i="4"/>
  <c r="C77" i="4"/>
  <c r="H3" i="4"/>
  <c r="K38" i="4"/>
  <c r="F73" i="4"/>
  <c r="F45" i="4"/>
  <c r="K88" i="4"/>
  <c r="F9" i="4"/>
  <c r="N28" i="4"/>
  <c r="J122" i="4"/>
  <c r="C80" i="4"/>
  <c r="D21" i="4"/>
  <c r="D7" i="4"/>
  <c r="B48" i="4"/>
  <c r="K42" i="4"/>
  <c r="O115" i="4"/>
  <c r="I120" i="4"/>
  <c r="G78" i="4"/>
  <c r="Q9" i="4"/>
  <c r="R116" i="4"/>
  <c r="C103" i="4"/>
  <c r="B68" i="4"/>
  <c r="Q17" i="4"/>
  <c r="I37" i="4"/>
  <c r="L79" i="4"/>
  <c r="G91" i="4"/>
  <c r="K87" i="4"/>
  <c r="Q74" i="4"/>
  <c r="S88" i="4"/>
  <c r="B81" i="4"/>
  <c r="L78" i="4"/>
  <c r="E55" i="4"/>
  <c r="N58" i="4"/>
  <c r="O28" i="4"/>
  <c r="L17" i="4"/>
  <c r="Q98" i="4"/>
  <c r="R40" i="4"/>
  <c r="G108" i="4"/>
  <c r="Q100" i="4"/>
  <c r="T77" i="4"/>
  <c r="S94" i="4"/>
  <c r="S11" i="4"/>
  <c r="E116" i="4"/>
  <c r="G60" i="4"/>
  <c r="B119" i="4"/>
  <c r="G9" i="4"/>
  <c r="T21" i="4"/>
  <c r="N92" i="4"/>
  <c r="J98" i="4"/>
  <c r="E16" i="4"/>
  <c r="O97" i="4"/>
  <c r="N37" i="4"/>
  <c r="I19" i="4"/>
  <c r="D12" i="4"/>
  <c r="R103" i="4"/>
  <c r="B25" i="4"/>
  <c r="G120" i="4"/>
  <c r="S50" i="4"/>
  <c r="B13" i="4"/>
  <c r="Q104" i="4"/>
  <c r="P97" i="4"/>
  <c r="H120" i="4"/>
  <c r="Q14" i="4"/>
  <c r="O95" i="4"/>
  <c r="Q78" i="4"/>
  <c r="S58" i="4"/>
  <c r="B109" i="4"/>
  <c r="T91" i="4"/>
  <c r="I65" i="4"/>
  <c r="C112" i="4"/>
  <c r="R29" i="4"/>
  <c r="U45" i="4"/>
  <c r="T22" i="4"/>
  <c r="L68" i="4"/>
  <c r="L59" i="4"/>
  <c r="U65" i="4"/>
  <c r="T84" i="4"/>
  <c r="I41" i="4"/>
  <c r="M111" i="4"/>
  <c r="O102" i="4"/>
  <c r="G94" i="4"/>
  <c r="E69" i="4"/>
  <c r="M11" i="4"/>
  <c r="M7" i="4"/>
  <c r="Q94" i="4"/>
  <c r="R88" i="4"/>
  <c r="J11" i="4"/>
  <c r="M119" i="4"/>
  <c r="G82" i="4"/>
  <c r="F103" i="4"/>
  <c r="O105" i="4"/>
  <c r="D38" i="4"/>
  <c r="B95" i="4"/>
  <c r="S110" i="4"/>
  <c r="I21" i="4"/>
  <c r="K32" i="4"/>
  <c r="U42" i="4"/>
  <c r="L11" i="4"/>
  <c r="B29" i="4"/>
  <c r="L109" i="4"/>
  <c r="G75" i="4"/>
  <c r="N65" i="4"/>
  <c r="P118" i="4"/>
  <c r="U31" i="4"/>
  <c r="N91" i="4"/>
  <c r="C120" i="4"/>
  <c r="J31" i="4"/>
  <c r="D46" i="4"/>
  <c r="S102" i="4"/>
  <c r="J34" i="4"/>
  <c r="S9" i="4"/>
  <c r="K83" i="4"/>
  <c r="P68" i="4"/>
  <c r="R101" i="4"/>
  <c r="R105" i="4"/>
  <c r="U57" i="4"/>
  <c r="N101" i="4"/>
  <c r="C66" i="4"/>
  <c r="B16" i="4"/>
  <c r="C31" i="4"/>
  <c r="N72" i="4"/>
  <c r="R86" i="4"/>
  <c r="G113" i="4"/>
  <c r="G23" i="4"/>
  <c r="N105" i="4"/>
  <c r="F60" i="4"/>
  <c r="M76" i="4"/>
  <c r="T70" i="4"/>
  <c r="N98" i="4"/>
  <c r="R98" i="4"/>
  <c r="G58" i="4"/>
  <c r="H17" i="4"/>
  <c r="U114" i="4"/>
  <c r="T35" i="4"/>
  <c r="E114" i="4"/>
  <c r="Q77" i="4"/>
  <c r="S8" i="4"/>
  <c r="G52" i="4"/>
  <c r="G46" i="4"/>
  <c r="T90" i="4"/>
  <c r="C39" i="4"/>
  <c r="T34" i="4"/>
  <c r="U86" i="4"/>
  <c r="P59" i="4"/>
  <c r="T114" i="4"/>
  <c r="H26" i="4"/>
  <c r="B23" i="4"/>
  <c r="F59" i="4"/>
  <c r="C40" i="4"/>
  <c r="B45" i="4"/>
  <c r="M91" i="4"/>
  <c r="B75" i="4"/>
  <c r="O15" i="4"/>
  <c r="F34" i="4"/>
  <c r="F51" i="4"/>
  <c r="P55" i="4"/>
  <c r="T99" i="4"/>
  <c r="N25" i="4"/>
  <c r="E94" i="4"/>
  <c r="J29" i="4"/>
  <c r="C98" i="4"/>
  <c r="F91" i="4"/>
  <c r="B41" i="4"/>
  <c r="M47" i="4"/>
  <c r="B78" i="4"/>
  <c r="G31" i="4"/>
  <c r="M3" i="4"/>
  <c r="F98" i="4"/>
  <c r="S20" i="4"/>
  <c r="T97" i="4"/>
  <c r="M4" i="4"/>
  <c r="Q85" i="4"/>
  <c r="E68" i="4"/>
  <c r="L106" i="4"/>
  <c r="U104" i="4"/>
  <c r="J91" i="4"/>
  <c r="O92" i="4"/>
  <c r="N49" i="4"/>
  <c r="T100" i="4"/>
  <c r="H11" i="4"/>
  <c r="U99" i="4"/>
  <c r="N117" i="4"/>
  <c r="U64" i="4"/>
  <c r="N63" i="4"/>
  <c r="F12" i="4"/>
  <c r="J5" i="4"/>
  <c r="D57" i="4"/>
  <c r="S27" i="4"/>
  <c r="L89" i="4"/>
  <c r="H98" i="4"/>
  <c r="I66" i="4"/>
  <c r="J60" i="4"/>
  <c r="I5" i="4"/>
  <c r="N62" i="4"/>
  <c r="Q96" i="4"/>
  <c r="J40" i="4"/>
  <c r="E122" i="4"/>
  <c r="H8" i="4"/>
  <c r="I2" i="4"/>
  <c r="O72" i="4"/>
  <c r="F90" i="4"/>
  <c r="D55" i="4"/>
  <c r="D15" i="4"/>
  <c r="K10" i="4"/>
  <c r="D39" i="4"/>
  <c r="T115" i="4"/>
  <c r="R37" i="4"/>
  <c r="E60" i="4"/>
  <c r="L56" i="4"/>
  <c r="S101" i="4"/>
  <c r="C65" i="4"/>
  <c r="N97" i="4"/>
  <c r="M56" i="4"/>
  <c r="H66" i="4"/>
  <c r="O88" i="4"/>
  <c r="B100" i="4"/>
  <c r="B3" i="4"/>
  <c r="F96" i="4"/>
  <c r="S60" i="4"/>
  <c r="G118" i="4"/>
  <c r="R19" i="4"/>
  <c r="E85" i="4"/>
  <c r="B62" i="4"/>
  <c r="G93" i="4"/>
  <c r="T37" i="4"/>
  <c r="P15" i="4"/>
  <c r="C93" i="4"/>
  <c r="C42" i="4"/>
  <c r="E95" i="4"/>
  <c r="B56" i="4"/>
  <c r="S45" i="4"/>
  <c r="R82" i="4"/>
  <c r="P102" i="4"/>
  <c r="R118" i="4"/>
  <c r="M96" i="4"/>
  <c r="E72" i="4"/>
  <c r="D98" i="4"/>
  <c r="M78" i="4"/>
  <c r="D96" i="4"/>
  <c r="S39" i="4"/>
  <c r="O100" i="4"/>
  <c r="L91" i="4"/>
  <c r="L80" i="4"/>
  <c r="T46" i="4"/>
  <c r="D84" i="4"/>
  <c r="B105" i="4"/>
  <c r="D52" i="4"/>
  <c r="J88" i="4"/>
  <c r="F24" i="4"/>
  <c r="Q90" i="4"/>
  <c r="U11" i="4"/>
  <c r="S36" i="4"/>
  <c r="U18" i="4"/>
  <c r="M110" i="4"/>
  <c r="J75" i="4"/>
  <c r="R81" i="4"/>
  <c r="C9" i="4"/>
  <c r="N19" i="4"/>
  <c r="I42" i="4"/>
  <c r="D40" i="4"/>
  <c r="M39" i="4"/>
  <c r="M106" i="4"/>
  <c r="B32" i="4"/>
  <c r="I72" i="4"/>
  <c r="O50" i="4"/>
  <c r="E98" i="4"/>
  <c r="U85" i="4"/>
  <c r="R26" i="4"/>
  <c r="O71" i="4"/>
  <c r="J97" i="4"/>
  <c r="B110" i="4"/>
  <c r="O114" i="4"/>
  <c r="P21" i="4"/>
  <c r="O47" i="4"/>
  <c r="F58" i="4"/>
  <c r="U117" i="4"/>
  <c r="I111" i="4"/>
  <c r="F67" i="4"/>
  <c r="B86" i="4"/>
  <c r="H5" i="4"/>
  <c r="T52" i="4"/>
  <c r="T86" i="4"/>
  <c r="L95" i="4"/>
  <c r="H63" i="4"/>
  <c r="R31" i="4"/>
  <c r="P122" i="4"/>
  <c r="M103" i="4"/>
  <c r="M32" i="4"/>
  <c r="F18" i="4"/>
  <c r="T39" i="4"/>
  <c r="C6" i="4"/>
  <c r="E20" i="4"/>
  <c r="T104" i="4"/>
  <c r="P107" i="4"/>
  <c r="K89" i="4"/>
  <c r="M81" i="4"/>
  <c r="I34" i="4"/>
  <c r="L58" i="4"/>
  <c r="C46" i="4"/>
  <c r="I118" i="4"/>
  <c r="H56" i="4"/>
  <c r="F16" i="4"/>
  <c r="O101" i="4"/>
  <c r="C72" i="4"/>
  <c r="K95" i="4"/>
  <c r="C47" i="4"/>
  <c r="P70" i="4"/>
  <c r="K81" i="4"/>
  <c r="N64" i="4"/>
  <c r="G117" i="4"/>
  <c r="F104" i="4"/>
  <c r="J37" i="4"/>
  <c r="G69" i="4"/>
  <c r="N120" i="4"/>
  <c r="Q102" i="4"/>
  <c r="C29" i="4"/>
  <c r="I38" i="4"/>
  <c r="R9" i="4"/>
  <c r="K5" i="4"/>
  <c r="B10" i="4"/>
  <c r="U36" i="4"/>
  <c r="C91" i="4"/>
  <c r="R66" i="4"/>
  <c r="U121" i="4"/>
  <c r="C88" i="4"/>
  <c r="I16" i="4"/>
  <c r="C12" i="4"/>
  <c r="L74" i="4"/>
  <c r="H50" i="4"/>
  <c r="J109" i="4"/>
  <c r="C87" i="4"/>
  <c r="L121" i="4"/>
  <c r="U49" i="4"/>
  <c r="G8" i="4"/>
  <c r="M33" i="4"/>
  <c r="I93" i="4"/>
  <c r="Q58" i="4"/>
  <c r="L67" i="4"/>
  <c r="I81" i="4"/>
  <c r="M14" i="4"/>
  <c r="K27" i="4"/>
  <c r="E42" i="4"/>
  <c r="L43" i="4"/>
  <c r="T69" i="4"/>
  <c r="T58" i="4"/>
  <c r="B37" i="4"/>
  <c r="O3" i="4"/>
  <c r="P89" i="4"/>
  <c r="F54" i="4"/>
  <c r="L46" i="4"/>
  <c r="F37" i="4"/>
  <c r="G22" i="4"/>
  <c r="Q87" i="4"/>
  <c r="G99" i="4"/>
  <c r="H105" i="4"/>
  <c r="S35" i="4"/>
  <c r="P2" i="4"/>
  <c r="S53" i="4"/>
  <c r="K21" i="4"/>
  <c r="E37" i="4"/>
  <c r="U76" i="4"/>
  <c r="P82" i="4"/>
  <c r="L49" i="4"/>
  <c r="L83" i="4"/>
  <c r="K53" i="4"/>
  <c r="B116" i="4"/>
  <c r="U25" i="4"/>
  <c r="E106" i="4"/>
  <c r="O81" i="4"/>
  <c r="I112" i="4"/>
  <c r="P57" i="4"/>
  <c r="G65" i="4"/>
  <c r="G18" i="4"/>
  <c r="K101" i="4"/>
  <c r="N99" i="4"/>
  <c r="E54" i="4"/>
  <c r="Q97" i="4"/>
  <c r="E13" i="4"/>
  <c r="R59" i="4"/>
  <c r="R49" i="4"/>
  <c r="E88" i="4"/>
  <c r="Q67" i="4"/>
  <c r="R80" i="4"/>
  <c r="C28" i="4"/>
  <c r="C27" i="4"/>
  <c r="I59" i="4"/>
  <c r="D66" i="4"/>
  <c r="H21" i="4"/>
  <c r="N68" i="4"/>
  <c r="H53" i="4"/>
  <c r="P29" i="4"/>
  <c r="S42" i="4"/>
  <c r="N61" i="4"/>
  <c r="G48" i="4"/>
  <c r="J63" i="4"/>
  <c r="R97" i="4"/>
  <c r="F30" i="4"/>
  <c r="L77" i="4"/>
  <c r="P95" i="4"/>
  <c r="K67" i="4"/>
  <c r="K82" i="4"/>
  <c r="O21" i="4"/>
  <c r="U16" i="4"/>
  <c r="R63" i="4"/>
  <c r="E76" i="4"/>
  <c r="N52" i="4"/>
  <c r="J66" i="4"/>
  <c r="G89" i="4"/>
  <c r="S31" i="4"/>
  <c r="O111" i="4"/>
  <c r="F74" i="4"/>
  <c r="E10" i="4"/>
  <c r="N53" i="4"/>
  <c r="L61" i="4"/>
  <c r="O77" i="4"/>
  <c r="R94" i="4"/>
  <c r="L63" i="4"/>
  <c r="Q63" i="4"/>
  <c r="H62" i="4"/>
  <c r="M18" i="4"/>
  <c r="K105" i="4"/>
  <c r="O63" i="4"/>
  <c r="Q57" i="4"/>
  <c r="F21" i="4"/>
  <c r="T116" i="4"/>
  <c r="D50" i="4"/>
  <c r="J57" i="4"/>
  <c r="P28" i="4"/>
  <c r="T78" i="4"/>
  <c r="T85" i="4"/>
  <c r="I12" i="4"/>
  <c r="I49" i="4"/>
  <c r="O70" i="4"/>
  <c r="B89" i="4"/>
  <c r="P16" i="4"/>
  <c r="Q72" i="4"/>
  <c r="S75" i="4"/>
  <c r="O122" i="4"/>
  <c r="C114" i="4"/>
  <c r="J36" i="4"/>
  <c r="Q64" i="4"/>
  <c r="O108" i="4"/>
  <c r="U70" i="4"/>
  <c r="K100" i="4"/>
  <c r="K12" i="4"/>
  <c r="B15" i="4"/>
  <c r="T2" i="4"/>
  <c r="H76" i="4"/>
  <c r="K104" i="4"/>
  <c r="E115" i="4"/>
  <c r="K44" i="4"/>
  <c r="T102" i="4"/>
  <c r="R67" i="4"/>
  <c r="L16" i="4"/>
  <c r="E15" i="4"/>
  <c r="T55" i="4"/>
  <c r="K92" i="4"/>
  <c r="O45" i="4"/>
  <c r="G70" i="4"/>
  <c r="N80" i="4"/>
  <c r="U113" i="4"/>
  <c r="H58" i="4"/>
  <c r="C86" i="4"/>
  <c r="D103" i="4"/>
  <c r="D62" i="4"/>
  <c r="I95" i="4"/>
  <c r="I108" i="4"/>
  <c r="Q89" i="4"/>
  <c r="J92" i="4"/>
  <c r="D9" i="4"/>
  <c r="L41" i="4"/>
  <c r="M44" i="4"/>
  <c r="E23" i="4"/>
  <c r="J106" i="4"/>
  <c r="E31" i="4"/>
  <c r="K58" i="4"/>
  <c r="U115" i="4"/>
  <c r="R23" i="4"/>
  <c r="D54" i="4"/>
  <c r="J119" i="4"/>
  <c r="R111" i="4"/>
  <c r="F101" i="4"/>
  <c r="R24" i="4"/>
  <c r="O8" i="4"/>
  <c r="M74" i="4"/>
  <c r="M31" i="4"/>
  <c r="M98" i="4"/>
  <c r="B102" i="4"/>
  <c r="D5" i="4"/>
  <c r="P42" i="4"/>
  <c r="E51" i="4"/>
  <c r="O93" i="4"/>
  <c r="Q66" i="4"/>
  <c r="H30" i="4"/>
  <c r="N38" i="4"/>
  <c r="G38" i="4"/>
  <c r="H32" i="4"/>
  <c r="M89" i="4"/>
  <c r="E70" i="4"/>
  <c r="P67" i="4"/>
  <c r="S86" i="4"/>
  <c r="G5" i="4"/>
  <c r="M85" i="4"/>
  <c r="M16" i="4"/>
  <c r="F5" i="4"/>
  <c r="O58" i="4"/>
  <c r="D92" i="4"/>
  <c r="D114" i="4"/>
  <c r="K61" i="4"/>
  <c r="H100" i="4"/>
  <c r="N12" i="4"/>
  <c r="H54" i="4"/>
  <c r="C10" i="4"/>
  <c r="H75" i="4"/>
  <c r="L18" i="4"/>
  <c r="S41" i="4"/>
  <c r="T57" i="4"/>
  <c r="N112" i="4"/>
  <c r="P86" i="4"/>
  <c r="G85" i="4"/>
  <c r="H74" i="4"/>
  <c r="N36" i="4"/>
  <c r="P61" i="4"/>
  <c r="F112" i="4"/>
  <c r="I20" i="4"/>
  <c r="I86" i="4"/>
  <c r="J19" i="4"/>
  <c r="G51" i="4"/>
  <c r="L37" i="4"/>
  <c r="C17" i="4"/>
  <c r="N59" i="4"/>
  <c r="J103" i="4"/>
  <c r="H116" i="4"/>
  <c r="C111" i="4"/>
  <c r="E22" i="4"/>
  <c r="B82" i="4"/>
  <c r="S95" i="4"/>
  <c r="I62" i="4"/>
  <c r="T109" i="4"/>
  <c r="S119" i="4"/>
  <c r="Q118" i="4"/>
  <c r="L103" i="4"/>
  <c r="U17" i="4"/>
  <c r="S72" i="4"/>
  <c r="F31" i="4"/>
  <c r="D18" i="4"/>
  <c r="I55" i="4"/>
  <c r="B5" i="4"/>
  <c r="C37" i="4"/>
  <c r="I47" i="4"/>
  <c r="R60" i="4"/>
  <c r="B43" i="4"/>
  <c r="U32" i="4"/>
  <c r="Q54" i="4"/>
  <c r="T82" i="4"/>
  <c r="T72" i="4"/>
  <c r="G114" i="4"/>
  <c r="B64" i="4"/>
  <c r="T10" i="4"/>
  <c r="J43" i="4"/>
  <c r="S17" i="4"/>
  <c r="L27" i="4"/>
  <c r="G26" i="4"/>
  <c r="E89" i="4"/>
  <c r="H65" i="4"/>
  <c r="F36" i="4"/>
  <c r="M117" i="4"/>
  <c r="K93" i="4"/>
  <c r="T119" i="4"/>
  <c r="M9" i="4"/>
  <c r="G13" i="4"/>
  <c r="D116" i="4"/>
  <c r="E8" i="4"/>
  <c r="U3" i="4"/>
  <c r="J100" i="4"/>
  <c r="J42" i="4"/>
  <c r="O99" i="4"/>
  <c r="R64" i="4"/>
  <c r="H47" i="4"/>
  <c r="E109" i="4"/>
  <c r="T75" i="4"/>
  <c r="K121" i="4"/>
  <c r="G104" i="4"/>
  <c r="I48" i="4"/>
  <c r="H34" i="4"/>
  <c r="L99" i="4"/>
  <c r="T81" i="4"/>
  <c r="G72" i="4"/>
  <c r="K50" i="4"/>
  <c r="S49" i="4"/>
  <c r="H55" i="4"/>
  <c r="B74" i="4"/>
  <c r="U23" i="4"/>
  <c r="I36" i="4"/>
  <c r="S59" i="4"/>
  <c r="T121" i="4"/>
  <c r="O7" i="4"/>
  <c r="M20" i="4"/>
  <c r="D37" i="4"/>
  <c r="L82" i="4"/>
  <c r="E53" i="4"/>
  <c r="F111" i="4"/>
  <c r="J102" i="4"/>
  <c r="N31" i="4"/>
  <c r="C21" i="4"/>
  <c r="D78" i="4"/>
  <c r="H46" i="4"/>
  <c r="J7" i="4"/>
  <c r="J76" i="4"/>
  <c r="K17" i="4"/>
  <c r="B104" i="4"/>
  <c r="F105" i="4"/>
  <c r="O54" i="4"/>
  <c r="H94" i="4"/>
  <c r="T53" i="4"/>
  <c r="B87" i="4"/>
  <c r="T106" i="4"/>
  <c r="C36" i="4"/>
  <c r="B49" i="4"/>
  <c r="L115" i="4"/>
  <c r="M104" i="4"/>
  <c r="E39" i="4"/>
  <c r="N10" i="4"/>
  <c r="D105" i="4"/>
  <c r="E86" i="4"/>
  <c r="J16" i="4"/>
  <c r="I10" i="4"/>
  <c r="K56" i="4"/>
  <c r="G4" i="4"/>
  <c r="S70" i="4"/>
  <c r="U38" i="4"/>
  <c r="I100" i="4"/>
  <c r="B85" i="4"/>
  <c r="K23" i="4"/>
  <c r="K120" i="4"/>
  <c r="U112" i="4"/>
  <c r="G64" i="4"/>
  <c r="I116" i="4"/>
  <c r="H90" i="4"/>
  <c r="E73" i="4"/>
  <c r="O41" i="4"/>
  <c r="R110" i="4"/>
  <c r="Q36" i="4"/>
  <c r="D118" i="4"/>
  <c r="R61" i="4"/>
  <c r="E17" i="4"/>
  <c r="B12" i="4"/>
  <c r="D36" i="4"/>
  <c r="D63" i="4"/>
  <c r="G33" i="4"/>
  <c r="L104" i="4"/>
  <c r="G102" i="4"/>
  <c r="C59" i="4"/>
  <c r="O36" i="4"/>
  <c r="H19" i="4"/>
  <c r="L90" i="4"/>
  <c r="Q62" i="4"/>
  <c r="G83" i="4"/>
  <c r="L101" i="4"/>
  <c r="I69" i="4"/>
  <c r="R12" i="4"/>
  <c r="F23" i="4"/>
  <c r="P56" i="4"/>
  <c r="G24" i="4"/>
  <c r="F10" i="4"/>
  <c r="B112" i="4"/>
  <c r="O59" i="4"/>
  <c r="L33" i="4"/>
  <c r="F80" i="4"/>
  <c r="U108" i="4"/>
  <c r="C64" i="4"/>
  <c r="D25" i="4"/>
  <c r="D69" i="4"/>
  <c r="U12" i="4"/>
  <c r="L84" i="4"/>
  <c r="E100" i="4"/>
  <c r="J12" i="4"/>
  <c r="O37" i="4"/>
  <c r="L42" i="4"/>
  <c r="K103" i="4"/>
  <c r="B51" i="4"/>
  <c r="N73" i="4"/>
  <c r="F72" i="4"/>
  <c r="L6" i="4"/>
  <c r="M94" i="4"/>
  <c r="H37" i="4"/>
  <c r="P9" i="4"/>
  <c r="D97" i="4"/>
  <c r="R52" i="4"/>
  <c r="S109" i="4"/>
  <c r="N122" i="4"/>
  <c r="I106" i="4"/>
  <c r="J62" i="4"/>
  <c r="F56" i="4"/>
  <c r="M42" i="4"/>
  <c r="B33" i="4"/>
  <c r="K102" i="4"/>
  <c r="J49" i="4"/>
  <c r="D115" i="4"/>
  <c r="U82" i="4"/>
  <c r="S23" i="4"/>
  <c r="I67" i="4"/>
  <c r="F19" i="4"/>
  <c r="H2" i="4"/>
  <c r="N89" i="4"/>
  <c r="L113" i="4"/>
  <c r="B79" i="4"/>
  <c r="D35" i="4"/>
  <c r="G109" i="4"/>
  <c r="P71" i="4"/>
  <c r="J14" i="4"/>
  <c r="P30" i="4"/>
  <c r="G12" i="4"/>
  <c r="U55" i="4"/>
  <c r="P5" i="4"/>
  <c r="Q32" i="4"/>
  <c r="D23" i="4"/>
  <c r="C96" i="4"/>
  <c r="J89" i="4"/>
  <c r="R6" i="4"/>
  <c r="N116" i="4"/>
  <c r="P20" i="4"/>
  <c r="E84" i="4"/>
  <c r="F8" i="4"/>
  <c r="N43" i="4"/>
  <c r="P100" i="4"/>
  <c r="U43" i="4"/>
  <c r="B101" i="4"/>
  <c r="T4" i="4"/>
  <c r="O66" i="4"/>
  <c r="I30" i="4"/>
  <c r="K113" i="4"/>
  <c r="R73" i="4"/>
  <c r="N103" i="4"/>
  <c r="K112" i="4"/>
  <c r="C57" i="4"/>
  <c r="I80" i="4"/>
  <c r="H25" i="4"/>
  <c r="F71" i="4"/>
  <c r="D24" i="4"/>
  <c r="P12" i="4"/>
  <c r="D13" i="4"/>
  <c r="D45" i="4"/>
  <c r="E7" i="4"/>
  <c r="I60" i="4"/>
  <c r="F102" i="4"/>
  <c r="K65" i="4"/>
  <c r="I97" i="4"/>
  <c r="O29" i="4"/>
  <c r="J22" i="4"/>
  <c r="F83" i="4"/>
  <c r="U33" i="4"/>
  <c r="B92" i="4"/>
  <c r="J99" i="4"/>
  <c r="B63" i="4"/>
  <c r="I74" i="4"/>
  <c r="C32" i="4"/>
  <c r="G61" i="4"/>
  <c r="E59" i="4"/>
  <c r="T42" i="4"/>
  <c r="R51" i="4"/>
  <c r="O35" i="4"/>
  <c r="T73" i="4"/>
  <c r="U95" i="4"/>
  <c r="D49" i="4"/>
  <c r="M58" i="4"/>
  <c r="I58" i="4"/>
  <c r="K57" i="4"/>
  <c r="S122" i="4"/>
  <c r="K43" i="4"/>
  <c r="K90" i="4"/>
  <c r="P3" i="4"/>
  <c r="P36" i="4"/>
  <c r="M67" i="4"/>
  <c r="P121" i="4"/>
  <c r="R18" i="4"/>
  <c r="U13" i="4"/>
  <c r="K3" i="4"/>
  <c r="R93" i="4"/>
  <c r="P113" i="4"/>
  <c r="E107" i="4"/>
  <c r="O110" i="4"/>
  <c r="D6" i="4"/>
  <c r="K34" i="4"/>
  <c r="C109" i="4"/>
  <c r="K14" i="4"/>
  <c r="T9" i="4"/>
  <c r="I117" i="4"/>
  <c r="E19" i="4"/>
  <c r="S87" i="4"/>
  <c r="G86" i="4"/>
  <c r="I70" i="4"/>
  <c r="F119" i="4"/>
  <c r="S71" i="4"/>
  <c r="B113" i="4"/>
  <c r="R47" i="4"/>
  <c r="D67" i="4"/>
  <c r="O10" i="4"/>
  <c r="Q45" i="4"/>
  <c r="S48" i="4"/>
  <c r="P120" i="4"/>
  <c r="Q55" i="4"/>
  <c r="O119" i="4"/>
  <c r="D110" i="4"/>
  <c r="C50" i="4"/>
  <c r="I25" i="4"/>
  <c r="I107" i="4"/>
  <c r="C70" i="4"/>
  <c r="B69" i="4"/>
  <c r="K36" i="4"/>
  <c r="U74" i="4"/>
  <c r="C105" i="4"/>
  <c r="F39" i="4"/>
  <c r="D27" i="4"/>
  <c r="M115" i="4"/>
  <c r="N75" i="4"/>
  <c r="P63" i="4"/>
  <c r="B70" i="4"/>
  <c r="P90" i="4"/>
  <c r="Q3" i="4"/>
  <c r="D112" i="4"/>
  <c r="B40" i="4"/>
  <c r="H104" i="4"/>
  <c r="N114" i="4"/>
  <c r="J70" i="4"/>
  <c r="J84" i="4"/>
  <c r="R14" i="4"/>
  <c r="O61" i="4"/>
  <c r="J101" i="4"/>
  <c r="H87" i="4"/>
  <c r="P106" i="4"/>
  <c r="E105" i="4"/>
  <c r="N4" i="4"/>
  <c r="M24" i="4"/>
  <c r="T88" i="4"/>
  <c r="K63" i="4"/>
  <c r="L117" i="4"/>
  <c r="E112" i="4"/>
  <c r="H45" i="4"/>
  <c r="N106" i="4"/>
  <c r="B66" i="4"/>
  <c r="B11" i="4"/>
  <c r="N21" i="4"/>
  <c r="S30" i="4"/>
  <c r="O116" i="4"/>
  <c r="E121" i="4"/>
  <c r="J118" i="4"/>
  <c r="O118" i="4"/>
  <c r="O85" i="4"/>
  <c r="J114" i="4"/>
  <c r="B99" i="4"/>
  <c r="H83" i="4"/>
  <c r="T80" i="4"/>
  <c r="O16" i="4"/>
  <c r="F84" i="4"/>
  <c r="L12" i="4"/>
  <c r="C38" i="4"/>
  <c r="Q24" i="4"/>
  <c r="C3" i="4"/>
  <c r="B73" i="4"/>
  <c r="Q46" i="4"/>
  <c r="C76" i="4"/>
  <c r="Q119" i="4"/>
  <c r="F107" i="4"/>
  <c r="O55" i="4"/>
  <c r="O53" i="4"/>
  <c r="C45" i="4"/>
  <c r="Q20" i="4"/>
  <c r="M41" i="4"/>
  <c r="S4" i="4"/>
  <c r="F116" i="4"/>
  <c r="F115" i="4"/>
  <c r="J33" i="4"/>
  <c r="F113" i="4"/>
  <c r="O113" i="4"/>
  <c r="U35" i="4"/>
  <c r="P35" i="4"/>
  <c r="F114" i="4"/>
  <c r="H114" i="4"/>
  <c r="J17" i="4"/>
  <c r="L45" i="4"/>
  <c r="L50" i="4"/>
  <c r="I85" i="4"/>
  <c r="D94" i="4"/>
  <c r="O25" i="4"/>
  <c r="F77" i="4"/>
  <c r="O69" i="4"/>
  <c r="I31" i="4"/>
  <c r="C20" i="4"/>
  <c r="C116" i="4"/>
  <c r="I109" i="4"/>
  <c r="Q51" i="4"/>
  <c r="P24" i="4"/>
  <c r="M17" i="4"/>
  <c r="L51" i="4"/>
  <c r="R45" i="4"/>
  <c r="Q95" i="4"/>
  <c r="K108" i="4"/>
  <c r="Q120" i="4"/>
  <c r="N9" i="4"/>
  <c r="G49" i="4"/>
  <c r="J81" i="4"/>
  <c r="E96" i="4"/>
  <c r="F93" i="4"/>
  <c r="E119" i="4"/>
  <c r="N96" i="4"/>
  <c r="D95" i="4"/>
  <c r="R16" i="4"/>
  <c r="C117" i="4"/>
  <c r="K18" i="4"/>
  <c r="R43" i="4"/>
  <c r="T26" i="4"/>
  <c r="B47" i="4"/>
  <c r="H60" i="4"/>
  <c r="H9" i="4"/>
  <c r="C74" i="4"/>
  <c r="S56" i="4"/>
  <c r="O76" i="4"/>
  <c r="K68" i="4"/>
  <c r="K74" i="4"/>
  <c r="S47" i="4"/>
  <c r="L96" i="4"/>
  <c r="J112" i="4"/>
  <c r="J116" i="4"/>
  <c r="I71" i="4"/>
  <c r="H39" i="4"/>
  <c r="Q68" i="4"/>
  <c r="F2" i="4"/>
  <c r="K62" i="4"/>
  <c r="M82" i="4"/>
  <c r="K78" i="4"/>
  <c r="O24" i="4"/>
  <c r="K47" i="4"/>
  <c r="O109" i="4"/>
  <c r="C71" i="4"/>
  <c r="P98" i="4"/>
  <c r="H40" i="4"/>
  <c r="K110" i="4"/>
  <c r="T118" i="4"/>
  <c r="P66" i="4"/>
  <c r="B39" i="4"/>
  <c r="Q15" i="4"/>
  <c r="M64" i="4"/>
  <c r="C79" i="4"/>
  <c r="F76" i="4"/>
  <c r="Q25" i="4"/>
  <c r="U122" i="4"/>
  <c r="M122" i="4"/>
  <c r="M83" i="4"/>
  <c r="H57" i="4"/>
  <c r="P41" i="4"/>
  <c r="R112" i="4"/>
  <c r="S61" i="4"/>
  <c r="T19" i="4"/>
  <c r="Q117" i="4"/>
  <c r="P99" i="4"/>
  <c r="N55" i="4"/>
  <c r="E21" i="4"/>
  <c r="G115" i="4"/>
  <c r="G54" i="4"/>
  <c r="E9" i="4"/>
  <c r="L70" i="4"/>
  <c r="F100" i="4"/>
  <c r="U63" i="4"/>
  <c r="U20" i="4"/>
  <c r="I115" i="4"/>
  <c r="D120" i="4"/>
  <c r="T27" i="4"/>
  <c r="S52" i="4"/>
  <c r="C122" i="4"/>
  <c r="H110" i="4"/>
  <c r="L118" i="4"/>
  <c r="T65" i="4"/>
  <c r="R108" i="4"/>
  <c r="N108" i="4"/>
  <c r="U51" i="4"/>
  <c r="I24" i="4"/>
  <c r="N76" i="4"/>
  <c r="K115" i="4"/>
  <c r="F44" i="4"/>
  <c r="B96" i="4"/>
  <c r="O80" i="4"/>
  <c r="U60" i="4"/>
  <c r="F48" i="4"/>
  <c r="F70" i="4"/>
  <c r="N13" i="4"/>
  <c r="P109" i="4"/>
  <c r="B54" i="4"/>
  <c r="F86" i="4"/>
  <c r="T24" i="4"/>
  <c r="M2" i="4"/>
  <c r="B65" i="4"/>
  <c r="G90" i="4"/>
  <c r="J30" i="4"/>
  <c r="G62" i="4"/>
  <c r="S100" i="4"/>
  <c r="G2" i="4"/>
  <c r="R25" i="4"/>
  <c r="E79" i="4"/>
  <c r="F120" i="4"/>
  <c r="B31" i="4"/>
  <c r="Q40" i="4"/>
  <c r="O43" i="4"/>
  <c r="Q111" i="4"/>
  <c r="U72" i="4"/>
  <c r="P117" i="4"/>
  <c r="K49" i="4"/>
  <c r="K35" i="4"/>
  <c r="J35" i="4"/>
  <c r="H82" i="4"/>
  <c r="D2" i="4"/>
  <c r="M84" i="4"/>
  <c r="F13" i="4"/>
  <c r="K111" i="4"/>
  <c r="E63" i="4"/>
  <c r="C13" i="4"/>
  <c r="D85" i="4"/>
  <c r="T20" i="4"/>
  <c r="P11" i="4"/>
  <c r="P85" i="4"/>
  <c r="T71" i="4"/>
  <c r="M49" i="4"/>
  <c r="P8" i="4"/>
  <c r="J44" i="4"/>
  <c r="T89" i="4"/>
  <c r="R53" i="4"/>
  <c r="E29" i="4"/>
  <c r="T101" i="4"/>
  <c r="O30" i="4"/>
  <c r="O94" i="4"/>
  <c r="F61" i="4"/>
  <c r="G50" i="4"/>
  <c r="M27" i="4"/>
  <c r="K116" i="4"/>
  <c r="N104" i="4"/>
  <c r="T103" i="4"/>
  <c r="T105" i="4"/>
  <c r="C84" i="4"/>
  <c r="J39" i="4"/>
  <c r="U84" i="4"/>
  <c r="G100" i="4"/>
  <c r="B115" i="4"/>
  <c r="R41" i="4"/>
  <c r="J58" i="4"/>
  <c r="G87" i="4"/>
  <c r="G103" i="4"/>
  <c r="O112" i="4"/>
  <c r="E78" i="4"/>
  <c r="R96" i="4"/>
  <c r="O34" i="4"/>
  <c r="M55" i="4"/>
  <c r="J18" i="4"/>
  <c r="N85" i="4"/>
  <c r="L66" i="4"/>
  <c r="M113" i="4"/>
  <c r="P25" i="4"/>
  <c r="T76" i="4"/>
  <c r="K55" i="4"/>
  <c r="M15" i="4"/>
  <c r="K31" i="4"/>
  <c r="L24" i="4"/>
  <c r="B83" i="4"/>
  <c r="L5" i="4"/>
  <c r="L86" i="4"/>
  <c r="M28" i="4"/>
  <c r="G98" i="4"/>
  <c r="P6" i="4"/>
  <c r="B77" i="4"/>
  <c r="E120" i="4"/>
  <c r="I94" i="4"/>
  <c r="N46" i="4"/>
  <c r="R100" i="4"/>
  <c r="M38" i="4"/>
  <c r="K76" i="4"/>
  <c r="M26" i="4"/>
  <c r="H14" i="4"/>
  <c r="N44" i="4"/>
  <c r="G81" i="4"/>
  <c r="S116" i="4"/>
  <c r="K64" i="4"/>
  <c r="M90" i="4"/>
  <c r="J73" i="4"/>
  <c r="J10" i="4"/>
  <c r="B58" i="4"/>
  <c r="N107" i="4"/>
  <c r="T83" i="4"/>
  <c r="P31" i="4"/>
  <c r="H22" i="4"/>
  <c r="T62" i="4"/>
  <c r="L26" i="4"/>
  <c r="B121" i="4"/>
  <c r="J80" i="4"/>
  <c r="R119" i="4"/>
  <c r="P116" i="4"/>
  <c r="S76" i="4"/>
  <c r="U78" i="4"/>
  <c r="E81" i="4"/>
  <c r="B90" i="4"/>
  <c r="K11" i="4"/>
  <c r="G96" i="4"/>
  <c r="B98" i="4"/>
  <c r="F122" i="4"/>
  <c r="I18" i="4"/>
  <c r="G16" i="4"/>
  <c r="D22" i="4"/>
  <c r="Q29" i="4"/>
  <c r="F108" i="4"/>
  <c r="L25" i="4"/>
  <c r="G20" i="4"/>
  <c r="S55" i="4"/>
  <c r="Q13" i="4"/>
  <c r="C121" i="4"/>
  <c r="R120" i="4"/>
  <c r="R102" i="4"/>
  <c r="O121" i="4"/>
  <c r="R56" i="4"/>
  <c r="T56" i="4"/>
  <c r="D72" i="4"/>
  <c r="S77" i="4"/>
  <c r="C51" i="1"/>
  <c r="C47" i="1"/>
  <c r="G49" i="1" l="1"/>
  <c r="C49" i="1"/>
  <c r="A3" i="3" l="1" a="1"/>
  <c r="A3" i="4" a="1"/>
  <c r="A102" i="4" l="1"/>
  <c r="A61" i="4"/>
  <c r="A91" i="4"/>
  <c r="A90" i="4"/>
  <c r="A71" i="4"/>
  <c r="A59" i="4"/>
  <c r="A111" i="4"/>
  <c r="A29" i="4"/>
  <c r="A42" i="4"/>
  <c r="A38" i="4"/>
  <c r="A121" i="4"/>
  <c r="A13" i="4"/>
  <c r="A79" i="4"/>
  <c r="A9" i="4"/>
  <c r="A28" i="4"/>
  <c r="A109" i="4"/>
  <c r="A114" i="4"/>
  <c r="A50" i="4"/>
  <c r="A49" i="4"/>
  <c r="A41" i="4"/>
  <c r="A115" i="4"/>
  <c r="A72" i="4"/>
  <c r="A95" i="4"/>
  <c r="A5" i="4"/>
  <c r="A105" i="4"/>
  <c r="A56" i="4"/>
  <c r="A120" i="4"/>
  <c r="A112" i="4"/>
  <c r="A107" i="4"/>
  <c r="A57" i="4"/>
  <c r="A33" i="4"/>
  <c r="A19" i="4"/>
  <c r="A25" i="4"/>
  <c r="A32" i="4"/>
  <c r="A66" i="4"/>
  <c r="A69" i="4"/>
  <c r="A18" i="4"/>
  <c r="A43" i="4"/>
  <c r="A76" i="4"/>
  <c r="A34" i="4"/>
  <c r="A86" i="4"/>
  <c r="A8" i="4"/>
  <c r="A30" i="4"/>
  <c r="A55" i="4"/>
  <c r="A70" i="4"/>
  <c r="A31" i="4"/>
  <c r="A22" i="4"/>
  <c r="A10" i="4"/>
  <c r="A51" i="4"/>
  <c r="A58" i="4"/>
  <c r="A4" i="4"/>
  <c r="A63" i="4"/>
  <c r="A82" i="4"/>
  <c r="A104" i="4"/>
  <c r="A93" i="4"/>
  <c r="A17" i="4"/>
  <c r="A15" i="4"/>
  <c r="A80" i="4"/>
  <c r="A35" i="4"/>
  <c r="A73" i="4"/>
  <c r="A60" i="4"/>
  <c r="A40" i="4"/>
  <c r="A24" i="4"/>
  <c r="A78" i="4"/>
  <c r="A116" i="4"/>
  <c r="A74" i="4"/>
  <c r="A106" i="4"/>
  <c r="A81" i="4"/>
  <c r="A75" i="4"/>
  <c r="A11" i="4"/>
  <c r="A14" i="4"/>
  <c r="A122" i="4"/>
  <c r="A26" i="4"/>
  <c r="A52" i="4"/>
  <c r="A7" i="4"/>
  <c r="A100" i="4"/>
  <c r="A68" i="4"/>
  <c r="A108" i="4"/>
  <c r="A77" i="4"/>
  <c r="A65" i="4"/>
  <c r="A119" i="4"/>
  <c r="A97" i="4"/>
  <c r="A53" i="4"/>
  <c r="A3" i="4"/>
  <c r="A46" i="4"/>
  <c r="A12" i="4"/>
  <c r="A62" i="4"/>
  <c r="A113" i="4"/>
  <c r="A101" i="4"/>
  <c r="A37" i="4"/>
  <c r="A84" i="4"/>
  <c r="A98" i="4"/>
  <c r="A83" i="4"/>
  <c r="A92" i="4"/>
  <c r="A27" i="4"/>
  <c r="A39" i="4"/>
  <c r="A36" i="4"/>
  <c r="A103" i="4"/>
  <c r="A64" i="4"/>
  <c r="A87" i="4"/>
  <c r="A85" i="4"/>
  <c r="A23" i="4"/>
  <c r="A6" i="4"/>
  <c r="A89" i="4"/>
  <c r="A118" i="4"/>
  <c r="A96" i="4"/>
  <c r="A44" i="4"/>
  <c r="A94" i="4"/>
  <c r="A54" i="4"/>
  <c r="A45" i="4"/>
  <c r="A21" i="4"/>
  <c r="A67" i="4"/>
  <c r="A48" i="4"/>
  <c r="A88" i="4"/>
  <c r="A16" i="4"/>
  <c r="A20" i="4"/>
  <c r="A110" i="4"/>
  <c r="A47" i="4"/>
  <c r="A99" i="4"/>
  <c r="A117" i="4"/>
  <c r="A47" i="3"/>
  <c r="A51" i="3"/>
  <c r="A116" i="3"/>
  <c r="A52" i="3"/>
  <c r="A38" i="3"/>
  <c r="A98" i="3"/>
  <c r="A27" i="3"/>
  <c r="A75" i="3"/>
  <c r="A84" i="3"/>
  <c r="A70" i="3"/>
  <c r="A29" i="3"/>
  <c r="A32" i="3"/>
  <c r="A121" i="3"/>
  <c r="A113" i="3"/>
  <c r="A76" i="3"/>
  <c r="A35" i="3"/>
  <c r="A55" i="3"/>
  <c r="A21" i="3"/>
  <c r="A6" i="3"/>
  <c r="A83" i="3"/>
  <c r="A118" i="3"/>
  <c r="A44" i="3"/>
  <c r="A73" i="3"/>
  <c r="A15" i="3"/>
  <c r="A46" i="3"/>
  <c r="A80" i="3"/>
  <c r="A106" i="3"/>
  <c r="A58" i="3"/>
  <c r="A14" i="3"/>
  <c r="A31" i="3"/>
  <c r="A20" i="3"/>
  <c r="A22" i="3"/>
  <c r="A63" i="3"/>
  <c r="A68" i="3"/>
  <c r="A65" i="3"/>
  <c r="A11" i="3"/>
  <c r="A72" i="3"/>
  <c r="A71" i="3"/>
  <c r="A109" i="3"/>
  <c r="A56" i="3"/>
  <c r="A24" i="3"/>
  <c r="A115" i="3"/>
  <c r="A78" i="3"/>
  <c r="A102" i="3"/>
  <c r="A25" i="3"/>
  <c r="A13" i="3"/>
  <c r="A64" i="3"/>
  <c r="A100" i="3"/>
  <c r="A120" i="3"/>
  <c r="A122" i="3"/>
  <c r="A92" i="3"/>
  <c r="A36" i="3"/>
  <c r="A28" i="3"/>
  <c r="A91" i="3"/>
  <c r="A41" i="3"/>
  <c r="A99" i="3"/>
  <c r="A81" i="3"/>
  <c r="A16" i="3"/>
  <c r="A23" i="3"/>
  <c r="A17" i="3"/>
  <c r="A112" i="3"/>
  <c r="A97" i="3"/>
  <c r="A88" i="3"/>
  <c r="A18" i="3"/>
  <c r="A85" i="3"/>
  <c r="A111" i="3"/>
  <c r="A77" i="3"/>
  <c r="A104" i="3"/>
  <c r="A60" i="3"/>
  <c r="A74" i="3"/>
  <c r="A50" i="3"/>
  <c r="A53" i="3"/>
  <c r="A119" i="3"/>
  <c r="A34" i="3"/>
  <c r="A95" i="3"/>
  <c r="A40" i="3"/>
  <c r="A8" i="3"/>
  <c r="A105" i="3"/>
  <c r="A26" i="3"/>
  <c r="A33" i="3"/>
  <c r="A19" i="3"/>
  <c r="A89" i="3"/>
  <c r="A96" i="3"/>
  <c r="A107" i="3"/>
  <c r="A114" i="3"/>
  <c r="A3" i="3"/>
  <c r="A43" i="3"/>
  <c r="A108" i="3"/>
  <c r="A48" i="3"/>
  <c r="A66" i="3"/>
  <c r="A69" i="3"/>
  <c r="A57" i="3"/>
  <c r="A49" i="3"/>
  <c r="A12" i="3"/>
  <c r="A61" i="3"/>
  <c r="A67" i="3"/>
  <c r="A45" i="3"/>
  <c r="A30" i="3"/>
  <c r="A10" i="3"/>
  <c r="A90" i="3"/>
  <c r="A59" i="3"/>
  <c r="A86" i="3"/>
  <c r="A5" i="3"/>
  <c r="A4" i="3"/>
  <c r="A94" i="3"/>
  <c r="A54" i="3"/>
  <c r="A79" i="3"/>
  <c r="A37" i="3"/>
  <c r="A82" i="3"/>
  <c r="A93" i="3"/>
  <c r="A7" i="3"/>
  <c r="A42" i="3"/>
  <c r="A39" i="3"/>
  <c r="A9" i="3"/>
  <c r="A117" i="3"/>
  <c r="A101" i="3"/>
  <c r="A62" i="3"/>
  <c r="A103" i="3"/>
  <c r="A87" i="3"/>
  <c r="A110" i="3"/>
</calcChain>
</file>

<file path=xl/sharedStrings.xml><?xml version="1.0" encoding="utf-8"?>
<sst xmlns="http://schemas.openxmlformats.org/spreadsheetml/2006/main" count="88" uniqueCount="72">
  <si>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</si>
  <si>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</si>
  <si>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</si>
  <si>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</si>
  <si>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</si>
  <si>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</si>
  <si>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</si>
  <si>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</si>
  <si>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</si>
  <si>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</si>
  <si>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</si>
  <si>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</si>
  <si>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</si>
  <si>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</si>
  <si>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</si>
  <si>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</si>
  <si>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</si>
  <si>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</si>
  <si>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</si>
  <si>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</si>
  <si>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</si>
  <si>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</si>
  <si>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</si>
  <si>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</si>
  <si>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</si>
  <si>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</si>
  <si>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</si>
  <si>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</si>
  <si>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</si>
  <si>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</si>
  <si>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</si>
  <si>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</si>
  <si>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</si>
  <si>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</si>
  <si>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</si>
  <si>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</si>
  <si>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</si>
  <si>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</si>
  <si>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</si>
  <si>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</si>
  <si>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</si>
  <si>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</si>
  <si>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</si>
  <si>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</si>
  <si>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</si>
  <si>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</si>
  <si>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</si>
  <si>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</si>
  <si>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</si>
  <si>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</si>
  <si>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</si>
  <si>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</si>
  <si>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</si>
  <si>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</si>
  <si>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</si>
  <si>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</si>
  <si>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</si>
  <si>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</si>
  <si>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</si>
  <si>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</si>
  <si>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</si>
  <si>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</si>
  <si>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</si>
  <si>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</si>
  <si>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</si>
  <si>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</si>
  <si>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JPY</t>
  </si>
  <si>
    <t>6M</t>
  </si>
  <si>
    <t>JpyLibor3M</t>
  </si>
  <si>
    <t>JPYON</t>
  </si>
  <si>
    <t>30Y</t>
  </si>
  <si>
    <t>JpyLibor6M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</si>
</sst>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8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  <sheetName val="JPY_Market"/>
    </sheetNames>
    <definedNames>
      <definedName name="TriggerCounter" refersTo="='General Settings'!$D$7"/>
    </definedNames>
    <sheetDataSet>
      <sheetData sheetId="0">
        <row r="7">
          <cell r="D7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6"/>
  <sheetViews>
    <sheetView tabSelected="1" workbookViewId="0">
      <selection activeCell="D3" sqref="D3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21</v>
      </c>
      <c r="D3" s="228">
        <f>_xll.qlSettingsEvaluationDate()</f>
        <v>41830</v>
      </c>
      <c r="E3" s="224"/>
    </row>
    <row r="4" spans="2:5" x14ac:dyDescent="0.2">
      <c r="B4" s="223"/>
      <c r="C4" s="219"/>
      <c r="D4" s="219"/>
      <c r="E4" s="224"/>
    </row>
    <row r="5" spans="2:5" x14ac:dyDescent="0.2">
      <c r="B5" s="223"/>
      <c r="C5" s="64" t="s">
        <v>22</v>
      </c>
      <c r="D5" s="229">
        <f>[1]!TriggerCounter</f>
        <v>2</v>
      </c>
      <c r="E5" s="224"/>
    </row>
    <row r="6" spans="2:5" ht="12" thickBot="1" x14ac:dyDescent="0.25">
      <c r="B6" s="225"/>
      <c r="C6" s="226"/>
      <c r="D6" s="226"/>
      <c r="E6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workbookViewId="0">
      <selection activeCell="A2" sqref="A2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hidden="1" customWidth="1" outlineLevel="1"/>
    <col min="5" max="5" width="26.33203125" style="24" hidden="1" customWidth="1" outlineLevel="1"/>
    <col min="6" max="6" width="20" style="25" customWidth="1" collapsed="1"/>
    <col min="7" max="7" width="26.33203125" style="25" bestFit="1" customWidth="1"/>
    <col min="8" max="9" width="22.66406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66</v>
      </c>
      <c r="C1" s="65" t="str">
        <f>UPPER(IF(ISBLANK(B1),D1,B1))</f>
        <v>JPY</v>
      </c>
      <c r="D1" s="133" t="str">
        <f>E1</f>
        <v>JPY</v>
      </c>
      <c r="E1" s="17" t="s">
        <v>66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0" t="s">
        <v>53</v>
      </c>
      <c r="C2" s="231"/>
      <c r="D2" s="60" t="s">
        <v>46</v>
      </c>
      <c r="E2" s="61" t="s">
        <v>44</v>
      </c>
      <c r="F2" s="230" t="s">
        <v>54</v>
      </c>
      <c r="G2" s="231"/>
      <c r="H2" s="58" t="s">
        <v>46</v>
      </c>
      <c r="I2" s="57" t="s">
        <v>44</v>
      </c>
      <c r="J2" s="62" t="s">
        <v>17</v>
      </c>
      <c r="K2" s="63" t="s">
        <v>18</v>
      </c>
      <c r="L2" s="230" t="s">
        <v>52</v>
      </c>
      <c r="M2" s="231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London stock exchange</v>
      </c>
      <c r="D3" s="133" t="str">
        <f t="shared" ref="D3:D8" si="1">IF(ISBLANK(F3),E3,G3)</f>
        <v>London stock exchange</v>
      </c>
      <c r="E3" s="17" t="str">
        <f>_xll.qlIndexFixingCalendar(C$24)</f>
        <v>London stock exchange</v>
      </c>
      <c r="F3" s="133"/>
      <c r="G3" s="65" t="str">
        <f>IF(ISBLANK(F3),H3,F3)</f>
        <v>London stock exchange</v>
      </c>
      <c r="H3" s="133" t="str">
        <f>IF(ISBLANK(B3),I3,C3)</f>
        <v>London stock exchange</v>
      </c>
      <c r="I3" s="17" t="str">
        <f>_xll.qlIndexFixingCalendar(G$24)</f>
        <v>London stock exchange</v>
      </c>
      <c r="J3" s="103" t="str">
        <f>FirstLegCF</f>
        <v>obj_004df#0014</v>
      </c>
      <c r="K3" s="29" t="b">
        <f>C27</f>
        <v>1</v>
      </c>
      <c r="L3" s="140">
        <f>EvaluationDate</f>
        <v>41830</v>
      </c>
      <c r="M3" s="141">
        <v>0</v>
      </c>
      <c r="N3" s="1" t="str">
        <f>_xll.qlLeg(,M3,L3,,,EvaluationDate)</f>
        <v>obj_004d5#0000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41834</v>
      </c>
      <c r="D4" s="134">
        <f t="shared" si="1"/>
        <v>41834</v>
      </c>
      <c r="E4" s="135">
        <f>_xll.qlInterestRateIndexValueDate(C24,EvaluationDate)</f>
        <v>41834</v>
      </c>
      <c r="F4" s="145"/>
      <c r="G4" s="66">
        <f>IF(ISBLANK(F4),H4,F4)</f>
        <v>41834</v>
      </c>
      <c r="H4" s="134">
        <f t="shared" ref="H4:H13" si="2">IF(ISBLANK(B4),I4,C4)</f>
        <v>41834</v>
      </c>
      <c r="I4" s="135">
        <f>_xll.qlInterestRateIndexValueDate(G24,EvaluationDate)</f>
        <v>41834</v>
      </c>
      <c r="J4" s="21" t="str">
        <f>SecondLegCF</f>
        <v>obj_004de#0013</v>
      </c>
      <c r="K4" s="27" t="b">
        <f>G27</f>
        <v>0</v>
      </c>
      <c r="L4" s="142">
        <f>_xll.qlCalendarAdvance($C$3,L3,"1D","f")</f>
        <v>41831</v>
      </c>
      <c r="M4" s="143">
        <v>0</v>
      </c>
      <c r="N4" s="1" t="str">
        <f>_xll.qlLeg(,M4,L4,,,EvaluationDate)</f>
        <v>obj_004d9#0006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obj_004dd#0006</v>
      </c>
      <c r="K5" s="30" t="b">
        <v>0</v>
      </c>
      <c r="L5" s="142">
        <f>_xll.qlCalendarAdvance($C$3,L4,"1D","f")</f>
        <v>41834</v>
      </c>
      <c r="M5" s="143">
        <v>0</v>
      </c>
      <c r="N5" s="1" t="str">
        <f>_xll.qlLeg(,M5,L5,,,EvaluationDate)</f>
        <v>obj_004d8#0006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41835</v>
      </c>
      <c r="M6" s="143">
        <v>0</v>
      </c>
      <c r="N6" s="1" t="str">
        <f>_xll.qlLeg(,M6,L6,,,EvaluationDate)</f>
        <v>obj_004d7#0006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70</v>
      </c>
      <c r="C7" s="101" t="str">
        <f t="shared" si="0"/>
        <v>30Y</v>
      </c>
      <c r="D7" s="136" t="str">
        <f t="shared" si="1"/>
        <v>10Y</v>
      </c>
      <c r="E7" s="137" t="s">
        <v>43</v>
      </c>
      <c r="F7" s="136"/>
      <c r="G7" s="68" t="str">
        <f t="shared" si="4"/>
        <v>30Y</v>
      </c>
      <c r="H7" s="136" t="str">
        <f t="shared" si="2"/>
        <v>30Y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52792</v>
      </c>
      <c r="D8" s="134">
        <f t="shared" si="1"/>
        <v>52792</v>
      </c>
      <c r="E8" s="135">
        <f>_xll.qlCalendarAdvance("NULLCALENDAR",C$4,C$7,"Unadjusted")</f>
        <v>52792</v>
      </c>
      <c r="F8" s="145"/>
      <c r="G8" s="66">
        <f t="shared" si="4"/>
        <v>52792</v>
      </c>
      <c r="H8" s="134">
        <f t="shared" si="2"/>
        <v>52792</v>
      </c>
      <c r="I8" s="135">
        <f>_xll.qlCalendarAdvance("NULLCALENDAR",G$4,G$7,"Unadjusted")</f>
        <v>52792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67</v>
      </c>
      <c r="F9" s="133"/>
      <c r="G9" s="65" t="str">
        <f t="shared" si="4"/>
        <v>3M</v>
      </c>
      <c r="H9" s="133" t="str">
        <f>IF(G23,IF(ISBLANK(J9),I9,K9),I9)</f>
        <v>3M</v>
      </c>
      <c r="I9" s="17" t="str">
        <f>IF(G23,_xll.qlInterestRateIndexTenor(G$24),IF(Currency="GBP","6M","1Y"))</f>
        <v>3M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_xll.qlIborIndexBusinessDayConv(C$24)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_xll.qlIborIndexBusinessDayConv(G$24)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_xll.qlIborIndexBusinessDayConv(C$24)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_xll.qlIborIndexBusinessDayConv(G$24)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obj_004dc#0008</v>
      </c>
      <c r="D14" s="138" t="str">
        <f>_xll.qlSchedule(,C4,C8,C9,C3,C10,C11,C12,C13,C5,C6)</f>
        <v>obj_004dc#0008</v>
      </c>
      <c r="E14" s="139"/>
      <c r="F14" s="115"/>
      <c r="G14" s="70" t="str">
        <f>IF(ISBLANK(F14),H14,F14)</f>
        <v>obj_004db#0008</v>
      </c>
      <c r="H14" s="138" t="str">
        <f>_xll.qlSchedule(,G4,G8,G9,G3,G10,G11,G12,G13,G5,G6)</f>
        <v>obj_004db#0008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_xll.qlInterestRateIndexFixingDays(G$24)</f>
        <v>2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Actual/360</v>
      </c>
      <c r="D21" s="171" t="str">
        <f>E21</f>
        <v>Actual/360</v>
      </c>
      <c r="E21" s="172" t="str">
        <f>IF(C23,_xll.qlInterestRateIndexDayCounter(C$24),IF(Currency="JPY","Actual/365 (Fixed)","30/360 (Bond Basis)"))</f>
        <v>Actual/360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1</v>
      </c>
      <c r="C23" s="98">
        <f t="shared" si="5"/>
        <v>1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0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71</v>
      </c>
      <c r="C24" s="98" t="str">
        <f t="shared" si="5"/>
        <v>JpyLibor6M</v>
      </c>
      <c r="D24" s="127" t="str">
        <f t="shared" si="7"/>
        <v>JpyLibor6M</v>
      </c>
      <c r="E24" s="128" t="str">
        <f>PROPER(Currency)&amp;"Libor"&amp;"6M"</f>
        <v>JpyLibor6M</v>
      </c>
      <c r="F24" s="113" t="s">
        <v>68</v>
      </c>
      <c r="G24" s="74" t="str">
        <f t="shared" si="6"/>
        <v>JpyLibor3M</v>
      </c>
      <c r="H24" s="127" t="str">
        <f t="shared" si="8"/>
        <v>JpyLibor6M</v>
      </c>
      <c r="I24" s="128" t="str">
        <f>PROPER(Currency)&amp;IF(UPPER(Currency)="EUR","ibor","Libor")&amp;"6M"</f>
        <v>JpyLibor6M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52792</v>
      </c>
      <c r="M27" s="143">
        <v>0</v>
      </c>
      <c r="N27" s="1" t="str">
        <f>_xll.qlLeg(,M27,L27,,,EvaluationDate)</f>
        <v>obj_004da#0006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obj_004df#0014</v>
      </c>
      <c r="D28" s="130" t="str">
        <f>_xll.qlIborLeg(B28,C16,_xll.ohPack(FirstLegAdmortization!Effective),C14,C19,C20,C21,C22,C23,C24,C25,C26)</f>
        <v>obj_004df#0014</v>
      </c>
      <c r="E28" s="15"/>
      <c r="F28" s="115"/>
      <c r="G28" s="75" t="str">
        <f t="shared" si="6"/>
        <v>obj_004de#0013</v>
      </c>
      <c r="H28" s="130" t="str">
        <f>_xll.qlIborLeg(F28,G16,_xll.ohPack(SecondLegAdmortization!Effective),G14,G19,G20,G21,G22,G23,G24,G25,G26)</f>
        <v>obj_004de#0013</v>
      </c>
      <c r="I28" s="15"/>
      <c r="J28" s="5"/>
      <c r="K28" s="5"/>
      <c r="L28" s="144"/>
      <c r="M28" s="65" t="str">
        <f>IF(ISBLANK(L28),N28,L28)</f>
        <v>obj_004dd#0006</v>
      </c>
      <c r="N28" s="26" t="str">
        <f>_xll.qlMultiPhaseLeg(,_xll.ohFilter(N3:N27,O3:O27),FALSE)</f>
        <v>obj_004dd#0006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obj_004e0#0018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Jpy6MCapletVol</v>
      </c>
      <c r="D31" s="115" t="str">
        <f>E31</f>
        <v>Jpy6MCapletVol</v>
      </c>
      <c r="E31" s="115" t="str">
        <f>PROPER(Currency)&amp;_xll.qlInterestRateIndexTenor(C24)&amp;"CapletVol"</f>
        <v>Jpy6MCapletVol</v>
      </c>
      <c r="F31" s="18"/>
      <c r="G31" s="19" t="str">
        <f>IF(ISBLANK(F31),H31,IF(ISNUMBER(F31),_xll.qlConstantOptionletVol(,_xll.qlSimpleQuote(,F31),G3,"Actual/365 (Fixed)",,EvaluationDate),F31))</f>
        <v>Jpy3MCapletVol</v>
      </c>
      <c r="H31" s="115" t="str">
        <f>I31</f>
        <v>Jpy3MCapletVol</v>
      </c>
      <c r="I31" s="115" t="str">
        <f>PROPER(Currency)&amp;_xll.qlInterestRateIndexTenor(G24)&amp;"CapletVol"</f>
        <v>Jpy3MCapletVol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JPYON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41830</v>
      </c>
      <c r="D40" s="148">
        <f>EvaluationDate</f>
        <v>41830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41834</v>
      </c>
      <c r="D41" s="148">
        <f>E4</f>
        <v>41834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obj_004d6#0002</v>
      </c>
      <c r="D42" s="149" t="str">
        <f>_xll.qlDiscountingSwapEngine(,DiscountCurve,IncludeSettlementDate,SettlementDate,NPVDate)</f>
        <v>obj_004d6#0002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 ca="1">_xll.ohTrigger(AllTriggers,C43,ISERROR(C35),ISERROR(G35))</f>
        <v>#NAME?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_xll.qlInstrumentNPV(SwapID,C45)</f>
        <v>#NAME?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#NAME?</v>
      </c>
      <c r="D49" s="156"/>
      <c r="E49" s="156"/>
      <c r="F49" s="152"/>
      <c r="G49" s="153" t="e">
        <f ca="1">G$25-NPV/G$51/10000</f>
        <v>#NAME?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F24 B24">
      <formula1>"JpyLibor3M,JpyLibor6M"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obj_004dc#0008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60</v>
      </c>
      <c r="G1" s="31">
        <f>FirstNominal/Payments</f>
        <v>16666.666666666668</v>
      </c>
      <c r="H1" s="37">
        <f>Pricing!$C$25</f>
        <v>0</v>
      </c>
      <c r="I1" s="38">
        <f>SUM(_xll.ohPack(I4:I123))</f>
        <v>-999999.99999999919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41834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-16666.666666666668</v>
      </c>
    </row>
    <row r="5" spans="1:9" x14ac:dyDescent="0.2">
      <c r="A5">
        <v>2</v>
      </c>
      <c r="B5" s="42">
        <v>42018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983333.33333333337</v>
      </c>
      <c r="H5" s="52">
        <f t="shared" ref="H5:H36" si="4">IF(ISNA($B6),NA(),H4+I4)</f>
        <v>983333.33333333337</v>
      </c>
      <c r="I5" s="53">
        <f t="shared" si="2"/>
        <v>-16666.666666666668</v>
      </c>
    </row>
    <row r="6" spans="1:9" x14ac:dyDescent="0.2">
      <c r="A6">
        <v>3</v>
      </c>
      <c r="B6" s="42">
        <v>42199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966666.66666666674</v>
      </c>
      <c r="H6" s="52">
        <f t="shared" si="4"/>
        <v>966666.66666666674</v>
      </c>
      <c r="I6" s="53">
        <f t="shared" si="2"/>
        <v>-16666.666666666668</v>
      </c>
    </row>
    <row r="7" spans="1:9" x14ac:dyDescent="0.2">
      <c r="A7">
        <v>4</v>
      </c>
      <c r="B7" s="42">
        <v>42383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950000.00000000012</v>
      </c>
      <c r="H7" s="52">
        <f t="shared" si="4"/>
        <v>950000.00000000012</v>
      </c>
      <c r="I7" s="53">
        <f t="shared" si="2"/>
        <v>-16666.666666666668</v>
      </c>
    </row>
    <row r="8" spans="1:9" x14ac:dyDescent="0.2">
      <c r="A8">
        <v>5</v>
      </c>
      <c r="B8" s="42">
        <v>42565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933333.33333333349</v>
      </c>
      <c r="H8" s="52">
        <f t="shared" si="4"/>
        <v>933333.33333333349</v>
      </c>
      <c r="I8" s="53">
        <f t="shared" si="2"/>
        <v>-16666.666666666668</v>
      </c>
    </row>
    <row r="9" spans="1:9" x14ac:dyDescent="0.2">
      <c r="A9">
        <v>6</v>
      </c>
      <c r="B9" s="42">
        <v>42751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916666.66666666686</v>
      </c>
      <c r="H9" s="52">
        <f t="shared" si="4"/>
        <v>916666.66666666686</v>
      </c>
      <c r="I9" s="53">
        <f t="shared" si="2"/>
        <v>-16666.666666666668</v>
      </c>
    </row>
    <row r="10" spans="1:9" x14ac:dyDescent="0.2">
      <c r="A10">
        <v>7</v>
      </c>
      <c r="B10" s="42">
        <v>42930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900000.00000000023</v>
      </c>
      <c r="H10" s="52">
        <f t="shared" si="4"/>
        <v>900000.00000000023</v>
      </c>
      <c r="I10" s="53">
        <f t="shared" si="2"/>
        <v>-16666.666666666668</v>
      </c>
    </row>
    <row r="11" spans="1:9" x14ac:dyDescent="0.2">
      <c r="A11">
        <v>8</v>
      </c>
      <c r="B11" s="42">
        <v>43115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883333.3333333336</v>
      </c>
      <c r="H11" s="52">
        <f t="shared" si="4"/>
        <v>883333.3333333336</v>
      </c>
      <c r="I11" s="53">
        <f t="shared" si="2"/>
        <v>-16666.666666666668</v>
      </c>
    </row>
    <row r="12" spans="1:9" x14ac:dyDescent="0.2">
      <c r="A12">
        <v>9</v>
      </c>
      <c r="B12" s="42">
        <v>43297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866666.66666666698</v>
      </c>
      <c r="H12" s="52">
        <f t="shared" si="4"/>
        <v>866666.66666666698</v>
      </c>
      <c r="I12" s="53">
        <f t="shared" si="2"/>
        <v>-16666.666666666668</v>
      </c>
    </row>
    <row r="13" spans="1:9" x14ac:dyDescent="0.2">
      <c r="A13">
        <v>10</v>
      </c>
      <c r="B13" s="42">
        <v>43479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850000.00000000035</v>
      </c>
      <c r="H13" s="52">
        <f t="shared" si="4"/>
        <v>850000.00000000035</v>
      </c>
      <c r="I13" s="53">
        <f t="shared" si="2"/>
        <v>-16666.666666666668</v>
      </c>
    </row>
    <row r="14" spans="1:9" x14ac:dyDescent="0.2">
      <c r="A14">
        <v>11</v>
      </c>
      <c r="B14" s="42">
        <v>43661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833333.33333333372</v>
      </c>
      <c r="H14" s="52">
        <f t="shared" si="4"/>
        <v>833333.33333333372</v>
      </c>
      <c r="I14" s="53">
        <f t="shared" si="2"/>
        <v>-16666.666666666668</v>
      </c>
    </row>
    <row r="15" spans="1:9" x14ac:dyDescent="0.2">
      <c r="A15">
        <v>12</v>
      </c>
      <c r="B15" s="42">
        <v>43844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816666.66666666709</v>
      </c>
      <c r="H15" s="52">
        <f t="shared" si="4"/>
        <v>816666.66666666709</v>
      </c>
      <c r="I15" s="53">
        <f t="shared" si="2"/>
        <v>-16666.666666666668</v>
      </c>
    </row>
    <row r="16" spans="1:9" x14ac:dyDescent="0.2">
      <c r="A16">
        <v>13</v>
      </c>
      <c r="B16" s="42">
        <v>44026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800000.00000000047</v>
      </c>
      <c r="H16" s="52">
        <f t="shared" si="4"/>
        <v>800000.00000000047</v>
      </c>
      <c r="I16" s="53">
        <f t="shared" si="2"/>
        <v>-16666.666666666668</v>
      </c>
    </row>
    <row r="17" spans="1:9" x14ac:dyDescent="0.2">
      <c r="A17">
        <v>14</v>
      </c>
      <c r="B17" s="42">
        <v>44210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783333.33333333384</v>
      </c>
      <c r="H17" s="52">
        <f t="shared" si="4"/>
        <v>783333.33333333384</v>
      </c>
      <c r="I17" s="53">
        <f t="shared" si="2"/>
        <v>-16666.666666666668</v>
      </c>
    </row>
    <row r="18" spans="1:9" x14ac:dyDescent="0.2">
      <c r="A18">
        <v>15</v>
      </c>
      <c r="B18" s="42">
        <v>44391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766666.66666666721</v>
      </c>
      <c r="H18" s="52">
        <f t="shared" si="4"/>
        <v>766666.66666666721</v>
      </c>
      <c r="I18" s="53">
        <f t="shared" si="2"/>
        <v>-16666.666666666668</v>
      </c>
    </row>
    <row r="19" spans="1:9" x14ac:dyDescent="0.2">
      <c r="A19">
        <v>16</v>
      </c>
      <c r="B19" s="42">
        <v>44575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750000.00000000058</v>
      </c>
      <c r="H19" s="52">
        <f t="shared" si="4"/>
        <v>750000.00000000058</v>
      </c>
      <c r="I19" s="53">
        <f t="shared" si="2"/>
        <v>-16666.666666666668</v>
      </c>
    </row>
    <row r="20" spans="1:9" x14ac:dyDescent="0.2">
      <c r="A20">
        <v>17</v>
      </c>
      <c r="B20" s="42">
        <v>44756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733333.33333333395</v>
      </c>
      <c r="H20" s="52">
        <f t="shared" si="4"/>
        <v>733333.33333333395</v>
      </c>
      <c r="I20" s="53">
        <f t="shared" si="2"/>
        <v>-16666.666666666668</v>
      </c>
    </row>
    <row r="21" spans="1:9" x14ac:dyDescent="0.2">
      <c r="A21">
        <v>18</v>
      </c>
      <c r="B21" s="42">
        <v>44942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716666.66666666733</v>
      </c>
      <c r="H21" s="52">
        <f t="shared" si="4"/>
        <v>716666.66666666733</v>
      </c>
      <c r="I21" s="53">
        <f t="shared" si="2"/>
        <v>-16666.666666666668</v>
      </c>
    </row>
    <row r="22" spans="1:9" x14ac:dyDescent="0.2">
      <c r="A22">
        <v>19</v>
      </c>
      <c r="B22" s="42">
        <v>45121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700000.0000000007</v>
      </c>
      <c r="H22" s="52">
        <f t="shared" si="4"/>
        <v>700000.0000000007</v>
      </c>
      <c r="I22" s="53">
        <f t="shared" si="2"/>
        <v>-16666.666666666668</v>
      </c>
    </row>
    <row r="23" spans="1:9" x14ac:dyDescent="0.2">
      <c r="A23">
        <v>20</v>
      </c>
      <c r="B23" s="42">
        <v>45306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683333.33333333407</v>
      </c>
      <c r="H23" s="52">
        <f t="shared" si="4"/>
        <v>683333.33333333407</v>
      </c>
      <c r="I23" s="53">
        <f t="shared" si="2"/>
        <v>-16666.666666666668</v>
      </c>
    </row>
    <row r="24" spans="1:9" x14ac:dyDescent="0.2">
      <c r="A24">
        <v>21</v>
      </c>
      <c r="B24" s="42">
        <v>45488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666666.66666666744</v>
      </c>
      <c r="H24" s="52">
        <f t="shared" si="4"/>
        <v>666666.66666666744</v>
      </c>
      <c r="I24" s="53">
        <f t="shared" si="2"/>
        <v>-16666.666666666668</v>
      </c>
    </row>
    <row r="25" spans="1:9" x14ac:dyDescent="0.2">
      <c r="A25">
        <v>22</v>
      </c>
      <c r="B25" s="42">
        <v>45671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650000.00000000081</v>
      </c>
      <c r="H25" s="52">
        <f t="shared" si="4"/>
        <v>650000.00000000081</v>
      </c>
      <c r="I25" s="53">
        <f t="shared" si="2"/>
        <v>-16666.666666666668</v>
      </c>
    </row>
    <row r="26" spans="1:9" x14ac:dyDescent="0.2">
      <c r="A26">
        <v>23</v>
      </c>
      <c r="B26" s="42">
        <v>45852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633333.33333333419</v>
      </c>
      <c r="H26" s="52">
        <f t="shared" si="4"/>
        <v>633333.33333333419</v>
      </c>
      <c r="I26" s="53">
        <f t="shared" si="2"/>
        <v>-16666.666666666668</v>
      </c>
    </row>
    <row r="27" spans="1:9" x14ac:dyDescent="0.2">
      <c r="A27">
        <v>24</v>
      </c>
      <c r="B27" s="42">
        <v>46036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616666.66666666756</v>
      </c>
      <c r="H27" s="52">
        <f t="shared" si="4"/>
        <v>616666.66666666756</v>
      </c>
      <c r="I27" s="53">
        <f t="shared" si="2"/>
        <v>-16666.666666666668</v>
      </c>
    </row>
    <row r="28" spans="1:9" x14ac:dyDescent="0.2">
      <c r="A28">
        <v>25</v>
      </c>
      <c r="B28" s="42">
        <v>46217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600000.00000000093</v>
      </c>
      <c r="H28" s="52">
        <f t="shared" si="4"/>
        <v>600000.00000000093</v>
      </c>
      <c r="I28" s="53">
        <f t="shared" si="2"/>
        <v>-16666.666666666668</v>
      </c>
    </row>
    <row r="29" spans="1:9" x14ac:dyDescent="0.2">
      <c r="A29">
        <v>26</v>
      </c>
      <c r="B29" s="42">
        <v>46401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583333.3333333343</v>
      </c>
      <c r="H29" s="52">
        <f t="shared" si="4"/>
        <v>583333.3333333343</v>
      </c>
      <c r="I29" s="53">
        <f t="shared" si="2"/>
        <v>-16666.666666666668</v>
      </c>
    </row>
    <row r="30" spans="1:9" x14ac:dyDescent="0.2">
      <c r="A30">
        <v>27</v>
      </c>
      <c r="B30" s="42">
        <v>46582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566666.66666666768</v>
      </c>
      <c r="H30" s="52">
        <f t="shared" si="4"/>
        <v>566666.66666666768</v>
      </c>
      <c r="I30" s="53">
        <f t="shared" si="2"/>
        <v>-16666.666666666668</v>
      </c>
    </row>
    <row r="31" spans="1:9" x14ac:dyDescent="0.2">
      <c r="A31">
        <v>28</v>
      </c>
      <c r="B31" s="42">
        <v>46766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550000.00000000105</v>
      </c>
      <c r="H31" s="52">
        <f t="shared" si="4"/>
        <v>550000.00000000105</v>
      </c>
      <c r="I31" s="53">
        <f t="shared" si="2"/>
        <v>-16666.666666666668</v>
      </c>
    </row>
    <row r="32" spans="1:9" x14ac:dyDescent="0.2">
      <c r="A32">
        <v>29</v>
      </c>
      <c r="B32" s="42">
        <v>46948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533333.33333333442</v>
      </c>
      <c r="H32" s="52">
        <f t="shared" si="4"/>
        <v>533333.33333333442</v>
      </c>
      <c r="I32" s="53">
        <f t="shared" si="2"/>
        <v>-16666.666666666668</v>
      </c>
    </row>
    <row r="33" spans="1:9" x14ac:dyDescent="0.2">
      <c r="A33">
        <v>30</v>
      </c>
      <c r="B33" s="42">
        <v>47133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516666.66666666773</v>
      </c>
      <c r="H33" s="52">
        <f t="shared" si="4"/>
        <v>516666.66666666773</v>
      </c>
      <c r="I33" s="53">
        <f t="shared" si="2"/>
        <v>-16666.666666666668</v>
      </c>
    </row>
    <row r="34" spans="1:9" x14ac:dyDescent="0.2">
      <c r="A34">
        <v>31</v>
      </c>
      <c r="B34" s="42">
        <v>47315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500000.00000000105</v>
      </c>
      <c r="H34" s="52">
        <f t="shared" si="4"/>
        <v>500000.00000000105</v>
      </c>
      <c r="I34" s="53">
        <f t="shared" si="2"/>
        <v>-16666.666666666668</v>
      </c>
    </row>
    <row r="35" spans="1:9" x14ac:dyDescent="0.2">
      <c r="A35">
        <v>32</v>
      </c>
      <c r="B35" s="42">
        <v>47497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483333.33333333436</v>
      </c>
      <c r="H35" s="52">
        <f t="shared" si="4"/>
        <v>483333.33333333436</v>
      </c>
      <c r="I35" s="53">
        <f t="shared" si="2"/>
        <v>-16666.666666666668</v>
      </c>
    </row>
    <row r="36" spans="1:9" x14ac:dyDescent="0.2">
      <c r="A36">
        <v>33</v>
      </c>
      <c r="B36" s="42">
        <v>47679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466666.66666666768</v>
      </c>
      <c r="H36" s="52">
        <f t="shared" si="4"/>
        <v>466666.66666666768</v>
      </c>
      <c r="I36" s="53">
        <f t="shared" ref="I36:I67" si="7">PPMT(Rate,$A36,Payments,FirstNominal)</f>
        <v>-16666.666666666668</v>
      </c>
    </row>
    <row r="37" spans="1:9" x14ac:dyDescent="0.2">
      <c r="A37">
        <v>34</v>
      </c>
      <c r="B37" s="42">
        <v>47862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450000.00000000099</v>
      </c>
      <c r="H37" s="52">
        <f t="shared" ref="H37:H68" si="9">IF(ISNA($B38),NA(),H36+I36)</f>
        <v>450000.00000000099</v>
      </c>
      <c r="I37" s="53">
        <f t="shared" si="7"/>
        <v>-16666.666666666668</v>
      </c>
    </row>
    <row r="38" spans="1:9" x14ac:dyDescent="0.2">
      <c r="A38">
        <v>35</v>
      </c>
      <c r="B38" s="42">
        <v>48043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433333.3333333343</v>
      </c>
      <c r="H38" s="52">
        <f t="shared" si="9"/>
        <v>433333.3333333343</v>
      </c>
      <c r="I38" s="53">
        <f t="shared" si="7"/>
        <v>-16666.666666666668</v>
      </c>
    </row>
    <row r="39" spans="1:9" x14ac:dyDescent="0.2">
      <c r="A39">
        <v>36</v>
      </c>
      <c r="B39" s="42">
        <v>48227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416666.66666666762</v>
      </c>
      <c r="H39" s="52">
        <f t="shared" si="9"/>
        <v>416666.66666666762</v>
      </c>
      <c r="I39" s="53">
        <f t="shared" si="7"/>
        <v>-16666.666666666668</v>
      </c>
    </row>
    <row r="40" spans="1:9" x14ac:dyDescent="0.2">
      <c r="A40">
        <v>37</v>
      </c>
      <c r="B40" s="42">
        <v>48409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400000.00000000093</v>
      </c>
      <c r="H40" s="52">
        <f t="shared" si="9"/>
        <v>400000.00000000093</v>
      </c>
      <c r="I40" s="53">
        <f t="shared" si="7"/>
        <v>-16666.666666666668</v>
      </c>
    </row>
    <row r="41" spans="1:9" x14ac:dyDescent="0.2">
      <c r="A41">
        <v>38</v>
      </c>
      <c r="B41" s="42">
        <v>48593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383333.33333333425</v>
      </c>
      <c r="H41" s="52">
        <f t="shared" si="9"/>
        <v>383333.33333333425</v>
      </c>
      <c r="I41" s="53">
        <f t="shared" si="7"/>
        <v>-16666.666666666668</v>
      </c>
    </row>
    <row r="42" spans="1:9" x14ac:dyDescent="0.2">
      <c r="A42">
        <v>39</v>
      </c>
      <c r="B42" s="42">
        <v>48774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366666.66666666756</v>
      </c>
      <c r="H42" s="52">
        <f t="shared" si="9"/>
        <v>366666.66666666756</v>
      </c>
      <c r="I42" s="53">
        <f t="shared" si="7"/>
        <v>-16666.666666666668</v>
      </c>
    </row>
    <row r="43" spans="1:9" x14ac:dyDescent="0.2">
      <c r="A43">
        <v>40</v>
      </c>
      <c r="B43" s="42">
        <v>48960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350000.00000000087</v>
      </c>
      <c r="H43" s="52">
        <f t="shared" si="9"/>
        <v>350000.00000000087</v>
      </c>
      <c r="I43" s="53">
        <f t="shared" si="7"/>
        <v>-16666.666666666668</v>
      </c>
    </row>
    <row r="44" spans="1:9" x14ac:dyDescent="0.2">
      <c r="A44">
        <v>41</v>
      </c>
      <c r="B44" s="42">
        <v>49139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333333.33333333419</v>
      </c>
      <c r="H44" s="52">
        <f t="shared" si="9"/>
        <v>333333.33333333419</v>
      </c>
      <c r="I44" s="53">
        <f t="shared" si="7"/>
        <v>-16666.666666666668</v>
      </c>
    </row>
    <row r="45" spans="1:9" x14ac:dyDescent="0.2">
      <c r="A45">
        <v>42</v>
      </c>
      <c r="B45" s="42">
        <v>49324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316666.6666666675</v>
      </c>
      <c r="H45" s="52">
        <f t="shared" si="9"/>
        <v>316666.6666666675</v>
      </c>
      <c r="I45" s="53">
        <f t="shared" si="7"/>
        <v>-16666.666666666668</v>
      </c>
    </row>
    <row r="46" spans="1:9" x14ac:dyDescent="0.2">
      <c r="A46">
        <v>43</v>
      </c>
      <c r="B46" s="42">
        <v>49506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300000.00000000081</v>
      </c>
      <c r="H46" s="52">
        <f t="shared" si="9"/>
        <v>300000.00000000081</v>
      </c>
      <c r="I46" s="53">
        <f t="shared" si="7"/>
        <v>-16666.666666666668</v>
      </c>
    </row>
    <row r="47" spans="1:9" x14ac:dyDescent="0.2">
      <c r="A47">
        <v>44</v>
      </c>
      <c r="B47" s="42">
        <v>49688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283333.33333333413</v>
      </c>
      <c r="H47" s="52">
        <f t="shared" si="9"/>
        <v>283333.33333333413</v>
      </c>
      <c r="I47" s="53">
        <f t="shared" si="7"/>
        <v>-16666.666666666668</v>
      </c>
    </row>
    <row r="48" spans="1:9" x14ac:dyDescent="0.2">
      <c r="A48">
        <v>45</v>
      </c>
      <c r="B48" s="42">
        <v>49870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266666.66666666744</v>
      </c>
      <c r="H48" s="52">
        <f t="shared" si="9"/>
        <v>266666.66666666744</v>
      </c>
      <c r="I48" s="53">
        <f t="shared" si="7"/>
        <v>-16666.666666666668</v>
      </c>
    </row>
    <row r="49" spans="1:9" x14ac:dyDescent="0.2">
      <c r="A49">
        <v>46</v>
      </c>
      <c r="B49" s="42">
        <v>50054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250000.00000000079</v>
      </c>
      <c r="H49" s="52">
        <f t="shared" si="9"/>
        <v>250000.00000000079</v>
      </c>
      <c r="I49" s="53">
        <f t="shared" si="7"/>
        <v>-16666.666666666668</v>
      </c>
    </row>
    <row r="50" spans="1:9" x14ac:dyDescent="0.2">
      <c r="A50">
        <v>47</v>
      </c>
      <c r="B50" s="42">
        <v>50235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233333.33333333413</v>
      </c>
      <c r="H50" s="52">
        <f t="shared" si="9"/>
        <v>233333.33333333413</v>
      </c>
      <c r="I50" s="53">
        <f t="shared" si="7"/>
        <v>-16666.666666666668</v>
      </c>
    </row>
    <row r="51" spans="1:9" x14ac:dyDescent="0.2">
      <c r="A51">
        <v>48</v>
      </c>
      <c r="B51" s="42">
        <v>50419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216666.66666666747</v>
      </c>
      <c r="H51" s="52">
        <f t="shared" si="9"/>
        <v>216666.66666666747</v>
      </c>
      <c r="I51" s="53">
        <f t="shared" si="7"/>
        <v>-16666.666666666668</v>
      </c>
    </row>
    <row r="52" spans="1:9" x14ac:dyDescent="0.2">
      <c r="A52">
        <v>49</v>
      </c>
      <c r="B52" s="42">
        <v>50600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200000.00000000081</v>
      </c>
      <c r="H52" s="52">
        <f t="shared" si="9"/>
        <v>200000.00000000081</v>
      </c>
      <c r="I52" s="53">
        <f t="shared" si="7"/>
        <v>-16666.666666666668</v>
      </c>
    </row>
    <row r="53" spans="1:9" x14ac:dyDescent="0.2">
      <c r="A53">
        <v>50</v>
      </c>
      <c r="B53" s="42">
        <v>50784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183333.33333333416</v>
      </c>
      <c r="H53" s="52">
        <f t="shared" si="9"/>
        <v>183333.33333333416</v>
      </c>
      <c r="I53" s="53">
        <f t="shared" si="7"/>
        <v>-16666.666666666668</v>
      </c>
    </row>
    <row r="54" spans="1:9" x14ac:dyDescent="0.2">
      <c r="A54">
        <v>51</v>
      </c>
      <c r="B54" s="42">
        <v>50965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166666.6666666675</v>
      </c>
      <c r="H54" s="52">
        <f t="shared" si="9"/>
        <v>166666.6666666675</v>
      </c>
      <c r="I54" s="53">
        <f t="shared" si="7"/>
        <v>-16666.666666666668</v>
      </c>
    </row>
    <row r="55" spans="1:9" x14ac:dyDescent="0.2">
      <c r="A55">
        <v>52</v>
      </c>
      <c r="B55" s="42">
        <v>51151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150000.00000000084</v>
      </c>
      <c r="H55" s="52">
        <f t="shared" si="9"/>
        <v>150000.00000000084</v>
      </c>
      <c r="I55" s="53">
        <f t="shared" si="7"/>
        <v>-16666.666666666668</v>
      </c>
    </row>
    <row r="56" spans="1:9" x14ac:dyDescent="0.2">
      <c r="A56">
        <v>53</v>
      </c>
      <c r="B56" s="42">
        <v>51333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133333.33333333419</v>
      </c>
      <c r="H56" s="52">
        <f t="shared" si="9"/>
        <v>133333.33333333419</v>
      </c>
      <c r="I56" s="53">
        <f t="shared" si="7"/>
        <v>-16666.666666666668</v>
      </c>
    </row>
    <row r="57" spans="1:9" x14ac:dyDescent="0.2">
      <c r="A57">
        <v>54</v>
      </c>
      <c r="B57" s="42">
        <v>51515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116666.66666666752</v>
      </c>
      <c r="H57" s="52">
        <f t="shared" si="9"/>
        <v>116666.66666666752</v>
      </c>
      <c r="I57" s="53">
        <f t="shared" si="7"/>
        <v>-16666.666666666668</v>
      </c>
    </row>
    <row r="58" spans="1:9" x14ac:dyDescent="0.2">
      <c r="A58">
        <v>55</v>
      </c>
      <c r="B58" s="42">
        <v>51697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100000.00000000084</v>
      </c>
      <c r="H58" s="52">
        <f t="shared" si="9"/>
        <v>100000.00000000084</v>
      </c>
      <c r="I58" s="53">
        <f t="shared" si="7"/>
        <v>-16666.666666666668</v>
      </c>
    </row>
    <row r="59" spans="1:9" x14ac:dyDescent="0.2">
      <c r="A59">
        <v>56</v>
      </c>
      <c r="B59" s="42">
        <v>51880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83333.333333334172</v>
      </c>
      <c r="H59" s="52">
        <f t="shared" si="9"/>
        <v>83333.333333334172</v>
      </c>
      <c r="I59" s="53">
        <f t="shared" si="7"/>
        <v>-16666.666666666668</v>
      </c>
    </row>
    <row r="60" spans="1:9" x14ac:dyDescent="0.2">
      <c r="A60">
        <v>57</v>
      </c>
      <c r="B60" s="42">
        <v>52061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66666.666666667501</v>
      </c>
      <c r="H60" s="52">
        <f t="shared" si="9"/>
        <v>66666.666666667501</v>
      </c>
      <c r="I60" s="53">
        <f t="shared" si="7"/>
        <v>-16666.666666666668</v>
      </c>
    </row>
    <row r="61" spans="1:9" x14ac:dyDescent="0.2">
      <c r="A61">
        <v>58</v>
      </c>
      <c r="B61" s="42">
        <v>52245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50000.000000000829</v>
      </c>
      <c r="H61" s="52">
        <f t="shared" si="9"/>
        <v>50000.000000000829</v>
      </c>
      <c r="I61" s="53">
        <f t="shared" si="7"/>
        <v>-16666.666666666668</v>
      </c>
    </row>
    <row r="62" spans="1:9" x14ac:dyDescent="0.2">
      <c r="A62">
        <v>59</v>
      </c>
      <c r="B62" s="42">
        <v>52426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33333.333333334158</v>
      </c>
      <c r="H62" s="52">
        <f t="shared" si="9"/>
        <v>33333.333333334158</v>
      </c>
      <c r="I62" s="53">
        <f t="shared" si="7"/>
        <v>-16666.666666666668</v>
      </c>
    </row>
    <row r="63" spans="1:9" x14ac:dyDescent="0.2">
      <c r="A63">
        <v>60</v>
      </c>
      <c r="B63" s="42">
        <v>52610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16666.66666666749</v>
      </c>
      <c r="H63" s="52">
        <f t="shared" si="9"/>
        <v>16666.66666666749</v>
      </c>
      <c r="I63" s="53">
        <f t="shared" si="7"/>
        <v>-16666.666666666668</v>
      </c>
    </row>
    <row r="64" spans="1:9" x14ac:dyDescent="0.2">
      <c r="A64">
        <v>61</v>
      </c>
      <c r="B64" s="42">
        <v>52792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2" t="s">
        <v>31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4"/>
    </row>
    <row r="2" spans="1:21" ht="34.5" thickBot="1" x14ac:dyDescent="0.25">
      <c r="A2" s="193" t="s">
        <v>65</v>
      </c>
      <c r="B2" s="194" t="str">
        <f t="array" ref="B2:U122">_xll.qlSwapLegAnalysis(SwapID,0)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21" x14ac:dyDescent="0.2">
      <c r="A3" s="196">
        <f t="array" ref="A3:A122">_xll.qlYieldTSDiscount(DiscountCurve,_xll.ohPack(B3:B122))</f>
        <v>0.9996905988689917</v>
      </c>
      <c r="B3" s="197">
        <v>42018</v>
      </c>
      <c r="C3" s="198">
        <v>912.69111111111101</v>
      </c>
      <c r="D3" s="198">
        <v>1000000</v>
      </c>
      <c r="E3" s="197">
        <v>41834</v>
      </c>
      <c r="F3" s="197">
        <v>42018</v>
      </c>
      <c r="G3" s="199">
        <v>184</v>
      </c>
      <c r="H3" s="200" t="str">
        <v>JPYLibor6M Actual/360</v>
      </c>
      <c r="I3" s="201">
        <v>2</v>
      </c>
      <c r="J3" s="197">
        <v>41830</v>
      </c>
      <c r="K3" s="199" t="str">
        <v>Actual/360</v>
      </c>
      <c r="L3" s="202">
        <v>0.51111111111111107</v>
      </c>
      <c r="M3" s="203">
        <v>1.7857000000000001E-3</v>
      </c>
      <c r="N3" s="203" t="str">
        <v>#N/A</v>
      </c>
      <c r="O3" s="204">
        <v>1</v>
      </c>
      <c r="P3" s="203">
        <v>1.7857000000000001E-3</v>
      </c>
      <c r="Q3" s="203">
        <v>0</v>
      </c>
      <c r="R3" s="203">
        <v>0</v>
      </c>
      <c r="S3" s="203" t="str">
        <v>#N/A</v>
      </c>
      <c r="T3" s="203" t="str">
        <v>#N/A</v>
      </c>
      <c r="U3" s="205" t="str">
        <v>#N/A</v>
      </c>
    </row>
    <row r="4" spans="1:21" x14ac:dyDescent="0.2">
      <c r="A4" s="206">
        <v>0.99939333503865602</v>
      </c>
      <c r="B4" s="177">
        <v>42199</v>
      </c>
      <c r="C4" s="187">
        <v>829.58333333316148</v>
      </c>
      <c r="D4" s="187">
        <v>1000000</v>
      </c>
      <c r="E4" s="177">
        <v>42018</v>
      </c>
      <c r="F4" s="177">
        <v>42199</v>
      </c>
      <c r="G4" s="186">
        <v>181</v>
      </c>
      <c r="H4" s="188" t="str">
        <v>JPYLibor6M Actual/360</v>
      </c>
      <c r="I4" s="189">
        <v>2</v>
      </c>
      <c r="J4" s="177">
        <v>42016</v>
      </c>
      <c r="K4" s="186" t="str">
        <v>Actual/360</v>
      </c>
      <c r="L4" s="190">
        <v>0.50277777777777777</v>
      </c>
      <c r="M4" s="191">
        <v>1.6499999999996583E-3</v>
      </c>
      <c r="N4" s="191" t="str">
        <v>#N/A</v>
      </c>
      <c r="O4" s="192">
        <v>1</v>
      </c>
      <c r="P4" s="191">
        <v>1.6499999999996583E-3</v>
      </c>
      <c r="Q4" s="191">
        <v>0</v>
      </c>
      <c r="R4" s="191">
        <v>0</v>
      </c>
      <c r="S4" s="191" t="str">
        <v>#N/A</v>
      </c>
      <c r="T4" s="191" t="str">
        <v>#N/A</v>
      </c>
      <c r="U4" s="207" t="str">
        <v>#N/A</v>
      </c>
    </row>
    <row r="5" spans="1:21" x14ac:dyDescent="0.2">
      <c r="A5" s="206">
        <v>0.99909114418207257</v>
      </c>
      <c r="B5" s="177">
        <v>42383</v>
      </c>
      <c r="C5" s="187">
        <v>814.68249626537317</v>
      </c>
      <c r="D5" s="187">
        <v>1000000</v>
      </c>
      <c r="E5" s="177">
        <v>42199</v>
      </c>
      <c r="F5" s="177">
        <v>42383</v>
      </c>
      <c r="G5" s="186">
        <v>184</v>
      </c>
      <c r="H5" s="188" t="str">
        <v>JPYLibor6M Actual/360</v>
      </c>
      <c r="I5" s="189">
        <v>2</v>
      </c>
      <c r="J5" s="177">
        <v>42195</v>
      </c>
      <c r="K5" s="186" t="str">
        <v>Actual/360</v>
      </c>
      <c r="L5" s="190">
        <v>0.51111111111111107</v>
      </c>
      <c r="M5" s="191">
        <v>1.593944014432252E-3</v>
      </c>
      <c r="N5" s="191" t="str">
        <v>#N/A</v>
      </c>
      <c r="O5" s="192">
        <v>1</v>
      </c>
      <c r="P5" s="191">
        <v>1.593944014432252E-3</v>
      </c>
      <c r="Q5" s="191">
        <v>0</v>
      </c>
      <c r="R5" s="191">
        <v>0</v>
      </c>
      <c r="S5" s="191" t="str">
        <v>#N/A</v>
      </c>
      <c r="T5" s="191" t="str">
        <v>#N/A</v>
      </c>
      <c r="U5" s="207" t="str">
        <v>#N/A</v>
      </c>
    </row>
    <row r="6" spans="1:21" x14ac:dyDescent="0.2">
      <c r="A6" s="206">
        <v>0.99879241773753868</v>
      </c>
      <c r="B6" s="177">
        <v>42565</v>
      </c>
      <c r="C6" s="187">
        <v>797.58017843856157</v>
      </c>
      <c r="D6" s="187">
        <v>1000000</v>
      </c>
      <c r="E6" s="177">
        <v>42383</v>
      </c>
      <c r="F6" s="177">
        <v>42565</v>
      </c>
      <c r="G6" s="186">
        <v>182</v>
      </c>
      <c r="H6" s="188" t="str">
        <v>JPYLibor6M Actual/360</v>
      </c>
      <c r="I6" s="189">
        <v>2</v>
      </c>
      <c r="J6" s="177">
        <v>42381</v>
      </c>
      <c r="K6" s="186" t="str">
        <v>Actual/360</v>
      </c>
      <c r="L6" s="190">
        <v>0.50555555555555554</v>
      </c>
      <c r="M6" s="191">
        <v>1.5776311221861658E-3</v>
      </c>
      <c r="N6" s="191" t="str">
        <v>#N/A</v>
      </c>
      <c r="O6" s="192">
        <v>1</v>
      </c>
      <c r="P6" s="191">
        <v>1.577631122186166E-3</v>
      </c>
      <c r="Q6" s="191">
        <v>-2.1684043449710089E-19</v>
      </c>
      <c r="R6" s="191">
        <v>0</v>
      </c>
      <c r="S6" s="191" t="str">
        <v>#N/A</v>
      </c>
      <c r="T6" s="191" t="str">
        <v>#N/A</v>
      </c>
      <c r="U6" s="207" t="str">
        <v>#N/A</v>
      </c>
    </row>
    <row r="7" spans="1:21" x14ac:dyDescent="0.2">
      <c r="A7" s="206">
        <v>0.99846008294368249</v>
      </c>
      <c r="B7" s="177">
        <v>42751</v>
      </c>
      <c r="C7" s="187">
        <v>857.32507952229741</v>
      </c>
      <c r="D7" s="187">
        <v>1000000</v>
      </c>
      <c r="E7" s="177">
        <v>42565</v>
      </c>
      <c r="F7" s="177">
        <v>42751</v>
      </c>
      <c r="G7" s="186">
        <v>186</v>
      </c>
      <c r="H7" s="188" t="str">
        <v>JPYLibor6M Actual/360</v>
      </c>
      <c r="I7" s="189">
        <v>2</v>
      </c>
      <c r="J7" s="177">
        <v>42563</v>
      </c>
      <c r="K7" s="186" t="str">
        <v>Actual/360</v>
      </c>
      <c r="L7" s="190">
        <v>0.51666666666666672</v>
      </c>
      <c r="M7" s="191">
        <v>1.6593388635915433E-3</v>
      </c>
      <c r="N7" s="191" t="str">
        <v>#N/A</v>
      </c>
      <c r="O7" s="192">
        <v>1</v>
      </c>
      <c r="P7" s="191">
        <v>1.6593388635915433E-3</v>
      </c>
      <c r="Q7" s="191">
        <v>0</v>
      </c>
      <c r="R7" s="191">
        <v>0</v>
      </c>
      <c r="S7" s="191" t="str">
        <v>#N/A</v>
      </c>
      <c r="T7" s="191" t="str">
        <v>#N/A</v>
      </c>
      <c r="U7" s="207" t="str">
        <v>#N/A</v>
      </c>
    </row>
    <row r="8" spans="1:21" x14ac:dyDescent="0.2">
      <c r="A8" s="206">
        <v>0.99811857057704501</v>
      </c>
      <c r="B8" s="177">
        <v>42930</v>
      </c>
      <c r="C8" s="187">
        <v>967.93209430190439</v>
      </c>
      <c r="D8" s="187">
        <v>1000000</v>
      </c>
      <c r="E8" s="177">
        <v>42751</v>
      </c>
      <c r="F8" s="177">
        <v>42930</v>
      </c>
      <c r="G8" s="186">
        <v>179</v>
      </c>
      <c r="H8" s="188" t="str">
        <v>JPYLibor6M Actual/360</v>
      </c>
      <c r="I8" s="189">
        <v>2</v>
      </c>
      <c r="J8" s="177">
        <v>42747</v>
      </c>
      <c r="K8" s="186" t="str">
        <v>Actual/360</v>
      </c>
      <c r="L8" s="190">
        <v>0.49722222222222223</v>
      </c>
      <c r="M8" s="191">
        <v>1.9466790723390256E-3</v>
      </c>
      <c r="N8" s="191" t="str">
        <v>#N/A</v>
      </c>
      <c r="O8" s="192">
        <v>1</v>
      </c>
      <c r="P8" s="191">
        <v>1.9466790723390254E-3</v>
      </c>
      <c r="Q8" s="191">
        <v>2.1684043449710089E-19</v>
      </c>
      <c r="R8" s="191">
        <v>0</v>
      </c>
      <c r="S8" s="191" t="str">
        <v>#N/A</v>
      </c>
      <c r="T8" s="191" t="str">
        <v>#N/A</v>
      </c>
      <c r="U8" s="207" t="str">
        <v>#N/A</v>
      </c>
    </row>
    <row r="9" spans="1:21" x14ac:dyDescent="0.2">
      <c r="A9" s="206">
        <v>0.99773078828718931</v>
      </c>
      <c r="B9" s="177">
        <v>43115</v>
      </c>
      <c r="C9" s="187">
        <v>1258.1550407761988</v>
      </c>
      <c r="D9" s="187">
        <v>1000000</v>
      </c>
      <c r="E9" s="177">
        <v>42930</v>
      </c>
      <c r="F9" s="177">
        <v>43115</v>
      </c>
      <c r="G9" s="186">
        <v>185</v>
      </c>
      <c r="H9" s="188" t="str">
        <v>JPYLibor6M Actual/360</v>
      </c>
      <c r="I9" s="189">
        <v>2</v>
      </c>
      <c r="J9" s="177">
        <v>42928</v>
      </c>
      <c r="K9" s="186" t="str">
        <v>Actual/360</v>
      </c>
      <c r="L9" s="190">
        <v>0.51388888888888884</v>
      </c>
      <c r="M9" s="191">
        <v>2.4483017009699006E-3</v>
      </c>
      <c r="N9" s="191" t="str">
        <v>#N/A</v>
      </c>
      <c r="O9" s="192">
        <v>1</v>
      </c>
      <c r="P9" s="191">
        <v>2.4483017009699006E-3</v>
      </c>
      <c r="Q9" s="191">
        <v>0</v>
      </c>
      <c r="R9" s="191">
        <v>0</v>
      </c>
      <c r="S9" s="191" t="str">
        <v>#N/A</v>
      </c>
      <c r="T9" s="191" t="str">
        <v>#N/A</v>
      </c>
      <c r="U9" s="207" t="str">
        <v>#N/A</v>
      </c>
    </row>
    <row r="10" spans="1:21" x14ac:dyDescent="0.2">
      <c r="A10" s="206">
        <v>0.99719352320107524</v>
      </c>
      <c r="B10" s="177">
        <v>43297</v>
      </c>
      <c r="C10" s="187">
        <v>1579.8603246965915</v>
      </c>
      <c r="D10" s="187">
        <v>1000000</v>
      </c>
      <c r="E10" s="177">
        <v>43115</v>
      </c>
      <c r="F10" s="177">
        <v>43297</v>
      </c>
      <c r="G10" s="186">
        <v>182</v>
      </c>
      <c r="H10" s="188" t="str">
        <v>JPYLibor6M Actual/360</v>
      </c>
      <c r="I10" s="189">
        <v>2</v>
      </c>
      <c r="J10" s="177">
        <v>43111</v>
      </c>
      <c r="K10" s="186" t="str">
        <v>Actual/360</v>
      </c>
      <c r="L10" s="190">
        <v>0.50555555555555554</v>
      </c>
      <c r="M10" s="191">
        <v>3.1249984444547962E-3</v>
      </c>
      <c r="N10" s="191" t="str">
        <v>#N/A</v>
      </c>
      <c r="O10" s="192">
        <v>1</v>
      </c>
      <c r="P10" s="191">
        <v>3.1249984444547962E-3</v>
      </c>
      <c r="Q10" s="191">
        <v>0</v>
      </c>
      <c r="R10" s="191">
        <v>0</v>
      </c>
      <c r="S10" s="191" t="str">
        <v>#N/A</v>
      </c>
      <c r="T10" s="191" t="str">
        <v>#N/A</v>
      </c>
      <c r="U10" s="207" t="str">
        <v>#N/A</v>
      </c>
    </row>
    <row r="11" spans="1:21" x14ac:dyDescent="0.2">
      <c r="A11" s="206">
        <v>0.99637768752234612</v>
      </c>
      <c r="B11" s="177">
        <v>43479</v>
      </c>
      <c r="C11" s="187">
        <v>2000.3504882482036</v>
      </c>
      <c r="D11" s="187">
        <v>1000000</v>
      </c>
      <c r="E11" s="177">
        <v>43297</v>
      </c>
      <c r="F11" s="177">
        <v>43479</v>
      </c>
      <c r="G11" s="186">
        <v>182</v>
      </c>
      <c r="H11" s="188" t="str">
        <v>JPYLibor6M Actual/360</v>
      </c>
      <c r="I11" s="189">
        <v>2</v>
      </c>
      <c r="J11" s="177">
        <v>43293</v>
      </c>
      <c r="K11" s="186" t="str">
        <v>Actual/360</v>
      </c>
      <c r="L11" s="190">
        <v>0.50555555555555554</v>
      </c>
      <c r="M11" s="191">
        <v>3.9567372295019419E-3</v>
      </c>
      <c r="N11" s="191" t="str">
        <v>#N/A</v>
      </c>
      <c r="O11" s="192">
        <v>1</v>
      </c>
      <c r="P11" s="191">
        <v>3.9567372295019419E-3</v>
      </c>
      <c r="Q11" s="191">
        <v>0</v>
      </c>
      <c r="R11" s="191">
        <v>0</v>
      </c>
      <c r="S11" s="191" t="str">
        <v>#N/A</v>
      </c>
      <c r="T11" s="191" t="str">
        <v>#N/A</v>
      </c>
      <c r="U11" s="207" t="str">
        <v>#N/A</v>
      </c>
    </row>
    <row r="12" spans="1:21" x14ac:dyDescent="0.2">
      <c r="A12" s="206">
        <v>0.99525291809851713</v>
      </c>
      <c r="B12" s="177">
        <v>43661</v>
      </c>
      <c r="C12" s="187">
        <v>2502.7161722510632</v>
      </c>
      <c r="D12" s="187">
        <v>1000000</v>
      </c>
      <c r="E12" s="177">
        <v>43479</v>
      </c>
      <c r="F12" s="177">
        <v>43661</v>
      </c>
      <c r="G12" s="186">
        <v>182</v>
      </c>
      <c r="H12" s="188" t="str">
        <v>JPYLibor6M Actual/360</v>
      </c>
      <c r="I12" s="189">
        <v>2</v>
      </c>
      <c r="J12" s="177">
        <v>43475</v>
      </c>
      <c r="K12" s="186" t="str">
        <v>Actual/360</v>
      </c>
      <c r="L12" s="190">
        <v>0.50555555555555554</v>
      </c>
      <c r="M12" s="191">
        <v>4.9504275934636414E-3</v>
      </c>
      <c r="N12" s="191" t="str">
        <v>#N/A</v>
      </c>
      <c r="O12" s="192">
        <v>1</v>
      </c>
      <c r="P12" s="191">
        <v>4.9504275934636405E-3</v>
      </c>
      <c r="Q12" s="191">
        <v>8.6736173798840355E-19</v>
      </c>
      <c r="R12" s="191">
        <v>0</v>
      </c>
      <c r="S12" s="191" t="str">
        <v>#N/A</v>
      </c>
      <c r="T12" s="191" t="str">
        <v>#N/A</v>
      </c>
      <c r="U12" s="207" t="str">
        <v>#N/A</v>
      </c>
    </row>
    <row r="13" spans="1:21" x14ac:dyDescent="0.2">
      <c r="A13" s="206">
        <v>0.99376907813306603</v>
      </c>
      <c r="B13" s="177">
        <v>43844</v>
      </c>
      <c r="C13" s="187">
        <v>3088.2816385786605</v>
      </c>
      <c r="D13" s="187">
        <v>1000000</v>
      </c>
      <c r="E13" s="177">
        <v>43661</v>
      </c>
      <c r="F13" s="177">
        <v>43844</v>
      </c>
      <c r="G13" s="186">
        <v>183</v>
      </c>
      <c r="H13" s="188" t="str">
        <v>JPYLibor6M Actual/360</v>
      </c>
      <c r="I13" s="189">
        <v>2</v>
      </c>
      <c r="J13" s="177">
        <v>43657</v>
      </c>
      <c r="K13" s="186" t="str">
        <v>Actual/360</v>
      </c>
      <c r="L13" s="190">
        <v>0.5083333333333333</v>
      </c>
      <c r="M13" s="191">
        <v>6.0753081414662178E-3</v>
      </c>
      <c r="N13" s="191" t="str">
        <v>#N/A</v>
      </c>
      <c r="O13" s="192">
        <v>1</v>
      </c>
      <c r="P13" s="191">
        <v>6.0753081414662178E-3</v>
      </c>
      <c r="Q13" s="191">
        <v>0</v>
      </c>
      <c r="R13" s="191">
        <v>0</v>
      </c>
      <c r="S13" s="191" t="str">
        <v>#N/A</v>
      </c>
      <c r="T13" s="191" t="str">
        <v>#N/A</v>
      </c>
      <c r="U13" s="207" t="str">
        <v>#N/A</v>
      </c>
    </row>
    <row r="14" spans="1:21" x14ac:dyDescent="0.2">
      <c r="A14" s="206">
        <v>0.99176223349374659</v>
      </c>
      <c r="B14" s="177">
        <v>44026</v>
      </c>
      <c r="C14" s="187">
        <v>3634.633881546501</v>
      </c>
      <c r="D14" s="187">
        <v>1000000</v>
      </c>
      <c r="E14" s="177">
        <v>43844</v>
      </c>
      <c r="F14" s="177">
        <v>44026</v>
      </c>
      <c r="G14" s="186">
        <v>182</v>
      </c>
      <c r="H14" s="188" t="str">
        <v>JPYLibor6M Actual/360</v>
      </c>
      <c r="I14" s="189">
        <v>2</v>
      </c>
      <c r="J14" s="177">
        <v>43840</v>
      </c>
      <c r="K14" s="186" t="str">
        <v>Actual/360</v>
      </c>
      <c r="L14" s="190">
        <v>0.50555555555555554</v>
      </c>
      <c r="M14" s="191">
        <v>7.1893856997623101E-3</v>
      </c>
      <c r="N14" s="191" t="str">
        <v>#N/A</v>
      </c>
      <c r="O14" s="192">
        <v>1</v>
      </c>
      <c r="P14" s="191">
        <v>7.1893856997623093E-3</v>
      </c>
      <c r="Q14" s="191">
        <v>8.6736173798840355E-19</v>
      </c>
      <c r="R14" s="191">
        <v>0</v>
      </c>
      <c r="S14" s="191" t="str">
        <v>#N/A</v>
      </c>
      <c r="T14" s="191" t="str">
        <v>#N/A</v>
      </c>
      <c r="U14" s="207" t="str">
        <v>#N/A</v>
      </c>
    </row>
    <row r="15" spans="1:21" x14ac:dyDescent="0.2">
      <c r="A15" s="206">
        <v>0.98905319681143022</v>
      </c>
      <c r="B15" s="177">
        <v>44210</v>
      </c>
      <c r="C15" s="187">
        <v>4240.1104201135195</v>
      </c>
      <c r="D15" s="187">
        <v>1000000</v>
      </c>
      <c r="E15" s="177">
        <v>44026</v>
      </c>
      <c r="F15" s="177">
        <v>44210</v>
      </c>
      <c r="G15" s="186">
        <v>184</v>
      </c>
      <c r="H15" s="188" t="str">
        <v>JPYLibor6M Actual/360</v>
      </c>
      <c r="I15" s="189">
        <v>2</v>
      </c>
      <c r="J15" s="177">
        <v>44022</v>
      </c>
      <c r="K15" s="186" t="str">
        <v>Actual/360</v>
      </c>
      <c r="L15" s="190">
        <v>0.51111111111111107</v>
      </c>
      <c r="M15" s="191">
        <v>8.2958682132655819E-3</v>
      </c>
      <c r="N15" s="191" t="str">
        <v>#N/A</v>
      </c>
      <c r="O15" s="192">
        <v>1</v>
      </c>
      <c r="P15" s="191">
        <v>8.2958682132655802E-3</v>
      </c>
      <c r="Q15" s="191">
        <v>1.7347234759768071E-18</v>
      </c>
      <c r="R15" s="191">
        <v>0</v>
      </c>
      <c r="S15" s="191" t="str">
        <v>#N/A</v>
      </c>
      <c r="T15" s="191" t="str">
        <v>#N/A</v>
      </c>
      <c r="U15" s="207" t="str">
        <v>#N/A</v>
      </c>
    </row>
    <row r="16" spans="1:21" x14ac:dyDescent="0.2">
      <c r="A16" s="206">
        <v>0.98587494262221664</v>
      </c>
      <c r="B16" s="177">
        <v>44391</v>
      </c>
      <c r="C16" s="187">
        <v>4788.8920339380638</v>
      </c>
      <c r="D16" s="187">
        <v>1000000</v>
      </c>
      <c r="E16" s="177">
        <v>44210</v>
      </c>
      <c r="F16" s="177">
        <v>44391</v>
      </c>
      <c r="G16" s="186">
        <v>181</v>
      </c>
      <c r="H16" s="188" t="str">
        <v>JPYLibor6M Actual/360</v>
      </c>
      <c r="I16" s="189">
        <v>2</v>
      </c>
      <c r="J16" s="177">
        <v>44208</v>
      </c>
      <c r="K16" s="186" t="str">
        <v>Actual/360</v>
      </c>
      <c r="L16" s="190">
        <v>0.50277777777777777</v>
      </c>
      <c r="M16" s="191">
        <v>9.5248681337994634E-3</v>
      </c>
      <c r="N16" s="191" t="str">
        <v>#N/A</v>
      </c>
      <c r="O16" s="192">
        <v>1</v>
      </c>
      <c r="P16" s="191">
        <v>9.5248681337994634E-3</v>
      </c>
      <c r="Q16" s="191">
        <v>0</v>
      </c>
      <c r="R16" s="191">
        <v>0</v>
      </c>
      <c r="S16" s="191" t="str">
        <v>#N/A</v>
      </c>
      <c r="T16" s="191" t="str">
        <v>#N/A</v>
      </c>
      <c r="U16" s="207" t="str">
        <v>#N/A</v>
      </c>
    </row>
    <row r="17" spans="1:21" x14ac:dyDescent="0.2">
      <c r="A17" s="206">
        <v>0.9822882648543988</v>
      </c>
      <c r="B17" s="177">
        <v>44575</v>
      </c>
      <c r="C17" s="187">
        <v>5538.9412728490406</v>
      </c>
      <c r="D17" s="187">
        <v>1000000</v>
      </c>
      <c r="E17" s="177">
        <v>44391</v>
      </c>
      <c r="F17" s="177">
        <v>44575</v>
      </c>
      <c r="G17" s="186">
        <v>184</v>
      </c>
      <c r="H17" s="188" t="str">
        <v>JPYLibor6M Actual/360</v>
      </c>
      <c r="I17" s="189">
        <v>2</v>
      </c>
      <c r="J17" s="177">
        <v>44389</v>
      </c>
      <c r="K17" s="186" t="str">
        <v>Actual/360</v>
      </c>
      <c r="L17" s="190">
        <v>0.51111111111111107</v>
      </c>
      <c r="M17" s="191">
        <v>1.0837059012095951E-2</v>
      </c>
      <c r="N17" s="191" t="str">
        <v>#N/A</v>
      </c>
      <c r="O17" s="192">
        <v>1</v>
      </c>
      <c r="P17" s="191">
        <v>1.0837059012095951E-2</v>
      </c>
      <c r="Q17" s="191">
        <v>0</v>
      </c>
      <c r="R17" s="191">
        <v>0</v>
      </c>
      <c r="S17" s="191" t="str">
        <v>#N/A</v>
      </c>
      <c r="T17" s="191" t="str">
        <v>#N/A</v>
      </c>
      <c r="U17" s="207" t="str">
        <v>#N/A</v>
      </c>
    </row>
    <row r="18" spans="1:21" x14ac:dyDescent="0.2">
      <c r="A18" s="206">
        <v>0.97832869082005947</v>
      </c>
      <c r="B18" s="177">
        <v>44756</v>
      </c>
      <c r="C18" s="187">
        <v>5994.2685234786186</v>
      </c>
      <c r="D18" s="187">
        <v>1000000</v>
      </c>
      <c r="E18" s="177">
        <v>44575</v>
      </c>
      <c r="F18" s="177">
        <v>44756</v>
      </c>
      <c r="G18" s="186">
        <v>181</v>
      </c>
      <c r="H18" s="188" t="str">
        <v>JPYLibor6M Actual/360</v>
      </c>
      <c r="I18" s="189">
        <v>2</v>
      </c>
      <c r="J18" s="177">
        <v>44573</v>
      </c>
      <c r="K18" s="186" t="str">
        <v>Actual/360</v>
      </c>
      <c r="L18" s="190">
        <v>0.50277777777777777</v>
      </c>
      <c r="M18" s="191">
        <v>1.1922302035648081E-2</v>
      </c>
      <c r="N18" s="191" t="str">
        <v>#N/A</v>
      </c>
      <c r="O18" s="192">
        <v>1</v>
      </c>
      <c r="P18" s="191">
        <v>1.1922302035648081E-2</v>
      </c>
      <c r="Q18" s="191">
        <v>0</v>
      </c>
      <c r="R18" s="191">
        <v>0</v>
      </c>
      <c r="S18" s="191" t="str">
        <v>#N/A</v>
      </c>
      <c r="T18" s="191" t="str">
        <v>#N/A</v>
      </c>
      <c r="U18" s="207" t="str">
        <v>#N/A</v>
      </c>
    </row>
    <row r="19" spans="1:21" x14ac:dyDescent="0.2">
      <c r="A19" s="206">
        <v>0.97373735839124176</v>
      </c>
      <c r="B19" s="177">
        <v>44942</v>
      </c>
      <c r="C19" s="187">
        <v>6609.6954690355578</v>
      </c>
      <c r="D19" s="187">
        <v>1000000</v>
      </c>
      <c r="E19" s="177">
        <v>44756</v>
      </c>
      <c r="F19" s="177">
        <v>44942</v>
      </c>
      <c r="G19" s="186">
        <v>186</v>
      </c>
      <c r="H19" s="188" t="str">
        <v>JPYLibor6M Actual/360</v>
      </c>
      <c r="I19" s="189">
        <v>2</v>
      </c>
      <c r="J19" s="177">
        <v>44754</v>
      </c>
      <c r="K19" s="186" t="str">
        <v>Actual/360</v>
      </c>
      <c r="L19" s="190">
        <v>0.51666666666666672</v>
      </c>
      <c r="M19" s="191">
        <v>1.2792958972326886E-2</v>
      </c>
      <c r="N19" s="191" t="str">
        <v>#N/A</v>
      </c>
      <c r="O19" s="192">
        <v>1</v>
      </c>
      <c r="P19" s="191">
        <v>1.2792958972326888E-2</v>
      </c>
      <c r="Q19" s="191">
        <v>-1.7347234759768071E-18</v>
      </c>
      <c r="R19" s="191">
        <v>0</v>
      </c>
      <c r="S19" s="191" t="str">
        <v>#N/A</v>
      </c>
      <c r="T19" s="191" t="str">
        <v>#N/A</v>
      </c>
      <c r="U19" s="207" t="str">
        <v>#N/A</v>
      </c>
    </row>
    <row r="20" spans="1:21" x14ac:dyDescent="0.2">
      <c r="A20" s="206">
        <v>0.96899877414785685</v>
      </c>
      <c r="B20" s="177">
        <v>45121</v>
      </c>
      <c r="C20" s="187">
        <v>6842.4665548827425</v>
      </c>
      <c r="D20" s="187">
        <v>1000000</v>
      </c>
      <c r="E20" s="177">
        <v>44942</v>
      </c>
      <c r="F20" s="177">
        <v>45121</v>
      </c>
      <c r="G20" s="186">
        <v>179</v>
      </c>
      <c r="H20" s="188" t="str">
        <v>JPYLibor6M Actual/360</v>
      </c>
      <c r="I20" s="189">
        <v>2</v>
      </c>
      <c r="J20" s="177">
        <v>44938</v>
      </c>
      <c r="K20" s="186" t="str">
        <v>Actual/360</v>
      </c>
      <c r="L20" s="190">
        <v>0.49722222222222223</v>
      </c>
      <c r="M20" s="191">
        <v>1.3761385250043504E-2</v>
      </c>
      <c r="N20" s="191" t="str">
        <v>#N/A</v>
      </c>
      <c r="O20" s="192">
        <v>1</v>
      </c>
      <c r="P20" s="191">
        <v>1.3761385250043504E-2</v>
      </c>
      <c r="Q20" s="191">
        <v>0</v>
      </c>
      <c r="R20" s="191">
        <v>0</v>
      </c>
      <c r="S20" s="191" t="str">
        <v>#N/A</v>
      </c>
      <c r="T20" s="191" t="str">
        <v>#N/A</v>
      </c>
      <c r="U20" s="207" t="str">
        <v>#N/A</v>
      </c>
    </row>
    <row r="21" spans="1:21" x14ac:dyDescent="0.2">
      <c r="A21" s="206">
        <v>0.96391947437861469</v>
      </c>
      <c r="B21" s="177">
        <v>45306</v>
      </c>
      <c r="C21" s="187">
        <v>7639.7050832348605</v>
      </c>
      <c r="D21" s="187">
        <v>1000000</v>
      </c>
      <c r="E21" s="177">
        <v>45121</v>
      </c>
      <c r="F21" s="177">
        <v>45306</v>
      </c>
      <c r="G21" s="186">
        <v>185</v>
      </c>
      <c r="H21" s="188" t="str">
        <v>JPYLibor6M Actual/360</v>
      </c>
      <c r="I21" s="189">
        <v>2</v>
      </c>
      <c r="J21" s="177">
        <v>45119</v>
      </c>
      <c r="K21" s="186" t="str">
        <v>Actual/360</v>
      </c>
      <c r="L21" s="190">
        <v>0.51388888888888884</v>
      </c>
      <c r="M21" s="191">
        <v>1.4866453134943513E-2</v>
      </c>
      <c r="N21" s="191" t="str">
        <v>#N/A</v>
      </c>
      <c r="O21" s="192">
        <v>1</v>
      </c>
      <c r="P21" s="191">
        <v>1.4866453134943513E-2</v>
      </c>
      <c r="Q21" s="191">
        <v>0</v>
      </c>
      <c r="R21" s="191">
        <v>0</v>
      </c>
      <c r="S21" s="191" t="str">
        <v>#N/A</v>
      </c>
      <c r="T21" s="191" t="str">
        <v>#N/A</v>
      </c>
      <c r="U21" s="207" t="str">
        <v>#N/A</v>
      </c>
    </row>
    <row r="22" spans="1:21" x14ac:dyDescent="0.2">
      <c r="A22" s="206">
        <v>0.95850517399977975</v>
      </c>
      <c r="B22" s="177">
        <v>45488</v>
      </c>
      <c r="C22" s="187">
        <v>8047.3768343292104</v>
      </c>
      <c r="D22" s="187">
        <v>1000000</v>
      </c>
      <c r="E22" s="177">
        <v>45306</v>
      </c>
      <c r="F22" s="177">
        <v>45488</v>
      </c>
      <c r="G22" s="186">
        <v>182</v>
      </c>
      <c r="H22" s="188" t="str">
        <v>JPYLibor6M Actual/360</v>
      </c>
      <c r="I22" s="189">
        <v>2</v>
      </c>
      <c r="J22" s="177">
        <v>45302</v>
      </c>
      <c r="K22" s="186" t="str">
        <v>Actual/360</v>
      </c>
      <c r="L22" s="190">
        <v>0.50555555555555554</v>
      </c>
      <c r="M22" s="191">
        <v>1.5917888243728109E-2</v>
      </c>
      <c r="N22" s="191" t="str">
        <v>#N/A</v>
      </c>
      <c r="O22" s="192">
        <v>1</v>
      </c>
      <c r="P22" s="191">
        <v>1.5917888243728112E-2</v>
      </c>
      <c r="Q22" s="191">
        <v>-3.4694469519536142E-18</v>
      </c>
      <c r="R22" s="191">
        <v>0</v>
      </c>
      <c r="S22" s="191" t="str">
        <v>#N/A</v>
      </c>
      <c r="T22" s="191" t="str">
        <v>#N/A</v>
      </c>
      <c r="U22" s="207" t="str">
        <v>#N/A</v>
      </c>
    </row>
    <row r="23" spans="1:21" x14ac:dyDescent="0.2">
      <c r="A23" s="206">
        <v>0.95238685891859021</v>
      </c>
      <c r="B23" s="177">
        <v>45671</v>
      </c>
      <c r="C23" s="187">
        <v>8579.3905129261111</v>
      </c>
      <c r="D23" s="187">
        <v>1000000</v>
      </c>
      <c r="E23" s="177">
        <v>45488</v>
      </c>
      <c r="F23" s="177">
        <v>45671</v>
      </c>
      <c r="G23" s="186">
        <v>183</v>
      </c>
      <c r="H23" s="188" t="str">
        <v>JPYLibor6M Actual/360</v>
      </c>
      <c r="I23" s="189">
        <v>2</v>
      </c>
      <c r="J23" s="177">
        <v>45484</v>
      </c>
      <c r="K23" s="186" t="str">
        <v>Actual/360</v>
      </c>
      <c r="L23" s="190">
        <v>0.5083333333333333</v>
      </c>
      <c r="M23" s="191">
        <v>1.6877489533625136E-2</v>
      </c>
      <c r="N23" s="191" t="str">
        <v>#N/A</v>
      </c>
      <c r="O23" s="192">
        <v>1</v>
      </c>
      <c r="P23" s="191">
        <v>1.6877489533625136E-2</v>
      </c>
      <c r="Q23" s="191">
        <v>0</v>
      </c>
      <c r="R23" s="191">
        <v>0</v>
      </c>
      <c r="S23" s="191" t="str">
        <v>#N/A</v>
      </c>
      <c r="T23" s="191" t="str">
        <v>#N/A</v>
      </c>
      <c r="U23" s="207" t="str">
        <v>#N/A</v>
      </c>
    </row>
    <row r="24" spans="1:21" x14ac:dyDescent="0.2">
      <c r="A24" s="206">
        <v>0.94569413643195799</v>
      </c>
      <c r="B24" s="177">
        <v>45852</v>
      </c>
      <c r="C24" s="187">
        <v>8963.2158862738015</v>
      </c>
      <c r="D24" s="187">
        <v>1000000</v>
      </c>
      <c r="E24" s="177">
        <v>45671</v>
      </c>
      <c r="F24" s="177">
        <v>45852</v>
      </c>
      <c r="G24" s="186">
        <v>181</v>
      </c>
      <c r="H24" s="188" t="str">
        <v>JPYLibor6M Actual/360</v>
      </c>
      <c r="I24" s="189">
        <v>2</v>
      </c>
      <c r="J24" s="177">
        <v>45667</v>
      </c>
      <c r="K24" s="186" t="str">
        <v>Actual/360</v>
      </c>
      <c r="L24" s="190">
        <v>0.50277777777777777</v>
      </c>
      <c r="M24" s="191">
        <v>1.7827390713030765E-2</v>
      </c>
      <c r="N24" s="191" t="str">
        <v>#N/A</v>
      </c>
      <c r="O24" s="192">
        <v>1</v>
      </c>
      <c r="P24" s="191">
        <v>1.7827390713030765E-2</v>
      </c>
      <c r="Q24" s="191">
        <v>0</v>
      </c>
      <c r="R24" s="191">
        <v>0</v>
      </c>
      <c r="S24" s="191" t="str">
        <v>#N/A</v>
      </c>
      <c r="T24" s="191" t="str">
        <v>#N/A</v>
      </c>
      <c r="U24" s="207" t="str">
        <v>#N/A</v>
      </c>
    </row>
    <row r="25" spans="1:21" x14ac:dyDescent="0.2">
      <c r="A25" s="206">
        <v>0.93833100191316721</v>
      </c>
      <c r="B25" s="177">
        <v>46036</v>
      </c>
      <c r="C25" s="187">
        <v>9607.1232218106761</v>
      </c>
      <c r="D25" s="187">
        <v>1000000</v>
      </c>
      <c r="E25" s="177">
        <v>45852</v>
      </c>
      <c r="F25" s="177">
        <v>46036</v>
      </c>
      <c r="G25" s="186">
        <v>184</v>
      </c>
      <c r="H25" s="188" t="str">
        <v>JPYLibor6M Actual/360</v>
      </c>
      <c r="I25" s="189">
        <v>2</v>
      </c>
      <c r="J25" s="177">
        <v>45848</v>
      </c>
      <c r="K25" s="186" t="str">
        <v>Actual/360</v>
      </c>
      <c r="L25" s="190">
        <v>0.51111111111111107</v>
      </c>
      <c r="M25" s="191">
        <v>1.8796545433977411E-2</v>
      </c>
      <c r="N25" s="191" t="str">
        <v>#N/A</v>
      </c>
      <c r="O25" s="192">
        <v>1</v>
      </c>
      <c r="P25" s="191">
        <v>1.8796545433977411E-2</v>
      </c>
      <c r="Q25" s="191">
        <v>0</v>
      </c>
      <c r="R25" s="191">
        <v>0</v>
      </c>
      <c r="S25" s="191" t="str">
        <v>#N/A</v>
      </c>
      <c r="T25" s="191" t="str">
        <v>#N/A</v>
      </c>
      <c r="U25" s="207" t="str">
        <v>#N/A</v>
      </c>
    </row>
    <row r="26" spans="1:21" x14ac:dyDescent="0.2">
      <c r="A26" s="206">
        <v>0.93062852555845132</v>
      </c>
      <c r="B26" s="177">
        <v>46217</v>
      </c>
      <c r="C26" s="187">
        <v>9943.4969387250931</v>
      </c>
      <c r="D26" s="187">
        <v>1000000</v>
      </c>
      <c r="E26" s="177">
        <v>46036</v>
      </c>
      <c r="F26" s="177">
        <v>46217</v>
      </c>
      <c r="G26" s="186">
        <v>181</v>
      </c>
      <c r="H26" s="188" t="str">
        <v>JPYLibor6M Actual/360</v>
      </c>
      <c r="I26" s="189">
        <v>2</v>
      </c>
      <c r="J26" s="177">
        <v>46034</v>
      </c>
      <c r="K26" s="186" t="str">
        <v>Actual/360</v>
      </c>
      <c r="L26" s="190">
        <v>0.50277777777777777</v>
      </c>
      <c r="M26" s="191">
        <v>1.9777120983099635E-2</v>
      </c>
      <c r="N26" s="191" t="str">
        <v>#N/A</v>
      </c>
      <c r="O26" s="192">
        <v>1</v>
      </c>
      <c r="P26" s="191">
        <v>1.9777120983099635E-2</v>
      </c>
      <c r="Q26" s="191">
        <v>0</v>
      </c>
      <c r="R26" s="191">
        <v>0</v>
      </c>
      <c r="S26" s="191" t="str">
        <v>#N/A</v>
      </c>
      <c r="T26" s="191" t="str">
        <v>#N/A</v>
      </c>
      <c r="U26" s="207" t="str">
        <v>#N/A</v>
      </c>
    </row>
    <row r="27" spans="1:21" x14ac:dyDescent="0.2">
      <c r="A27" s="206">
        <v>0.92241509327862803</v>
      </c>
      <c r="B27" s="177">
        <v>46401</v>
      </c>
      <c r="C27" s="187">
        <v>10609.300897164163</v>
      </c>
      <c r="D27" s="187">
        <v>1000000</v>
      </c>
      <c r="E27" s="177">
        <v>46217</v>
      </c>
      <c r="F27" s="177">
        <v>46401</v>
      </c>
      <c r="G27" s="186">
        <v>184</v>
      </c>
      <c r="H27" s="188" t="str">
        <v>JPYLibor6M Actual/360</v>
      </c>
      <c r="I27" s="189">
        <v>2</v>
      </c>
      <c r="J27" s="177">
        <v>46213</v>
      </c>
      <c r="K27" s="186" t="str">
        <v>Actual/360</v>
      </c>
      <c r="L27" s="190">
        <v>0.51111111111111107</v>
      </c>
      <c r="M27" s="191">
        <v>2.0757327842277712E-2</v>
      </c>
      <c r="N27" s="191" t="str">
        <v>#N/A</v>
      </c>
      <c r="O27" s="192">
        <v>1</v>
      </c>
      <c r="P27" s="191">
        <v>2.0757327842277715E-2</v>
      </c>
      <c r="Q27" s="191">
        <v>-3.4694469519536142E-18</v>
      </c>
      <c r="R27" s="191">
        <v>0</v>
      </c>
      <c r="S27" s="191" t="str">
        <v>#N/A</v>
      </c>
      <c r="T27" s="191" t="str">
        <v>#N/A</v>
      </c>
      <c r="U27" s="207" t="str">
        <v>#N/A</v>
      </c>
    </row>
    <row r="28" spans="1:21" x14ac:dyDescent="0.2">
      <c r="A28" s="206">
        <v>0.91401020565938906</v>
      </c>
      <c r="B28" s="177">
        <v>46582</v>
      </c>
      <c r="C28" s="187">
        <v>10889.853137203254</v>
      </c>
      <c r="D28" s="187">
        <v>1000000</v>
      </c>
      <c r="E28" s="177">
        <v>46401</v>
      </c>
      <c r="F28" s="177">
        <v>46582</v>
      </c>
      <c r="G28" s="186">
        <v>181</v>
      </c>
      <c r="H28" s="188" t="str">
        <v>JPYLibor6M Actual/360</v>
      </c>
      <c r="I28" s="189">
        <v>2</v>
      </c>
      <c r="J28" s="177">
        <v>46399</v>
      </c>
      <c r="K28" s="186" t="str">
        <v>Actual/360</v>
      </c>
      <c r="L28" s="190">
        <v>0.50277777777777777</v>
      </c>
      <c r="M28" s="191">
        <v>2.1659376405487134E-2</v>
      </c>
      <c r="N28" s="191" t="str">
        <v>#N/A</v>
      </c>
      <c r="O28" s="192">
        <v>1</v>
      </c>
      <c r="P28" s="191">
        <v>2.1659376405487134E-2</v>
      </c>
      <c r="Q28" s="191">
        <v>0</v>
      </c>
      <c r="R28" s="191">
        <v>0</v>
      </c>
      <c r="S28" s="191" t="str">
        <v>#N/A</v>
      </c>
      <c r="T28" s="191" t="str">
        <v>#N/A</v>
      </c>
      <c r="U28" s="207" t="str">
        <v>#N/A</v>
      </c>
    </row>
    <row r="29" spans="1:21" x14ac:dyDescent="0.2">
      <c r="A29" s="206">
        <v>0.90517983557450787</v>
      </c>
      <c r="B29" s="177">
        <v>46766</v>
      </c>
      <c r="C29" s="187">
        <v>11486.001638582044</v>
      </c>
      <c r="D29" s="187">
        <v>1000000</v>
      </c>
      <c r="E29" s="177">
        <v>46582</v>
      </c>
      <c r="F29" s="177">
        <v>46766</v>
      </c>
      <c r="G29" s="186">
        <v>184</v>
      </c>
      <c r="H29" s="188" t="str">
        <v>JPYLibor6M Actual/360</v>
      </c>
      <c r="I29" s="189">
        <v>2</v>
      </c>
      <c r="J29" s="177">
        <v>46580</v>
      </c>
      <c r="K29" s="186" t="str">
        <v>Actual/360</v>
      </c>
      <c r="L29" s="190">
        <v>0.51111111111111107</v>
      </c>
      <c r="M29" s="191">
        <v>2.2472611901573566E-2</v>
      </c>
      <c r="N29" s="191" t="str">
        <v>#N/A</v>
      </c>
      <c r="O29" s="192">
        <v>1</v>
      </c>
      <c r="P29" s="191">
        <v>2.2472611901573566E-2</v>
      </c>
      <c r="Q29" s="191">
        <v>0</v>
      </c>
      <c r="R29" s="191">
        <v>0</v>
      </c>
      <c r="S29" s="191" t="str">
        <v>#N/A</v>
      </c>
      <c r="T29" s="191" t="str">
        <v>#N/A</v>
      </c>
      <c r="U29" s="207" t="str">
        <v>#N/A</v>
      </c>
    </row>
    <row r="30" spans="1:21" x14ac:dyDescent="0.2">
      <c r="A30" s="206">
        <v>0.89620463850914267</v>
      </c>
      <c r="B30" s="177">
        <v>46948</v>
      </c>
      <c r="C30" s="187">
        <v>11724.792562877396</v>
      </c>
      <c r="D30" s="187">
        <v>1000000</v>
      </c>
      <c r="E30" s="177">
        <v>46766</v>
      </c>
      <c r="F30" s="177">
        <v>46948</v>
      </c>
      <c r="G30" s="186">
        <v>182</v>
      </c>
      <c r="H30" s="188" t="str">
        <v>JPYLibor6M Actual/360</v>
      </c>
      <c r="I30" s="189">
        <v>2</v>
      </c>
      <c r="J30" s="177">
        <v>46764</v>
      </c>
      <c r="K30" s="186" t="str">
        <v>Actual/360</v>
      </c>
      <c r="L30" s="190">
        <v>0.50555555555555554</v>
      </c>
      <c r="M30" s="191">
        <v>2.3191897377120123E-2</v>
      </c>
      <c r="N30" s="191" t="str">
        <v>#N/A</v>
      </c>
      <c r="O30" s="192">
        <v>1</v>
      </c>
      <c r="P30" s="191">
        <v>2.3191897377120123E-2</v>
      </c>
      <c r="Q30" s="191">
        <v>0</v>
      </c>
      <c r="R30" s="191">
        <v>0</v>
      </c>
      <c r="S30" s="191" t="str">
        <v>#N/A</v>
      </c>
      <c r="T30" s="191" t="str">
        <v>#N/A</v>
      </c>
      <c r="U30" s="207" t="str">
        <v>#N/A</v>
      </c>
    </row>
    <row r="31" spans="1:21" x14ac:dyDescent="0.2">
      <c r="A31" s="206">
        <v>0.88687905241156906</v>
      </c>
      <c r="B31" s="177">
        <v>47133</v>
      </c>
      <c r="C31" s="187">
        <v>12242.446995106129</v>
      </c>
      <c r="D31" s="187">
        <v>1000000</v>
      </c>
      <c r="E31" s="177">
        <v>46948</v>
      </c>
      <c r="F31" s="177">
        <v>47133</v>
      </c>
      <c r="G31" s="186">
        <v>185</v>
      </c>
      <c r="H31" s="188" t="str">
        <v>JPYLibor6M Actual/360</v>
      </c>
      <c r="I31" s="189">
        <v>2</v>
      </c>
      <c r="J31" s="177">
        <v>46946</v>
      </c>
      <c r="K31" s="186" t="str">
        <v>Actual/360</v>
      </c>
      <c r="L31" s="190">
        <v>0.51388888888888884</v>
      </c>
      <c r="M31" s="191">
        <v>2.38231400985849E-2</v>
      </c>
      <c r="N31" s="191" t="str">
        <v>#N/A</v>
      </c>
      <c r="O31" s="192">
        <v>1</v>
      </c>
      <c r="P31" s="191">
        <v>2.3823140098584897E-2</v>
      </c>
      <c r="Q31" s="191">
        <v>3.4694469519536142E-18</v>
      </c>
      <c r="R31" s="191">
        <v>0</v>
      </c>
      <c r="S31" s="191" t="str">
        <v>#N/A</v>
      </c>
      <c r="T31" s="191" t="str">
        <v>#N/A</v>
      </c>
      <c r="U31" s="207" t="str">
        <v>#N/A</v>
      </c>
    </row>
    <row r="32" spans="1:21" x14ac:dyDescent="0.2">
      <c r="A32" s="206">
        <v>0.87754642604546385</v>
      </c>
      <c r="B32" s="177">
        <v>47315</v>
      </c>
      <c r="C32" s="187">
        <v>12313.392859280681</v>
      </c>
      <c r="D32" s="187">
        <v>1000000</v>
      </c>
      <c r="E32" s="177">
        <v>47133</v>
      </c>
      <c r="F32" s="177">
        <v>47315</v>
      </c>
      <c r="G32" s="186">
        <v>182</v>
      </c>
      <c r="H32" s="188" t="str">
        <v>JPYLibor6M Actual/360</v>
      </c>
      <c r="I32" s="189">
        <v>2</v>
      </c>
      <c r="J32" s="177">
        <v>47129</v>
      </c>
      <c r="K32" s="186" t="str">
        <v>Actual/360</v>
      </c>
      <c r="L32" s="190">
        <v>0.50555555555555554</v>
      </c>
      <c r="M32" s="191">
        <v>2.4356161699676072E-2</v>
      </c>
      <c r="N32" s="191" t="str">
        <v>#N/A</v>
      </c>
      <c r="O32" s="192">
        <v>1</v>
      </c>
      <c r="P32" s="191">
        <v>2.4356161699676072E-2</v>
      </c>
      <c r="Q32" s="191">
        <v>0</v>
      </c>
      <c r="R32" s="191">
        <v>0</v>
      </c>
      <c r="S32" s="191" t="str">
        <v>#N/A</v>
      </c>
      <c r="T32" s="191" t="str">
        <v>#N/A</v>
      </c>
      <c r="U32" s="207" t="str">
        <v>#N/A</v>
      </c>
    </row>
    <row r="33" spans="1:21" x14ac:dyDescent="0.2">
      <c r="A33" s="206">
        <v>0.86809617971437425</v>
      </c>
      <c r="B33" s="177">
        <v>47497</v>
      </c>
      <c r="C33" s="187">
        <v>12537.195074887819</v>
      </c>
      <c r="D33" s="187">
        <v>1000000</v>
      </c>
      <c r="E33" s="177">
        <v>47315</v>
      </c>
      <c r="F33" s="177">
        <v>47497</v>
      </c>
      <c r="G33" s="186">
        <v>182</v>
      </c>
      <c r="H33" s="188" t="str">
        <v>JPYLibor6M Actual/360</v>
      </c>
      <c r="I33" s="189">
        <v>2</v>
      </c>
      <c r="J33" s="177">
        <v>47311</v>
      </c>
      <c r="K33" s="186" t="str">
        <v>Actual/360</v>
      </c>
      <c r="L33" s="190">
        <v>0.50555555555555554</v>
      </c>
      <c r="M33" s="191">
        <v>2.4798847400877008E-2</v>
      </c>
      <c r="N33" s="191" t="str">
        <v>#N/A</v>
      </c>
      <c r="O33" s="192">
        <v>1</v>
      </c>
      <c r="P33" s="191">
        <v>2.4798847400877008E-2</v>
      </c>
      <c r="Q33" s="191">
        <v>0</v>
      </c>
      <c r="R33" s="191">
        <v>0</v>
      </c>
      <c r="S33" s="191" t="str">
        <v>#N/A</v>
      </c>
      <c r="T33" s="191" t="str">
        <v>#N/A</v>
      </c>
      <c r="U33" s="207" t="str">
        <v>#N/A</v>
      </c>
    </row>
    <row r="34" spans="1:21" x14ac:dyDescent="0.2">
      <c r="A34" s="206">
        <v>0.85856650269858681</v>
      </c>
      <c r="B34" s="177">
        <v>47679</v>
      </c>
      <c r="C34" s="187">
        <v>12725.692272249622</v>
      </c>
      <c r="D34" s="187">
        <v>1000000</v>
      </c>
      <c r="E34" s="177">
        <v>47497</v>
      </c>
      <c r="F34" s="177">
        <v>47679</v>
      </c>
      <c r="G34" s="186">
        <v>182</v>
      </c>
      <c r="H34" s="188" t="str">
        <v>JPYLibor6M Actual/360</v>
      </c>
      <c r="I34" s="189">
        <v>2</v>
      </c>
      <c r="J34" s="177">
        <v>47493</v>
      </c>
      <c r="K34" s="186" t="str">
        <v>Actual/360</v>
      </c>
      <c r="L34" s="190">
        <v>0.50555555555555554</v>
      </c>
      <c r="M34" s="191">
        <v>2.5171699000054198E-2</v>
      </c>
      <c r="N34" s="191" t="str">
        <v>#N/A</v>
      </c>
      <c r="O34" s="192">
        <v>1</v>
      </c>
      <c r="P34" s="191">
        <v>2.5171699000054198E-2</v>
      </c>
      <c r="Q34" s="191">
        <v>0</v>
      </c>
      <c r="R34" s="191">
        <v>0</v>
      </c>
      <c r="S34" s="191" t="str">
        <v>#N/A</v>
      </c>
      <c r="T34" s="191" t="str">
        <v>#N/A</v>
      </c>
      <c r="U34" s="207" t="str">
        <v>#N/A</v>
      </c>
    </row>
    <row r="35" spans="1:21" x14ac:dyDescent="0.2">
      <c r="A35" s="206">
        <v>0.84894161718799421</v>
      </c>
      <c r="B35" s="177">
        <v>47862</v>
      </c>
      <c r="C35" s="187">
        <v>12952.744360948063</v>
      </c>
      <c r="D35" s="187">
        <v>1000000</v>
      </c>
      <c r="E35" s="177">
        <v>47679</v>
      </c>
      <c r="F35" s="177">
        <v>47862</v>
      </c>
      <c r="G35" s="186">
        <v>183</v>
      </c>
      <c r="H35" s="188" t="str">
        <v>JPYLibor6M Actual/360</v>
      </c>
      <c r="I35" s="189">
        <v>2</v>
      </c>
      <c r="J35" s="177">
        <v>47675</v>
      </c>
      <c r="K35" s="186" t="str">
        <v>Actual/360</v>
      </c>
      <c r="L35" s="190">
        <v>0.5083333333333333</v>
      </c>
      <c r="M35" s="191">
        <v>2.5480808578914226E-2</v>
      </c>
      <c r="N35" s="191" t="str">
        <v>#N/A</v>
      </c>
      <c r="O35" s="192">
        <v>1</v>
      </c>
      <c r="P35" s="191">
        <v>2.548080857891423E-2</v>
      </c>
      <c r="Q35" s="191">
        <v>-3.4694469519536142E-18</v>
      </c>
      <c r="R35" s="191">
        <v>0</v>
      </c>
      <c r="S35" s="191" t="str">
        <v>#N/A</v>
      </c>
      <c r="T35" s="191" t="str">
        <v>#N/A</v>
      </c>
      <c r="U35" s="207" t="str">
        <v>#N/A</v>
      </c>
    </row>
    <row r="36" spans="1:21" x14ac:dyDescent="0.2">
      <c r="A36" s="206">
        <v>0.83941487197641418</v>
      </c>
      <c r="B36" s="177">
        <v>48043</v>
      </c>
      <c r="C36" s="187">
        <v>12931.931339509096</v>
      </c>
      <c r="D36" s="187">
        <v>1000000</v>
      </c>
      <c r="E36" s="177">
        <v>47862</v>
      </c>
      <c r="F36" s="177">
        <v>48043</v>
      </c>
      <c r="G36" s="186">
        <v>181</v>
      </c>
      <c r="H36" s="188" t="str">
        <v>JPYLibor6M Actual/360</v>
      </c>
      <c r="I36" s="189">
        <v>2</v>
      </c>
      <c r="J36" s="177">
        <v>47858</v>
      </c>
      <c r="K36" s="186" t="str">
        <v>Actual/360</v>
      </c>
      <c r="L36" s="190">
        <v>0.50277777777777777</v>
      </c>
      <c r="M36" s="191">
        <v>2.572096841007334E-2</v>
      </c>
      <c r="N36" s="191" t="str">
        <v>#N/A</v>
      </c>
      <c r="O36" s="192">
        <v>1</v>
      </c>
      <c r="P36" s="191">
        <v>2.572096841007334E-2</v>
      </c>
      <c r="Q36" s="191">
        <v>0</v>
      </c>
      <c r="R36" s="191">
        <v>0</v>
      </c>
      <c r="S36" s="191" t="str">
        <v>#N/A</v>
      </c>
      <c r="T36" s="191" t="str">
        <v>#N/A</v>
      </c>
      <c r="U36" s="207" t="str">
        <v>#N/A</v>
      </c>
    </row>
    <row r="37" spans="1:21" x14ac:dyDescent="0.2">
      <c r="A37" s="206">
        <v>0.82975756639648079</v>
      </c>
      <c r="B37" s="177">
        <v>48227</v>
      </c>
      <c r="C37" s="187">
        <v>13238.052456689742</v>
      </c>
      <c r="D37" s="187">
        <v>1000000</v>
      </c>
      <c r="E37" s="177">
        <v>48043</v>
      </c>
      <c r="F37" s="177">
        <v>48227</v>
      </c>
      <c r="G37" s="186">
        <v>184</v>
      </c>
      <c r="H37" s="188" t="str">
        <v>JPYLibor6M Actual/360</v>
      </c>
      <c r="I37" s="189">
        <v>2</v>
      </c>
      <c r="J37" s="177">
        <v>48039</v>
      </c>
      <c r="K37" s="186" t="str">
        <v>Actual/360</v>
      </c>
      <c r="L37" s="190">
        <v>0.51111111111111107</v>
      </c>
      <c r="M37" s="191">
        <v>2.5900537415262541E-2</v>
      </c>
      <c r="N37" s="191" t="str">
        <v>#N/A</v>
      </c>
      <c r="O37" s="192">
        <v>1</v>
      </c>
      <c r="P37" s="191">
        <v>2.5900537415262541E-2</v>
      </c>
      <c r="Q37" s="191">
        <v>0</v>
      </c>
      <c r="R37" s="191">
        <v>0</v>
      </c>
      <c r="S37" s="191" t="str">
        <v>#N/A</v>
      </c>
      <c r="T37" s="191" t="str">
        <v>#N/A</v>
      </c>
      <c r="U37" s="207" t="str">
        <v>#N/A</v>
      </c>
    </row>
    <row r="38" spans="1:21" x14ac:dyDescent="0.2">
      <c r="A38" s="206">
        <v>0.82026505210773126</v>
      </c>
      <c r="B38" s="177">
        <v>48409</v>
      </c>
      <c r="C38" s="187">
        <v>13149.525137377881</v>
      </c>
      <c r="D38" s="187">
        <v>1000000</v>
      </c>
      <c r="E38" s="177">
        <v>48227</v>
      </c>
      <c r="F38" s="177">
        <v>48409</v>
      </c>
      <c r="G38" s="186">
        <v>182</v>
      </c>
      <c r="H38" s="188" t="str">
        <v>JPYLibor6M Actual/360</v>
      </c>
      <c r="I38" s="189">
        <v>2</v>
      </c>
      <c r="J38" s="177">
        <v>48225</v>
      </c>
      <c r="K38" s="186" t="str">
        <v>Actual/360</v>
      </c>
      <c r="L38" s="190">
        <v>0.50555555555555554</v>
      </c>
      <c r="M38" s="191">
        <v>2.6010049722285919E-2</v>
      </c>
      <c r="N38" s="191" t="str">
        <v>#N/A</v>
      </c>
      <c r="O38" s="192">
        <v>1</v>
      </c>
      <c r="P38" s="191">
        <v>2.6010049722285922E-2</v>
      </c>
      <c r="Q38" s="191">
        <v>-3.4694469519536142E-18</v>
      </c>
      <c r="R38" s="191">
        <v>0</v>
      </c>
      <c r="S38" s="191" t="str">
        <v>#N/A</v>
      </c>
      <c r="T38" s="191" t="str">
        <v>#N/A</v>
      </c>
      <c r="U38" s="207" t="str">
        <v>#N/A</v>
      </c>
    </row>
    <row r="39" spans="1:21" x14ac:dyDescent="0.2">
      <c r="A39" s="206">
        <v>0.81076045412107289</v>
      </c>
      <c r="B39" s="177">
        <v>48593</v>
      </c>
      <c r="C39" s="187">
        <v>13318.025528321174</v>
      </c>
      <c r="D39" s="187">
        <v>1000000</v>
      </c>
      <c r="E39" s="177">
        <v>48409</v>
      </c>
      <c r="F39" s="177">
        <v>48593</v>
      </c>
      <c r="G39" s="186">
        <v>184</v>
      </c>
      <c r="H39" s="188" t="str">
        <v>JPYLibor6M Actual/360</v>
      </c>
      <c r="I39" s="189">
        <v>2</v>
      </c>
      <c r="J39" s="177">
        <v>48407</v>
      </c>
      <c r="K39" s="186" t="str">
        <v>Actual/360</v>
      </c>
      <c r="L39" s="190">
        <v>0.51111111111111107</v>
      </c>
      <c r="M39" s="191">
        <v>2.6057006468454474E-2</v>
      </c>
      <c r="N39" s="191" t="str">
        <v>#N/A</v>
      </c>
      <c r="O39" s="192">
        <v>1</v>
      </c>
      <c r="P39" s="191">
        <v>2.6057006468454477E-2</v>
      </c>
      <c r="Q39" s="191">
        <v>-3.4694469519536142E-18</v>
      </c>
      <c r="R39" s="191">
        <v>0</v>
      </c>
      <c r="S39" s="191" t="str">
        <v>#N/A</v>
      </c>
      <c r="T39" s="191" t="str">
        <v>#N/A</v>
      </c>
      <c r="U39" s="207" t="str">
        <v>#N/A</v>
      </c>
    </row>
    <row r="40" spans="1:21" x14ac:dyDescent="0.2">
      <c r="A40" s="206">
        <v>0.80153085279523073</v>
      </c>
      <c r="B40" s="177">
        <v>48774</v>
      </c>
      <c r="C40" s="187">
        <v>13089.013231837753</v>
      </c>
      <c r="D40" s="187">
        <v>1000000</v>
      </c>
      <c r="E40" s="177">
        <v>48593</v>
      </c>
      <c r="F40" s="177">
        <v>48774</v>
      </c>
      <c r="G40" s="186">
        <v>181</v>
      </c>
      <c r="H40" s="188" t="str">
        <v>JPYLibor6M Actual/360</v>
      </c>
      <c r="I40" s="189">
        <v>2</v>
      </c>
      <c r="J40" s="177">
        <v>48591</v>
      </c>
      <c r="K40" s="186" t="str">
        <v>Actual/360</v>
      </c>
      <c r="L40" s="190">
        <v>0.50277777777777777</v>
      </c>
      <c r="M40" s="191">
        <v>2.6033396483213209E-2</v>
      </c>
      <c r="N40" s="191" t="str">
        <v>#N/A</v>
      </c>
      <c r="O40" s="192">
        <v>1</v>
      </c>
      <c r="P40" s="191">
        <v>2.6033396483213213E-2</v>
      </c>
      <c r="Q40" s="191">
        <v>-3.4694469519536142E-18</v>
      </c>
      <c r="R40" s="191">
        <v>0</v>
      </c>
      <c r="S40" s="191" t="str">
        <v>#N/A</v>
      </c>
      <c r="T40" s="191" t="str">
        <v>#N/A</v>
      </c>
      <c r="U40" s="207" t="str">
        <v>#N/A</v>
      </c>
    </row>
    <row r="41" spans="1:21" x14ac:dyDescent="0.2">
      <c r="A41" s="206">
        <v>0.7921996236411275</v>
      </c>
      <c r="B41" s="177">
        <v>48960</v>
      </c>
      <c r="C41" s="187">
        <v>13407.787392581749</v>
      </c>
      <c r="D41" s="187">
        <v>1000000</v>
      </c>
      <c r="E41" s="177">
        <v>48774</v>
      </c>
      <c r="F41" s="177">
        <v>48960</v>
      </c>
      <c r="G41" s="186">
        <v>186</v>
      </c>
      <c r="H41" s="188" t="str">
        <v>JPYLibor6M Actual/360</v>
      </c>
      <c r="I41" s="189">
        <v>2</v>
      </c>
      <c r="J41" s="177">
        <v>48772</v>
      </c>
      <c r="K41" s="186" t="str">
        <v>Actual/360</v>
      </c>
      <c r="L41" s="190">
        <v>0.51666666666666672</v>
      </c>
      <c r="M41" s="191">
        <v>2.595055624370661E-2</v>
      </c>
      <c r="N41" s="191" t="str">
        <v>#N/A</v>
      </c>
      <c r="O41" s="192">
        <v>1</v>
      </c>
      <c r="P41" s="191">
        <v>2.595055624370661E-2</v>
      </c>
      <c r="Q41" s="191">
        <v>0</v>
      </c>
      <c r="R41" s="191">
        <v>0</v>
      </c>
      <c r="S41" s="191" t="str">
        <v>#N/A</v>
      </c>
      <c r="T41" s="191" t="str">
        <v>#N/A</v>
      </c>
      <c r="U41" s="207" t="str">
        <v>#N/A</v>
      </c>
    </row>
    <row r="42" spans="1:21" x14ac:dyDescent="0.2">
      <c r="A42" s="206">
        <v>0.78339281138157291</v>
      </c>
      <c r="B42" s="177">
        <v>49139</v>
      </c>
      <c r="C42" s="187">
        <v>12824.070471399551</v>
      </c>
      <c r="D42" s="187">
        <v>1000000</v>
      </c>
      <c r="E42" s="177">
        <v>48960</v>
      </c>
      <c r="F42" s="177">
        <v>49139</v>
      </c>
      <c r="G42" s="186">
        <v>179</v>
      </c>
      <c r="H42" s="188" t="str">
        <v>JPYLibor6M Actual/360</v>
      </c>
      <c r="I42" s="189">
        <v>2</v>
      </c>
      <c r="J42" s="177">
        <v>48956</v>
      </c>
      <c r="K42" s="186" t="str">
        <v>Actual/360</v>
      </c>
      <c r="L42" s="190">
        <v>0.49722222222222223</v>
      </c>
      <c r="M42" s="191">
        <v>2.5791426646390159E-2</v>
      </c>
      <c r="N42" s="191" t="str">
        <v>#N/A</v>
      </c>
      <c r="O42" s="192">
        <v>1</v>
      </c>
      <c r="P42" s="191">
        <v>2.5791426646390159E-2</v>
      </c>
      <c r="Q42" s="191">
        <v>0</v>
      </c>
      <c r="R42" s="191">
        <v>0</v>
      </c>
      <c r="S42" s="191" t="str">
        <v>#N/A</v>
      </c>
      <c r="T42" s="191" t="str">
        <v>#N/A</v>
      </c>
      <c r="U42" s="207" t="str">
        <v>#N/A</v>
      </c>
    </row>
    <row r="43" spans="1:21" x14ac:dyDescent="0.2">
      <c r="A43" s="206">
        <v>0.77448909871370919</v>
      </c>
      <c r="B43" s="177">
        <v>49324</v>
      </c>
      <c r="C43" s="187">
        <v>13151.653920787874</v>
      </c>
      <c r="D43" s="187">
        <v>1000000</v>
      </c>
      <c r="E43" s="177">
        <v>49139</v>
      </c>
      <c r="F43" s="177">
        <v>49324</v>
      </c>
      <c r="G43" s="186">
        <v>185</v>
      </c>
      <c r="H43" s="188" t="str">
        <v>JPYLibor6M Actual/360</v>
      </c>
      <c r="I43" s="189">
        <v>2</v>
      </c>
      <c r="J43" s="177">
        <v>49137</v>
      </c>
      <c r="K43" s="186" t="str">
        <v>Actual/360</v>
      </c>
      <c r="L43" s="190">
        <v>0.51388888888888884</v>
      </c>
      <c r="M43" s="191">
        <v>2.5592407629641271E-2</v>
      </c>
      <c r="N43" s="191" t="str">
        <v>#N/A</v>
      </c>
      <c r="O43" s="192">
        <v>1</v>
      </c>
      <c r="P43" s="191">
        <v>2.5592407629641274E-2</v>
      </c>
      <c r="Q43" s="191">
        <v>-3.4694469519536142E-18</v>
      </c>
      <c r="R43" s="191">
        <v>0</v>
      </c>
      <c r="S43" s="191" t="str">
        <v>#N/A</v>
      </c>
      <c r="T43" s="191" t="str">
        <v>#N/A</v>
      </c>
      <c r="U43" s="207" t="str">
        <v>#N/A</v>
      </c>
    </row>
    <row r="44" spans="1:21" x14ac:dyDescent="0.2">
      <c r="A44" s="206">
        <v>0.76592044375050106</v>
      </c>
      <c r="B44" s="177">
        <v>49506</v>
      </c>
      <c r="C44" s="187">
        <v>12833.284865106267</v>
      </c>
      <c r="D44" s="187">
        <v>1000000</v>
      </c>
      <c r="E44" s="177">
        <v>49324</v>
      </c>
      <c r="F44" s="177">
        <v>49506</v>
      </c>
      <c r="G44" s="186">
        <v>182</v>
      </c>
      <c r="H44" s="188" t="str">
        <v>JPYLibor6M Actual/360</v>
      </c>
      <c r="I44" s="189">
        <v>2</v>
      </c>
      <c r="J44" s="177">
        <v>49320</v>
      </c>
      <c r="K44" s="186" t="str">
        <v>Actual/360</v>
      </c>
      <c r="L44" s="190">
        <v>0.50555555555555554</v>
      </c>
      <c r="M44" s="191">
        <v>2.538451951339701E-2</v>
      </c>
      <c r="N44" s="191" t="str">
        <v>#N/A</v>
      </c>
      <c r="O44" s="192">
        <v>1</v>
      </c>
      <c r="P44" s="191">
        <v>2.5384519513397007E-2</v>
      </c>
      <c r="Q44" s="191">
        <v>3.4694469519536142E-18</v>
      </c>
      <c r="R44" s="191">
        <v>0</v>
      </c>
      <c r="S44" s="191" t="str">
        <v>#N/A</v>
      </c>
      <c r="T44" s="191" t="str">
        <v>#N/A</v>
      </c>
      <c r="U44" s="207" t="str">
        <v>#N/A</v>
      </c>
    </row>
    <row r="45" spans="1:21" x14ac:dyDescent="0.2">
      <c r="A45" s="206">
        <v>0.75752925379042169</v>
      </c>
      <c r="B45" s="177">
        <v>49688</v>
      </c>
      <c r="C45" s="187">
        <v>12737.404476489632</v>
      </c>
      <c r="D45" s="187">
        <v>1000000</v>
      </c>
      <c r="E45" s="177">
        <v>49506</v>
      </c>
      <c r="F45" s="177">
        <v>49688</v>
      </c>
      <c r="G45" s="186">
        <v>182</v>
      </c>
      <c r="H45" s="188" t="str">
        <v>JPYLibor6M Actual/360</v>
      </c>
      <c r="I45" s="189">
        <v>2</v>
      </c>
      <c r="J45" s="177">
        <v>49502</v>
      </c>
      <c r="K45" s="186" t="str">
        <v>Actual/360</v>
      </c>
      <c r="L45" s="190">
        <v>0.50555555555555554</v>
      </c>
      <c r="M45" s="191">
        <v>2.5194865997452021E-2</v>
      </c>
      <c r="N45" s="191" t="str">
        <v>#N/A</v>
      </c>
      <c r="O45" s="192">
        <v>1</v>
      </c>
      <c r="P45" s="191">
        <v>2.5194865997452024E-2</v>
      </c>
      <c r="Q45" s="191">
        <v>-3.4694469519536142E-18</v>
      </c>
      <c r="R45" s="191">
        <v>0</v>
      </c>
      <c r="S45" s="191" t="str">
        <v>#N/A</v>
      </c>
      <c r="T45" s="191" t="str">
        <v>#N/A</v>
      </c>
      <c r="U45" s="207" t="str">
        <v>#N/A</v>
      </c>
    </row>
    <row r="46" spans="1:21" x14ac:dyDescent="0.2">
      <c r="A46" s="206">
        <v>0.7493043795525216</v>
      </c>
      <c r="B46" s="177">
        <v>49870</v>
      </c>
      <c r="C46" s="187">
        <v>12648.481017308866</v>
      </c>
      <c r="D46" s="187">
        <v>1000000</v>
      </c>
      <c r="E46" s="177">
        <v>49688</v>
      </c>
      <c r="F46" s="177">
        <v>49870</v>
      </c>
      <c r="G46" s="186">
        <v>182</v>
      </c>
      <c r="H46" s="188" t="str">
        <v>JPYLibor6M Actual/360</v>
      </c>
      <c r="I46" s="189">
        <v>2</v>
      </c>
      <c r="J46" s="177">
        <v>49684</v>
      </c>
      <c r="K46" s="186" t="str">
        <v>Actual/360</v>
      </c>
      <c r="L46" s="190">
        <v>0.50555555555555554</v>
      </c>
      <c r="M46" s="191">
        <v>2.5018973440830726E-2</v>
      </c>
      <c r="N46" s="191" t="str">
        <v>#N/A</v>
      </c>
      <c r="O46" s="192">
        <v>1</v>
      </c>
      <c r="P46" s="191">
        <v>2.5018973440830726E-2</v>
      </c>
      <c r="Q46" s="191">
        <v>0</v>
      </c>
      <c r="R46" s="191">
        <v>0</v>
      </c>
      <c r="S46" s="191" t="str">
        <v>#N/A</v>
      </c>
      <c r="T46" s="191" t="str">
        <v>#N/A</v>
      </c>
      <c r="U46" s="207" t="str">
        <v>#N/A</v>
      </c>
    </row>
    <row r="47" spans="1:21" x14ac:dyDescent="0.2">
      <c r="A47" s="206">
        <v>0.74114723883925349</v>
      </c>
      <c r="B47" s="177">
        <v>50054</v>
      </c>
      <c r="C47" s="187">
        <v>12705.050306528687</v>
      </c>
      <c r="D47" s="187">
        <v>1000000</v>
      </c>
      <c r="E47" s="177">
        <v>49870</v>
      </c>
      <c r="F47" s="177">
        <v>50054</v>
      </c>
      <c r="G47" s="186">
        <v>184</v>
      </c>
      <c r="H47" s="188" t="str">
        <v>JPYLibor6M Actual/360</v>
      </c>
      <c r="I47" s="189">
        <v>2</v>
      </c>
      <c r="J47" s="177">
        <v>49866</v>
      </c>
      <c r="K47" s="186" t="str">
        <v>Actual/360</v>
      </c>
      <c r="L47" s="190">
        <v>0.51111111111111107</v>
      </c>
      <c r="M47" s="191">
        <v>2.4857707121469171E-2</v>
      </c>
      <c r="N47" s="191" t="str">
        <v>#N/A</v>
      </c>
      <c r="O47" s="192">
        <v>1</v>
      </c>
      <c r="P47" s="191">
        <v>2.4857707121469171E-2</v>
      </c>
      <c r="Q47" s="191">
        <v>0</v>
      </c>
      <c r="R47" s="191">
        <v>0</v>
      </c>
      <c r="S47" s="191" t="str">
        <v>#N/A</v>
      </c>
      <c r="T47" s="191" t="str">
        <v>#N/A</v>
      </c>
      <c r="U47" s="207" t="str">
        <v>#N/A</v>
      </c>
    </row>
    <row r="48" spans="1:21" x14ac:dyDescent="0.2">
      <c r="A48" s="206">
        <v>0.73326788322918102</v>
      </c>
      <c r="B48" s="177">
        <v>50235</v>
      </c>
      <c r="C48" s="187">
        <v>12421.849313039915</v>
      </c>
      <c r="D48" s="187">
        <v>1000000</v>
      </c>
      <c r="E48" s="177">
        <v>50054</v>
      </c>
      <c r="F48" s="177">
        <v>50235</v>
      </c>
      <c r="G48" s="186">
        <v>181</v>
      </c>
      <c r="H48" s="188" t="str">
        <v>JPYLibor6M Actual/360</v>
      </c>
      <c r="I48" s="189">
        <v>2</v>
      </c>
      <c r="J48" s="177">
        <v>50052</v>
      </c>
      <c r="K48" s="186" t="str">
        <v>Actual/360</v>
      </c>
      <c r="L48" s="190">
        <v>0.50277777777777777</v>
      </c>
      <c r="M48" s="191">
        <v>2.4706440622620823E-2</v>
      </c>
      <c r="N48" s="191" t="str">
        <v>#N/A</v>
      </c>
      <c r="O48" s="192">
        <v>1</v>
      </c>
      <c r="P48" s="191">
        <v>2.4706440622620819E-2</v>
      </c>
      <c r="Q48" s="191">
        <v>3.4694469519536142E-18</v>
      </c>
      <c r="R48" s="191">
        <v>0</v>
      </c>
      <c r="S48" s="191" t="str">
        <v>#N/A</v>
      </c>
      <c r="T48" s="191" t="str">
        <v>#N/A</v>
      </c>
      <c r="U48" s="207" t="str">
        <v>#N/A</v>
      </c>
    </row>
    <row r="49" spans="1:21" x14ac:dyDescent="0.2">
      <c r="A49" s="206">
        <v>0.72539497301451117</v>
      </c>
      <c r="B49" s="177">
        <v>50419</v>
      </c>
      <c r="C49" s="187">
        <v>12560.098983319003</v>
      </c>
      <c r="D49" s="187">
        <v>1000000</v>
      </c>
      <c r="E49" s="177">
        <v>50235</v>
      </c>
      <c r="F49" s="177">
        <v>50419</v>
      </c>
      <c r="G49" s="186">
        <v>184</v>
      </c>
      <c r="H49" s="188" t="str">
        <v>JPYLibor6M Actual/360</v>
      </c>
      <c r="I49" s="189">
        <v>2</v>
      </c>
      <c r="J49" s="177">
        <v>50231</v>
      </c>
      <c r="K49" s="186" t="str">
        <v>Actual/360</v>
      </c>
      <c r="L49" s="190">
        <v>0.51111111111111107</v>
      </c>
      <c r="M49" s="191">
        <v>2.4574106706493702E-2</v>
      </c>
      <c r="N49" s="191" t="str">
        <v>#N/A</v>
      </c>
      <c r="O49" s="192">
        <v>1</v>
      </c>
      <c r="P49" s="191">
        <v>2.4574106706493699E-2</v>
      </c>
      <c r="Q49" s="191">
        <v>3.4694469519536142E-18</v>
      </c>
      <c r="R49" s="191">
        <v>0</v>
      </c>
      <c r="S49" s="191" t="str">
        <v>#N/A</v>
      </c>
      <c r="T49" s="191" t="str">
        <v>#N/A</v>
      </c>
      <c r="U49" s="207" t="str">
        <v>#N/A</v>
      </c>
    </row>
    <row r="50" spans="1:21" x14ac:dyDescent="0.2">
      <c r="A50" s="206">
        <v>0.71777567308953427</v>
      </c>
      <c r="B50" s="177">
        <v>50600</v>
      </c>
      <c r="C50" s="187">
        <v>12293.191502395161</v>
      </c>
      <c r="D50" s="187">
        <v>1000000</v>
      </c>
      <c r="E50" s="177">
        <v>50419</v>
      </c>
      <c r="F50" s="177">
        <v>50600</v>
      </c>
      <c r="G50" s="186">
        <v>181</v>
      </c>
      <c r="H50" s="188" t="str">
        <v>JPYLibor6M Actual/360</v>
      </c>
      <c r="I50" s="189">
        <v>2</v>
      </c>
      <c r="J50" s="177">
        <v>50417</v>
      </c>
      <c r="K50" s="186" t="str">
        <v>Actual/360</v>
      </c>
      <c r="L50" s="190">
        <v>0.50277777777777777</v>
      </c>
      <c r="M50" s="191">
        <v>2.445054663459811E-2</v>
      </c>
      <c r="N50" s="191" t="str">
        <v>#N/A</v>
      </c>
      <c r="O50" s="192">
        <v>1</v>
      </c>
      <c r="P50" s="191">
        <v>2.4450546634598114E-2</v>
      </c>
      <c r="Q50" s="191">
        <v>-3.4694469519536142E-18</v>
      </c>
      <c r="R50" s="191">
        <v>0</v>
      </c>
      <c r="S50" s="191" t="str">
        <v>#N/A</v>
      </c>
      <c r="T50" s="191" t="str">
        <v>#N/A</v>
      </c>
      <c r="U50" s="207" t="str">
        <v>#N/A</v>
      </c>
    </row>
    <row r="51" spans="1:21" x14ac:dyDescent="0.2">
      <c r="A51" s="206">
        <v>0.71014799658287708</v>
      </c>
      <c r="B51" s="177">
        <v>50784</v>
      </c>
      <c r="C51" s="187">
        <v>12443.413790964363</v>
      </c>
      <c r="D51" s="187">
        <v>1000000</v>
      </c>
      <c r="E51" s="177">
        <v>50600</v>
      </c>
      <c r="F51" s="177">
        <v>50784</v>
      </c>
      <c r="G51" s="186">
        <v>184</v>
      </c>
      <c r="H51" s="188" t="str">
        <v>JPYLibor6M Actual/360</v>
      </c>
      <c r="I51" s="189">
        <v>2</v>
      </c>
      <c r="J51" s="177">
        <v>50598</v>
      </c>
      <c r="K51" s="186" t="str">
        <v>Actual/360</v>
      </c>
      <c r="L51" s="190">
        <v>0.51111111111111107</v>
      </c>
      <c r="M51" s="191">
        <v>2.4345809591017235E-2</v>
      </c>
      <c r="N51" s="191" t="str">
        <v>#N/A</v>
      </c>
      <c r="O51" s="192">
        <v>1</v>
      </c>
      <c r="P51" s="191">
        <v>2.4345809591017235E-2</v>
      </c>
      <c r="Q51" s="191">
        <v>0</v>
      </c>
      <c r="R51" s="191">
        <v>0</v>
      </c>
      <c r="S51" s="191" t="str">
        <v>#N/A</v>
      </c>
      <c r="T51" s="191" t="str">
        <v>#N/A</v>
      </c>
      <c r="U51" s="207" t="str">
        <v>#N/A</v>
      </c>
    </row>
    <row r="52" spans="1:21" x14ac:dyDescent="0.2">
      <c r="A52" s="206">
        <v>0.70275180103368984</v>
      </c>
      <c r="B52" s="177">
        <v>50965</v>
      </c>
      <c r="C52" s="187">
        <v>12192.328018172382</v>
      </c>
      <c r="D52" s="187">
        <v>1000000</v>
      </c>
      <c r="E52" s="177">
        <v>50784</v>
      </c>
      <c r="F52" s="177">
        <v>50965</v>
      </c>
      <c r="G52" s="186">
        <v>181</v>
      </c>
      <c r="H52" s="188" t="str">
        <v>JPYLibor6M Actual/360</v>
      </c>
      <c r="I52" s="189">
        <v>2</v>
      </c>
      <c r="J52" s="177">
        <v>50782</v>
      </c>
      <c r="K52" s="186" t="str">
        <v>Actual/360</v>
      </c>
      <c r="L52" s="190">
        <v>0.50277777777777777</v>
      </c>
      <c r="M52" s="191">
        <v>2.4249934179790374E-2</v>
      </c>
      <c r="N52" s="191" t="str">
        <v>#N/A</v>
      </c>
      <c r="O52" s="192">
        <v>1</v>
      </c>
      <c r="P52" s="191">
        <v>2.4249934179790374E-2</v>
      </c>
      <c r="Q52" s="191">
        <v>0</v>
      </c>
      <c r="R52" s="191">
        <v>0</v>
      </c>
      <c r="S52" s="191" t="str">
        <v>#N/A</v>
      </c>
      <c r="T52" s="191" t="str">
        <v>#N/A</v>
      </c>
      <c r="U52" s="207" t="str">
        <v>#N/A</v>
      </c>
    </row>
    <row r="53" spans="1:21" x14ac:dyDescent="0.2">
      <c r="A53" s="206">
        <v>0.69525390832502421</v>
      </c>
      <c r="B53" s="177">
        <v>51151</v>
      </c>
      <c r="C53" s="187">
        <v>12489.390341643872</v>
      </c>
      <c r="D53" s="187">
        <v>1000000</v>
      </c>
      <c r="E53" s="177">
        <v>50965</v>
      </c>
      <c r="F53" s="177">
        <v>51151</v>
      </c>
      <c r="G53" s="186">
        <v>186</v>
      </c>
      <c r="H53" s="188" t="str">
        <v>JPYLibor6M Actual/360</v>
      </c>
      <c r="I53" s="189">
        <v>2</v>
      </c>
      <c r="J53" s="177">
        <v>50963</v>
      </c>
      <c r="K53" s="186" t="str">
        <v>Actual/360</v>
      </c>
      <c r="L53" s="190">
        <v>0.51666666666666672</v>
      </c>
      <c r="M53" s="191">
        <v>2.4173013564472004E-2</v>
      </c>
      <c r="N53" s="191" t="str">
        <v>#N/A</v>
      </c>
      <c r="O53" s="192">
        <v>1</v>
      </c>
      <c r="P53" s="191">
        <v>2.4173013564472001E-2</v>
      </c>
      <c r="Q53" s="191">
        <v>3.4694469519536142E-18</v>
      </c>
      <c r="R53" s="191">
        <v>0</v>
      </c>
      <c r="S53" s="191" t="str">
        <v>#N/A</v>
      </c>
      <c r="T53" s="191" t="str">
        <v>#N/A</v>
      </c>
      <c r="U53" s="207" t="str">
        <v>#N/A</v>
      </c>
    </row>
    <row r="54" spans="1:21" x14ac:dyDescent="0.2">
      <c r="A54" s="206">
        <v>0.68801354574907236</v>
      </c>
      <c r="B54" s="177">
        <v>51333</v>
      </c>
      <c r="C54" s="187">
        <v>12182.676713585306</v>
      </c>
      <c r="D54" s="187">
        <v>1000000</v>
      </c>
      <c r="E54" s="177">
        <v>51151</v>
      </c>
      <c r="F54" s="177">
        <v>51333</v>
      </c>
      <c r="G54" s="186">
        <v>182</v>
      </c>
      <c r="H54" s="188" t="str">
        <v>JPYLibor6M Actual/360</v>
      </c>
      <c r="I54" s="189">
        <v>2</v>
      </c>
      <c r="J54" s="177">
        <v>51147</v>
      </c>
      <c r="K54" s="186" t="str">
        <v>Actual/360</v>
      </c>
      <c r="L54" s="190">
        <v>0.50555555555555554</v>
      </c>
      <c r="M54" s="191">
        <v>2.4097602290608297E-2</v>
      </c>
      <c r="N54" s="191" t="str">
        <v>#N/A</v>
      </c>
      <c r="O54" s="192">
        <v>1</v>
      </c>
      <c r="P54" s="191">
        <v>2.4097602290608297E-2</v>
      </c>
      <c r="Q54" s="191">
        <v>0</v>
      </c>
      <c r="R54" s="191">
        <v>0</v>
      </c>
      <c r="S54" s="191" t="str">
        <v>#N/A</v>
      </c>
      <c r="T54" s="191" t="str">
        <v>#N/A</v>
      </c>
      <c r="U54" s="207" t="str">
        <v>#N/A</v>
      </c>
    </row>
    <row r="55" spans="1:21" x14ac:dyDescent="0.2">
      <c r="A55" s="206">
        <v>0.68086497043432481</v>
      </c>
      <c r="B55" s="177">
        <v>51515</v>
      </c>
      <c r="C55" s="187">
        <v>12150.613228728791</v>
      </c>
      <c r="D55" s="187">
        <v>1000000</v>
      </c>
      <c r="E55" s="177">
        <v>51333</v>
      </c>
      <c r="F55" s="177">
        <v>51515</v>
      </c>
      <c r="G55" s="186">
        <v>182</v>
      </c>
      <c r="H55" s="188" t="str">
        <v>JPYLibor6M Actual/360</v>
      </c>
      <c r="I55" s="189">
        <v>2</v>
      </c>
      <c r="J55" s="177">
        <v>51329</v>
      </c>
      <c r="K55" s="186" t="str">
        <v>Actual/360</v>
      </c>
      <c r="L55" s="190">
        <v>0.50555555555555554</v>
      </c>
      <c r="M55" s="191">
        <v>2.4034180012870134E-2</v>
      </c>
      <c r="N55" s="191" t="str">
        <v>#N/A</v>
      </c>
      <c r="O55" s="192">
        <v>1</v>
      </c>
      <c r="P55" s="191">
        <v>2.4034180012870134E-2</v>
      </c>
      <c r="Q55" s="191">
        <v>0</v>
      </c>
      <c r="R55" s="191">
        <v>0</v>
      </c>
      <c r="S55" s="191" t="str">
        <v>#N/A</v>
      </c>
      <c r="T55" s="191" t="str">
        <v>#N/A</v>
      </c>
      <c r="U55" s="207" t="str">
        <v>#N/A</v>
      </c>
    </row>
    <row r="56" spans="1:21" x14ac:dyDescent="0.2">
      <c r="A56" s="206">
        <v>0.67380486348750535</v>
      </c>
      <c r="B56" s="177">
        <v>51697</v>
      </c>
      <c r="C56" s="187">
        <v>12122.550271896682</v>
      </c>
      <c r="D56" s="187">
        <v>1000000</v>
      </c>
      <c r="E56" s="177">
        <v>51515</v>
      </c>
      <c r="F56" s="177">
        <v>51697</v>
      </c>
      <c r="G56" s="186">
        <v>182</v>
      </c>
      <c r="H56" s="188" t="str">
        <v>JPYLibor6M Actual/360</v>
      </c>
      <c r="I56" s="189">
        <v>2</v>
      </c>
      <c r="J56" s="177">
        <v>51511</v>
      </c>
      <c r="K56" s="186" t="str">
        <v>Actual/360</v>
      </c>
      <c r="L56" s="190">
        <v>0.50555555555555554</v>
      </c>
      <c r="M56" s="191">
        <v>2.3978670867487943E-2</v>
      </c>
      <c r="N56" s="191" t="str">
        <v>#N/A</v>
      </c>
      <c r="O56" s="192">
        <v>1</v>
      </c>
      <c r="P56" s="191">
        <v>2.3978670867487943E-2</v>
      </c>
      <c r="Q56" s="191">
        <v>0</v>
      </c>
      <c r="R56" s="191">
        <v>0</v>
      </c>
      <c r="S56" s="191" t="str">
        <v>#N/A</v>
      </c>
      <c r="T56" s="191" t="str">
        <v>#N/A</v>
      </c>
      <c r="U56" s="207" t="str">
        <v>#N/A</v>
      </c>
    </row>
    <row r="57" spans="1:21" x14ac:dyDescent="0.2">
      <c r="A57" s="206">
        <v>0.66679191601862386</v>
      </c>
      <c r="B57" s="177">
        <v>51880</v>
      </c>
      <c r="C57" s="187">
        <v>12165.306351361371</v>
      </c>
      <c r="D57" s="187">
        <v>1000000</v>
      </c>
      <c r="E57" s="177">
        <v>51697</v>
      </c>
      <c r="F57" s="177">
        <v>51880</v>
      </c>
      <c r="G57" s="186">
        <v>183</v>
      </c>
      <c r="H57" s="188" t="str">
        <v>JPYLibor6M Actual/360</v>
      </c>
      <c r="I57" s="189">
        <v>2</v>
      </c>
      <c r="J57" s="177">
        <v>51693</v>
      </c>
      <c r="K57" s="186" t="str">
        <v>Actual/360</v>
      </c>
      <c r="L57" s="190">
        <v>0.5083333333333333</v>
      </c>
      <c r="M57" s="191">
        <v>2.3931750199399419E-2</v>
      </c>
      <c r="N57" s="191" t="str">
        <v>#N/A</v>
      </c>
      <c r="O57" s="192">
        <v>1</v>
      </c>
      <c r="P57" s="191">
        <v>2.3931750199399419E-2</v>
      </c>
      <c r="Q57" s="191">
        <v>0</v>
      </c>
      <c r="R57" s="191">
        <v>0</v>
      </c>
      <c r="S57" s="191" t="str">
        <v>#N/A</v>
      </c>
      <c r="T57" s="191" t="str">
        <v>#N/A</v>
      </c>
      <c r="U57" s="207" t="str">
        <v>#N/A</v>
      </c>
    </row>
    <row r="58" spans="1:21" x14ac:dyDescent="0.2">
      <c r="A58" s="206">
        <v>0.65993729461051576</v>
      </c>
      <c r="B58" s="177">
        <v>52061</v>
      </c>
      <c r="C58" s="187">
        <v>12011.611553498946</v>
      </c>
      <c r="D58" s="187">
        <v>1000000</v>
      </c>
      <c r="E58" s="177">
        <v>51880</v>
      </c>
      <c r="F58" s="177">
        <v>52061</v>
      </c>
      <c r="G58" s="186">
        <v>181</v>
      </c>
      <c r="H58" s="188" t="str">
        <v>JPYLibor6M Actual/360</v>
      </c>
      <c r="I58" s="189">
        <v>2</v>
      </c>
      <c r="J58" s="177">
        <v>51876</v>
      </c>
      <c r="K58" s="186" t="str">
        <v>Actual/360</v>
      </c>
      <c r="L58" s="190">
        <v>0.50277777777777777</v>
      </c>
      <c r="M58" s="191">
        <v>2.3890498117456468E-2</v>
      </c>
      <c r="N58" s="191" t="str">
        <v>#N/A</v>
      </c>
      <c r="O58" s="192">
        <v>1</v>
      </c>
      <c r="P58" s="191">
        <v>2.3890498117456468E-2</v>
      </c>
      <c r="Q58" s="191">
        <v>0</v>
      </c>
      <c r="R58" s="191">
        <v>0</v>
      </c>
      <c r="S58" s="191" t="str">
        <v>#N/A</v>
      </c>
      <c r="T58" s="191" t="str">
        <v>#N/A</v>
      </c>
      <c r="U58" s="207" t="str">
        <v>#N/A</v>
      </c>
    </row>
    <row r="59" spans="1:21" x14ac:dyDescent="0.2">
      <c r="A59" s="206">
        <v>0.65304925577310813</v>
      </c>
      <c r="B59" s="177">
        <v>52245</v>
      </c>
      <c r="C59" s="187">
        <v>12195.645600000304</v>
      </c>
      <c r="D59" s="187">
        <v>1000000</v>
      </c>
      <c r="E59" s="177">
        <v>52061</v>
      </c>
      <c r="F59" s="177">
        <v>52245</v>
      </c>
      <c r="G59" s="186">
        <v>184</v>
      </c>
      <c r="H59" s="188" t="str">
        <v>JPYLibor6M Actual/360</v>
      </c>
      <c r="I59" s="189">
        <v>2</v>
      </c>
      <c r="J59" s="177">
        <v>52057</v>
      </c>
      <c r="K59" s="186" t="str">
        <v>Actual/360</v>
      </c>
      <c r="L59" s="190">
        <v>0.51111111111111107</v>
      </c>
      <c r="M59" s="191">
        <v>2.3861045739131032E-2</v>
      </c>
      <c r="N59" s="191" t="str">
        <v>#N/A</v>
      </c>
      <c r="O59" s="192">
        <v>1</v>
      </c>
      <c r="P59" s="191">
        <v>2.3861045739131032E-2</v>
      </c>
      <c r="Q59" s="191">
        <v>0</v>
      </c>
      <c r="R59" s="191">
        <v>0</v>
      </c>
      <c r="S59" s="191" t="str">
        <v>#N/A</v>
      </c>
      <c r="T59" s="191" t="str">
        <v>#N/A</v>
      </c>
      <c r="U59" s="207" t="str">
        <v>#N/A</v>
      </c>
    </row>
    <row r="60" spans="1:21" x14ac:dyDescent="0.2">
      <c r="A60" s="206">
        <v>0.64634949708737266</v>
      </c>
      <c r="B60" s="177">
        <v>52426</v>
      </c>
      <c r="C60" s="187">
        <v>11983.60804688492</v>
      </c>
      <c r="D60" s="187">
        <v>1000000</v>
      </c>
      <c r="E60" s="177">
        <v>52245</v>
      </c>
      <c r="F60" s="177">
        <v>52426</v>
      </c>
      <c r="G60" s="186">
        <v>181</v>
      </c>
      <c r="H60" s="188" t="str">
        <v>JPYLibor6M Actual/360</v>
      </c>
      <c r="I60" s="189">
        <v>2</v>
      </c>
      <c r="J60" s="177">
        <v>52243</v>
      </c>
      <c r="K60" s="186" t="str">
        <v>Actual/360</v>
      </c>
      <c r="L60" s="190">
        <v>0.50277777777777777</v>
      </c>
      <c r="M60" s="191">
        <v>2.3834800535240723E-2</v>
      </c>
      <c r="N60" s="191" t="str">
        <v>#N/A</v>
      </c>
      <c r="O60" s="192">
        <v>1</v>
      </c>
      <c r="P60" s="191">
        <v>2.3834800535240723E-2</v>
      </c>
      <c r="Q60" s="191">
        <v>0</v>
      </c>
      <c r="R60" s="191">
        <v>0</v>
      </c>
      <c r="S60" s="191" t="str">
        <v>#N/A</v>
      </c>
      <c r="T60" s="191" t="str">
        <v>#N/A</v>
      </c>
      <c r="U60" s="207" t="str">
        <v>#N/A</v>
      </c>
    </row>
    <row r="61" spans="1:21" x14ac:dyDescent="0.2">
      <c r="A61" s="206">
        <v>0.63961304514394224</v>
      </c>
      <c r="B61" s="177">
        <v>52610</v>
      </c>
      <c r="C61" s="187">
        <v>12175.304604519657</v>
      </c>
      <c r="D61" s="187">
        <v>1000000</v>
      </c>
      <c r="E61" s="177">
        <v>52426</v>
      </c>
      <c r="F61" s="177">
        <v>52610</v>
      </c>
      <c r="G61" s="186">
        <v>184</v>
      </c>
      <c r="H61" s="188" t="str">
        <v>JPYLibor6M Actual/360</v>
      </c>
      <c r="I61" s="189">
        <v>2</v>
      </c>
      <c r="J61" s="177">
        <v>52422</v>
      </c>
      <c r="K61" s="186" t="str">
        <v>Actual/360</v>
      </c>
      <c r="L61" s="190">
        <v>0.51111111111111107</v>
      </c>
      <c r="M61" s="191">
        <v>2.3821248139277589E-2</v>
      </c>
      <c r="N61" s="191" t="str">
        <v>#N/A</v>
      </c>
      <c r="O61" s="192">
        <v>1</v>
      </c>
      <c r="P61" s="191">
        <v>2.3821248139277586E-2</v>
      </c>
      <c r="Q61" s="191">
        <v>3.4694469519536142E-18</v>
      </c>
      <c r="R61" s="191">
        <v>0</v>
      </c>
      <c r="S61" s="191" t="str">
        <v>#N/A</v>
      </c>
      <c r="T61" s="191" t="str">
        <v>#N/A</v>
      </c>
      <c r="U61" s="207" t="str">
        <v>#N/A</v>
      </c>
    </row>
    <row r="62" spans="1:21" x14ac:dyDescent="0.2">
      <c r="A62" s="206">
        <v>0.63302080480410028</v>
      </c>
      <c r="B62" s="177">
        <v>52792</v>
      </c>
      <c r="C62" s="187">
        <v>12038.134804130515</v>
      </c>
      <c r="D62" s="187">
        <v>1000000</v>
      </c>
      <c r="E62" s="177">
        <v>52610</v>
      </c>
      <c r="F62" s="177">
        <v>52792</v>
      </c>
      <c r="G62" s="186">
        <v>182</v>
      </c>
      <c r="H62" s="188" t="str">
        <v>JPYLibor6M Actual/360</v>
      </c>
      <c r="I62" s="189">
        <v>2</v>
      </c>
      <c r="J62" s="177">
        <v>52608</v>
      </c>
      <c r="K62" s="186" t="str">
        <v>Actual/360</v>
      </c>
      <c r="L62" s="190">
        <v>0.50555555555555554</v>
      </c>
      <c r="M62" s="191">
        <v>2.3811695216961463E-2</v>
      </c>
      <c r="N62" s="191" t="str">
        <v>#N/A</v>
      </c>
      <c r="O62" s="192">
        <v>1</v>
      </c>
      <c r="P62" s="191">
        <v>2.3811695216961467E-2</v>
      </c>
      <c r="Q62" s="191">
        <v>-3.4694469519536142E-18</v>
      </c>
      <c r="R62" s="191">
        <v>0</v>
      </c>
      <c r="S62" s="191" t="str">
        <v>#N/A</v>
      </c>
      <c r="T62" s="191" t="str">
        <v>#N/A</v>
      </c>
      <c r="U62" s="207" t="str">
        <v>#N/A</v>
      </c>
    </row>
    <row r="63" spans="1:21" x14ac:dyDescent="0.2">
      <c r="A63" s="206" t="e">
        <v>#N/A</v>
      </c>
      <c r="B63" s="177" t="e">
        <v>#N/A</v>
      </c>
      <c r="C63" s="187" t="e">
        <v>#N/A</v>
      </c>
      <c r="D63" s="187" t="e">
        <v>#N/A</v>
      </c>
      <c r="E63" s="177" t="e">
        <v>#N/A</v>
      </c>
      <c r="F63" s="177" t="e">
        <v>#N/A</v>
      </c>
      <c r="G63" s="186" t="e">
        <v>#N/A</v>
      </c>
      <c r="H63" s="188" t="e">
        <v>#N/A</v>
      </c>
      <c r="I63" s="189" t="e">
        <v>#N/A</v>
      </c>
      <c r="J63" s="177" t="e">
        <v>#N/A</v>
      </c>
      <c r="K63" s="186" t="e">
        <v>#N/A</v>
      </c>
      <c r="L63" s="190" t="e">
        <v>#N/A</v>
      </c>
      <c r="M63" s="191" t="e">
        <v>#N/A</v>
      </c>
      <c r="N63" s="191" t="e">
        <v>#N/A</v>
      </c>
      <c r="O63" s="192" t="e">
        <v>#N/A</v>
      </c>
      <c r="P63" s="191" t="e">
        <v>#N/A</v>
      </c>
      <c r="Q63" s="191" t="e">
        <v>#N/A</v>
      </c>
      <c r="R63" s="191" t="e">
        <v>#N/A</v>
      </c>
      <c r="S63" s="191" t="e">
        <v>#N/A</v>
      </c>
      <c r="T63" s="191" t="e">
        <v>#N/A</v>
      </c>
      <c r="U63" s="207" t="e">
        <v>#N/A</v>
      </c>
    </row>
    <row r="64" spans="1:21" x14ac:dyDescent="0.2">
      <c r="A64" s="206" t="e">
        <v>#N/A</v>
      </c>
      <c r="B64" s="177" t="e">
        <v>#N/A</v>
      </c>
      <c r="C64" s="187" t="e">
        <v>#N/A</v>
      </c>
      <c r="D64" s="187" t="e">
        <v>#N/A</v>
      </c>
      <c r="E64" s="177" t="e">
        <v>#N/A</v>
      </c>
      <c r="F64" s="177" t="e">
        <v>#N/A</v>
      </c>
      <c r="G64" s="186" t="e">
        <v>#N/A</v>
      </c>
      <c r="H64" s="188" t="e">
        <v>#N/A</v>
      </c>
      <c r="I64" s="189" t="e">
        <v>#N/A</v>
      </c>
      <c r="J64" s="177" t="e">
        <v>#N/A</v>
      </c>
      <c r="K64" s="186" t="e">
        <v>#N/A</v>
      </c>
      <c r="L64" s="190" t="e">
        <v>#N/A</v>
      </c>
      <c r="M64" s="191" t="e">
        <v>#N/A</v>
      </c>
      <c r="N64" s="191" t="e">
        <v>#N/A</v>
      </c>
      <c r="O64" s="192" t="e">
        <v>#N/A</v>
      </c>
      <c r="P64" s="191" t="e">
        <v>#N/A</v>
      </c>
      <c r="Q64" s="191" t="e">
        <v>#N/A</v>
      </c>
      <c r="R64" s="191" t="e">
        <v>#N/A</v>
      </c>
      <c r="S64" s="191" t="e">
        <v>#N/A</v>
      </c>
      <c r="T64" s="191" t="e">
        <v>#N/A</v>
      </c>
      <c r="U64" s="207" t="e">
        <v>#N/A</v>
      </c>
    </row>
    <row r="65" spans="1:21" x14ac:dyDescent="0.2">
      <c r="A65" s="206" t="e">
        <v>#N/A</v>
      </c>
      <c r="B65" s="177" t="e">
        <v>#N/A</v>
      </c>
      <c r="C65" s="187" t="e">
        <v>#N/A</v>
      </c>
      <c r="D65" s="187" t="e">
        <v>#N/A</v>
      </c>
      <c r="E65" s="177" t="e">
        <v>#N/A</v>
      </c>
      <c r="F65" s="177" t="e">
        <v>#N/A</v>
      </c>
      <c r="G65" s="186" t="e">
        <v>#N/A</v>
      </c>
      <c r="H65" s="188" t="e">
        <v>#N/A</v>
      </c>
      <c r="I65" s="189" t="e">
        <v>#N/A</v>
      </c>
      <c r="J65" s="177" t="e">
        <v>#N/A</v>
      </c>
      <c r="K65" s="186" t="e">
        <v>#N/A</v>
      </c>
      <c r="L65" s="190" t="e">
        <v>#N/A</v>
      </c>
      <c r="M65" s="191" t="e">
        <v>#N/A</v>
      </c>
      <c r="N65" s="191" t="e">
        <v>#N/A</v>
      </c>
      <c r="O65" s="192" t="e">
        <v>#N/A</v>
      </c>
      <c r="P65" s="191" t="e">
        <v>#N/A</v>
      </c>
      <c r="Q65" s="191" t="e">
        <v>#N/A</v>
      </c>
      <c r="R65" s="191" t="e">
        <v>#N/A</v>
      </c>
      <c r="S65" s="191" t="e">
        <v>#N/A</v>
      </c>
      <c r="T65" s="191" t="e">
        <v>#N/A</v>
      </c>
      <c r="U65" s="207" t="e">
        <v>#N/A</v>
      </c>
    </row>
    <row r="66" spans="1:21" x14ac:dyDescent="0.2">
      <c r="A66" s="206" t="e">
        <v>#N/A</v>
      </c>
      <c r="B66" s="177" t="e">
        <v>#N/A</v>
      </c>
      <c r="C66" s="187" t="e">
        <v>#N/A</v>
      </c>
      <c r="D66" s="187" t="e">
        <v>#N/A</v>
      </c>
      <c r="E66" s="177" t="e">
        <v>#N/A</v>
      </c>
      <c r="F66" s="177" t="e">
        <v>#N/A</v>
      </c>
      <c r="G66" s="186" t="e">
        <v>#N/A</v>
      </c>
      <c r="H66" s="188" t="e">
        <v>#N/A</v>
      </c>
      <c r="I66" s="189" t="e">
        <v>#N/A</v>
      </c>
      <c r="J66" s="177" t="e">
        <v>#N/A</v>
      </c>
      <c r="K66" s="186" t="e">
        <v>#N/A</v>
      </c>
      <c r="L66" s="190" t="e">
        <v>#N/A</v>
      </c>
      <c r="M66" s="191" t="e">
        <v>#N/A</v>
      </c>
      <c r="N66" s="191" t="e">
        <v>#N/A</v>
      </c>
      <c r="O66" s="192" t="e">
        <v>#N/A</v>
      </c>
      <c r="P66" s="191" t="e">
        <v>#N/A</v>
      </c>
      <c r="Q66" s="191" t="e">
        <v>#N/A</v>
      </c>
      <c r="R66" s="191" t="e">
        <v>#N/A</v>
      </c>
      <c r="S66" s="191" t="e">
        <v>#N/A</v>
      </c>
      <c r="T66" s="191" t="e">
        <v>#N/A</v>
      </c>
      <c r="U66" s="207" t="e">
        <v>#N/A</v>
      </c>
    </row>
    <row r="67" spans="1:21" x14ac:dyDescent="0.2">
      <c r="A67" s="206" t="e">
        <v>#N/A</v>
      </c>
      <c r="B67" s="177" t="e">
        <v>#N/A</v>
      </c>
      <c r="C67" s="187" t="e">
        <v>#N/A</v>
      </c>
      <c r="D67" s="187" t="e">
        <v>#N/A</v>
      </c>
      <c r="E67" s="177" t="e">
        <v>#N/A</v>
      </c>
      <c r="F67" s="177" t="e">
        <v>#N/A</v>
      </c>
      <c r="G67" s="186" t="e">
        <v>#N/A</v>
      </c>
      <c r="H67" s="188" t="e">
        <v>#N/A</v>
      </c>
      <c r="I67" s="189" t="e">
        <v>#N/A</v>
      </c>
      <c r="J67" s="177" t="e">
        <v>#N/A</v>
      </c>
      <c r="K67" s="186" t="e">
        <v>#N/A</v>
      </c>
      <c r="L67" s="190" t="e">
        <v>#N/A</v>
      </c>
      <c r="M67" s="191" t="e">
        <v>#N/A</v>
      </c>
      <c r="N67" s="191" t="e">
        <v>#N/A</v>
      </c>
      <c r="O67" s="192" t="e">
        <v>#N/A</v>
      </c>
      <c r="P67" s="191" t="e">
        <v>#N/A</v>
      </c>
      <c r="Q67" s="191" t="e">
        <v>#N/A</v>
      </c>
      <c r="R67" s="191" t="e">
        <v>#N/A</v>
      </c>
      <c r="S67" s="191" t="e">
        <v>#N/A</v>
      </c>
      <c r="T67" s="191" t="e">
        <v>#N/A</v>
      </c>
      <c r="U67" s="207" t="e">
        <v>#N/A</v>
      </c>
    </row>
    <row r="68" spans="1:21" x14ac:dyDescent="0.2">
      <c r="A68" s="206" t="e">
        <v>#N/A</v>
      </c>
      <c r="B68" s="177" t="e">
        <v>#N/A</v>
      </c>
      <c r="C68" s="187" t="e">
        <v>#N/A</v>
      </c>
      <c r="D68" s="187" t="e">
        <v>#N/A</v>
      </c>
      <c r="E68" s="177" t="e">
        <v>#N/A</v>
      </c>
      <c r="F68" s="177" t="e">
        <v>#N/A</v>
      </c>
      <c r="G68" s="186" t="e">
        <v>#N/A</v>
      </c>
      <c r="H68" s="188" t="e">
        <v>#N/A</v>
      </c>
      <c r="I68" s="189" t="e">
        <v>#N/A</v>
      </c>
      <c r="J68" s="177" t="e">
        <v>#N/A</v>
      </c>
      <c r="K68" s="186" t="e">
        <v>#N/A</v>
      </c>
      <c r="L68" s="190" t="e">
        <v>#N/A</v>
      </c>
      <c r="M68" s="191" t="e">
        <v>#N/A</v>
      </c>
      <c r="N68" s="191" t="e">
        <v>#N/A</v>
      </c>
      <c r="O68" s="192" t="e">
        <v>#N/A</v>
      </c>
      <c r="P68" s="191" t="e">
        <v>#N/A</v>
      </c>
      <c r="Q68" s="191" t="e">
        <v>#N/A</v>
      </c>
      <c r="R68" s="191" t="e">
        <v>#N/A</v>
      </c>
      <c r="S68" s="191" t="e">
        <v>#N/A</v>
      </c>
      <c r="T68" s="191" t="e">
        <v>#N/A</v>
      </c>
      <c r="U68" s="207" t="e">
        <v>#N/A</v>
      </c>
    </row>
    <row r="69" spans="1:21" x14ac:dyDescent="0.2">
      <c r="A69" s="206" t="e">
        <v>#N/A</v>
      </c>
      <c r="B69" s="177" t="e">
        <v>#N/A</v>
      </c>
      <c r="C69" s="187" t="e">
        <v>#N/A</v>
      </c>
      <c r="D69" s="187" t="e">
        <v>#N/A</v>
      </c>
      <c r="E69" s="177" t="e">
        <v>#N/A</v>
      </c>
      <c r="F69" s="177" t="e">
        <v>#N/A</v>
      </c>
      <c r="G69" s="186" t="e">
        <v>#N/A</v>
      </c>
      <c r="H69" s="188" t="e">
        <v>#N/A</v>
      </c>
      <c r="I69" s="189" t="e">
        <v>#N/A</v>
      </c>
      <c r="J69" s="177" t="e">
        <v>#N/A</v>
      </c>
      <c r="K69" s="186" t="e">
        <v>#N/A</v>
      </c>
      <c r="L69" s="190" t="e">
        <v>#N/A</v>
      </c>
      <c r="M69" s="191" t="e">
        <v>#N/A</v>
      </c>
      <c r="N69" s="191" t="e">
        <v>#N/A</v>
      </c>
      <c r="O69" s="192" t="e">
        <v>#N/A</v>
      </c>
      <c r="P69" s="191" t="e">
        <v>#N/A</v>
      </c>
      <c r="Q69" s="191" t="e">
        <v>#N/A</v>
      </c>
      <c r="R69" s="191" t="e">
        <v>#N/A</v>
      </c>
      <c r="S69" s="191" t="e">
        <v>#N/A</v>
      </c>
      <c r="T69" s="191" t="e">
        <v>#N/A</v>
      </c>
      <c r="U69" s="207" t="e">
        <v>#N/A</v>
      </c>
    </row>
    <row r="70" spans="1:21" x14ac:dyDescent="0.2">
      <c r="A70" s="206" t="e">
        <v>#N/A</v>
      </c>
      <c r="B70" s="177" t="e">
        <v>#N/A</v>
      </c>
      <c r="C70" s="187" t="e">
        <v>#N/A</v>
      </c>
      <c r="D70" s="187" t="e">
        <v>#N/A</v>
      </c>
      <c r="E70" s="177" t="e">
        <v>#N/A</v>
      </c>
      <c r="F70" s="177" t="e">
        <v>#N/A</v>
      </c>
      <c r="G70" s="186" t="e">
        <v>#N/A</v>
      </c>
      <c r="H70" s="188" t="e">
        <v>#N/A</v>
      </c>
      <c r="I70" s="189" t="e">
        <v>#N/A</v>
      </c>
      <c r="J70" s="177" t="e">
        <v>#N/A</v>
      </c>
      <c r="K70" s="186" t="e">
        <v>#N/A</v>
      </c>
      <c r="L70" s="190" t="e">
        <v>#N/A</v>
      </c>
      <c r="M70" s="191" t="e">
        <v>#N/A</v>
      </c>
      <c r="N70" s="191" t="e">
        <v>#N/A</v>
      </c>
      <c r="O70" s="192" t="e">
        <v>#N/A</v>
      </c>
      <c r="P70" s="191" t="e">
        <v>#N/A</v>
      </c>
      <c r="Q70" s="191" t="e">
        <v>#N/A</v>
      </c>
      <c r="R70" s="191" t="e">
        <v>#N/A</v>
      </c>
      <c r="S70" s="191" t="e">
        <v>#N/A</v>
      </c>
      <c r="T70" s="191" t="e">
        <v>#N/A</v>
      </c>
      <c r="U70" s="207" t="e">
        <v>#N/A</v>
      </c>
    </row>
    <row r="71" spans="1:21" x14ac:dyDescent="0.2">
      <c r="A71" s="206" t="e">
        <v>#N/A</v>
      </c>
      <c r="B71" s="177" t="e">
        <v>#N/A</v>
      </c>
      <c r="C71" s="187" t="e">
        <v>#N/A</v>
      </c>
      <c r="D71" s="187" t="e">
        <v>#N/A</v>
      </c>
      <c r="E71" s="177" t="e">
        <v>#N/A</v>
      </c>
      <c r="F71" s="177" t="e">
        <v>#N/A</v>
      </c>
      <c r="G71" s="186" t="e">
        <v>#N/A</v>
      </c>
      <c r="H71" s="188" t="e">
        <v>#N/A</v>
      </c>
      <c r="I71" s="189" t="e">
        <v>#N/A</v>
      </c>
      <c r="J71" s="177" t="e">
        <v>#N/A</v>
      </c>
      <c r="K71" s="186" t="e">
        <v>#N/A</v>
      </c>
      <c r="L71" s="190" t="e">
        <v>#N/A</v>
      </c>
      <c r="M71" s="191" t="e">
        <v>#N/A</v>
      </c>
      <c r="N71" s="191" t="e">
        <v>#N/A</v>
      </c>
      <c r="O71" s="192" t="e">
        <v>#N/A</v>
      </c>
      <c r="P71" s="191" t="e">
        <v>#N/A</v>
      </c>
      <c r="Q71" s="191" t="e">
        <v>#N/A</v>
      </c>
      <c r="R71" s="191" t="e">
        <v>#N/A</v>
      </c>
      <c r="S71" s="191" t="e">
        <v>#N/A</v>
      </c>
      <c r="T71" s="191" t="e">
        <v>#N/A</v>
      </c>
      <c r="U71" s="207" t="e">
        <v>#N/A</v>
      </c>
    </row>
    <row r="72" spans="1:21" x14ac:dyDescent="0.2">
      <c r="A72" s="206" t="e">
        <v>#N/A</v>
      </c>
      <c r="B72" s="177" t="e">
        <v>#N/A</v>
      </c>
      <c r="C72" s="187" t="e">
        <v>#N/A</v>
      </c>
      <c r="D72" s="187" t="e">
        <v>#N/A</v>
      </c>
      <c r="E72" s="177" t="e">
        <v>#N/A</v>
      </c>
      <c r="F72" s="177" t="e">
        <v>#N/A</v>
      </c>
      <c r="G72" s="186" t="e">
        <v>#N/A</v>
      </c>
      <c r="H72" s="188" t="e">
        <v>#N/A</v>
      </c>
      <c r="I72" s="189" t="e">
        <v>#N/A</v>
      </c>
      <c r="J72" s="177" t="e">
        <v>#N/A</v>
      </c>
      <c r="K72" s="186" t="e">
        <v>#N/A</v>
      </c>
      <c r="L72" s="190" t="e">
        <v>#N/A</v>
      </c>
      <c r="M72" s="191" t="e">
        <v>#N/A</v>
      </c>
      <c r="N72" s="191" t="e">
        <v>#N/A</v>
      </c>
      <c r="O72" s="192" t="e">
        <v>#N/A</v>
      </c>
      <c r="P72" s="191" t="e">
        <v>#N/A</v>
      </c>
      <c r="Q72" s="191" t="e">
        <v>#N/A</v>
      </c>
      <c r="R72" s="191" t="e">
        <v>#N/A</v>
      </c>
      <c r="S72" s="191" t="e">
        <v>#N/A</v>
      </c>
      <c r="T72" s="191" t="e">
        <v>#N/A</v>
      </c>
      <c r="U72" s="207" t="e">
        <v>#N/A</v>
      </c>
    </row>
    <row r="73" spans="1:21" x14ac:dyDescent="0.2">
      <c r="A73" s="206" t="e">
        <v>#N/A</v>
      </c>
      <c r="B73" s="177" t="e">
        <v>#N/A</v>
      </c>
      <c r="C73" s="187" t="e">
        <v>#N/A</v>
      </c>
      <c r="D73" s="187" t="e">
        <v>#N/A</v>
      </c>
      <c r="E73" s="177" t="e">
        <v>#N/A</v>
      </c>
      <c r="F73" s="177" t="e">
        <v>#N/A</v>
      </c>
      <c r="G73" s="186" t="e">
        <v>#N/A</v>
      </c>
      <c r="H73" s="188" t="e">
        <v>#N/A</v>
      </c>
      <c r="I73" s="189" t="e">
        <v>#N/A</v>
      </c>
      <c r="J73" s="177" t="e">
        <v>#N/A</v>
      </c>
      <c r="K73" s="186" t="e">
        <v>#N/A</v>
      </c>
      <c r="L73" s="190" t="e">
        <v>#N/A</v>
      </c>
      <c r="M73" s="191" t="e">
        <v>#N/A</v>
      </c>
      <c r="N73" s="191" t="e">
        <v>#N/A</v>
      </c>
      <c r="O73" s="192" t="e">
        <v>#N/A</v>
      </c>
      <c r="P73" s="191" t="e">
        <v>#N/A</v>
      </c>
      <c r="Q73" s="191" t="e">
        <v>#N/A</v>
      </c>
      <c r="R73" s="191" t="e">
        <v>#N/A</v>
      </c>
      <c r="S73" s="191" t="e">
        <v>#N/A</v>
      </c>
      <c r="T73" s="191" t="e">
        <v>#N/A</v>
      </c>
      <c r="U73" s="207" t="e">
        <v>#N/A</v>
      </c>
    </row>
    <row r="74" spans="1:21" x14ac:dyDescent="0.2">
      <c r="A74" s="206" t="e">
        <v>#N/A</v>
      </c>
      <c r="B74" s="177" t="e">
        <v>#N/A</v>
      </c>
      <c r="C74" s="187" t="e">
        <v>#N/A</v>
      </c>
      <c r="D74" s="187" t="e">
        <v>#N/A</v>
      </c>
      <c r="E74" s="177" t="e">
        <v>#N/A</v>
      </c>
      <c r="F74" s="177" t="e">
        <v>#N/A</v>
      </c>
      <c r="G74" s="186" t="e">
        <v>#N/A</v>
      </c>
      <c r="H74" s="188" t="e">
        <v>#N/A</v>
      </c>
      <c r="I74" s="189" t="e">
        <v>#N/A</v>
      </c>
      <c r="J74" s="177" t="e">
        <v>#N/A</v>
      </c>
      <c r="K74" s="186" t="e">
        <v>#N/A</v>
      </c>
      <c r="L74" s="190" t="e">
        <v>#N/A</v>
      </c>
      <c r="M74" s="191" t="e">
        <v>#N/A</v>
      </c>
      <c r="N74" s="191" t="e">
        <v>#N/A</v>
      </c>
      <c r="O74" s="192" t="e">
        <v>#N/A</v>
      </c>
      <c r="P74" s="191" t="e">
        <v>#N/A</v>
      </c>
      <c r="Q74" s="191" t="e">
        <v>#N/A</v>
      </c>
      <c r="R74" s="191" t="e">
        <v>#N/A</v>
      </c>
      <c r="S74" s="191" t="e">
        <v>#N/A</v>
      </c>
      <c r="T74" s="191" t="e">
        <v>#N/A</v>
      </c>
      <c r="U74" s="207" t="e">
        <v>#N/A</v>
      </c>
    </row>
    <row r="75" spans="1:21" x14ac:dyDescent="0.2">
      <c r="A75" s="206" t="e">
        <v>#N/A</v>
      </c>
      <c r="B75" s="177" t="e">
        <v>#N/A</v>
      </c>
      <c r="C75" s="187" t="e">
        <v>#N/A</v>
      </c>
      <c r="D75" s="187" t="e">
        <v>#N/A</v>
      </c>
      <c r="E75" s="177" t="e">
        <v>#N/A</v>
      </c>
      <c r="F75" s="177" t="e">
        <v>#N/A</v>
      </c>
      <c r="G75" s="186" t="e">
        <v>#N/A</v>
      </c>
      <c r="H75" s="188" t="e">
        <v>#N/A</v>
      </c>
      <c r="I75" s="189" t="e">
        <v>#N/A</v>
      </c>
      <c r="J75" s="177" t="e">
        <v>#N/A</v>
      </c>
      <c r="K75" s="186" t="e">
        <v>#N/A</v>
      </c>
      <c r="L75" s="190" t="e">
        <v>#N/A</v>
      </c>
      <c r="M75" s="191" t="e">
        <v>#N/A</v>
      </c>
      <c r="N75" s="191" t="e">
        <v>#N/A</v>
      </c>
      <c r="O75" s="192" t="e">
        <v>#N/A</v>
      </c>
      <c r="P75" s="191" t="e">
        <v>#N/A</v>
      </c>
      <c r="Q75" s="191" t="e">
        <v>#N/A</v>
      </c>
      <c r="R75" s="191" t="e">
        <v>#N/A</v>
      </c>
      <c r="S75" s="191" t="e">
        <v>#N/A</v>
      </c>
      <c r="T75" s="191" t="e">
        <v>#N/A</v>
      </c>
      <c r="U75" s="207" t="e">
        <v>#N/A</v>
      </c>
    </row>
    <row r="76" spans="1:21" x14ac:dyDescent="0.2">
      <c r="A76" s="206" t="e">
        <v>#N/A</v>
      </c>
      <c r="B76" s="177" t="e">
        <v>#N/A</v>
      </c>
      <c r="C76" s="187" t="e">
        <v>#N/A</v>
      </c>
      <c r="D76" s="187" t="e">
        <v>#N/A</v>
      </c>
      <c r="E76" s="177" t="e">
        <v>#N/A</v>
      </c>
      <c r="F76" s="177" t="e">
        <v>#N/A</v>
      </c>
      <c r="G76" s="186" t="e">
        <v>#N/A</v>
      </c>
      <c r="H76" s="188" t="e">
        <v>#N/A</v>
      </c>
      <c r="I76" s="189" t="e">
        <v>#N/A</v>
      </c>
      <c r="J76" s="177" t="e">
        <v>#N/A</v>
      </c>
      <c r="K76" s="186" t="e">
        <v>#N/A</v>
      </c>
      <c r="L76" s="190" t="e">
        <v>#N/A</v>
      </c>
      <c r="M76" s="191" t="e">
        <v>#N/A</v>
      </c>
      <c r="N76" s="191" t="e">
        <v>#N/A</v>
      </c>
      <c r="O76" s="192" t="e">
        <v>#N/A</v>
      </c>
      <c r="P76" s="191" t="e">
        <v>#N/A</v>
      </c>
      <c r="Q76" s="191" t="e">
        <v>#N/A</v>
      </c>
      <c r="R76" s="191" t="e">
        <v>#N/A</v>
      </c>
      <c r="S76" s="191" t="e">
        <v>#N/A</v>
      </c>
      <c r="T76" s="191" t="e">
        <v>#N/A</v>
      </c>
      <c r="U76" s="207" t="e">
        <v>#N/A</v>
      </c>
    </row>
    <row r="77" spans="1:21" x14ac:dyDescent="0.2">
      <c r="A77" s="206" t="e">
        <v>#N/A</v>
      </c>
      <c r="B77" s="177" t="e">
        <v>#N/A</v>
      </c>
      <c r="C77" s="187" t="e">
        <v>#N/A</v>
      </c>
      <c r="D77" s="187" t="e">
        <v>#N/A</v>
      </c>
      <c r="E77" s="177" t="e">
        <v>#N/A</v>
      </c>
      <c r="F77" s="177" t="e">
        <v>#N/A</v>
      </c>
      <c r="G77" s="186" t="e">
        <v>#N/A</v>
      </c>
      <c r="H77" s="188" t="e">
        <v>#N/A</v>
      </c>
      <c r="I77" s="189" t="e">
        <v>#N/A</v>
      </c>
      <c r="J77" s="177" t="e">
        <v>#N/A</v>
      </c>
      <c r="K77" s="186" t="e">
        <v>#N/A</v>
      </c>
      <c r="L77" s="190" t="e">
        <v>#N/A</v>
      </c>
      <c r="M77" s="191" t="e">
        <v>#N/A</v>
      </c>
      <c r="N77" s="191" t="e">
        <v>#N/A</v>
      </c>
      <c r="O77" s="192" t="e">
        <v>#N/A</v>
      </c>
      <c r="P77" s="191" t="e">
        <v>#N/A</v>
      </c>
      <c r="Q77" s="191" t="e">
        <v>#N/A</v>
      </c>
      <c r="R77" s="191" t="e">
        <v>#N/A</v>
      </c>
      <c r="S77" s="191" t="e">
        <v>#N/A</v>
      </c>
      <c r="T77" s="191" t="e">
        <v>#N/A</v>
      </c>
      <c r="U77" s="207" t="e">
        <v>#N/A</v>
      </c>
    </row>
    <row r="78" spans="1:21" x14ac:dyDescent="0.2">
      <c r="A78" s="206" t="e">
        <v>#N/A</v>
      </c>
      <c r="B78" s="177" t="e">
        <v>#N/A</v>
      </c>
      <c r="C78" s="187" t="e">
        <v>#N/A</v>
      </c>
      <c r="D78" s="187" t="e">
        <v>#N/A</v>
      </c>
      <c r="E78" s="177" t="e">
        <v>#N/A</v>
      </c>
      <c r="F78" s="177" t="e">
        <v>#N/A</v>
      </c>
      <c r="G78" s="186" t="e">
        <v>#N/A</v>
      </c>
      <c r="H78" s="188" t="e">
        <v>#N/A</v>
      </c>
      <c r="I78" s="189" t="e">
        <v>#N/A</v>
      </c>
      <c r="J78" s="177" t="e">
        <v>#N/A</v>
      </c>
      <c r="K78" s="186" t="e">
        <v>#N/A</v>
      </c>
      <c r="L78" s="190" t="e">
        <v>#N/A</v>
      </c>
      <c r="M78" s="191" t="e">
        <v>#N/A</v>
      </c>
      <c r="N78" s="191" t="e">
        <v>#N/A</v>
      </c>
      <c r="O78" s="192" t="e">
        <v>#N/A</v>
      </c>
      <c r="P78" s="191" t="e">
        <v>#N/A</v>
      </c>
      <c r="Q78" s="191" t="e">
        <v>#N/A</v>
      </c>
      <c r="R78" s="191" t="e">
        <v>#N/A</v>
      </c>
      <c r="S78" s="191" t="e">
        <v>#N/A</v>
      </c>
      <c r="T78" s="191" t="e">
        <v>#N/A</v>
      </c>
      <c r="U78" s="207" t="e">
        <v>#N/A</v>
      </c>
    </row>
    <row r="79" spans="1:21" x14ac:dyDescent="0.2">
      <c r="A79" s="206" t="e">
        <v>#N/A</v>
      </c>
      <c r="B79" s="177" t="e">
        <v>#N/A</v>
      </c>
      <c r="C79" s="187" t="e">
        <v>#N/A</v>
      </c>
      <c r="D79" s="187" t="e">
        <v>#N/A</v>
      </c>
      <c r="E79" s="177" t="e">
        <v>#N/A</v>
      </c>
      <c r="F79" s="177" t="e">
        <v>#N/A</v>
      </c>
      <c r="G79" s="186" t="e">
        <v>#N/A</v>
      </c>
      <c r="H79" s="188" t="e">
        <v>#N/A</v>
      </c>
      <c r="I79" s="189" t="e">
        <v>#N/A</v>
      </c>
      <c r="J79" s="177" t="e">
        <v>#N/A</v>
      </c>
      <c r="K79" s="186" t="e">
        <v>#N/A</v>
      </c>
      <c r="L79" s="190" t="e">
        <v>#N/A</v>
      </c>
      <c r="M79" s="191" t="e">
        <v>#N/A</v>
      </c>
      <c r="N79" s="191" t="e">
        <v>#N/A</v>
      </c>
      <c r="O79" s="192" t="e">
        <v>#N/A</v>
      </c>
      <c r="P79" s="191" t="e">
        <v>#N/A</v>
      </c>
      <c r="Q79" s="191" t="e">
        <v>#N/A</v>
      </c>
      <c r="R79" s="191" t="e">
        <v>#N/A</v>
      </c>
      <c r="S79" s="191" t="e">
        <v>#N/A</v>
      </c>
      <c r="T79" s="191" t="e">
        <v>#N/A</v>
      </c>
      <c r="U79" s="207" t="e">
        <v>#N/A</v>
      </c>
    </row>
    <row r="80" spans="1:21" x14ac:dyDescent="0.2">
      <c r="A80" s="206" t="e">
        <v>#N/A</v>
      </c>
      <c r="B80" s="177" t="e">
        <v>#N/A</v>
      </c>
      <c r="C80" s="187" t="e">
        <v>#N/A</v>
      </c>
      <c r="D80" s="187" t="e">
        <v>#N/A</v>
      </c>
      <c r="E80" s="177" t="e">
        <v>#N/A</v>
      </c>
      <c r="F80" s="177" t="e">
        <v>#N/A</v>
      </c>
      <c r="G80" s="186" t="e">
        <v>#N/A</v>
      </c>
      <c r="H80" s="188" t="e">
        <v>#N/A</v>
      </c>
      <c r="I80" s="189" t="e">
        <v>#N/A</v>
      </c>
      <c r="J80" s="177" t="e">
        <v>#N/A</v>
      </c>
      <c r="K80" s="186" t="e">
        <v>#N/A</v>
      </c>
      <c r="L80" s="190" t="e">
        <v>#N/A</v>
      </c>
      <c r="M80" s="191" t="e">
        <v>#N/A</v>
      </c>
      <c r="N80" s="191" t="e">
        <v>#N/A</v>
      </c>
      <c r="O80" s="192" t="e">
        <v>#N/A</v>
      </c>
      <c r="P80" s="191" t="e">
        <v>#N/A</v>
      </c>
      <c r="Q80" s="191" t="e">
        <v>#N/A</v>
      </c>
      <c r="R80" s="191" t="e">
        <v>#N/A</v>
      </c>
      <c r="S80" s="191" t="e">
        <v>#N/A</v>
      </c>
      <c r="T80" s="191" t="e">
        <v>#N/A</v>
      </c>
      <c r="U80" s="207" t="e">
        <v>#N/A</v>
      </c>
    </row>
    <row r="81" spans="1:21" x14ac:dyDescent="0.2">
      <c r="A81" s="206" t="e">
        <v>#N/A</v>
      </c>
      <c r="B81" s="177" t="e">
        <v>#N/A</v>
      </c>
      <c r="C81" s="187" t="e">
        <v>#N/A</v>
      </c>
      <c r="D81" s="187" t="e">
        <v>#N/A</v>
      </c>
      <c r="E81" s="177" t="e">
        <v>#N/A</v>
      </c>
      <c r="F81" s="177" t="e">
        <v>#N/A</v>
      </c>
      <c r="G81" s="186" t="e">
        <v>#N/A</v>
      </c>
      <c r="H81" s="188" t="e">
        <v>#N/A</v>
      </c>
      <c r="I81" s="189" t="e">
        <v>#N/A</v>
      </c>
      <c r="J81" s="177" t="e">
        <v>#N/A</v>
      </c>
      <c r="K81" s="186" t="e">
        <v>#N/A</v>
      </c>
      <c r="L81" s="190" t="e">
        <v>#N/A</v>
      </c>
      <c r="M81" s="191" t="e">
        <v>#N/A</v>
      </c>
      <c r="N81" s="191" t="e">
        <v>#N/A</v>
      </c>
      <c r="O81" s="192" t="e">
        <v>#N/A</v>
      </c>
      <c r="P81" s="191" t="e">
        <v>#N/A</v>
      </c>
      <c r="Q81" s="191" t="e">
        <v>#N/A</v>
      </c>
      <c r="R81" s="191" t="e">
        <v>#N/A</v>
      </c>
      <c r="S81" s="191" t="e">
        <v>#N/A</v>
      </c>
      <c r="T81" s="191" t="e">
        <v>#N/A</v>
      </c>
      <c r="U81" s="207" t="e">
        <v>#N/A</v>
      </c>
    </row>
    <row r="82" spans="1:21" x14ac:dyDescent="0.2">
      <c r="A82" s="206" t="e">
        <v>#N/A</v>
      </c>
      <c r="B82" s="177" t="e">
        <v>#N/A</v>
      </c>
      <c r="C82" s="187" t="e">
        <v>#N/A</v>
      </c>
      <c r="D82" s="187" t="e">
        <v>#N/A</v>
      </c>
      <c r="E82" s="177" t="e">
        <v>#N/A</v>
      </c>
      <c r="F82" s="177" t="e">
        <v>#N/A</v>
      </c>
      <c r="G82" s="186" t="e">
        <v>#N/A</v>
      </c>
      <c r="H82" s="188" t="e">
        <v>#N/A</v>
      </c>
      <c r="I82" s="189" t="e">
        <v>#N/A</v>
      </c>
      <c r="J82" s="177" t="e">
        <v>#N/A</v>
      </c>
      <c r="K82" s="186" t="e">
        <v>#N/A</v>
      </c>
      <c r="L82" s="190" t="e">
        <v>#N/A</v>
      </c>
      <c r="M82" s="191" t="e">
        <v>#N/A</v>
      </c>
      <c r="N82" s="191" t="e">
        <v>#N/A</v>
      </c>
      <c r="O82" s="192" t="e">
        <v>#N/A</v>
      </c>
      <c r="P82" s="191" t="e">
        <v>#N/A</v>
      </c>
      <c r="Q82" s="191" t="e">
        <v>#N/A</v>
      </c>
      <c r="R82" s="191" t="e">
        <v>#N/A</v>
      </c>
      <c r="S82" s="191" t="e">
        <v>#N/A</v>
      </c>
      <c r="T82" s="191" t="e">
        <v>#N/A</v>
      </c>
      <c r="U82" s="207" t="e">
        <v>#N/A</v>
      </c>
    </row>
    <row r="83" spans="1:21" x14ac:dyDescent="0.2">
      <c r="A83" s="206" t="e">
        <v>#N/A</v>
      </c>
      <c r="B83" s="177" t="e">
        <v>#N/A</v>
      </c>
      <c r="C83" s="187" t="e">
        <v>#N/A</v>
      </c>
      <c r="D83" s="187" t="e">
        <v>#N/A</v>
      </c>
      <c r="E83" s="177" t="e">
        <v>#N/A</v>
      </c>
      <c r="F83" s="177" t="e">
        <v>#N/A</v>
      </c>
      <c r="G83" s="186" t="e">
        <v>#N/A</v>
      </c>
      <c r="H83" s="188" t="e">
        <v>#N/A</v>
      </c>
      <c r="I83" s="189" t="e">
        <v>#N/A</v>
      </c>
      <c r="J83" s="177" t="e">
        <v>#N/A</v>
      </c>
      <c r="K83" s="186" t="e">
        <v>#N/A</v>
      </c>
      <c r="L83" s="190" t="e">
        <v>#N/A</v>
      </c>
      <c r="M83" s="191" t="e">
        <v>#N/A</v>
      </c>
      <c r="N83" s="191" t="e">
        <v>#N/A</v>
      </c>
      <c r="O83" s="192" t="e">
        <v>#N/A</v>
      </c>
      <c r="P83" s="191" t="e">
        <v>#N/A</v>
      </c>
      <c r="Q83" s="191" t="e">
        <v>#N/A</v>
      </c>
      <c r="R83" s="191" t="e">
        <v>#N/A</v>
      </c>
      <c r="S83" s="191" t="e">
        <v>#N/A</v>
      </c>
      <c r="T83" s="191" t="e">
        <v>#N/A</v>
      </c>
      <c r="U83" s="207" t="e">
        <v>#N/A</v>
      </c>
    </row>
    <row r="84" spans="1:21" x14ac:dyDescent="0.2">
      <c r="A84" s="206" t="e">
        <v>#N/A</v>
      </c>
      <c r="B84" s="177" t="e">
        <v>#N/A</v>
      </c>
      <c r="C84" s="187" t="e">
        <v>#N/A</v>
      </c>
      <c r="D84" s="187" t="e">
        <v>#N/A</v>
      </c>
      <c r="E84" s="177" t="e">
        <v>#N/A</v>
      </c>
      <c r="F84" s="177" t="e">
        <v>#N/A</v>
      </c>
      <c r="G84" s="186" t="e">
        <v>#N/A</v>
      </c>
      <c r="H84" s="188" t="e">
        <v>#N/A</v>
      </c>
      <c r="I84" s="189" t="e">
        <v>#N/A</v>
      </c>
      <c r="J84" s="177" t="e">
        <v>#N/A</v>
      </c>
      <c r="K84" s="186" t="e">
        <v>#N/A</v>
      </c>
      <c r="L84" s="190" t="e">
        <v>#N/A</v>
      </c>
      <c r="M84" s="191" t="e">
        <v>#N/A</v>
      </c>
      <c r="N84" s="191" t="e">
        <v>#N/A</v>
      </c>
      <c r="O84" s="192" t="e">
        <v>#N/A</v>
      </c>
      <c r="P84" s="191" t="e">
        <v>#N/A</v>
      </c>
      <c r="Q84" s="191" t="e">
        <v>#N/A</v>
      </c>
      <c r="R84" s="191" t="e">
        <v>#N/A</v>
      </c>
      <c r="S84" s="191" t="e">
        <v>#N/A</v>
      </c>
      <c r="T84" s="191" t="e">
        <v>#N/A</v>
      </c>
      <c r="U84" s="207" t="e">
        <v>#N/A</v>
      </c>
    </row>
    <row r="85" spans="1:21" x14ac:dyDescent="0.2">
      <c r="A85" s="206" t="e">
        <v>#N/A</v>
      </c>
      <c r="B85" s="177" t="e">
        <v>#N/A</v>
      </c>
      <c r="C85" s="187" t="e">
        <v>#N/A</v>
      </c>
      <c r="D85" s="187" t="e">
        <v>#N/A</v>
      </c>
      <c r="E85" s="177" t="e">
        <v>#N/A</v>
      </c>
      <c r="F85" s="177" t="e">
        <v>#N/A</v>
      </c>
      <c r="G85" s="186" t="e">
        <v>#N/A</v>
      </c>
      <c r="H85" s="188" t="e">
        <v>#N/A</v>
      </c>
      <c r="I85" s="189" t="e">
        <v>#N/A</v>
      </c>
      <c r="J85" s="177" t="e">
        <v>#N/A</v>
      </c>
      <c r="K85" s="186" t="e">
        <v>#N/A</v>
      </c>
      <c r="L85" s="190" t="e">
        <v>#N/A</v>
      </c>
      <c r="M85" s="191" t="e">
        <v>#N/A</v>
      </c>
      <c r="N85" s="191" t="e">
        <v>#N/A</v>
      </c>
      <c r="O85" s="192" t="e">
        <v>#N/A</v>
      </c>
      <c r="P85" s="191" t="e">
        <v>#N/A</v>
      </c>
      <c r="Q85" s="191" t="e">
        <v>#N/A</v>
      </c>
      <c r="R85" s="191" t="e">
        <v>#N/A</v>
      </c>
      <c r="S85" s="191" t="e">
        <v>#N/A</v>
      </c>
      <c r="T85" s="191" t="e">
        <v>#N/A</v>
      </c>
      <c r="U85" s="207" t="e">
        <v>#N/A</v>
      </c>
    </row>
    <row r="86" spans="1:21" x14ac:dyDescent="0.2">
      <c r="A86" s="206" t="e">
        <v>#N/A</v>
      </c>
      <c r="B86" s="177" t="e">
        <v>#N/A</v>
      </c>
      <c r="C86" s="187" t="e">
        <v>#N/A</v>
      </c>
      <c r="D86" s="187" t="e">
        <v>#N/A</v>
      </c>
      <c r="E86" s="177" t="e">
        <v>#N/A</v>
      </c>
      <c r="F86" s="177" t="e">
        <v>#N/A</v>
      </c>
      <c r="G86" s="186" t="e">
        <v>#N/A</v>
      </c>
      <c r="H86" s="188" t="e">
        <v>#N/A</v>
      </c>
      <c r="I86" s="189" t="e">
        <v>#N/A</v>
      </c>
      <c r="J86" s="177" t="e">
        <v>#N/A</v>
      </c>
      <c r="K86" s="186" t="e">
        <v>#N/A</v>
      </c>
      <c r="L86" s="190" t="e">
        <v>#N/A</v>
      </c>
      <c r="M86" s="191" t="e">
        <v>#N/A</v>
      </c>
      <c r="N86" s="191" t="e">
        <v>#N/A</v>
      </c>
      <c r="O86" s="192" t="e">
        <v>#N/A</v>
      </c>
      <c r="P86" s="191" t="e">
        <v>#N/A</v>
      </c>
      <c r="Q86" s="191" t="e">
        <v>#N/A</v>
      </c>
      <c r="R86" s="191" t="e">
        <v>#N/A</v>
      </c>
      <c r="S86" s="191" t="e">
        <v>#N/A</v>
      </c>
      <c r="T86" s="191" t="e">
        <v>#N/A</v>
      </c>
      <c r="U86" s="207" t="e">
        <v>#N/A</v>
      </c>
    </row>
    <row r="87" spans="1:21" x14ac:dyDescent="0.2">
      <c r="A87" s="206" t="e">
        <v>#N/A</v>
      </c>
      <c r="B87" s="177" t="e">
        <v>#N/A</v>
      </c>
      <c r="C87" s="187" t="e">
        <v>#N/A</v>
      </c>
      <c r="D87" s="187" t="e">
        <v>#N/A</v>
      </c>
      <c r="E87" s="177" t="e">
        <v>#N/A</v>
      </c>
      <c r="F87" s="177" t="e">
        <v>#N/A</v>
      </c>
      <c r="G87" s="186" t="e">
        <v>#N/A</v>
      </c>
      <c r="H87" s="188" t="e">
        <v>#N/A</v>
      </c>
      <c r="I87" s="189" t="e">
        <v>#N/A</v>
      </c>
      <c r="J87" s="177" t="e">
        <v>#N/A</v>
      </c>
      <c r="K87" s="186" t="e">
        <v>#N/A</v>
      </c>
      <c r="L87" s="190" t="e">
        <v>#N/A</v>
      </c>
      <c r="M87" s="191" t="e">
        <v>#N/A</v>
      </c>
      <c r="N87" s="191" t="e">
        <v>#N/A</v>
      </c>
      <c r="O87" s="192" t="e">
        <v>#N/A</v>
      </c>
      <c r="P87" s="191" t="e">
        <v>#N/A</v>
      </c>
      <c r="Q87" s="191" t="e">
        <v>#N/A</v>
      </c>
      <c r="R87" s="191" t="e">
        <v>#N/A</v>
      </c>
      <c r="S87" s="191" t="e">
        <v>#N/A</v>
      </c>
      <c r="T87" s="191" t="e">
        <v>#N/A</v>
      </c>
      <c r="U87" s="207" t="e">
        <v>#N/A</v>
      </c>
    </row>
    <row r="88" spans="1:21" x14ac:dyDescent="0.2">
      <c r="A88" s="206" t="e">
        <v>#N/A</v>
      </c>
      <c r="B88" s="177" t="e">
        <v>#N/A</v>
      </c>
      <c r="C88" s="187" t="e">
        <v>#N/A</v>
      </c>
      <c r="D88" s="187" t="e">
        <v>#N/A</v>
      </c>
      <c r="E88" s="177" t="e">
        <v>#N/A</v>
      </c>
      <c r="F88" s="177" t="e">
        <v>#N/A</v>
      </c>
      <c r="G88" s="186" t="e">
        <v>#N/A</v>
      </c>
      <c r="H88" s="188" t="e">
        <v>#N/A</v>
      </c>
      <c r="I88" s="189" t="e">
        <v>#N/A</v>
      </c>
      <c r="J88" s="177" t="e">
        <v>#N/A</v>
      </c>
      <c r="K88" s="186" t="e">
        <v>#N/A</v>
      </c>
      <c r="L88" s="190" t="e">
        <v>#N/A</v>
      </c>
      <c r="M88" s="191" t="e">
        <v>#N/A</v>
      </c>
      <c r="N88" s="191" t="e">
        <v>#N/A</v>
      </c>
      <c r="O88" s="192" t="e">
        <v>#N/A</v>
      </c>
      <c r="P88" s="191" t="e">
        <v>#N/A</v>
      </c>
      <c r="Q88" s="191" t="e">
        <v>#N/A</v>
      </c>
      <c r="R88" s="191" t="e">
        <v>#N/A</v>
      </c>
      <c r="S88" s="191" t="e">
        <v>#N/A</v>
      </c>
      <c r="T88" s="191" t="e">
        <v>#N/A</v>
      </c>
      <c r="U88" s="207" t="e">
        <v>#N/A</v>
      </c>
    </row>
    <row r="89" spans="1:21" x14ac:dyDescent="0.2">
      <c r="A89" s="206" t="e">
        <v>#N/A</v>
      </c>
      <c r="B89" s="177" t="e">
        <v>#N/A</v>
      </c>
      <c r="C89" s="187" t="e">
        <v>#N/A</v>
      </c>
      <c r="D89" s="187" t="e">
        <v>#N/A</v>
      </c>
      <c r="E89" s="177" t="e">
        <v>#N/A</v>
      </c>
      <c r="F89" s="177" t="e">
        <v>#N/A</v>
      </c>
      <c r="G89" s="186" t="e">
        <v>#N/A</v>
      </c>
      <c r="H89" s="188" t="e">
        <v>#N/A</v>
      </c>
      <c r="I89" s="189" t="e">
        <v>#N/A</v>
      </c>
      <c r="J89" s="177" t="e">
        <v>#N/A</v>
      </c>
      <c r="K89" s="186" t="e">
        <v>#N/A</v>
      </c>
      <c r="L89" s="190" t="e">
        <v>#N/A</v>
      </c>
      <c r="M89" s="191" t="e">
        <v>#N/A</v>
      </c>
      <c r="N89" s="191" t="e">
        <v>#N/A</v>
      </c>
      <c r="O89" s="192" t="e">
        <v>#N/A</v>
      </c>
      <c r="P89" s="191" t="e">
        <v>#N/A</v>
      </c>
      <c r="Q89" s="191" t="e">
        <v>#N/A</v>
      </c>
      <c r="R89" s="191" t="e">
        <v>#N/A</v>
      </c>
      <c r="S89" s="191" t="e">
        <v>#N/A</v>
      </c>
      <c r="T89" s="191" t="e">
        <v>#N/A</v>
      </c>
      <c r="U89" s="207" t="e">
        <v>#N/A</v>
      </c>
    </row>
    <row r="90" spans="1:21" x14ac:dyDescent="0.2">
      <c r="A90" s="206" t="e">
        <v>#N/A</v>
      </c>
      <c r="B90" s="177" t="e">
        <v>#N/A</v>
      </c>
      <c r="C90" s="187" t="e">
        <v>#N/A</v>
      </c>
      <c r="D90" s="187" t="e">
        <v>#N/A</v>
      </c>
      <c r="E90" s="177" t="e">
        <v>#N/A</v>
      </c>
      <c r="F90" s="177" t="e">
        <v>#N/A</v>
      </c>
      <c r="G90" s="186" t="e">
        <v>#N/A</v>
      </c>
      <c r="H90" s="188" t="e">
        <v>#N/A</v>
      </c>
      <c r="I90" s="189" t="e">
        <v>#N/A</v>
      </c>
      <c r="J90" s="177" t="e">
        <v>#N/A</v>
      </c>
      <c r="K90" s="186" t="e">
        <v>#N/A</v>
      </c>
      <c r="L90" s="190" t="e">
        <v>#N/A</v>
      </c>
      <c r="M90" s="191" t="e">
        <v>#N/A</v>
      </c>
      <c r="N90" s="191" t="e">
        <v>#N/A</v>
      </c>
      <c r="O90" s="192" t="e">
        <v>#N/A</v>
      </c>
      <c r="P90" s="191" t="e">
        <v>#N/A</v>
      </c>
      <c r="Q90" s="191" t="e">
        <v>#N/A</v>
      </c>
      <c r="R90" s="191" t="e">
        <v>#N/A</v>
      </c>
      <c r="S90" s="191" t="e">
        <v>#N/A</v>
      </c>
      <c r="T90" s="191" t="e">
        <v>#N/A</v>
      </c>
      <c r="U90" s="207" t="e">
        <v>#N/A</v>
      </c>
    </row>
    <row r="91" spans="1:21" x14ac:dyDescent="0.2">
      <c r="A91" s="206" t="e">
        <v>#N/A</v>
      </c>
      <c r="B91" s="177" t="e">
        <v>#N/A</v>
      </c>
      <c r="C91" s="187" t="e">
        <v>#N/A</v>
      </c>
      <c r="D91" s="187" t="e">
        <v>#N/A</v>
      </c>
      <c r="E91" s="177" t="e">
        <v>#N/A</v>
      </c>
      <c r="F91" s="177" t="e">
        <v>#N/A</v>
      </c>
      <c r="G91" s="186" t="e">
        <v>#N/A</v>
      </c>
      <c r="H91" s="188" t="e">
        <v>#N/A</v>
      </c>
      <c r="I91" s="189" t="e">
        <v>#N/A</v>
      </c>
      <c r="J91" s="177" t="e">
        <v>#N/A</v>
      </c>
      <c r="K91" s="186" t="e">
        <v>#N/A</v>
      </c>
      <c r="L91" s="190" t="e">
        <v>#N/A</v>
      </c>
      <c r="M91" s="191" t="e">
        <v>#N/A</v>
      </c>
      <c r="N91" s="191" t="e">
        <v>#N/A</v>
      </c>
      <c r="O91" s="192" t="e">
        <v>#N/A</v>
      </c>
      <c r="P91" s="191" t="e">
        <v>#N/A</v>
      </c>
      <c r="Q91" s="191" t="e">
        <v>#N/A</v>
      </c>
      <c r="R91" s="191" t="e">
        <v>#N/A</v>
      </c>
      <c r="S91" s="191" t="e">
        <v>#N/A</v>
      </c>
      <c r="T91" s="191" t="e">
        <v>#N/A</v>
      </c>
      <c r="U91" s="207" t="e">
        <v>#N/A</v>
      </c>
    </row>
    <row r="92" spans="1:21" x14ac:dyDescent="0.2">
      <c r="A92" s="206" t="e">
        <v>#N/A</v>
      </c>
      <c r="B92" s="177" t="e">
        <v>#N/A</v>
      </c>
      <c r="C92" s="187" t="e">
        <v>#N/A</v>
      </c>
      <c r="D92" s="187" t="e">
        <v>#N/A</v>
      </c>
      <c r="E92" s="177" t="e">
        <v>#N/A</v>
      </c>
      <c r="F92" s="177" t="e">
        <v>#N/A</v>
      </c>
      <c r="G92" s="186" t="e">
        <v>#N/A</v>
      </c>
      <c r="H92" s="188" t="e">
        <v>#N/A</v>
      </c>
      <c r="I92" s="189" t="e">
        <v>#N/A</v>
      </c>
      <c r="J92" s="177" t="e">
        <v>#N/A</v>
      </c>
      <c r="K92" s="186" t="e">
        <v>#N/A</v>
      </c>
      <c r="L92" s="190" t="e">
        <v>#N/A</v>
      </c>
      <c r="M92" s="191" t="e">
        <v>#N/A</v>
      </c>
      <c r="N92" s="191" t="e">
        <v>#N/A</v>
      </c>
      <c r="O92" s="192" t="e">
        <v>#N/A</v>
      </c>
      <c r="P92" s="191" t="e">
        <v>#N/A</v>
      </c>
      <c r="Q92" s="191" t="e">
        <v>#N/A</v>
      </c>
      <c r="R92" s="191" t="e">
        <v>#N/A</v>
      </c>
      <c r="S92" s="191" t="e">
        <v>#N/A</v>
      </c>
      <c r="T92" s="191" t="e">
        <v>#N/A</v>
      </c>
      <c r="U92" s="207" t="e">
        <v>#N/A</v>
      </c>
    </row>
    <row r="93" spans="1:21" x14ac:dyDescent="0.2">
      <c r="A93" s="206" t="e">
        <v>#N/A</v>
      </c>
      <c r="B93" s="177" t="e">
        <v>#N/A</v>
      </c>
      <c r="C93" s="187" t="e">
        <v>#N/A</v>
      </c>
      <c r="D93" s="187" t="e">
        <v>#N/A</v>
      </c>
      <c r="E93" s="177" t="e">
        <v>#N/A</v>
      </c>
      <c r="F93" s="177" t="e">
        <v>#N/A</v>
      </c>
      <c r="G93" s="186" t="e">
        <v>#N/A</v>
      </c>
      <c r="H93" s="188" t="e">
        <v>#N/A</v>
      </c>
      <c r="I93" s="189" t="e">
        <v>#N/A</v>
      </c>
      <c r="J93" s="177" t="e">
        <v>#N/A</v>
      </c>
      <c r="K93" s="186" t="e">
        <v>#N/A</v>
      </c>
      <c r="L93" s="190" t="e">
        <v>#N/A</v>
      </c>
      <c r="M93" s="191" t="e">
        <v>#N/A</v>
      </c>
      <c r="N93" s="191" t="e">
        <v>#N/A</v>
      </c>
      <c r="O93" s="192" t="e">
        <v>#N/A</v>
      </c>
      <c r="P93" s="191" t="e">
        <v>#N/A</v>
      </c>
      <c r="Q93" s="191" t="e">
        <v>#N/A</v>
      </c>
      <c r="R93" s="191" t="e">
        <v>#N/A</v>
      </c>
      <c r="S93" s="191" t="e">
        <v>#N/A</v>
      </c>
      <c r="T93" s="191" t="e">
        <v>#N/A</v>
      </c>
      <c r="U93" s="207" t="e">
        <v>#N/A</v>
      </c>
    </row>
    <row r="94" spans="1:21" x14ac:dyDescent="0.2">
      <c r="A94" s="206" t="e">
        <v>#N/A</v>
      </c>
      <c r="B94" s="177" t="e">
        <v>#N/A</v>
      </c>
      <c r="C94" s="187" t="e">
        <v>#N/A</v>
      </c>
      <c r="D94" s="187" t="e">
        <v>#N/A</v>
      </c>
      <c r="E94" s="177" t="e">
        <v>#N/A</v>
      </c>
      <c r="F94" s="177" t="e">
        <v>#N/A</v>
      </c>
      <c r="G94" s="186" t="e">
        <v>#N/A</v>
      </c>
      <c r="H94" s="188" t="e">
        <v>#N/A</v>
      </c>
      <c r="I94" s="189" t="e">
        <v>#N/A</v>
      </c>
      <c r="J94" s="177" t="e">
        <v>#N/A</v>
      </c>
      <c r="K94" s="186" t="e">
        <v>#N/A</v>
      </c>
      <c r="L94" s="190" t="e">
        <v>#N/A</v>
      </c>
      <c r="M94" s="191" t="e">
        <v>#N/A</v>
      </c>
      <c r="N94" s="191" t="e">
        <v>#N/A</v>
      </c>
      <c r="O94" s="192" t="e">
        <v>#N/A</v>
      </c>
      <c r="P94" s="191" t="e">
        <v>#N/A</v>
      </c>
      <c r="Q94" s="191" t="e">
        <v>#N/A</v>
      </c>
      <c r="R94" s="191" t="e">
        <v>#N/A</v>
      </c>
      <c r="S94" s="191" t="e">
        <v>#N/A</v>
      </c>
      <c r="T94" s="191" t="e">
        <v>#N/A</v>
      </c>
      <c r="U94" s="207" t="e">
        <v>#N/A</v>
      </c>
    </row>
    <row r="95" spans="1:21" x14ac:dyDescent="0.2">
      <c r="A95" s="206" t="e">
        <v>#N/A</v>
      </c>
      <c r="B95" s="177" t="e">
        <v>#N/A</v>
      </c>
      <c r="C95" s="187" t="e">
        <v>#N/A</v>
      </c>
      <c r="D95" s="187" t="e">
        <v>#N/A</v>
      </c>
      <c r="E95" s="177" t="e">
        <v>#N/A</v>
      </c>
      <c r="F95" s="177" t="e">
        <v>#N/A</v>
      </c>
      <c r="G95" s="186" t="e">
        <v>#N/A</v>
      </c>
      <c r="H95" s="188" t="e">
        <v>#N/A</v>
      </c>
      <c r="I95" s="189" t="e">
        <v>#N/A</v>
      </c>
      <c r="J95" s="177" t="e">
        <v>#N/A</v>
      </c>
      <c r="K95" s="186" t="e">
        <v>#N/A</v>
      </c>
      <c r="L95" s="190" t="e">
        <v>#N/A</v>
      </c>
      <c r="M95" s="191" t="e">
        <v>#N/A</v>
      </c>
      <c r="N95" s="191" t="e">
        <v>#N/A</v>
      </c>
      <c r="O95" s="192" t="e">
        <v>#N/A</v>
      </c>
      <c r="P95" s="191" t="e">
        <v>#N/A</v>
      </c>
      <c r="Q95" s="191" t="e">
        <v>#N/A</v>
      </c>
      <c r="R95" s="191" t="e">
        <v>#N/A</v>
      </c>
      <c r="S95" s="191" t="e">
        <v>#N/A</v>
      </c>
      <c r="T95" s="191" t="e">
        <v>#N/A</v>
      </c>
      <c r="U95" s="207" t="e">
        <v>#N/A</v>
      </c>
    </row>
    <row r="96" spans="1:21" x14ac:dyDescent="0.2">
      <c r="A96" s="206" t="e">
        <v>#N/A</v>
      </c>
      <c r="B96" s="177" t="e">
        <v>#N/A</v>
      </c>
      <c r="C96" s="187" t="e">
        <v>#N/A</v>
      </c>
      <c r="D96" s="187" t="e">
        <v>#N/A</v>
      </c>
      <c r="E96" s="177" t="e">
        <v>#N/A</v>
      </c>
      <c r="F96" s="177" t="e">
        <v>#N/A</v>
      </c>
      <c r="G96" s="186" t="e">
        <v>#N/A</v>
      </c>
      <c r="H96" s="188" t="e">
        <v>#N/A</v>
      </c>
      <c r="I96" s="189" t="e">
        <v>#N/A</v>
      </c>
      <c r="J96" s="177" t="e">
        <v>#N/A</v>
      </c>
      <c r="K96" s="186" t="e">
        <v>#N/A</v>
      </c>
      <c r="L96" s="190" t="e">
        <v>#N/A</v>
      </c>
      <c r="M96" s="191" t="e">
        <v>#N/A</v>
      </c>
      <c r="N96" s="191" t="e">
        <v>#N/A</v>
      </c>
      <c r="O96" s="192" t="e">
        <v>#N/A</v>
      </c>
      <c r="P96" s="191" t="e">
        <v>#N/A</v>
      </c>
      <c r="Q96" s="191" t="e">
        <v>#N/A</v>
      </c>
      <c r="R96" s="191" t="e">
        <v>#N/A</v>
      </c>
      <c r="S96" s="191" t="e">
        <v>#N/A</v>
      </c>
      <c r="T96" s="191" t="e">
        <v>#N/A</v>
      </c>
      <c r="U96" s="207" t="e">
        <v>#N/A</v>
      </c>
    </row>
    <row r="97" spans="1:21" x14ac:dyDescent="0.2">
      <c r="A97" s="206" t="e">
        <v>#N/A</v>
      </c>
      <c r="B97" s="177" t="e">
        <v>#N/A</v>
      </c>
      <c r="C97" s="187" t="e">
        <v>#N/A</v>
      </c>
      <c r="D97" s="187" t="e">
        <v>#N/A</v>
      </c>
      <c r="E97" s="177" t="e">
        <v>#N/A</v>
      </c>
      <c r="F97" s="177" t="e">
        <v>#N/A</v>
      </c>
      <c r="G97" s="186" t="e">
        <v>#N/A</v>
      </c>
      <c r="H97" s="188" t="e">
        <v>#N/A</v>
      </c>
      <c r="I97" s="189" t="e">
        <v>#N/A</v>
      </c>
      <c r="J97" s="177" t="e">
        <v>#N/A</v>
      </c>
      <c r="K97" s="186" t="e">
        <v>#N/A</v>
      </c>
      <c r="L97" s="190" t="e">
        <v>#N/A</v>
      </c>
      <c r="M97" s="191" t="e">
        <v>#N/A</v>
      </c>
      <c r="N97" s="191" t="e">
        <v>#N/A</v>
      </c>
      <c r="O97" s="192" t="e">
        <v>#N/A</v>
      </c>
      <c r="P97" s="191" t="e">
        <v>#N/A</v>
      </c>
      <c r="Q97" s="191" t="e">
        <v>#N/A</v>
      </c>
      <c r="R97" s="191" t="e">
        <v>#N/A</v>
      </c>
      <c r="S97" s="191" t="e">
        <v>#N/A</v>
      </c>
      <c r="T97" s="191" t="e">
        <v>#N/A</v>
      </c>
      <c r="U97" s="207" t="e">
        <v>#N/A</v>
      </c>
    </row>
    <row r="98" spans="1:21" x14ac:dyDescent="0.2">
      <c r="A98" s="206" t="e">
        <v>#N/A</v>
      </c>
      <c r="B98" s="177" t="e">
        <v>#N/A</v>
      </c>
      <c r="C98" s="187" t="e">
        <v>#N/A</v>
      </c>
      <c r="D98" s="187" t="e">
        <v>#N/A</v>
      </c>
      <c r="E98" s="177" t="e">
        <v>#N/A</v>
      </c>
      <c r="F98" s="177" t="e">
        <v>#N/A</v>
      </c>
      <c r="G98" s="186" t="e">
        <v>#N/A</v>
      </c>
      <c r="H98" s="188" t="e">
        <v>#N/A</v>
      </c>
      <c r="I98" s="189" t="e">
        <v>#N/A</v>
      </c>
      <c r="J98" s="177" t="e">
        <v>#N/A</v>
      </c>
      <c r="K98" s="186" t="e">
        <v>#N/A</v>
      </c>
      <c r="L98" s="190" t="e">
        <v>#N/A</v>
      </c>
      <c r="M98" s="191" t="e">
        <v>#N/A</v>
      </c>
      <c r="N98" s="191" t="e">
        <v>#N/A</v>
      </c>
      <c r="O98" s="192" t="e">
        <v>#N/A</v>
      </c>
      <c r="P98" s="191" t="e">
        <v>#N/A</v>
      </c>
      <c r="Q98" s="191" t="e">
        <v>#N/A</v>
      </c>
      <c r="R98" s="191" t="e">
        <v>#N/A</v>
      </c>
      <c r="S98" s="191" t="e">
        <v>#N/A</v>
      </c>
      <c r="T98" s="191" t="e">
        <v>#N/A</v>
      </c>
      <c r="U98" s="207" t="e">
        <v>#N/A</v>
      </c>
    </row>
    <row r="99" spans="1:21" x14ac:dyDescent="0.2">
      <c r="A99" s="206" t="e">
        <v>#N/A</v>
      </c>
      <c r="B99" s="177" t="e">
        <v>#N/A</v>
      </c>
      <c r="C99" s="187" t="e">
        <v>#N/A</v>
      </c>
      <c r="D99" s="187" t="e">
        <v>#N/A</v>
      </c>
      <c r="E99" s="177" t="e">
        <v>#N/A</v>
      </c>
      <c r="F99" s="177" t="e">
        <v>#N/A</v>
      </c>
      <c r="G99" s="186" t="e">
        <v>#N/A</v>
      </c>
      <c r="H99" s="188" t="e">
        <v>#N/A</v>
      </c>
      <c r="I99" s="189" t="e">
        <v>#N/A</v>
      </c>
      <c r="J99" s="177" t="e">
        <v>#N/A</v>
      </c>
      <c r="K99" s="186" t="e">
        <v>#N/A</v>
      </c>
      <c r="L99" s="190" t="e">
        <v>#N/A</v>
      </c>
      <c r="M99" s="191" t="e">
        <v>#N/A</v>
      </c>
      <c r="N99" s="191" t="e">
        <v>#N/A</v>
      </c>
      <c r="O99" s="192" t="e">
        <v>#N/A</v>
      </c>
      <c r="P99" s="191" t="e">
        <v>#N/A</v>
      </c>
      <c r="Q99" s="191" t="e">
        <v>#N/A</v>
      </c>
      <c r="R99" s="191" t="e">
        <v>#N/A</v>
      </c>
      <c r="S99" s="191" t="e">
        <v>#N/A</v>
      </c>
      <c r="T99" s="191" t="e">
        <v>#N/A</v>
      </c>
      <c r="U99" s="207" t="e">
        <v>#N/A</v>
      </c>
    </row>
    <row r="100" spans="1:21" x14ac:dyDescent="0.2">
      <c r="A100" s="206" t="e">
        <v>#N/A</v>
      </c>
      <c r="B100" s="177" t="e">
        <v>#N/A</v>
      </c>
      <c r="C100" s="187" t="e">
        <v>#N/A</v>
      </c>
      <c r="D100" s="187" t="e">
        <v>#N/A</v>
      </c>
      <c r="E100" s="177" t="e">
        <v>#N/A</v>
      </c>
      <c r="F100" s="177" t="e">
        <v>#N/A</v>
      </c>
      <c r="G100" s="186" t="e">
        <v>#N/A</v>
      </c>
      <c r="H100" s="188" t="e">
        <v>#N/A</v>
      </c>
      <c r="I100" s="189" t="e">
        <v>#N/A</v>
      </c>
      <c r="J100" s="177" t="e">
        <v>#N/A</v>
      </c>
      <c r="K100" s="186" t="e">
        <v>#N/A</v>
      </c>
      <c r="L100" s="190" t="e">
        <v>#N/A</v>
      </c>
      <c r="M100" s="191" t="e">
        <v>#N/A</v>
      </c>
      <c r="N100" s="191" t="e">
        <v>#N/A</v>
      </c>
      <c r="O100" s="192" t="e">
        <v>#N/A</v>
      </c>
      <c r="P100" s="191" t="e">
        <v>#N/A</v>
      </c>
      <c r="Q100" s="191" t="e">
        <v>#N/A</v>
      </c>
      <c r="R100" s="191" t="e">
        <v>#N/A</v>
      </c>
      <c r="S100" s="191" t="e">
        <v>#N/A</v>
      </c>
      <c r="T100" s="191" t="e">
        <v>#N/A</v>
      </c>
      <c r="U100" s="207" t="e">
        <v>#N/A</v>
      </c>
    </row>
    <row r="101" spans="1:21" x14ac:dyDescent="0.2">
      <c r="A101" s="206" t="e">
        <v>#N/A</v>
      </c>
      <c r="B101" s="177" t="e">
        <v>#N/A</v>
      </c>
      <c r="C101" s="187" t="e">
        <v>#N/A</v>
      </c>
      <c r="D101" s="187" t="e">
        <v>#N/A</v>
      </c>
      <c r="E101" s="177" t="e">
        <v>#N/A</v>
      </c>
      <c r="F101" s="177" t="e">
        <v>#N/A</v>
      </c>
      <c r="G101" s="186" t="e">
        <v>#N/A</v>
      </c>
      <c r="H101" s="188" t="e">
        <v>#N/A</v>
      </c>
      <c r="I101" s="189" t="e">
        <v>#N/A</v>
      </c>
      <c r="J101" s="177" t="e">
        <v>#N/A</v>
      </c>
      <c r="K101" s="186" t="e">
        <v>#N/A</v>
      </c>
      <c r="L101" s="190" t="e">
        <v>#N/A</v>
      </c>
      <c r="M101" s="191" t="e">
        <v>#N/A</v>
      </c>
      <c r="N101" s="191" t="e">
        <v>#N/A</v>
      </c>
      <c r="O101" s="192" t="e">
        <v>#N/A</v>
      </c>
      <c r="P101" s="191" t="e">
        <v>#N/A</v>
      </c>
      <c r="Q101" s="191" t="e">
        <v>#N/A</v>
      </c>
      <c r="R101" s="191" t="e">
        <v>#N/A</v>
      </c>
      <c r="S101" s="191" t="e">
        <v>#N/A</v>
      </c>
      <c r="T101" s="191" t="e">
        <v>#N/A</v>
      </c>
      <c r="U101" s="207" t="e">
        <v>#N/A</v>
      </c>
    </row>
    <row r="102" spans="1:21" x14ac:dyDescent="0.2">
      <c r="A102" s="206" t="e">
        <v>#N/A</v>
      </c>
      <c r="B102" s="177" t="e">
        <v>#N/A</v>
      </c>
      <c r="C102" s="187" t="e">
        <v>#N/A</v>
      </c>
      <c r="D102" s="187" t="e">
        <v>#N/A</v>
      </c>
      <c r="E102" s="177" t="e">
        <v>#N/A</v>
      </c>
      <c r="F102" s="177" t="e">
        <v>#N/A</v>
      </c>
      <c r="G102" s="186" t="e">
        <v>#N/A</v>
      </c>
      <c r="H102" s="188" t="e">
        <v>#N/A</v>
      </c>
      <c r="I102" s="189" t="e">
        <v>#N/A</v>
      </c>
      <c r="J102" s="177" t="e">
        <v>#N/A</v>
      </c>
      <c r="K102" s="186" t="e">
        <v>#N/A</v>
      </c>
      <c r="L102" s="190" t="e">
        <v>#N/A</v>
      </c>
      <c r="M102" s="191" t="e">
        <v>#N/A</v>
      </c>
      <c r="N102" s="191" t="e">
        <v>#N/A</v>
      </c>
      <c r="O102" s="192" t="e">
        <v>#N/A</v>
      </c>
      <c r="P102" s="191" t="e">
        <v>#N/A</v>
      </c>
      <c r="Q102" s="191" t="e">
        <v>#N/A</v>
      </c>
      <c r="R102" s="191" t="e">
        <v>#N/A</v>
      </c>
      <c r="S102" s="191" t="e">
        <v>#N/A</v>
      </c>
      <c r="T102" s="191" t="e">
        <v>#N/A</v>
      </c>
      <c r="U102" s="207" t="e">
        <v>#N/A</v>
      </c>
    </row>
    <row r="103" spans="1:21" x14ac:dyDescent="0.2">
      <c r="A103" s="206" t="e">
        <v>#N/A</v>
      </c>
      <c r="B103" s="177" t="e">
        <v>#N/A</v>
      </c>
      <c r="C103" s="187" t="e">
        <v>#N/A</v>
      </c>
      <c r="D103" s="187" t="e">
        <v>#N/A</v>
      </c>
      <c r="E103" s="177" t="e">
        <v>#N/A</v>
      </c>
      <c r="F103" s="177" t="e">
        <v>#N/A</v>
      </c>
      <c r="G103" s="186" t="e">
        <v>#N/A</v>
      </c>
      <c r="H103" s="188" t="e">
        <v>#N/A</v>
      </c>
      <c r="I103" s="189" t="e">
        <v>#N/A</v>
      </c>
      <c r="J103" s="177" t="e">
        <v>#N/A</v>
      </c>
      <c r="K103" s="186" t="e">
        <v>#N/A</v>
      </c>
      <c r="L103" s="190" t="e">
        <v>#N/A</v>
      </c>
      <c r="M103" s="191" t="e">
        <v>#N/A</v>
      </c>
      <c r="N103" s="191" t="e">
        <v>#N/A</v>
      </c>
      <c r="O103" s="192" t="e">
        <v>#N/A</v>
      </c>
      <c r="P103" s="191" t="e">
        <v>#N/A</v>
      </c>
      <c r="Q103" s="191" t="e">
        <v>#N/A</v>
      </c>
      <c r="R103" s="191" t="e">
        <v>#N/A</v>
      </c>
      <c r="S103" s="191" t="e">
        <v>#N/A</v>
      </c>
      <c r="T103" s="191" t="e">
        <v>#N/A</v>
      </c>
      <c r="U103" s="207" t="e">
        <v>#N/A</v>
      </c>
    </row>
    <row r="104" spans="1:21" x14ac:dyDescent="0.2">
      <c r="A104" s="206" t="e">
        <v>#N/A</v>
      </c>
      <c r="B104" s="177" t="e">
        <v>#N/A</v>
      </c>
      <c r="C104" s="187" t="e">
        <v>#N/A</v>
      </c>
      <c r="D104" s="187" t="e">
        <v>#N/A</v>
      </c>
      <c r="E104" s="177" t="e">
        <v>#N/A</v>
      </c>
      <c r="F104" s="177" t="e">
        <v>#N/A</v>
      </c>
      <c r="G104" s="186" t="e">
        <v>#N/A</v>
      </c>
      <c r="H104" s="188" t="e">
        <v>#N/A</v>
      </c>
      <c r="I104" s="189" t="e">
        <v>#N/A</v>
      </c>
      <c r="J104" s="177" t="e">
        <v>#N/A</v>
      </c>
      <c r="K104" s="186" t="e">
        <v>#N/A</v>
      </c>
      <c r="L104" s="190" t="e">
        <v>#N/A</v>
      </c>
      <c r="M104" s="191" t="e">
        <v>#N/A</v>
      </c>
      <c r="N104" s="191" t="e">
        <v>#N/A</v>
      </c>
      <c r="O104" s="192" t="e">
        <v>#N/A</v>
      </c>
      <c r="P104" s="191" t="e">
        <v>#N/A</v>
      </c>
      <c r="Q104" s="191" t="e">
        <v>#N/A</v>
      </c>
      <c r="R104" s="191" t="e">
        <v>#N/A</v>
      </c>
      <c r="S104" s="191" t="e">
        <v>#N/A</v>
      </c>
      <c r="T104" s="191" t="e">
        <v>#N/A</v>
      </c>
      <c r="U104" s="207" t="e">
        <v>#N/A</v>
      </c>
    </row>
    <row r="105" spans="1:21" x14ac:dyDescent="0.2">
      <c r="A105" s="206" t="e">
        <v>#N/A</v>
      </c>
      <c r="B105" s="177" t="e">
        <v>#N/A</v>
      </c>
      <c r="C105" s="187" t="e">
        <v>#N/A</v>
      </c>
      <c r="D105" s="187" t="e">
        <v>#N/A</v>
      </c>
      <c r="E105" s="177" t="e">
        <v>#N/A</v>
      </c>
      <c r="F105" s="177" t="e">
        <v>#N/A</v>
      </c>
      <c r="G105" s="186" t="e">
        <v>#N/A</v>
      </c>
      <c r="H105" s="188" t="e">
        <v>#N/A</v>
      </c>
      <c r="I105" s="189" t="e">
        <v>#N/A</v>
      </c>
      <c r="J105" s="177" t="e">
        <v>#N/A</v>
      </c>
      <c r="K105" s="186" t="e">
        <v>#N/A</v>
      </c>
      <c r="L105" s="190" t="e">
        <v>#N/A</v>
      </c>
      <c r="M105" s="191" t="e">
        <v>#N/A</v>
      </c>
      <c r="N105" s="191" t="e">
        <v>#N/A</v>
      </c>
      <c r="O105" s="192" t="e">
        <v>#N/A</v>
      </c>
      <c r="P105" s="191" t="e">
        <v>#N/A</v>
      </c>
      <c r="Q105" s="191" t="e">
        <v>#N/A</v>
      </c>
      <c r="R105" s="191" t="e">
        <v>#N/A</v>
      </c>
      <c r="S105" s="191" t="e">
        <v>#N/A</v>
      </c>
      <c r="T105" s="191" t="e">
        <v>#N/A</v>
      </c>
      <c r="U105" s="207" t="e">
        <v>#N/A</v>
      </c>
    </row>
    <row r="106" spans="1:21" x14ac:dyDescent="0.2">
      <c r="A106" s="206" t="e">
        <v>#N/A</v>
      </c>
      <c r="B106" s="177" t="e">
        <v>#N/A</v>
      </c>
      <c r="C106" s="187" t="e">
        <v>#N/A</v>
      </c>
      <c r="D106" s="187" t="e">
        <v>#N/A</v>
      </c>
      <c r="E106" s="177" t="e">
        <v>#N/A</v>
      </c>
      <c r="F106" s="177" t="e">
        <v>#N/A</v>
      </c>
      <c r="G106" s="186" t="e">
        <v>#N/A</v>
      </c>
      <c r="H106" s="188" t="e">
        <v>#N/A</v>
      </c>
      <c r="I106" s="189" t="e">
        <v>#N/A</v>
      </c>
      <c r="J106" s="177" t="e">
        <v>#N/A</v>
      </c>
      <c r="K106" s="186" t="e">
        <v>#N/A</v>
      </c>
      <c r="L106" s="190" t="e">
        <v>#N/A</v>
      </c>
      <c r="M106" s="191" t="e">
        <v>#N/A</v>
      </c>
      <c r="N106" s="191" t="e">
        <v>#N/A</v>
      </c>
      <c r="O106" s="192" t="e">
        <v>#N/A</v>
      </c>
      <c r="P106" s="191" t="e">
        <v>#N/A</v>
      </c>
      <c r="Q106" s="191" t="e">
        <v>#N/A</v>
      </c>
      <c r="R106" s="191" t="e">
        <v>#N/A</v>
      </c>
      <c r="S106" s="191" t="e">
        <v>#N/A</v>
      </c>
      <c r="T106" s="191" t="e">
        <v>#N/A</v>
      </c>
      <c r="U106" s="207" t="e">
        <v>#N/A</v>
      </c>
    </row>
    <row r="107" spans="1:21" x14ac:dyDescent="0.2">
      <c r="A107" s="206" t="e">
        <v>#N/A</v>
      </c>
      <c r="B107" s="177" t="e">
        <v>#N/A</v>
      </c>
      <c r="C107" s="187" t="e">
        <v>#N/A</v>
      </c>
      <c r="D107" s="187" t="e">
        <v>#N/A</v>
      </c>
      <c r="E107" s="177" t="e">
        <v>#N/A</v>
      </c>
      <c r="F107" s="177" t="e">
        <v>#N/A</v>
      </c>
      <c r="G107" s="186" t="e">
        <v>#N/A</v>
      </c>
      <c r="H107" s="188" t="e">
        <v>#N/A</v>
      </c>
      <c r="I107" s="189" t="e">
        <v>#N/A</v>
      </c>
      <c r="J107" s="177" t="e">
        <v>#N/A</v>
      </c>
      <c r="K107" s="186" t="e">
        <v>#N/A</v>
      </c>
      <c r="L107" s="190" t="e">
        <v>#N/A</v>
      </c>
      <c r="M107" s="191" t="e">
        <v>#N/A</v>
      </c>
      <c r="N107" s="191" t="e">
        <v>#N/A</v>
      </c>
      <c r="O107" s="192" t="e">
        <v>#N/A</v>
      </c>
      <c r="P107" s="191" t="e">
        <v>#N/A</v>
      </c>
      <c r="Q107" s="191" t="e">
        <v>#N/A</v>
      </c>
      <c r="R107" s="191" t="e">
        <v>#N/A</v>
      </c>
      <c r="S107" s="191" t="e">
        <v>#N/A</v>
      </c>
      <c r="T107" s="191" t="e">
        <v>#N/A</v>
      </c>
      <c r="U107" s="207" t="e">
        <v>#N/A</v>
      </c>
    </row>
    <row r="108" spans="1:21" x14ac:dyDescent="0.2">
      <c r="A108" s="206" t="e">
        <v>#N/A</v>
      </c>
      <c r="B108" s="177" t="e">
        <v>#N/A</v>
      </c>
      <c r="C108" s="187" t="e">
        <v>#N/A</v>
      </c>
      <c r="D108" s="187" t="e">
        <v>#N/A</v>
      </c>
      <c r="E108" s="177" t="e">
        <v>#N/A</v>
      </c>
      <c r="F108" s="177" t="e">
        <v>#N/A</v>
      </c>
      <c r="G108" s="186" t="e">
        <v>#N/A</v>
      </c>
      <c r="H108" s="188" t="e">
        <v>#N/A</v>
      </c>
      <c r="I108" s="189" t="e">
        <v>#N/A</v>
      </c>
      <c r="J108" s="177" t="e">
        <v>#N/A</v>
      </c>
      <c r="K108" s="186" t="e">
        <v>#N/A</v>
      </c>
      <c r="L108" s="190" t="e">
        <v>#N/A</v>
      </c>
      <c r="M108" s="191" t="e">
        <v>#N/A</v>
      </c>
      <c r="N108" s="191" t="e">
        <v>#N/A</v>
      </c>
      <c r="O108" s="192" t="e">
        <v>#N/A</v>
      </c>
      <c r="P108" s="191" t="e">
        <v>#N/A</v>
      </c>
      <c r="Q108" s="191" t="e">
        <v>#N/A</v>
      </c>
      <c r="R108" s="191" t="e">
        <v>#N/A</v>
      </c>
      <c r="S108" s="191" t="e">
        <v>#N/A</v>
      </c>
      <c r="T108" s="191" t="e">
        <v>#N/A</v>
      </c>
      <c r="U108" s="207" t="e">
        <v>#N/A</v>
      </c>
    </row>
    <row r="109" spans="1:21" x14ac:dyDescent="0.2">
      <c r="A109" s="206" t="e">
        <v>#N/A</v>
      </c>
      <c r="B109" s="177" t="e">
        <v>#N/A</v>
      </c>
      <c r="C109" s="187" t="e">
        <v>#N/A</v>
      </c>
      <c r="D109" s="187" t="e">
        <v>#N/A</v>
      </c>
      <c r="E109" s="177" t="e">
        <v>#N/A</v>
      </c>
      <c r="F109" s="177" t="e">
        <v>#N/A</v>
      </c>
      <c r="G109" s="186" t="e">
        <v>#N/A</v>
      </c>
      <c r="H109" s="188" t="e">
        <v>#N/A</v>
      </c>
      <c r="I109" s="189" t="e">
        <v>#N/A</v>
      </c>
      <c r="J109" s="177" t="e">
        <v>#N/A</v>
      </c>
      <c r="K109" s="186" t="e">
        <v>#N/A</v>
      </c>
      <c r="L109" s="190" t="e">
        <v>#N/A</v>
      </c>
      <c r="M109" s="191" t="e">
        <v>#N/A</v>
      </c>
      <c r="N109" s="191" t="e">
        <v>#N/A</v>
      </c>
      <c r="O109" s="192" t="e">
        <v>#N/A</v>
      </c>
      <c r="P109" s="191" t="e">
        <v>#N/A</v>
      </c>
      <c r="Q109" s="191" t="e">
        <v>#N/A</v>
      </c>
      <c r="R109" s="191" t="e">
        <v>#N/A</v>
      </c>
      <c r="S109" s="191" t="e">
        <v>#N/A</v>
      </c>
      <c r="T109" s="191" t="e">
        <v>#N/A</v>
      </c>
      <c r="U109" s="207" t="e">
        <v>#N/A</v>
      </c>
    </row>
    <row r="110" spans="1:21" x14ac:dyDescent="0.2">
      <c r="A110" s="206" t="e">
        <v>#N/A</v>
      </c>
      <c r="B110" s="177" t="e">
        <v>#N/A</v>
      </c>
      <c r="C110" s="187" t="e">
        <v>#N/A</v>
      </c>
      <c r="D110" s="187" t="e">
        <v>#N/A</v>
      </c>
      <c r="E110" s="177" t="e">
        <v>#N/A</v>
      </c>
      <c r="F110" s="177" t="e">
        <v>#N/A</v>
      </c>
      <c r="G110" s="186" t="e">
        <v>#N/A</v>
      </c>
      <c r="H110" s="188" t="e">
        <v>#N/A</v>
      </c>
      <c r="I110" s="189" t="e">
        <v>#N/A</v>
      </c>
      <c r="J110" s="177" t="e">
        <v>#N/A</v>
      </c>
      <c r="K110" s="186" t="e">
        <v>#N/A</v>
      </c>
      <c r="L110" s="190" t="e">
        <v>#N/A</v>
      </c>
      <c r="M110" s="191" t="e">
        <v>#N/A</v>
      </c>
      <c r="N110" s="191" t="e">
        <v>#N/A</v>
      </c>
      <c r="O110" s="192" t="e">
        <v>#N/A</v>
      </c>
      <c r="P110" s="191" t="e">
        <v>#N/A</v>
      </c>
      <c r="Q110" s="191" t="e">
        <v>#N/A</v>
      </c>
      <c r="R110" s="191" t="e">
        <v>#N/A</v>
      </c>
      <c r="S110" s="191" t="e">
        <v>#N/A</v>
      </c>
      <c r="T110" s="191" t="e">
        <v>#N/A</v>
      </c>
      <c r="U110" s="207" t="e">
        <v>#N/A</v>
      </c>
    </row>
    <row r="111" spans="1:21" x14ac:dyDescent="0.2">
      <c r="A111" s="206" t="e">
        <v>#N/A</v>
      </c>
      <c r="B111" s="177" t="e">
        <v>#N/A</v>
      </c>
      <c r="C111" s="187" t="e">
        <v>#N/A</v>
      </c>
      <c r="D111" s="187" t="e">
        <v>#N/A</v>
      </c>
      <c r="E111" s="177" t="e">
        <v>#N/A</v>
      </c>
      <c r="F111" s="177" t="e">
        <v>#N/A</v>
      </c>
      <c r="G111" s="186" t="e">
        <v>#N/A</v>
      </c>
      <c r="H111" s="188" t="e">
        <v>#N/A</v>
      </c>
      <c r="I111" s="189" t="e">
        <v>#N/A</v>
      </c>
      <c r="J111" s="177" t="e">
        <v>#N/A</v>
      </c>
      <c r="K111" s="186" t="e">
        <v>#N/A</v>
      </c>
      <c r="L111" s="190" t="e">
        <v>#N/A</v>
      </c>
      <c r="M111" s="191" t="e">
        <v>#N/A</v>
      </c>
      <c r="N111" s="191" t="e">
        <v>#N/A</v>
      </c>
      <c r="O111" s="192" t="e">
        <v>#N/A</v>
      </c>
      <c r="P111" s="191" t="e">
        <v>#N/A</v>
      </c>
      <c r="Q111" s="191" t="e">
        <v>#N/A</v>
      </c>
      <c r="R111" s="191" t="e">
        <v>#N/A</v>
      </c>
      <c r="S111" s="191" t="e">
        <v>#N/A</v>
      </c>
      <c r="T111" s="191" t="e">
        <v>#N/A</v>
      </c>
      <c r="U111" s="207" t="e">
        <v>#N/A</v>
      </c>
    </row>
    <row r="112" spans="1:21" x14ac:dyDescent="0.2">
      <c r="A112" s="206" t="e">
        <v>#N/A</v>
      </c>
      <c r="B112" s="177" t="e">
        <v>#N/A</v>
      </c>
      <c r="C112" s="187" t="e">
        <v>#N/A</v>
      </c>
      <c r="D112" s="187" t="e">
        <v>#N/A</v>
      </c>
      <c r="E112" s="177" t="e">
        <v>#N/A</v>
      </c>
      <c r="F112" s="177" t="e">
        <v>#N/A</v>
      </c>
      <c r="G112" s="186" t="e">
        <v>#N/A</v>
      </c>
      <c r="H112" s="188" t="e">
        <v>#N/A</v>
      </c>
      <c r="I112" s="189" t="e">
        <v>#N/A</v>
      </c>
      <c r="J112" s="177" t="e">
        <v>#N/A</v>
      </c>
      <c r="K112" s="186" t="e">
        <v>#N/A</v>
      </c>
      <c r="L112" s="190" t="e">
        <v>#N/A</v>
      </c>
      <c r="M112" s="191" t="e">
        <v>#N/A</v>
      </c>
      <c r="N112" s="191" t="e">
        <v>#N/A</v>
      </c>
      <c r="O112" s="192" t="e">
        <v>#N/A</v>
      </c>
      <c r="P112" s="191" t="e">
        <v>#N/A</v>
      </c>
      <c r="Q112" s="191" t="e">
        <v>#N/A</v>
      </c>
      <c r="R112" s="191" t="e">
        <v>#N/A</v>
      </c>
      <c r="S112" s="191" t="e">
        <v>#N/A</v>
      </c>
      <c r="T112" s="191" t="e">
        <v>#N/A</v>
      </c>
      <c r="U112" s="207" t="e">
        <v>#N/A</v>
      </c>
    </row>
    <row r="113" spans="1:21" x14ac:dyDescent="0.2">
      <c r="A113" s="206" t="e">
        <v>#N/A</v>
      </c>
      <c r="B113" s="177" t="e">
        <v>#N/A</v>
      </c>
      <c r="C113" s="187" t="e">
        <v>#N/A</v>
      </c>
      <c r="D113" s="187" t="e">
        <v>#N/A</v>
      </c>
      <c r="E113" s="177" t="e">
        <v>#N/A</v>
      </c>
      <c r="F113" s="177" t="e">
        <v>#N/A</v>
      </c>
      <c r="G113" s="186" t="e">
        <v>#N/A</v>
      </c>
      <c r="H113" s="188" t="e">
        <v>#N/A</v>
      </c>
      <c r="I113" s="189" t="e">
        <v>#N/A</v>
      </c>
      <c r="J113" s="177" t="e">
        <v>#N/A</v>
      </c>
      <c r="K113" s="186" t="e">
        <v>#N/A</v>
      </c>
      <c r="L113" s="190" t="e">
        <v>#N/A</v>
      </c>
      <c r="M113" s="191" t="e">
        <v>#N/A</v>
      </c>
      <c r="N113" s="191" t="e">
        <v>#N/A</v>
      </c>
      <c r="O113" s="192" t="e">
        <v>#N/A</v>
      </c>
      <c r="P113" s="191" t="e">
        <v>#N/A</v>
      </c>
      <c r="Q113" s="191" t="e">
        <v>#N/A</v>
      </c>
      <c r="R113" s="191" t="e">
        <v>#N/A</v>
      </c>
      <c r="S113" s="191" t="e">
        <v>#N/A</v>
      </c>
      <c r="T113" s="191" t="e">
        <v>#N/A</v>
      </c>
      <c r="U113" s="207" t="e">
        <v>#N/A</v>
      </c>
    </row>
    <row r="114" spans="1:21" x14ac:dyDescent="0.2">
      <c r="A114" s="206" t="e">
        <v>#N/A</v>
      </c>
      <c r="B114" s="177" t="e">
        <v>#N/A</v>
      </c>
      <c r="C114" s="187" t="e">
        <v>#N/A</v>
      </c>
      <c r="D114" s="187" t="e">
        <v>#N/A</v>
      </c>
      <c r="E114" s="177" t="e">
        <v>#N/A</v>
      </c>
      <c r="F114" s="177" t="e">
        <v>#N/A</v>
      </c>
      <c r="G114" s="186" t="e">
        <v>#N/A</v>
      </c>
      <c r="H114" s="188" t="e">
        <v>#N/A</v>
      </c>
      <c r="I114" s="189" t="e">
        <v>#N/A</v>
      </c>
      <c r="J114" s="177" t="e">
        <v>#N/A</v>
      </c>
      <c r="K114" s="186" t="e">
        <v>#N/A</v>
      </c>
      <c r="L114" s="190" t="e">
        <v>#N/A</v>
      </c>
      <c r="M114" s="191" t="e">
        <v>#N/A</v>
      </c>
      <c r="N114" s="191" t="e">
        <v>#N/A</v>
      </c>
      <c r="O114" s="192" t="e">
        <v>#N/A</v>
      </c>
      <c r="P114" s="191" t="e">
        <v>#N/A</v>
      </c>
      <c r="Q114" s="191" t="e">
        <v>#N/A</v>
      </c>
      <c r="R114" s="191" t="e">
        <v>#N/A</v>
      </c>
      <c r="S114" s="191" t="e">
        <v>#N/A</v>
      </c>
      <c r="T114" s="191" t="e">
        <v>#N/A</v>
      </c>
      <c r="U114" s="207" t="e">
        <v>#N/A</v>
      </c>
    </row>
    <row r="115" spans="1:21" x14ac:dyDescent="0.2">
      <c r="A115" s="206" t="e">
        <v>#N/A</v>
      </c>
      <c r="B115" s="177" t="e">
        <v>#N/A</v>
      </c>
      <c r="C115" s="187" t="e">
        <v>#N/A</v>
      </c>
      <c r="D115" s="187" t="e">
        <v>#N/A</v>
      </c>
      <c r="E115" s="177" t="e">
        <v>#N/A</v>
      </c>
      <c r="F115" s="177" t="e">
        <v>#N/A</v>
      </c>
      <c r="G115" s="186" t="e">
        <v>#N/A</v>
      </c>
      <c r="H115" s="188" t="e">
        <v>#N/A</v>
      </c>
      <c r="I115" s="189" t="e">
        <v>#N/A</v>
      </c>
      <c r="J115" s="177" t="e">
        <v>#N/A</v>
      </c>
      <c r="K115" s="186" t="e">
        <v>#N/A</v>
      </c>
      <c r="L115" s="190" t="e">
        <v>#N/A</v>
      </c>
      <c r="M115" s="191" t="e">
        <v>#N/A</v>
      </c>
      <c r="N115" s="191" t="e">
        <v>#N/A</v>
      </c>
      <c r="O115" s="192" t="e">
        <v>#N/A</v>
      </c>
      <c r="P115" s="191" t="e">
        <v>#N/A</v>
      </c>
      <c r="Q115" s="191" t="e">
        <v>#N/A</v>
      </c>
      <c r="R115" s="191" t="e">
        <v>#N/A</v>
      </c>
      <c r="S115" s="191" t="e">
        <v>#N/A</v>
      </c>
      <c r="T115" s="191" t="e">
        <v>#N/A</v>
      </c>
      <c r="U115" s="207" t="e">
        <v>#N/A</v>
      </c>
    </row>
    <row r="116" spans="1:21" x14ac:dyDescent="0.2">
      <c r="A116" s="206" t="e">
        <v>#N/A</v>
      </c>
      <c r="B116" s="177" t="e">
        <v>#N/A</v>
      </c>
      <c r="C116" s="187" t="e">
        <v>#N/A</v>
      </c>
      <c r="D116" s="187" t="e">
        <v>#N/A</v>
      </c>
      <c r="E116" s="177" t="e">
        <v>#N/A</v>
      </c>
      <c r="F116" s="177" t="e">
        <v>#N/A</v>
      </c>
      <c r="G116" s="186" t="e">
        <v>#N/A</v>
      </c>
      <c r="H116" s="188" t="e">
        <v>#N/A</v>
      </c>
      <c r="I116" s="189" t="e">
        <v>#N/A</v>
      </c>
      <c r="J116" s="177" t="e">
        <v>#N/A</v>
      </c>
      <c r="K116" s="186" t="e">
        <v>#N/A</v>
      </c>
      <c r="L116" s="190" t="e">
        <v>#N/A</v>
      </c>
      <c r="M116" s="191" t="e">
        <v>#N/A</v>
      </c>
      <c r="N116" s="191" t="e">
        <v>#N/A</v>
      </c>
      <c r="O116" s="192" t="e">
        <v>#N/A</v>
      </c>
      <c r="P116" s="191" t="e">
        <v>#N/A</v>
      </c>
      <c r="Q116" s="191" t="e">
        <v>#N/A</v>
      </c>
      <c r="R116" s="191" t="e">
        <v>#N/A</v>
      </c>
      <c r="S116" s="191" t="e">
        <v>#N/A</v>
      </c>
      <c r="T116" s="191" t="e">
        <v>#N/A</v>
      </c>
      <c r="U116" s="207" t="e">
        <v>#N/A</v>
      </c>
    </row>
    <row r="117" spans="1:21" x14ac:dyDescent="0.2">
      <c r="A117" s="206" t="e">
        <v>#N/A</v>
      </c>
      <c r="B117" s="177" t="e">
        <v>#N/A</v>
      </c>
      <c r="C117" s="187" t="e">
        <v>#N/A</v>
      </c>
      <c r="D117" s="187" t="e">
        <v>#N/A</v>
      </c>
      <c r="E117" s="177" t="e">
        <v>#N/A</v>
      </c>
      <c r="F117" s="177" t="e">
        <v>#N/A</v>
      </c>
      <c r="G117" s="186" t="e">
        <v>#N/A</v>
      </c>
      <c r="H117" s="188" t="e">
        <v>#N/A</v>
      </c>
      <c r="I117" s="189" t="e">
        <v>#N/A</v>
      </c>
      <c r="J117" s="177" t="e">
        <v>#N/A</v>
      </c>
      <c r="K117" s="186" t="e">
        <v>#N/A</v>
      </c>
      <c r="L117" s="190" t="e">
        <v>#N/A</v>
      </c>
      <c r="M117" s="191" t="e">
        <v>#N/A</v>
      </c>
      <c r="N117" s="191" t="e">
        <v>#N/A</v>
      </c>
      <c r="O117" s="192" t="e">
        <v>#N/A</v>
      </c>
      <c r="P117" s="191" t="e">
        <v>#N/A</v>
      </c>
      <c r="Q117" s="191" t="e">
        <v>#N/A</v>
      </c>
      <c r="R117" s="191" t="e">
        <v>#N/A</v>
      </c>
      <c r="S117" s="191" t="e">
        <v>#N/A</v>
      </c>
      <c r="T117" s="191" t="e">
        <v>#N/A</v>
      </c>
      <c r="U117" s="207" t="e">
        <v>#N/A</v>
      </c>
    </row>
    <row r="118" spans="1:21" x14ac:dyDescent="0.2">
      <c r="A118" s="206" t="e">
        <v>#N/A</v>
      </c>
      <c r="B118" s="177" t="e">
        <v>#N/A</v>
      </c>
      <c r="C118" s="187" t="e">
        <v>#N/A</v>
      </c>
      <c r="D118" s="187" t="e">
        <v>#N/A</v>
      </c>
      <c r="E118" s="177" t="e">
        <v>#N/A</v>
      </c>
      <c r="F118" s="177" t="e">
        <v>#N/A</v>
      </c>
      <c r="G118" s="186" t="e">
        <v>#N/A</v>
      </c>
      <c r="H118" s="188" t="e">
        <v>#N/A</v>
      </c>
      <c r="I118" s="189" t="e">
        <v>#N/A</v>
      </c>
      <c r="J118" s="177" t="e">
        <v>#N/A</v>
      </c>
      <c r="K118" s="186" t="e">
        <v>#N/A</v>
      </c>
      <c r="L118" s="190" t="e">
        <v>#N/A</v>
      </c>
      <c r="M118" s="191" t="e">
        <v>#N/A</v>
      </c>
      <c r="N118" s="191" t="e">
        <v>#N/A</v>
      </c>
      <c r="O118" s="192" t="e">
        <v>#N/A</v>
      </c>
      <c r="P118" s="191" t="e">
        <v>#N/A</v>
      </c>
      <c r="Q118" s="191" t="e">
        <v>#N/A</v>
      </c>
      <c r="R118" s="191" t="e">
        <v>#N/A</v>
      </c>
      <c r="S118" s="191" t="e">
        <v>#N/A</v>
      </c>
      <c r="T118" s="191" t="e">
        <v>#N/A</v>
      </c>
      <c r="U118" s="207" t="e">
        <v>#N/A</v>
      </c>
    </row>
    <row r="119" spans="1:21" x14ac:dyDescent="0.2">
      <c r="A119" s="206" t="e">
        <v>#N/A</v>
      </c>
      <c r="B119" s="177" t="e">
        <v>#N/A</v>
      </c>
      <c r="C119" s="187" t="e">
        <v>#N/A</v>
      </c>
      <c r="D119" s="187" t="e">
        <v>#N/A</v>
      </c>
      <c r="E119" s="177" t="e">
        <v>#N/A</v>
      </c>
      <c r="F119" s="177" t="e">
        <v>#N/A</v>
      </c>
      <c r="G119" s="186" t="e">
        <v>#N/A</v>
      </c>
      <c r="H119" s="188" t="e">
        <v>#N/A</v>
      </c>
      <c r="I119" s="189" t="e">
        <v>#N/A</v>
      </c>
      <c r="J119" s="177" t="e">
        <v>#N/A</v>
      </c>
      <c r="K119" s="186" t="e">
        <v>#N/A</v>
      </c>
      <c r="L119" s="190" t="e">
        <v>#N/A</v>
      </c>
      <c r="M119" s="191" t="e">
        <v>#N/A</v>
      </c>
      <c r="N119" s="191" t="e">
        <v>#N/A</v>
      </c>
      <c r="O119" s="192" t="e">
        <v>#N/A</v>
      </c>
      <c r="P119" s="191" t="e">
        <v>#N/A</v>
      </c>
      <c r="Q119" s="191" t="e">
        <v>#N/A</v>
      </c>
      <c r="R119" s="191" t="e">
        <v>#N/A</v>
      </c>
      <c r="S119" s="191" t="e">
        <v>#N/A</v>
      </c>
      <c r="T119" s="191" t="e">
        <v>#N/A</v>
      </c>
      <c r="U119" s="207" t="e">
        <v>#N/A</v>
      </c>
    </row>
    <row r="120" spans="1:21" x14ac:dyDescent="0.2">
      <c r="A120" s="206" t="e">
        <v>#N/A</v>
      </c>
      <c r="B120" s="177" t="e">
        <v>#N/A</v>
      </c>
      <c r="C120" s="187" t="e">
        <v>#N/A</v>
      </c>
      <c r="D120" s="187" t="e">
        <v>#N/A</v>
      </c>
      <c r="E120" s="177" t="e">
        <v>#N/A</v>
      </c>
      <c r="F120" s="177" t="e">
        <v>#N/A</v>
      </c>
      <c r="G120" s="186" t="e">
        <v>#N/A</v>
      </c>
      <c r="H120" s="188" t="e">
        <v>#N/A</v>
      </c>
      <c r="I120" s="189" t="e">
        <v>#N/A</v>
      </c>
      <c r="J120" s="177" t="e">
        <v>#N/A</v>
      </c>
      <c r="K120" s="186" t="e">
        <v>#N/A</v>
      </c>
      <c r="L120" s="190" t="e">
        <v>#N/A</v>
      </c>
      <c r="M120" s="191" t="e">
        <v>#N/A</v>
      </c>
      <c r="N120" s="191" t="e">
        <v>#N/A</v>
      </c>
      <c r="O120" s="192" t="e">
        <v>#N/A</v>
      </c>
      <c r="P120" s="191" t="e">
        <v>#N/A</v>
      </c>
      <c r="Q120" s="191" t="e">
        <v>#N/A</v>
      </c>
      <c r="R120" s="191" t="e">
        <v>#N/A</v>
      </c>
      <c r="S120" s="191" t="e">
        <v>#N/A</v>
      </c>
      <c r="T120" s="191" t="e">
        <v>#N/A</v>
      </c>
      <c r="U120" s="207" t="e">
        <v>#N/A</v>
      </c>
    </row>
    <row r="121" spans="1:21" x14ac:dyDescent="0.2">
      <c r="A121" s="206" t="e">
        <v>#N/A</v>
      </c>
      <c r="B121" s="177" t="e">
        <v>#N/A</v>
      </c>
      <c r="C121" s="187" t="e">
        <v>#N/A</v>
      </c>
      <c r="D121" s="187" t="e">
        <v>#N/A</v>
      </c>
      <c r="E121" s="177" t="e">
        <v>#N/A</v>
      </c>
      <c r="F121" s="177" t="e">
        <v>#N/A</v>
      </c>
      <c r="G121" s="186" t="e">
        <v>#N/A</v>
      </c>
      <c r="H121" s="188" t="e">
        <v>#N/A</v>
      </c>
      <c r="I121" s="189" t="e">
        <v>#N/A</v>
      </c>
      <c r="J121" s="177" t="e">
        <v>#N/A</v>
      </c>
      <c r="K121" s="186" t="e">
        <v>#N/A</v>
      </c>
      <c r="L121" s="190" t="e">
        <v>#N/A</v>
      </c>
      <c r="M121" s="191" t="e">
        <v>#N/A</v>
      </c>
      <c r="N121" s="191" t="e">
        <v>#N/A</v>
      </c>
      <c r="O121" s="192" t="e">
        <v>#N/A</v>
      </c>
      <c r="P121" s="191" t="e">
        <v>#N/A</v>
      </c>
      <c r="Q121" s="191" t="e">
        <v>#N/A</v>
      </c>
      <c r="R121" s="191" t="e">
        <v>#N/A</v>
      </c>
      <c r="S121" s="191" t="e">
        <v>#N/A</v>
      </c>
      <c r="T121" s="191" t="e">
        <v>#N/A</v>
      </c>
      <c r="U121" s="207" t="e">
        <v>#N/A</v>
      </c>
    </row>
    <row r="122" spans="1:21" ht="12" thickBot="1" x14ac:dyDescent="0.25">
      <c r="A122" s="208" t="e">
        <v>#N/A</v>
      </c>
      <c r="B122" s="209" t="e">
        <v>#N/A</v>
      </c>
      <c r="C122" s="210" t="e">
        <v>#N/A</v>
      </c>
      <c r="D122" s="210" t="e">
        <v>#N/A</v>
      </c>
      <c r="E122" s="209" t="e">
        <v>#N/A</v>
      </c>
      <c r="F122" s="209" t="e">
        <v>#N/A</v>
      </c>
      <c r="G122" s="211" t="e">
        <v>#N/A</v>
      </c>
      <c r="H122" s="212" t="e">
        <v>#N/A</v>
      </c>
      <c r="I122" s="213" t="e">
        <v>#N/A</v>
      </c>
      <c r="J122" s="209" t="e">
        <v>#N/A</v>
      </c>
      <c r="K122" s="211" t="e">
        <v>#N/A</v>
      </c>
      <c r="L122" s="214" t="e">
        <v>#N/A</v>
      </c>
      <c r="M122" s="215" t="e">
        <v>#N/A</v>
      </c>
      <c r="N122" s="215" t="e">
        <v>#N/A</v>
      </c>
      <c r="O122" s="216" t="e">
        <v>#N/A</v>
      </c>
      <c r="P122" s="215" t="e">
        <v>#N/A</v>
      </c>
      <c r="Q122" s="215" t="e">
        <v>#N/A</v>
      </c>
      <c r="R122" s="215" t="e">
        <v>#N/A</v>
      </c>
      <c r="S122" s="215" t="e">
        <v>#N/A</v>
      </c>
      <c r="T122" s="215" t="e">
        <v>#N/A</v>
      </c>
      <c r="U122" s="21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obj_004db#0008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120</v>
      </c>
      <c r="G1" s="31">
        <f>FirstNominal/Payments</f>
        <v>8333.3333333333339</v>
      </c>
      <c r="H1" s="36">
        <f>Pricing!$G$25</f>
        <v>0</v>
      </c>
      <c r="I1" s="38">
        <f>SUM(_xll.ohPack(I4:I123))</f>
        <v>-1000000.0000000017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41834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-8333.3333333333339</v>
      </c>
    </row>
    <row r="5" spans="1:9" x14ac:dyDescent="0.2">
      <c r="A5">
        <v>2</v>
      </c>
      <c r="B5" s="42">
        <v>41926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991666.66666666663</v>
      </c>
      <c r="H5" s="52">
        <f t="shared" ref="H5:H36" si="4">IF(ISNA($B6),NA(),H4+I4)</f>
        <v>991666.66666666663</v>
      </c>
      <c r="I5" s="53">
        <f t="shared" si="2"/>
        <v>-8333.3333333333339</v>
      </c>
    </row>
    <row r="6" spans="1:9" x14ac:dyDescent="0.2">
      <c r="A6">
        <v>3</v>
      </c>
      <c r="B6" s="42">
        <v>42018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983333.33333333326</v>
      </c>
      <c r="H6" s="52">
        <f t="shared" si="4"/>
        <v>983333.33333333326</v>
      </c>
      <c r="I6" s="53">
        <f t="shared" si="2"/>
        <v>-8333.3333333333339</v>
      </c>
    </row>
    <row r="7" spans="1:9" x14ac:dyDescent="0.2">
      <c r="A7">
        <v>4</v>
      </c>
      <c r="B7" s="42">
        <v>42108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974999.99999999988</v>
      </c>
      <c r="H7" s="52">
        <f t="shared" si="4"/>
        <v>974999.99999999988</v>
      </c>
      <c r="I7" s="53">
        <f t="shared" si="2"/>
        <v>-8333.3333333333339</v>
      </c>
    </row>
    <row r="8" spans="1:9" x14ac:dyDescent="0.2">
      <c r="A8">
        <v>5</v>
      </c>
      <c r="B8" s="42">
        <v>42199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966666.66666666651</v>
      </c>
      <c r="H8" s="52">
        <f t="shared" si="4"/>
        <v>966666.66666666651</v>
      </c>
      <c r="I8" s="53">
        <f t="shared" si="2"/>
        <v>-8333.3333333333339</v>
      </c>
    </row>
    <row r="9" spans="1:9" x14ac:dyDescent="0.2">
      <c r="A9">
        <v>6</v>
      </c>
      <c r="B9" s="42">
        <v>42291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958333.33333333314</v>
      </c>
      <c r="H9" s="52">
        <f t="shared" si="4"/>
        <v>958333.33333333314</v>
      </c>
      <c r="I9" s="53">
        <f t="shared" si="2"/>
        <v>-8333.3333333333339</v>
      </c>
    </row>
    <row r="10" spans="1:9" x14ac:dyDescent="0.2">
      <c r="A10">
        <v>7</v>
      </c>
      <c r="B10" s="42">
        <v>42383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949999.99999999977</v>
      </c>
      <c r="H10" s="52">
        <f t="shared" si="4"/>
        <v>949999.99999999977</v>
      </c>
      <c r="I10" s="53">
        <f t="shared" si="2"/>
        <v>-8333.3333333333339</v>
      </c>
    </row>
    <row r="11" spans="1:9" x14ac:dyDescent="0.2">
      <c r="A11">
        <v>8</v>
      </c>
      <c r="B11" s="42">
        <v>42474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941666.6666666664</v>
      </c>
      <c r="H11" s="52">
        <f t="shared" si="4"/>
        <v>941666.6666666664</v>
      </c>
      <c r="I11" s="53">
        <f t="shared" si="2"/>
        <v>-8333.3333333333339</v>
      </c>
    </row>
    <row r="12" spans="1:9" x14ac:dyDescent="0.2">
      <c r="A12">
        <v>9</v>
      </c>
      <c r="B12" s="42">
        <v>42565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933333.33333333302</v>
      </c>
      <c r="H12" s="52">
        <f t="shared" si="4"/>
        <v>933333.33333333302</v>
      </c>
      <c r="I12" s="53">
        <f t="shared" si="2"/>
        <v>-8333.3333333333339</v>
      </c>
    </row>
    <row r="13" spans="1:9" x14ac:dyDescent="0.2">
      <c r="A13">
        <v>10</v>
      </c>
      <c r="B13" s="42">
        <v>42657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924999.99999999965</v>
      </c>
      <c r="H13" s="52">
        <f t="shared" si="4"/>
        <v>924999.99999999965</v>
      </c>
      <c r="I13" s="53">
        <f t="shared" si="2"/>
        <v>-8333.3333333333339</v>
      </c>
    </row>
    <row r="14" spans="1:9" x14ac:dyDescent="0.2">
      <c r="A14">
        <v>11</v>
      </c>
      <c r="B14" s="42">
        <v>42751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916666.66666666628</v>
      </c>
      <c r="H14" s="52">
        <f t="shared" si="4"/>
        <v>916666.66666666628</v>
      </c>
      <c r="I14" s="53">
        <f t="shared" si="2"/>
        <v>-8333.3333333333339</v>
      </c>
    </row>
    <row r="15" spans="1:9" x14ac:dyDescent="0.2">
      <c r="A15">
        <v>12</v>
      </c>
      <c r="B15" s="42">
        <v>42843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908333.33333333291</v>
      </c>
      <c r="H15" s="52">
        <f t="shared" si="4"/>
        <v>908333.33333333291</v>
      </c>
      <c r="I15" s="53">
        <f t="shared" si="2"/>
        <v>-8333.3333333333339</v>
      </c>
    </row>
    <row r="16" spans="1:9" x14ac:dyDescent="0.2">
      <c r="A16">
        <v>13</v>
      </c>
      <c r="B16" s="42">
        <v>42930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899999.99999999953</v>
      </c>
      <c r="H16" s="52">
        <f t="shared" si="4"/>
        <v>899999.99999999953</v>
      </c>
      <c r="I16" s="53">
        <f t="shared" si="2"/>
        <v>-8333.3333333333339</v>
      </c>
    </row>
    <row r="17" spans="1:9" x14ac:dyDescent="0.2">
      <c r="A17">
        <v>14</v>
      </c>
      <c r="B17" s="42">
        <v>43024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891666.66666666616</v>
      </c>
      <c r="H17" s="52">
        <f t="shared" si="4"/>
        <v>891666.66666666616</v>
      </c>
      <c r="I17" s="53">
        <f t="shared" si="2"/>
        <v>-8333.3333333333339</v>
      </c>
    </row>
    <row r="18" spans="1:9" x14ac:dyDescent="0.2">
      <c r="A18">
        <v>15</v>
      </c>
      <c r="B18" s="42">
        <v>43115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883333.33333333279</v>
      </c>
      <c r="H18" s="52">
        <f t="shared" si="4"/>
        <v>883333.33333333279</v>
      </c>
      <c r="I18" s="53">
        <f t="shared" si="2"/>
        <v>-8333.3333333333339</v>
      </c>
    </row>
    <row r="19" spans="1:9" x14ac:dyDescent="0.2">
      <c r="A19">
        <v>16</v>
      </c>
      <c r="B19" s="42">
        <v>43206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874999.99999999942</v>
      </c>
      <c r="H19" s="52">
        <f t="shared" si="4"/>
        <v>874999.99999999942</v>
      </c>
      <c r="I19" s="53">
        <f t="shared" si="2"/>
        <v>-8333.3333333333339</v>
      </c>
    </row>
    <row r="20" spans="1:9" x14ac:dyDescent="0.2">
      <c r="A20">
        <v>17</v>
      </c>
      <c r="B20" s="42">
        <v>43297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866666.66666666605</v>
      </c>
      <c r="H20" s="52">
        <f t="shared" si="4"/>
        <v>866666.66666666605</v>
      </c>
      <c r="I20" s="53">
        <f t="shared" si="2"/>
        <v>-8333.3333333333339</v>
      </c>
    </row>
    <row r="21" spans="1:9" x14ac:dyDescent="0.2">
      <c r="A21">
        <v>18</v>
      </c>
      <c r="B21" s="42">
        <v>43388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858333.33333333267</v>
      </c>
      <c r="H21" s="52">
        <f t="shared" si="4"/>
        <v>858333.33333333267</v>
      </c>
      <c r="I21" s="53">
        <f t="shared" si="2"/>
        <v>-8333.3333333333339</v>
      </c>
    </row>
    <row r="22" spans="1:9" x14ac:dyDescent="0.2">
      <c r="A22">
        <v>19</v>
      </c>
      <c r="B22" s="42">
        <v>43479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849999.9999999993</v>
      </c>
      <c r="H22" s="52">
        <f t="shared" si="4"/>
        <v>849999.9999999993</v>
      </c>
      <c r="I22" s="53">
        <f t="shared" si="2"/>
        <v>-8333.3333333333339</v>
      </c>
    </row>
    <row r="23" spans="1:9" x14ac:dyDescent="0.2">
      <c r="A23">
        <v>20</v>
      </c>
      <c r="B23" s="42">
        <v>43570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841666.66666666593</v>
      </c>
      <c r="H23" s="52">
        <f t="shared" si="4"/>
        <v>841666.66666666593</v>
      </c>
      <c r="I23" s="53">
        <f t="shared" si="2"/>
        <v>-8333.3333333333339</v>
      </c>
    </row>
    <row r="24" spans="1:9" x14ac:dyDescent="0.2">
      <c r="A24">
        <v>21</v>
      </c>
      <c r="B24" s="42">
        <v>43661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833333.33333333256</v>
      </c>
      <c r="H24" s="52">
        <f t="shared" si="4"/>
        <v>833333.33333333256</v>
      </c>
      <c r="I24" s="53">
        <f t="shared" si="2"/>
        <v>-8333.3333333333339</v>
      </c>
    </row>
    <row r="25" spans="1:9" x14ac:dyDescent="0.2">
      <c r="A25">
        <v>22</v>
      </c>
      <c r="B25" s="42">
        <v>43752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824999.99999999919</v>
      </c>
      <c r="H25" s="52">
        <f t="shared" si="4"/>
        <v>824999.99999999919</v>
      </c>
      <c r="I25" s="53">
        <f t="shared" si="2"/>
        <v>-8333.3333333333339</v>
      </c>
    </row>
    <row r="26" spans="1:9" x14ac:dyDescent="0.2">
      <c r="A26">
        <v>23</v>
      </c>
      <c r="B26" s="42">
        <v>43844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816666.66666666581</v>
      </c>
      <c r="H26" s="52">
        <f t="shared" si="4"/>
        <v>816666.66666666581</v>
      </c>
      <c r="I26" s="53">
        <f t="shared" si="2"/>
        <v>-8333.3333333333339</v>
      </c>
    </row>
    <row r="27" spans="1:9" x14ac:dyDescent="0.2">
      <c r="A27">
        <v>24</v>
      </c>
      <c r="B27" s="42">
        <v>43935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808333.33333333244</v>
      </c>
      <c r="H27" s="52">
        <f t="shared" si="4"/>
        <v>808333.33333333244</v>
      </c>
      <c r="I27" s="53">
        <f t="shared" si="2"/>
        <v>-8333.3333333333339</v>
      </c>
    </row>
    <row r="28" spans="1:9" x14ac:dyDescent="0.2">
      <c r="A28">
        <v>25</v>
      </c>
      <c r="B28" s="42">
        <v>44026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799999.99999999907</v>
      </c>
      <c r="H28" s="52">
        <f t="shared" si="4"/>
        <v>799999.99999999907</v>
      </c>
      <c r="I28" s="53">
        <f t="shared" si="2"/>
        <v>-8333.3333333333339</v>
      </c>
    </row>
    <row r="29" spans="1:9" x14ac:dyDescent="0.2">
      <c r="A29">
        <v>26</v>
      </c>
      <c r="B29" s="42">
        <v>44118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791666.6666666657</v>
      </c>
      <c r="H29" s="52">
        <f t="shared" si="4"/>
        <v>791666.6666666657</v>
      </c>
      <c r="I29" s="53">
        <f t="shared" si="2"/>
        <v>-8333.3333333333339</v>
      </c>
    </row>
    <row r="30" spans="1:9" x14ac:dyDescent="0.2">
      <c r="A30">
        <v>27</v>
      </c>
      <c r="B30" s="42">
        <v>44210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783333.33333333232</v>
      </c>
      <c r="H30" s="52">
        <f t="shared" si="4"/>
        <v>783333.33333333232</v>
      </c>
      <c r="I30" s="53">
        <f t="shared" si="2"/>
        <v>-8333.3333333333339</v>
      </c>
    </row>
    <row r="31" spans="1:9" x14ac:dyDescent="0.2">
      <c r="A31">
        <v>28</v>
      </c>
      <c r="B31" s="42">
        <v>44300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774999.99999999895</v>
      </c>
      <c r="H31" s="52">
        <f t="shared" si="4"/>
        <v>774999.99999999895</v>
      </c>
      <c r="I31" s="53">
        <f t="shared" si="2"/>
        <v>-8333.3333333333339</v>
      </c>
    </row>
    <row r="32" spans="1:9" x14ac:dyDescent="0.2">
      <c r="A32">
        <v>29</v>
      </c>
      <c r="B32" s="42">
        <v>44391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766666.66666666558</v>
      </c>
      <c r="H32" s="52">
        <f t="shared" si="4"/>
        <v>766666.66666666558</v>
      </c>
      <c r="I32" s="53">
        <f t="shared" si="2"/>
        <v>-8333.3333333333339</v>
      </c>
    </row>
    <row r="33" spans="1:9" x14ac:dyDescent="0.2">
      <c r="A33">
        <v>30</v>
      </c>
      <c r="B33" s="42">
        <v>44483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758333.33333333221</v>
      </c>
      <c r="H33" s="52">
        <f t="shared" si="4"/>
        <v>758333.33333333221</v>
      </c>
      <c r="I33" s="53">
        <f t="shared" si="2"/>
        <v>-8333.3333333333339</v>
      </c>
    </row>
    <row r="34" spans="1:9" x14ac:dyDescent="0.2">
      <c r="A34">
        <v>31</v>
      </c>
      <c r="B34" s="42">
        <v>44575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749999.99999999884</v>
      </c>
      <c r="H34" s="52">
        <f t="shared" si="4"/>
        <v>749999.99999999884</v>
      </c>
      <c r="I34" s="53">
        <f t="shared" si="2"/>
        <v>-8333.3333333333339</v>
      </c>
    </row>
    <row r="35" spans="1:9" x14ac:dyDescent="0.2">
      <c r="A35">
        <v>32</v>
      </c>
      <c r="B35" s="42">
        <v>44665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741666.66666666546</v>
      </c>
      <c r="H35" s="52">
        <f t="shared" si="4"/>
        <v>741666.66666666546</v>
      </c>
      <c r="I35" s="53">
        <f t="shared" si="2"/>
        <v>-8333.3333333333339</v>
      </c>
    </row>
    <row r="36" spans="1:9" x14ac:dyDescent="0.2">
      <c r="A36">
        <v>33</v>
      </c>
      <c r="B36" s="42">
        <v>44756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733333.33333333209</v>
      </c>
      <c r="H36" s="52">
        <f t="shared" si="4"/>
        <v>733333.33333333209</v>
      </c>
      <c r="I36" s="53">
        <f t="shared" ref="I36:I67" si="7">PPMT(Rate,$A36,Payments,FirstNominal)</f>
        <v>-8333.3333333333339</v>
      </c>
    </row>
    <row r="37" spans="1:9" x14ac:dyDescent="0.2">
      <c r="A37">
        <v>34</v>
      </c>
      <c r="B37" s="42">
        <v>44848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724999.99999999872</v>
      </c>
      <c r="H37" s="52">
        <f t="shared" ref="H37:H68" si="9">IF(ISNA($B38),NA(),H36+I36)</f>
        <v>724999.99999999872</v>
      </c>
      <c r="I37" s="53">
        <f t="shared" si="7"/>
        <v>-8333.3333333333339</v>
      </c>
    </row>
    <row r="38" spans="1:9" x14ac:dyDescent="0.2">
      <c r="A38">
        <v>35</v>
      </c>
      <c r="B38" s="42">
        <v>44942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716666.66666666535</v>
      </c>
      <c r="H38" s="52">
        <f t="shared" si="9"/>
        <v>716666.66666666535</v>
      </c>
      <c r="I38" s="53">
        <f t="shared" si="7"/>
        <v>-8333.3333333333339</v>
      </c>
    </row>
    <row r="39" spans="1:9" x14ac:dyDescent="0.2">
      <c r="A39">
        <v>36</v>
      </c>
      <c r="B39" s="42">
        <v>45030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708333.33333333198</v>
      </c>
      <c r="H39" s="52">
        <f t="shared" si="9"/>
        <v>708333.33333333198</v>
      </c>
      <c r="I39" s="53">
        <f t="shared" si="7"/>
        <v>-8333.3333333333339</v>
      </c>
    </row>
    <row r="40" spans="1:9" x14ac:dyDescent="0.2">
      <c r="A40">
        <v>37</v>
      </c>
      <c r="B40" s="42">
        <v>45121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699999.9999999986</v>
      </c>
      <c r="H40" s="52">
        <f t="shared" si="9"/>
        <v>699999.9999999986</v>
      </c>
      <c r="I40" s="53">
        <f t="shared" si="7"/>
        <v>-8333.3333333333339</v>
      </c>
    </row>
    <row r="41" spans="1:9" x14ac:dyDescent="0.2">
      <c r="A41">
        <v>38</v>
      </c>
      <c r="B41" s="42">
        <v>45215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691666.66666666523</v>
      </c>
      <c r="H41" s="52">
        <f t="shared" si="9"/>
        <v>691666.66666666523</v>
      </c>
      <c r="I41" s="53">
        <f t="shared" si="7"/>
        <v>-8333.3333333333339</v>
      </c>
    </row>
    <row r="42" spans="1:9" x14ac:dyDescent="0.2">
      <c r="A42">
        <v>39</v>
      </c>
      <c r="B42" s="42">
        <v>45306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683333.33333333186</v>
      </c>
      <c r="H42" s="52">
        <f t="shared" si="9"/>
        <v>683333.33333333186</v>
      </c>
      <c r="I42" s="53">
        <f t="shared" si="7"/>
        <v>-8333.3333333333339</v>
      </c>
    </row>
    <row r="43" spans="1:9" x14ac:dyDescent="0.2">
      <c r="A43">
        <v>40</v>
      </c>
      <c r="B43" s="42">
        <v>45397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674999.99999999849</v>
      </c>
      <c r="H43" s="52">
        <f t="shared" si="9"/>
        <v>674999.99999999849</v>
      </c>
      <c r="I43" s="53">
        <f t="shared" si="7"/>
        <v>-8333.3333333333339</v>
      </c>
    </row>
    <row r="44" spans="1:9" x14ac:dyDescent="0.2">
      <c r="A44">
        <v>41</v>
      </c>
      <c r="B44" s="42">
        <v>45488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666666.66666666511</v>
      </c>
      <c r="H44" s="52">
        <f t="shared" si="9"/>
        <v>666666.66666666511</v>
      </c>
      <c r="I44" s="53">
        <f t="shared" si="7"/>
        <v>-8333.3333333333339</v>
      </c>
    </row>
    <row r="45" spans="1:9" x14ac:dyDescent="0.2">
      <c r="A45">
        <v>42</v>
      </c>
      <c r="B45" s="42">
        <v>45579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658333.33333333174</v>
      </c>
      <c r="H45" s="52">
        <f t="shared" si="9"/>
        <v>658333.33333333174</v>
      </c>
      <c r="I45" s="53">
        <f t="shared" si="7"/>
        <v>-8333.3333333333339</v>
      </c>
    </row>
    <row r="46" spans="1:9" x14ac:dyDescent="0.2">
      <c r="A46">
        <v>43</v>
      </c>
      <c r="B46" s="42">
        <v>45671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649999.99999999837</v>
      </c>
      <c r="H46" s="52">
        <f t="shared" si="9"/>
        <v>649999.99999999837</v>
      </c>
      <c r="I46" s="53">
        <f t="shared" si="7"/>
        <v>-8333.3333333333339</v>
      </c>
    </row>
    <row r="47" spans="1:9" x14ac:dyDescent="0.2">
      <c r="A47">
        <v>44</v>
      </c>
      <c r="B47" s="42">
        <v>45761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641666.666666665</v>
      </c>
      <c r="H47" s="52">
        <f t="shared" si="9"/>
        <v>641666.666666665</v>
      </c>
      <c r="I47" s="53">
        <f t="shared" si="7"/>
        <v>-8333.3333333333339</v>
      </c>
    </row>
    <row r="48" spans="1:9" x14ac:dyDescent="0.2">
      <c r="A48">
        <v>45</v>
      </c>
      <c r="B48" s="42">
        <v>45852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633333.33333333163</v>
      </c>
      <c r="H48" s="52">
        <f t="shared" si="9"/>
        <v>633333.33333333163</v>
      </c>
      <c r="I48" s="53">
        <f t="shared" si="7"/>
        <v>-8333.3333333333339</v>
      </c>
    </row>
    <row r="49" spans="1:9" x14ac:dyDescent="0.2">
      <c r="A49">
        <v>46</v>
      </c>
      <c r="B49" s="42">
        <v>45944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624999.99999999825</v>
      </c>
      <c r="H49" s="52">
        <f t="shared" si="9"/>
        <v>624999.99999999825</v>
      </c>
      <c r="I49" s="53">
        <f t="shared" si="7"/>
        <v>-8333.3333333333339</v>
      </c>
    </row>
    <row r="50" spans="1:9" x14ac:dyDescent="0.2">
      <c r="A50">
        <v>47</v>
      </c>
      <c r="B50" s="42">
        <v>46036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616666.66666666488</v>
      </c>
      <c r="H50" s="52">
        <f t="shared" si="9"/>
        <v>616666.66666666488</v>
      </c>
      <c r="I50" s="53">
        <f t="shared" si="7"/>
        <v>-8333.3333333333339</v>
      </c>
    </row>
    <row r="51" spans="1:9" x14ac:dyDescent="0.2">
      <c r="A51">
        <v>48</v>
      </c>
      <c r="B51" s="42">
        <v>46126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608333.33333333151</v>
      </c>
      <c r="H51" s="52">
        <f t="shared" si="9"/>
        <v>608333.33333333151</v>
      </c>
      <c r="I51" s="53">
        <f t="shared" si="7"/>
        <v>-8333.3333333333339</v>
      </c>
    </row>
    <row r="52" spans="1:9" x14ac:dyDescent="0.2">
      <c r="A52">
        <v>49</v>
      </c>
      <c r="B52" s="42">
        <v>46217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599999.99999999814</v>
      </c>
      <c r="H52" s="52">
        <f t="shared" si="9"/>
        <v>599999.99999999814</v>
      </c>
      <c r="I52" s="53">
        <f t="shared" si="7"/>
        <v>-8333.3333333333339</v>
      </c>
    </row>
    <row r="53" spans="1:9" x14ac:dyDescent="0.2">
      <c r="A53">
        <v>50</v>
      </c>
      <c r="B53" s="42">
        <v>46309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591666.66666666477</v>
      </c>
      <c r="H53" s="52">
        <f t="shared" si="9"/>
        <v>591666.66666666477</v>
      </c>
      <c r="I53" s="53">
        <f t="shared" si="7"/>
        <v>-8333.3333333333339</v>
      </c>
    </row>
    <row r="54" spans="1:9" x14ac:dyDescent="0.2">
      <c r="A54">
        <v>51</v>
      </c>
      <c r="B54" s="42">
        <v>46401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583333.33333333139</v>
      </c>
      <c r="H54" s="52">
        <f t="shared" si="9"/>
        <v>583333.33333333139</v>
      </c>
      <c r="I54" s="53">
        <f t="shared" si="7"/>
        <v>-8333.3333333333339</v>
      </c>
    </row>
    <row r="55" spans="1:9" x14ac:dyDescent="0.2">
      <c r="A55">
        <v>52</v>
      </c>
      <c r="B55" s="42">
        <v>46491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574999.99999999802</v>
      </c>
      <c r="H55" s="52">
        <f t="shared" si="9"/>
        <v>574999.99999999802</v>
      </c>
      <c r="I55" s="53">
        <f t="shared" si="7"/>
        <v>-8333.3333333333339</v>
      </c>
    </row>
    <row r="56" spans="1:9" x14ac:dyDescent="0.2">
      <c r="A56">
        <v>53</v>
      </c>
      <c r="B56" s="42">
        <v>46582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566666.66666666465</v>
      </c>
      <c r="H56" s="52">
        <f t="shared" si="9"/>
        <v>566666.66666666465</v>
      </c>
      <c r="I56" s="53">
        <f t="shared" si="7"/>
        <v>-8333.3333333333339</v>
      </c>
    </row>
    <row r="57" spans="1:9" x14ac:dyDescent="0.2">
      <c r="A57">
        <v>54</v>
      </c>
      <c r="B57" s="42">
        <v>46674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558333.33333333128</v>
      </c>
      <c r="H57" s="52">
        <f t="shared" si="9"/>
        <v>558333.33333333128</v>
      </c>
      <c r="I57" s="53">
        <f t="shared" si="7"/>
        <v>-8333.3333333333339</v>
      </c>
    </row>
    <row r="58" spans="1:9" x14ac:dyDescent="0.2">
      <c r="A58">
        <v>55</v>
      </c>
      <c r="B58" s="42">
        <v>46766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549999.9999999979</v>
      </c>
      <c r="H58" s="52">
        <f t="shared" si="9"/>
        <v>549999.9999999979</v>
      </c>
      <c r="I58" s="53">
        <f t="shared" si="7"/>
        <v>-8333.3333333333339</v>
      </c>
    </row>
    <row r="59" spans="1:9" x14ac:dyDescent="0.2">
      <c r="A59">
        <v>56</v>
      </c>
      <c r="B59" s="42">
        <v>46861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541666.66666666453</v>
      </c>
      <c r="H59" s="52">
        <f t="shared" si="9"/>
        <v>541666.66666666453</v>
      </c>
      <c r="I59" s="53">
        <f t="shared" si="7"/>
        <v>-8333.3333333333339</v>
      </c>
    </row>
    <row r="60" spans="1:9" x14ac:dyDescent="0.2">
      <c r="A60">
        <v>57</v>
      </c>
      <c r="B60" s="42">
        <v>46948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533333.33333333116</v>
      </c>
      <c r="H60" s="52">
        <f t="shared" si="9"/>
        <v>533333.33333333116</v>
      </c>
      <c r="I60" s="53">
        <f t="shared" si="7"/>
        <v>-8333.3333333333339</v>
      </c>
    </row>
    <row r="61" spans="1:9" x14ac:dyDescent="0.2">
      <c r="A61">
        <v>58</v>
      </c>
      <c r="B61" s="42">
        <v>47042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524999.99999999779</v>
      </c>
      <c r="H61" s="52">
        <f t="shared" si="9"/>
        <v>524999.99999999779</v>
      </c>
      <c r="I61" s="53">
        <f t="shared" si="7"/>
        <v>-8333.3333333333339</v>
      </c>
    </row>
    <row r="62" spans="1:9" x14ac:dyDescent="0.2">
      <c r="A62">
        <v>59</v>
      </c>
      <c r="B62" s="42">
        <v>47133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516666.66666666447</v>
      </c>
      <c r="H62" s="52">
        <f t="shared" si="9"/>
        <v>516666.66666666447</v>
      </c>
      <c r="I62" s="53">
        <f t="shared" si="7"/>
        <v>-8333.3333333333339</v>
      </c>
    </row>
    <row r="63" spans="1:9" x14ac:dyDescent="0.2">
      <c r="A63">
        <v>60</v>
      </c>
      <c r="B63" s="42">
        <v>47224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508333.33333333116</v>
      </c>
      <c r="H63" s="52">
        <f t="shared" si="9"/>
        <v>508333.33333333116</v>
      </c>
      <c r="I63" s="53">
        <f t="shared" si="7"/>
        <v>-8333.3333333333339</v>
      </c>
    </row>
    <row r="64" spans="1:9" x14ac:dyDescent="0.2">
      <c r="A64">
        <v>61</v>
      </c>
      <c r="B64" s="42">
        <v>47315</v>
      </c>
      <c r="C64" s="44">
        <v>1000000</v>
      </c>
      <c r="D64" s="47">
        <f t="shared" si="5"/>
        <v>1000000</v>
      </c>
      <c r="E64" s="47">
        <v>1000000</v>
      </c>
      <c r="F64" s="47">
        <f t="shared" si="6"/>
        <v>1000000</v>
      </c>
      <c r="G64" s="47">
        <f t="shared" si="8"/>
        <v>499999.99999999785</v>
      </c>
      <c r="H64" s="52">
        <f t="shared" si="9"/>
        <v>499999.99999999785</v>
      </c>
      <c r="I64" s="53">
        <f t="shared" si="7"/>
        <v>-8333.3333333333339</v>
      </c>
    </row>
    <row r="65" spans="1:9" x14ac:dyDescent="0.2">
      <c r="A65">
        <v>62</v>
      </c>
      <c r="B65" s="42">
        <v>47406</v>
      </c>
      <c r="C65" s="44">
        <v>1000000</v>
      </c>
      <c r="D65" s="47">
        <f t="shared" si="5"/>
        <v>1000000</v>
      </c>
      <c r="E65" s="47">
        <v>1000000</v>
      </c>
      <c r="F65" s="47">
        <f t="shared" si="6"/>
        <v>1000000</v>
      </c>
      <c r="G65" s="47">
        <f t="shared" si="8"/>
        <v>491666.66666666453</v>
      </c>
      <c r="H65" s="52">
        <f t="shared" si="9"/>
        <v>491666.66666666453</v>
      </c>
      <c r="I65" s="53">
        <f t="shared" si="7"/>
        <v>-8333.3333333333339</v>
      </c>
    </row>
    <row r="66" spans="1:9" x14ac:dyDescent="0.2">
      <c r="A66">
        <v>63</v>
      </c>
      <c r="B66" s="42">
        <v>47497</v>
      </c>
      <c r="C66" s="44">
        <v>1000000</v>
      </c>
      <c r="D66" s="47">
        <f t="shared" si="5"/>
        <v>1000000</v>
      </c>
      <c r="E66" s="47">
        <v>1000000</v>
      </c>
      <c r="F66" s="47">
        <f t="shared" si="6"/>
        <v>1000000</v>
      </c>
      <c r="G66" s="47">
        <f t="shared" si="8"/>
        <v>483333.33333333122</v>
      </c>
      <c r="H66" s="52">
        <f t="shared" si="9"/>
        <v>483333.33333333122</v>
      </c>
      <c r="I66" s="53">
        <f t="shared" si="7"/>
        <v>-8333.3333333333339</v>
      </c>
    </row>
    <row r="67" spans="1:9" x14ac:dyDescent="0.2">
      <c r="A67">
        <v>64</v>
      </c>
      <c r="B67" s="42">
        <v>47588</v>
      </c>
      <c r="C67" s="44">
        <v>1000000</v>
      </c>
      <c r="D67" s="47">
        <f t="shared" si="5"/>
        <v>1000000</v>
      </c>
      <c r="E67" s="47">
        <v>1000000</v>
      </c>
      <c r="F67" s="47">
        <f t="shared" si="6"/>
        <v>1000000</v>
      </c>
      <c r="G67" s="47">
        <f t="shared" si="8"/>
        <v>474999.9999999979</v>
      </c>
      <c r="H67" s="52">
        <f t="shared" si="9"/>
        <v>474999.9999999979</v>
      </c>
      <c r="I67" s="53">
        <f t="shared" si="7"/>
        <v>-8333.3333333333339</v>
      </c>
    </row>
    <row r="68" spans="1:9" x14ac:dyDescent="0.2">
      <c r="A68">
        <v>65</v>
      </c>
      <c r="B68" s="42">
        <v>47679</v>
      </c>
      <c r="C68" s="44">
        <v>1000000</v>
      </c>
      <c r="D68" s="47">
        <f t="shared" ref="D68:D99" si="10">IF(ISNUMBER($B69),FirstNominal,NA())</f>
        <v>1000000</v>
      </c>
      <c r="E68" s="47">
        <v>1000000</v>
      </c>
      <c r="F68" s="47">
        <f t="shared" ref="F68:F99" si="11">IF(ISNUMBER($B69),FirstNominal,NA())</f>
        <v>1000000</v>
      </c>
      <c r="G68" s="47">
        <f t="shared" si="8"/>
        <v>466666.66666666459</v>
      </c>
      <c r="H68" s="52">
        <f t="shared" si="9"/>
        <v>466666.66666666459</v>
      </c>
      <c r="I68" s="53">
        <f t="shared" ref="I68:I99" si="12">PPMT(Rate,$A68,Payments,FirstNominal)</f>
        <v>-8333.3333333333339</v>
      </c>
    </row>
    <row r="69" spans="1:9" x14ac:dyDescent="0.2">
      <c r="A69">
        <v>66</v>
      </c>
      <c r="B69" s="42">
        <v>47770</v>
      </c>
      <c r="C69" s="44">
        <v>1000000</v>
      </c>
      <c r="D69" s="47">
        <f t="shared" si="10"/>
        <v>1000000</v>
      </c>
      <c r="E69" s="47">
        <v>1000000</v>
      </c>
      <c r="F69" s="47">
        <f t="shared" si="11"/>
        <v>1000000</v>
      </c>
      <c r="G69" s="47">
        <f t="shared" ref="G69:G100" si="13">IF(ISNA($B70),NA(),MAX(G68-StepDecrement,0))</f>
        <v>458333.33333333128</v>
      </c>
      <c r="H69" s="52">
        <f t="shared" ref="H69:H100" si="14">IF(ISNA($B70),NA(),H68+I68)</f>
        <v>458333.33333333128</v>
      </c>
      <c r="I69" s="53">
        <f t="shared" si="12"/>
        <v>-8333.3333333333339</v>
      </c>
    </row>
    <row r="70" spans="1:9" x14ac:dyDescent="0.2">
      <c r="A70">
        <v>67</v>
      </c>
      <c r="B70" s="42">
        <v>47862</v>
      </c>
      <c r="C70" s="44">
        <v>1000000</v>
      </c>
      <c r="D70" s="47">
        <f t="shared" si="10"/>
        <v>1000000</v>
      </c>
      <c r="E70" s="47">
        <v>1000000</v>
      </c>
      <c r="F70" s="47">
        <f t="shared" si="11"/>
        <v>1000000</v>
      </c>
      <c r="G70" s="47">
        <f t="shared" si="13"/>
        <v>449999.99999999796</v>
      </c>
      <c r="H70" s="52">
        <f t="shared" si="14"/>
        <v>449999.99999999796</v>
      </c>
      <c r="I70" s="53">
        <f t="shared" si="12"/>
        <v>-8333.3333333333339</v>
      </c>
    </row>
    <row r="71" spans="1:9" x14ac:dyDescent="0.2">
      <c r="A71">
        <v>68</v>
      </c>
      <c r="B71" s="42">
        <v>47953</v>
      </c>
      <c r="C71" s="44">
        <v>1000000</v>
      </c>
      <c r="D71" s="47">
        <f t="shared" si="10"/>
        <v>1000000</v>
      </c>
      <c r="E71" s="47">
        <v>1000000</v>
      </c>
      <c r="F71" s="47">
        <f t="shared" si="11"/>
        <v>1000000</v>
      </c>
      <c r="G71" s="47">
        <f t="shared" si="13"/>
        <v>441666.66666666465</v>
      </c>
      <c r="H71" s="52">
        <f t="shared" si="14"/>
        <v>441666.66666666465</v>
      </c>
      <c r="I71" s="53">
        <f t="shared" si="12"/>
        <v>-8333.3333333333339</v>
      </c>
    </row>
    <row r="72" spans="1:9" x14ac:dyDescent="0.2">
      <c r="A72">
        <v>69</v>
      </c>
      <c r="B72" s="42">
        <v>48043</v>
      </c>
      <c r="C72" s="44">
        <v>1000000</v>
      </c>
      <c r="D72" s="47">
        <f t="shared" si="10"/>
        <v>1000000</v>
      </c>
      <c r="E72" s="47">
        <v>1000000</v>
      </c>
      <c r="F72" s="47">
        <f t="shared" si="11"/>
        <v>1000000</v>
      </c>
      <c r="G72" s="47">
        <f t="shared" si="13"/>
        <v>433333.33333333133</v>
      </c>
      <c r="H72" s="52">
        <f t="shared" si="14"/>
        <v>433333.33333333133</v>
      </c>
      <c r="I72" s="53">
        <f t="shared" si="12"/>
        <v>-8333.3333333333339</v>
      </c>
    </row>
    <row r="73" spans="1:9" x14ac:dyDescent="0.2">
      <c r="A73">
        <v>70</v>
      </c>
      <c r="B73" s="42">
        <v>48135</v>
      </c>
      <c r="C73" s="44">
        <v>1000000</v>
      </c>
      <c r="D73" s="47">
        <f t="shared" si="10"/>
        <v>1000000</v>
      </c>
      <c r="E73" s="47">
        <v>1000000</v>
      </c>
      <c r="F73" s="47">
        <f t="shared" si="11"/>
        <v>1000000</v>
      </c>
      <c r="G73" s="47">
        <f t="shared" si="13"/>
        <v>424999.99999999802</v>
      </c>
      <c r="H73" s="52">
        <f t="shared" si="14"/>
        <v>424999.99999999802</v>
      </c>
      <c r="I73" s="53">
        <f t="shared" si="12"/>
        <v>-8333.3333333333339</v>
      </c>
    </row>
    <row r="74" spans="1:9" x14ac:dyDescent="0.2">
      <c r="A74">
        <v>71</v>
      </c>
      <c r="B74" s="42">
        <v>48227</v>
      </c>
      <c r="C74" s="44">
        <v>1000000</v>
      </c>
      <c r="D74" s="47">
        <f t="shared" si="10"/>
        <v>1000000</v>
      </c>
      <c r="E74" s="47">
        <v>1000000</v>
      </c>
      <c r="F74" s="47">
        <f t="shared" si="11"/>
        <v>1000000</v>
      </c>
      <c r="G74" s="47">
        <f t="shared" si="13"/>
        <v>416666.66666666471</v>
      </c>
      <c r="H74" s="52">
        <f t="shared" si="14"/>
        <v>416666.66666666471</v>
      </c>
      <c r="I74" s="53">
        <f t="shared" si="12"/>
        <v>-8333.3333333333339</v>
      </c>
    </row>
    <row r="75" spans="1:9" x14ac:dyDescent="0.2">
      <c r="A75">
        <v>72</v>
      </c>
      <c r="B75" s="42">
        <v>48318</v>
      </c>
      <c r="C75" s="44">
        <v>1000000</v>
      </c>
      <c r="D75" s="47">
        <f t="shared" si="10"/>
        <v>1000000</v>
      </c>
      <c r="E75" s="47">
        <v>1000000</v>
      </c>
      <c r="F75" s="47">
        <f t="shared" si="11"/>
        <v>1000000</v>
      </c>
      <c r="G75" s="47">
        <f t="shared" si="13"/>
        <v>408333.33333333139</v>
      </c>
      <c r="H75" s="52">
        <f t="shared" si="14"/>
        <v>408333.33333333139</v>
      </c>
      <c r="I75" s="53">
        <f t="shared" si="12"/>
        <v>-8333.3333333333339</v>
      </c>
    </row>
    <row r="76" spans="1:9" x14ac:dyDescent="0.2">
      <c r="A76">
        <v>73</v>
      </c>
      <c r="B76" s="42">
        <v>48409</v>
      </c>
      <c r="C76" s="44">
        <v>1000000</v>
      </c>
      <c r="D76" s="47">
        <f t="shared" si="10"/>
        <v>1000000</v>
      </c>
      <c r="E76" s="47">
        <v>1000000</v>
      </c>
      <c r="F76" s="47">
        <f t="shared" si="11"/>
        <v>1000000</v>
      </c>
      <c r="G76" s="47">
        <f t="shared" si="13"/>
        <v>399999.99999999808</v>
      </c>
      <c r="H76" s="52">
        <f t="shared" si="14"/>
        <v>399999.99999999808</v>
      </c>
      <c r="I76" s="53">
        <f t="shared" si="12"/>
        <v>-8333.3333333333339</v>
      </c>
    </row>
    <row r="77" spans="1:9" x14ac:dyDescent="0.2">
      <c r="A77">
        <v>74</v>
      </c>
      <c r="B77" s="42">
        <v>48501</v>
      </c>
      <c r="C77" s="44">
        <v>1000000</v>
      </c>
      <c r="D77" s="47">
        <f t="shared" si="10"/>
        <v>1000000</v>
      </c>
      <c r="E77" s="47">
        <v>1000000</v>
      </c>
      <c r="F77" s="47">
        <f t="shared" si="11"/>
        <v>1000000</v>
      </c>
      <c r="G77" s="47">
        <f t="shared" si="13"/>
        <v>391666.66666666477</v>
      </c>
      <c r="H77" s="52">
        <f t="shared" si="14"/>
        <v>391666.66666666477</v>
      </c>
      <c r="I77" s="53">
        <f t="shared" si="12"/>
        <v>-8333.3333333333339</v>
      </c>
    </row>
    <row r="78" spans="1:9" x14ac:dyDescent="0.2">
      <c r="A78">
        <v>75</v>
      </c>
      <c r="B78" s="42">
        <v>48593</v>
      </c>
      <c r="C78" s="44">
        <v>1000000</v>
      </c>
      <c r="D78" s="47">
        <f t="shared" si="10"/>
        <v>1000000</v>
      </c>
      <c r="E78" s="47">
        <v>1000000</v>
      </c>
      <c r="F78" s="47">
        <f t="shared" si="11"/>
        <v>1000000</v>
      </c>
      <c r="G78" s="47">
        <f t="shared" si="13"/>
        <v>383333.33333333145</v>
      </c>
      <c r="H78" s="52">
        <f t="shared" si="14"/>
        <v>383333.33333333145</v>
      </c>
      <c r="I78" s="53">
        <f t="shared" si="12"/>
        <v>-8333.3333333333339</v>
      </c>
    </row>
    <row r="79" spans="1:9" x14ac:dyDescent="0.2">
      <c r="A79">
        <v>76</v>
      </c>
      <c r="B79" s="42">
        <v>48683</v>
      </c>
      <c r="C79" s="44">
        <v>1000000</v>
      </c>
      <c r="D79" s="47">
        <f t="shared" si="10"/>
        <v>1000000</v>
      </c>
      <c r="E79" s="47">
        <v>1000000</v>
      </c>
      <c r="F79" s="47">
        <f t="shared" si="11"/>
        <v>1000000</v>
      </c>
      <c r="G79" s="47">
        <f t="shared" si="13"/>
        <v>374999.99999999814</v>
      </c>
      <c r="H79" s="52">
        <f t="shared" si="14"/>
        <v>374999.99999999814</v>
      </c>
      <c r="I79" s="53">
        <f t="shared" si="12"/>
        <v>-8333.3333333333339</v>
      </c>
    </row>
    <row r="80" spans="1:9" x14ac:dyDescent="0.2">
      <c r="A80">
        <v>77</v>
      </c>
      <c r="B80" s="42">
        <v>48774</v>
      </c>
      <c r="C80" s="44">
        <v>1000000</v>
      </c>
      <c r="D80" s="47">
        <f t="shared" si="10"/>
        <v>1000000</v>
      </c>
      <c r="E80" s="47">
        <v>1000000</v>
      </c>
      <c r="F80" s="47">
        <f t="shared" si="11"/>
        <v>1000000</v>
      </c>
      <c r="G80" s="47">
        <f t="shared" si="13"/>
        <v>366666.66666666482</v>
      </c>
      <c r="H80" s="52">
        <f t="shared" si="14"/>
        <v>366666.66666666482</v>
      </c>
      <c r="I80" s="53">
        <f t="shared" si="12"/>
        <v>-8333.3333333333339</v>
      </c>
    </row>
    <row r="81" spans="1:9" x14ac:dyDescent="0.2">
      <c r="A81">
        <v>78</v>
      </c>
      <c r="B81" s="42">
        <v>48866</v>
      </c>
      <c r="C81" s="44">
        <v>1000000</v>
      </c>
      <c r="D81" s="47">
        <f t="shared" si="10"/>
        <v>1000000</v>
      </c>
      <c r="E81" s="47">
        <v>1000000</v>
      </c>
      <c r="F81" s="47">
        <f t="shared" si="11"/>
        <v>1000000</v>
      </c>
      <c r="G81" s="47">
        <f t="shared" si="13"/>
        <v>358333.33333333151</v>
      </c>
      <c r="H81" s="52">
        <f t="shared" si="14"/>
        <v>358333.33333333151</v>
      </c>
      <c r="I81" s="53">
        <f t="shared" si="12"/>
        <v>-8333.3333333333339</v>
      </c>
    </row>
    <row r="82" spans="1:9" x14ac:dyDescent="0.2">
      <c r="A82">
        <v>79</v>
      </c>
      <c r="B82" s="42">
        <v>48960</v>
      </c>
      <c r="C82" s="44">
        <v>1000000</v>
      </c>
      <c r="D82" s="47">
        <f t="shared" si="10"/>
        <v>1000000</v>
      </c>
      <c r="E82" s="47">
        <v>1000000</v>
      </c>
      <c r="F82" s="47">
        <f t="shared" si="11"/>
        <v>1000000</v>
      </c>
      <c r="G82" s="47">
        <f t="shared" si="13"/>
        <v>349999.9999999982</v>
      </c>
      <c r="H82" s="52">
        <f t="shared" si="14"/>
        <v>349999.9999999982</v>
      </c>
      <c r="I82" s="53">
        <f t="shared" si="12"/>
        <v>-8333.3333333333339</v>
      </c>
    </row>
    <row r="83" spans="1:9" x14ac:dyDescent="0.2">
      <c r="A83">
        <v>80</v>
      </c>
      <c r="B83" s="42">
        <v>49048</v>
      </c>
      <c r="C83" s="44">
        <v>1000000</v>
      </c>
      <c r="D83" s="47">
        <f t="shared" si="10"/>
        <v>1000000</v>
      </c>
      <c r="E83" s="47">
        <v>1000000</v>
      </c>
      <c r="F83" s="47">
        <f t="shared" si="11"/>
        <v>1000000</v>
      </c>
      <c r="G83" s="47">
        <f t="shared" si="13"/>
        <v>341666.66666666488</v>
      </c>
      <c r="H83" s="52">
        <f t="shared" si="14"/>
        <v>341666.66666666488</v>
      </c>
      <c r="I83" s="53">
        <f t="shared" si="12"/>
        <v>-8333.3333333333339</v>
      </c>
    </row>
    <row r="84" spans="1:9" x14ac:dyDescent="0.2">
      <c r="A84">
        <v>81</v>
      </c>
      <c r="B84" s="42">
        <v>49139</v>
      </c>
      <c r="C84" s="44">
        <v>1000000</v>
      </c>
      <c r="D84" s="47">
        <f t="shared" si="10"/>
        <v>1000000</v>
      </c>
      <c r="E84" s="47">
        <v>1000000</v>
      </c>
      <c r="F84" s="47">
        <f t="shared" si="11"/>
        <v>1000000</v>
      </c>
      <c r="G84" s="47">
        <f t="shared" si="13"/>
        <v>333333.33333333157</v>
      </c>
      <c r="H84" s="52">
        <f t="shared" si="14"/>
        <v>333333.33333333157</v>
      </c>
      <c r="I84" s="53">
        <f t="shared" si="12"/>
        <v>-8333.3333333333339</v>
      </c>
    </row>
    <row r="85" spans="1:9" x14ac:dyDescent="0.2">
      <c r="A85">
        <v>82</v>
      </c>
      <c r="B85" s="42">
        <v>49233</v>
      </c>
      <c r="C85" s="44">
        <v>1000000</v>
      </c>
      <c r="D85" s="47">
        <f t="shared" si="10"/>
        <v>1000000</v>
      </c>
      <c r="E85" s="47">
        <v>1000000</v>
      </c>
      <c r="F85" s="47">
        <f t="shared" si="11"/>
        <v>1000000</v>
      </c>
      <c r="G85" s="47">
        <f t="shared" si="13"/>
        <v>324999.99999999825</v>
      </c>
      <c r="H85" s="52">
        <f t="shared" si="14"/>
        <v>324999.99999999825</v>
      </c>
      <c r="I85" s="53">
        <f t="shared" si="12"/>
        <v>-8333.3333333333339</v>
      </c>
    </row>
    <row r="86" spans="1:9" x14ac:dyDescent="0.2">
      <c r="A86">
        <v>83</v>
      </c>
      <c r="B86" s="42">
        <v>49324</v>
      </c>
      <c r="C86" s="44">
        <v>1000000</v>
      </c>
      <c r="D86" s="47">
        <f t="shared" si="10"/>
        <v>1000000</v>
      </c>
      <c r="E86" s="47">
        <v>1000000</v>
      </c>
      <c r="F86" s="47">
        <f t="shared" si="11"/>
        <v>1000000</v>
      </c>
      <c r="G86" s="47">
        <f t="shared" si="13"/>
        <v>316666.66666666494</v>
      </c>
      <c r="H86" s="52">
        <f t="shared" si="14"/>
        <v>316666.66666666494</v>
      </c>
      <c r="I86" s="53">
        <f t="shared" si="12"/>
        <v>-8333.3333333333339</v>
      </c>
    </row>
    <row r="87" spans="1:9" x14ac:dyDescent="0.2">
      <c r="A87">
        <v>84</v>
      </c>
      <c r="B87" s="42">
        <v>49415</v>
      </c>
      <c r="C87" s="44">
        <v>1000000</v>
      </c>
      <c r="D87" s="47">
        <f t="shared" si="10"/>
        <v>1000000</v>
      </c>
      <c r="E87" s="47">
        <v>1000000</v>
      </c>
      <c r="F87" s="47">
        <f t="shared" si="11"/>
        <v>1000000</v>
      </c>
      <c r="G87" s="47">
        <f t="shared" si="13"/>
        <v>308333.33333333163</v>
      </c>
      <c r="H87" s="52">
        <f t="shared" si="14"/>
        <v>308333.33333333163</v>
      </c>
      <c r="I87" s="53">
        <f t="shared" si="12"/>
        <v>-8333.3333333333339</v>
      </c>
    </row>
    <row r="88" spans="1:9" x14ac:dyDescent="0.2">
      <c r="A88">
        <v>85</v>
      </c>
      <c r="B88" s="42">
        <v>49506</v>
      </c>
      <c r="C88" s="44">
        <v>1000000</v>
      </c>
      <c r="D88" s="47">
        <f t="shared" si="10"/>
        <v>1000000</v>
      </c>
      <c r="E88" s="47">
        <v>1000000</v>
      </c>
      <c r="F88" s="47">
        <f t="shared" si="11"/>
        <v>1000000</v>
      </c>
      <c r="G88" s="47">
        <f t="shared" si="13"/>
        <v>299999.99999999831</v>
      </c>
      <c r="H88" s="52">
        <f t="shared" si="14"/>
        <v>299999.99999999831</v>
      </c>
      <c r="I88" s="53">
        <f t="shared" si="12"/>
        <v>-8333.3333333333339</v>
      </c>
    </row>
    <row r="89" spans="1:9" x14ac:dyDescent="0.2">
      <c r="A89">
        <v>86</v>
      </c>
      <c r="B89" s="42">
        <v>49597</v>
      </c>
      <c r="C89" s="44">
        <v>1000000</v>
      </c>
      <c r="D89" s="47">
        <f t="shared" si="10"/>
        <v>1000000</v>
      </c>
      <c r="E89" s="47">
        <v>1000000</v>
      </c>
      <c r="F89" s="47">
        <f t="shared" si="11"/>
        <v>1000000</v>
      </c>
      <c r="G89" s="47">
        <f t="shared" si="13"/>
        <v>291666.666666665</v>
      </c>
      <c r="H89" s="52">
        <f t="shared" si="14"/>
        <v>291666.666666665</v>
      </c>
      <c r="I89" s="53">
        <f t="shared" si="12"/>
        <v>-8333.3333333333339</v>
      </c>
    </row>
    <row r="90" spans="1:9" x14ac:dyDescent="0.2">
      <c r="A90">
        <v>87</v>
      </c>
      <c r="B90" s="42">
        <v>49688</v>
      </c>
      <c r="C90" s="44">
        <v>1000000</v>
      </c>
      <c r="D90" s="47">
        <f t="shared" si="10"/>
        <v>1000000</v>
      </c>
      <c r="E90" s="47">
        <v>1000000</v>
      </c>
      <c r="F90" s="47">
        <f t="shared" si="11"/>
        <v>1000000</v>
      </c>
      <c r="G90" s="47">
        <f t="shared" si="13"/>
        <v>283333.33333333168</v>
      </c>
      <c r="H90" s="52">
        <f t="shared" si="14"/>
        <v>283333.33333333168</v>
      </c>
      <c r="I90" s="53">
        <f t="shared" si="12"/>
        <v>-8333.3333333333339</v>
      </c>
    </row>
    <row r="91" spans="1:9" x14ac:dyDescent="0.2">
      <c r="A91">
        <v>88</v>
      </c>
      <c r="B91" s="42">
        <v>49780</v>
      </c>
      <c r="C91" s="44">
        <v>1000000</v>
      </c>
      <c r="D91" s="47">
        <f t="shared" si="10"/>
        <v>1000000</v>
      </c>
      <c r="E91" s="47">
        <v>1000000</v>
      </c>
      <c r="F91" s="47">
        <f t="shared" si="11"/>
        <v>1000000</v>
      </c>
      <c r="G91" s="47">
        <f t="shared" si="13"/>
        <v>274999.99999999837</v>
      </c>
      <c r="H91" s="52">
        <f t="shared" si="14"/>
        <v>274999.99999999837</v>
      </c>
      <c r="I91" s="53">
        <f t="shared" si="12"/>
        <v>-8333.3333333333339</v>
      </c>
    </row>
    <row r="92" spans="1:9" x14ac:dyDescent="0.2">
      <c r="A92">
        <v>89</v>
      </c>
      <c r="B92" s="42">
        <v>49870</v>
      </c>
      <c r="C92" s="44">
        <v>1000000</v>
      </c>
      <c r="D92" s="47">
        <f t="shared" si="10"/>
        <v>1000000</v>
      </c>
      <c r="E92" s="47">
        <v>1000000</v>
      </c>
      <c r="F92" s="47">
        <f t="shared" si="11"/>
        <v>1000000</v>
      </c>
      <c r="G92" s="47">
        <f t="shared" si="13"/>
        <v>266666.66666666506</v>
      </c>
      <c r="H92" s="52">
        <f t="shared" si="14"/>
        <v>266666.66666666506</v>
      </c>
      <c r="I92" s="53">
        <f t="shared" si="12"/>
        <v>-8333.3333333333339</v>
      </c>
    </row>
    <row r="93" spans="1:9" x14ac:dyDescent="0.2">
      <c r="A93">
        <v>90</v>
      </c>
      <c r="B93" s="42">
        <v>49962</v>
      </c>
      <c r="C93" s="44">
        <v>1000000</v>
      </c>
      <c r="D93" s="47">
        <f t="shared" si="10"/>
        <v>1000000</v>
      </c>
      <c r="E93" s="47">
        <v>1000000</v>
      </c>
      <c r="F93" s="47">
        <f t="shared" si="11"/>
        <v>1000000</v>
      </c>
      <c r="G93" s="47">
        <f t="shared" si="13"/>
        <v>258333.33333333171</v>
      </c>
      <c r="H93" s="52">
        <f t="shared" si="14"/>
        <v>258333.33333333171</v>
      </c>
      <c r="I93" s="53">
        <f t="shared" si="12"/>
        <v>-8333.3333333333339</v>
      </c>
    </row>
    <row r="94" spans="1:9" x14ac:dyDescent="0.2">
      <c r="A94">
        <v>91</v>
      </c>
      <c r="B94" s="42">
        <v>50054</v>
      </c>
      <c r="C94" s="44">
        <v>1000000</v>
      </c>
      <c r="D94" s="47">
        <f t="shared" si="10"/>
        <v>1000000</v>
      </c>
      <c r="E94" s="47">
        <v>1000000</v>
      </c>
      <c r="F94" s="47">
        <f t="shared" si="11"/>
        <v>1000000</v>
      </c>
      <c r="G94" s="47">
        <f t="shared" si="13"/>
        <v>249999.99999999837</v>
      </c>
      <c r="H94" s="52">
        <f t="shared" si="14"/>
        <v>249999.99999999837</v>
      </c>
      <c r="I94" s="53">
        <f t="shared" si="12"/>
        <v>-8333.3333333333339</v>
      </c>
    </row>
    <row r="95" spans="1:9" x14ac:dyDescent="0.2">
      <c r="A95">
        <v>92</v>
      </c>
      <c r="B95" s="42">
        <v>50144</v>
      </c>
      <c r="C95" s="44">
        <v>1000000</v>
      </c>
      <c r="D95" s="47">
        <f t="shared" si="10"/>
        <v>1000000</v>
      </c>
      <c r="E95" s="47">
        <v>1000000</v>
      </c>
      <c r="F95" s="47">
        <f t="shared" si="11"/>
        <v>1000000</v>
      </c>
      <c r="G95" s="47">
        <f t="shared" si="13"/>
        <v>241666.66666666503</v>
      </c>
      <c r="H95" s="52">
        <f t="shared" si="14"/>
        <v>241666.66666666503</v>
      </c>
      <c r="I95" s="53">
        <f t="shared" si="12"/>
        <v>-8333.3333333333339</v>
      </c>
    </row>
    <row r="96" spans="1:9" x14ac:dyDescent="0.2">
      <c r="A96">
        <v>93</v>
      </c>
      <c r="B96" s="42">
        <v>50235</v>
      </c>
      <c r="C96" s="44">
        <v>1000000</v>
      </c>
      <c r="D96" s="47">
        <f t="shared" si="10"/>
        <v>1000000</v>
      </c>
      <c r="E96" s="47">
        <v>1000000</v>
      </c>
      <c r="F96" s="47">
        <f t="shared" si="11"/>
        <v>1000000</v>
      </c>
      <c r="G96" s="47">
        <f t="shared" si="13"/>
        <v>233333.33333333168</v>
      </c>
      <c r="H96" s="52">
        <f t="shared" si="14"/>
        <v>233333.33333333168</v>
      </c>
      <c r="I96" s="53">
        <f t="shared" si="12"/>
        <v>-8333.3333333333339</v>
      </c>
    </row>
    <row r="97" spans="1:9" x14ac:dyDescent="0.2">
      <c r="A97">
        <v>94</v>
      </c>
      <c r="B97" s="42">
        <v>50327</v>
      </c>
      <c r="C97" s="44">
        <v>1000000</v>
      </c>
      <c r="D97" s="47">
        <f t="shared" si="10"/>
        <v>1000000</v>
      </c>
      <c r="E97" s="47">
        <v>1000000</v>
      </c>
      <c r="F97" s="47">
        <f t="shared" si="11"/>
        <v>1000000</v>
      </c>
      <c r="G97" s="47">
        <f t="shared" si="13"/>
        <v>224999.99999999834</v>
      </c>
      <c r="H97" s="52">
        <f t="shared" si="14"/>
        <v>224999.99999999834</v>
      </c>
      <c r="I97" s="53">
        <f t="shared" si="12"/>
        <v>-8333.3333333333339</v>
      </c>
    </row>
    <row r="98" spans="1:9" x14ac:dyDescent="0.2">
      <c r="A98">
        <v>95</v>
      </c>
      <c r="B98" s="42">
        <v>50419</v>
      </c>
      <c r="C98" s="44">
        <v>1000000</v>
      </c>
      <c r="D98" s="47">
        <f t="shared" si="10"/>
        <v>1000000</v>
      </c>
      <c r="E98" s="47">
        <v>1000000</v>
      </c>
      <c r="F98" s="47">
        <f t="shared" si="11"/>
        <v>1000000</v>
      </c>
      <c r="G98" s="47">
        <f t="shared" si="13"/>
        <v>216666.666666665</v>
      </c>
      <c r="H98" s="52">
        <f t="shared" si="14"/>
        <v>216666.666666665</v>
      </c>
      <c r="I98" s="53">
        <f t="shared" si="12"/>
        <v>-8333.3333333333339</v>
      </c>
    </row>
    <row r="99" spans="1:9" x14ac:dyDescent="0.2">
      <c r="A99">
        <v>96</v>
      </c>
      <c r="B99" s="42">
        <v>50509</v>
      </c>
      <c r="C99" s="44">
        <v>1000000</v>
      </c>
      <c r="D99" s="47">
        <f t="shared" si="10"/>
        <v>1000000</v>
      </c>
      <c r="E99" s="47">
        <v>1000000</v>
      </c>
      <c r="F99" s="47">
        <f t="shared" si="11"/>
        <v>1000000</v>
      </c>
      <c r="G99" s="47">
        <f t="shared" si="13"/>
        <v>208333.33333333166</v>
      </c>
      <c r="H99" s="52">
        <f t="shared" si="14"/>
        <v>208333.33333333166</v>
      </c>
      <c r="I99" s="53">
        <f t="shared" si="12"/>
        <v>-8333.3333333333339</v>
      </c>
    </row>
    <row r="100" spans="1:9" x14ac:dyDescent="0.2">
      <c r="A100">
        <v>97</v>
      </c>
      <c r="B100" s="42">
        <v>50600</v>
      </c>
      <c r="C100" s="44">
        <v>1000000</v>
      </c>
      <c r="D100" s="47">
        <f t="shared" ref="D100:D123" si="15">IF(ISNUMBER($B101),FirstNominal,NA())</f>
        <v>1000000</v>
      </c>
      <c r="E100" s="47">
        <v>1000000</v>
      </c>
      <c r="F100" s="47">
        <f t="shared" ref="F100:F123" si="16">IF(ISNUMBER($B101),FirstNominal,NA())</f>
        <v>1000000</v>
      </c>
      <c r="G100" s="47">
        <f t="shared" si="13"/>
        <v>199999.99999999831</v>
      </c>
      <c r="H100" s="52">
        <f t="shared" si="14"/>
        <v>199999.99999999831</v>
      </c>
      <c r="I100" s="53">
        <f t="shared" ref="I100:I123" si="17">PPMT(Rate,$A100,Payments,FirstNominal)</f>
        <v>-8333.3333333333339</v>
      </c>
    </row>
    <row r="101" spans="1:9" x14ac:dyDescent="0.2">
      <c r="A101">
        <v>98</v>
      </c>
      <c r="B101" s="42">
        <v>50692</v>
      </c>
      <c r="C101" s="44">
        <v>1000000</v>
      </c>
      <c r="D101" s="47">
        <f t="shared" si="15"/>
        <v>1000000</v>
      </c>
      <c r="E101" s="47">
        <v>1000000</v>
      </c>
      <c r="F101" s="47">
        <f t="shared" si="16"/>
        <v>1000000</v>
      </c>
      <c r="G101" s="47">
        <f t="shared" ref="G101:G123" si="18">IF(ISNA($B102),NA(),MAX(G100-StepDecrement,0))</f>
        <v>191666.66666666497</v>
      </c>
      <c r="H101" s="52">
        <f t="shared" ref="H101:H123" si="19">IF(ISNA($B102),NA(),H100+I100)</f>
        <v>191666.66666666497</v>
      </c>
      <c r="I101" s="53">
        <f t="shared" si="17"/>
        <v>-8333.3333333333339</v>
      </c>
    </row>
    <row r="102" spans="1:9" x14ac:dyDescent="0.2">
      <c r="A102">
        <v>99</v>
      </c>
      <c r="B102" s="42">
        <v>50784</v>
      </c>
      <c r="C102" s="44">
        <v>1000000</v>
      </c>
      <c r="D102" s="47">
        <f t="shared" si="15"/>
        <v>1000000</v>
      </c>
      <c r="E102" s="47">
        <v>1000000</v>
      </c>
      <c r="F102" s="47">
        <f t="shared" si="16"/>
        <v>1000000</v>
      </c>
      <c r="G102" s="47">
        <f t="shared" si="18"/>
        <v>183333.33333333163</v>
      </c>
      <c r="H102" s="52">
        <f t="shared" si="19"/>
        <v>183333.33333333163</v>
      </c>
      <c r="I102" s="53">
        <f t="shared" si="17"/>
        <v>-8333.3333333333339</v>
      </c>
    </row>
    <row r="103" spans="1:9" x14ac:dyDescent="0.2">
      <c r="A103">
        <v>100</v>
      </c>
      <c r="B103" s="42">
        <v>50874</v>
      </c>
      <c r="C103" s="44">
        <v>1000000</v>
      </c>
      <c r="D103" s="47">
        <f t="shared" si="15"/>
        <v>1000000</v>
      </c>
      <c r="E103" s="47">
        <v>1000000</v>
      </c>
      <c r="F103" s="47">
        <f t="shared" si="16"/>
        <v>1000000</v>
      </c>
      <c r="G103" s="47">
        <f t="shared" si="18"/>
        <v>174999.99999999828</v>
      </c>
      <c r="H103" s="52">
        <f t="shared" si="19"/>
        <v>174999.99999999828</v>
      </c>
      <c r="I103" s="53">
        <f t="shared" si="17"/>
        <v>-8333.3333333333339</v>
      </c>
    </row>
    <row r="104" spans="1:9" x14ac:dyDescent="0.2">
      <c r="A104">
        <v>101</v>
      </c>
      <c r="B104" s="42">
        <v>50965</v>
      </c>
      <c r="C104" s="44">
        <v>1000000</v>
      </c>
      <c r="D104" s="47">
        <f t="shared" si="15"/>
        <v>1000000</v>
      </c>
      <c r="E104" s="47">
        <v>1000000</v>
      </c>
      <c r="F104" s="47">
        <f t="shared" si="16"/>
        <v>1000000</v>
      </c>
      <c r="G104" s="47">
        <f t="shared" si="18"/>
        <v>166666.66666666494</v>
      </c>
      <c r="H104" s="52">
        <f t="shared" si="19"/>
        <v>166666.66666666494</v>
      </c>
      <c r="I104" s="53">
        <f t="shared" si="17"/>
        <v>-8333.3333333333339</v>
      </c>
    </row>
    <row r="105" spans="1:9" x14ac:dyDescent="0.2">
      <c r="A105">
        <v>102</v>
      </c>
      <c r="B105" s="42">
        <v>51057</v>
      </c>
      <c r="C105" s="44">
        <v>1000000</v>
      </c>
      <c r="D105" s="47">
        <f t="shared" si="15"/>
        <v>1000000</v>
      </c>
      <c r="E105" s="47">
        <v>1000000</v>
      </c>
      <c r="F105" s="47">
        <f t="shared" si="16"/>
        <v>1000000</v>
      </c>
      <c r="G105" s="47">
        <f t="shared" si="18"/>
        <v>158333.3333333316</v>
      </c>
      <c r="H105" s="52">
        <f t="shared" si="19"/>
        <v>158333.3333333316</v>
      </c>
      <c r="I105" s="53">
        <f t="shared" si="17"/>
        <v>-8333.3333333333339</v>
      </c>
    </row>
    <row r="106" spans="1:9" x14ac:dyDescent="0.2">
      <c r="A106">
        <v>103</v>
      </c>
      <c r="B106" s="42">
        <v>51151</v>
      </c>
      <c r="C106" s="44">
        <v>1000000</v>
      </c>
      <c r="D106" s="47">
        <f t="shared" si="15"/>
        <v>1000000</v>
      </c>
      <c r="E106" s="47">
        <v>1000000</v>
      </c>
      <c r="F106" s="47">
        <f t="shared" si="16"/>
        <v>1000000</v>
      </c>
      <c r="G106" s="47">
        <f t="shared" si="18"/>
        <v>149999.99999999825</v>
      </c>
      <c r="H106" s="52">
        <f t="shared" si="19"/>
        <v>149999.99999999825</v>
      </c>
      <c r="I106" s="53">
        <f t="shared" si="17"/>
        <v>-8333.3333333333339</v>
      </c>
    </row>
    <row r="107" spans="1:9" x14ac:dyDescent="0.2">
      <c r="A107">
        <v>104</v>
      </c>
      <c r="B107" s="42">
        <v>51242</v>
      </c>
      <c r="C107" s="44">
        <v>1000000</v>
      </c>
      <c r="D107" s="47">
        <f t="shared" si="15"/>
        <v>1000000</v>
      </c>
      <c r="E107" s="47">
        <v>1000000</v>
      </c>
      <c r="F107" s="47">
        <f t="shared" si="16"/>
        <v>1000000</v>
      </c>
      <c r="G107" s="47">
        <f t="shared" si="18"/>
        <v>141666.66666666491</v>
      </c>
      <c r="H107" s="52">
        <f t="shared" si="19"/>
        <v>141666.66666666491</v>
      </c>
      <c r="I107" s="53">
        <f t="shared" si="17"/>
        <v>-8333.3333333333339</v>
      </c>
    </row>
    <row r="108" spans="1:9" x14ac:dyDescent="0.2">
      <c r="A108">
        <v>105</v>
      </c>
      <c r="B108" s="42">
        <v>51333</v>
      </c>
      <c r="C108" s="44">
        <v>1000000</v>
      </c>
      <c r="D108" s="47">
        <f t="shared" si="15"/>
        <v>1000000</v>
      </c>
      <c r="E108" s="47">
        <v>1000000</v>
      </c>
      <c r="F108" s="47">
        <f t="shared" si="16"/>
        <v>1000000</v>
      </c>
      <c r="G108" s="47">
        <f t="shared" si="18"/>
        <v>133333.33333333157</v>
      </c>
      <c r="H108" s="52">
        <f t="shared" si="19"/>
        <v>133333.33333333157</v>
      </c>
      <c r="I108" s="53">
        <f t="shared" si="17"/>
        <v>-8333.3333333333339</v>
      </c>
    </row>
    <row r="109" spans="1:9" x14ac:dyDescent="0.2">
      <c r="A109">
        <v>106</v>
      </c>
      <c r="B109" s="42">
        <v>51424</v>
      </c>
      <c r="C109" s="44">
        <v>1000000</v>
      </c>
      <c r="D109" s="47">
        <f t="shared" si="15"/>
        <v>1000000</v>
      </c>
      <c r="E109" s="47">
        <v>1000000</v>
      </c>
      <c r="F109" s="47">
        <f t="shared" si="16"/>
        <v>1000000</v>
      </c>
      <c r="G109" s="47">
        <f t="shared" si="18"/>
        <v>124999.99999999824</v>
      </c>
      <c r="H109" s="52">
        <f t="shared" si="19"/>
        <v>124999.99999999824</v>
      </c>
      <c r="I109" s="53">
        <f t="shared" si="17"/>
        <v>-8333.3333333333339</v>
      </c>
    </row>
    <row r="110" spans="1:9" x14ac:dyDescent="0.2">
      <c r="A110">
        <v>107</v>
      </c>
      <c r="B110" s="42">
        <v>51515</v>
      </c>
      <c r="C110" s="44">
        <v>1000000</v>
      </c>
      <c r="D110" s="47">
        <f t="shared" si="15"/>
        <v>1000000</v>
      </c>
      <c r="E110" s="47">
        <v>1000000</v>
      </c>
      <c r="F110" s="47">
        <f t="shared" si="16"/>
        <v>1000000</v>
      </c>
      <c r="G110" s="47">
        <f t="shared" si="18"/>
        <v>116666.66666666491</v>
      </c>
      <c r="H110" s="52">
        <f t="shared" si="19"/>
        <v>116666.66666666491</v>
      </c>
      <c r="I110" s="53">
        <f t="shared" si="17"/>
        <v>-8333.3333333333339</v>
      </c>
    </row>
    <row r="111" spans="1:9" x14ac:dyDescent="0.2">
      <c r="A111">
        <v>108</v>
      </c>
      <c r="B111" s="42">
        <v>51606</v>
      </c>
      <c r="C111" s="44">
        <v>1000000</v>
      </c>
      <c r="D111" s="47">
        <f t="shared" si="15"/>
        <v>1000000</v>
      </c>
      <c r="E111" s="47">
        <v>1000000</v>
      </c>
      <c r="F111" s="47">
        <f t="shared" si="16"/>
        <v>1000000</v>
      </c>
      <c r="G111" s="47">
        <f t="shared" si="18"/>
        <v>108333.33333333158</v>
      </c>
      <c r="H111" s="52">
        <f t="shared" si="19"/>
        <v>108333.33333333158</v>
      </c>
      <c r="I111" s="53">
        <f t="shared" si="17"/>
        <v>-8333.3333333333339</v>
      </c>
    </row>
    <row r="112" spans="1:9" x14ac:dyDescent="0.2">
      <c r="A112">
        <v>109</v>
      </c>
      <c r="B112" s="42">
        <v>51697</v>
      </c>
      <c r="C112" s="44">
        <v>1000000</v>
      </c>
      <c r="D112" s="47">
        <f t="shared" si="15"/>
        <v>1000000</v>
      </c>
      <c r="E112" s="47">
        <v>1000000</v>
      </c>
      <c r="F112" s="47">
        <f t="shared" si="16"/>
        <v>1000000</v>
      </c>
      <c r="G112" s="47">
        <f t="shared" si="18"/>
        <v>99999.999999998254</v>
      </c>
      <c r="H112" s="52">
        <f t="shared" si="19"/>
        <v>99999.999999998254</v>
      </c>
      <c r="I112" s="53">
        <f t="shared" si="17"/>
        <v>-8333.3333333333339</v>
      </c>
    </row>
    <row r="113" spans="1:9" x14ac:dyDescent="0.2">
      <c r="A113">
        <v>110</v>
      </c>
      <c r="B113" s="42">
        <v>51788</v>
      </c>
      <c r="C113" s="44">
        <v>1000000</v>
      </c>
      <c r="D113" s="47">
        <f t="shared" si="15"/>
        <v>1000000</v>
      </c>
      <c r="E113" s="47">
        <v>1000000</v>
      </c>
      <c r="F113" s="47">
        <f t="shared" si="16"/>
        <v>1000000</v>
      </c>
      <c r="G113" s="47">
        <f t="shared" si="18"/>
        <v>91666.666666664925</v>
      </c>
      <c r="H113" s="52">
        <f t="shared" si="19"/>
        <v>91666.666666664925</v>
      </c>
      <c r="I113" s="53">
        <f t="shared" si="17"/>
        <v>-8333.3333333333339</v>
      </c>
    </row>
    <row r="114" spans="1:9" x14ac:dyDescent="0.2">
      <c r="A114">
        <v>111</v>
      </c>
      <c r="B114" s="42">
        <v>51880</v>
      </c>
      <c r="C114" s="44">
        <v>1000000</v>
      </c>
      <c r="D114" s="47">
        <f t="shared" si="15"/>
        <v>1000000</v>
      </c>
      <c r="E114" s="47">
        <v>1000000</v>
      </c>
      <c r="F114" s="47">
        <f t="shared" si="16"/>
        <v>1000000</v>
      </c>
      <c r="G114" s="47">
        <f t="shared" si="18"/>
        <v>83333.333333331597</v>
      </c>
      <c r="H114" s="52">
        <f t="shared" si="19"/>
        <v>83333.333333331597</v>
      </c>
      <c r="I114" s="53">
        <f t="shared" si="17"/>
        <v>-8333.3333333333339</v>
      </c>
    </row>
    <row r="115" spans="1:9" x14ac:dyDescent="0.2">
      <c r="A115">
        <v>112</v>
      </c>
      <c r="B115" s="42">
        <v>51970</v>
      </c>
      <c r="C115" s="44">
        <v>1000000</v>
      </c>
      <c r="D115" s="47">
        <f t="shared" si="15"/>
        <v>1000000</v>
      </c>
      <c r="E115" s="47">
        <v>1000000</v>
      </c>
      <c r="F115" s="47">
        <f t="shared" si="16"/>
        <v>1000000</v>
      </c>
      <c r="G115" s="47">
        <f t="shared" si="18"/>
        <v>74999.999999998268</v>
      </c>
      <c r="H115" s="52">
        <f t="shared" si="19"/>
        <v>74999.999999998268</v>
      </c>
      <c r="I115" s="53">
        <f t="shared" si="17"/>
        <v>-8333.3333333333339</v>
      </c>
    </row>
    <row r="116" spans="1:9" x14ac:dyDescent="0.2">
      <c r="A116">
        <v>113</v>
      </c>
      <c r="B116" s="42">
        <v>52061</v>
      </c>
      <c r="C116" s="44">
        <v>1000000</v>
      </c>
      <c r="D116" s="47">
        <f t="shared" si="15"/>
        <v>1000000</v>
      </c>
      <c r="E116" s="47">
        <v>1000000</v>
      </c>
      <c r="F116" s="47">
        <f t="shared" si="16"/>
        <v>1000000</v>
      </c>
      <c r="G116" s="47">
        <f t="shared" si="18"/>
        <v>66666.66666666494</v>
      </c>
      <c r="H116" s="52">
        <f t="shared" si="19"/>
        <v>66666.66666666494</v>
      </c>
      <c r="I116" s="53">
        <f t="shared" si="17"/>
        <v>-8333.3333333333339</v>
      </c>
    </row>
    <row r="117" spans="1:9" x14ac:dyDescent="0.2">
      <c r="A117">
        <v>114</v>
      </c>
      <c r="B117" s="42">
        <v>52153</v>
      </c>
      <c r="C117" s="44">
        <v>1000000</v>
      </c>
      <c r="D117" s="47">
        <f t="shared" si="15"/>
        <v>1000000</v>
      </c>
      <c r="E117" s="47">
        <v>1000000</v>
      </c>
      <c r="F117" s="47">
        <f t="shared" si="16"/>
        <v>1000000</v>
      </c>
      <c r="G117" s="47">
        <f t="shared" si="18"/>
        <v>58333.333333331604</v>
      </c>
      <c r="H117" s="52">
        <f t="shared" si="19"/>
        <v>58333.333333331604</v>
      </c>
      <c r="I117" s="53">
        <f t="shared" si="17"/>
        <v>-8333.3333333333339</v>
      </c>
    </row>
    <row r="118" spans="1:9" x14ac:dyDescent="0.2">
      <c r="A118">
        <v>115</v>
      </c>
      <c r="B118" s="42">
        <v>52245</v>
      </c>
      <c r="C118" s="44">
        <v>1000000</v>
      </c>
      <c r="D118" s="47">
        <f t="shared" si="15"/>
        <v>1000000</v>
      </c>
      <c r="E118" s="47">
        <v>1000000</v>
      </c>
      <c r="F118" s="47">
        <f t="shared" si="16"/>
        <v>1000000</v>
      </c>
      <c r="G118" s="47">
        <f t="shared" si="18"/>
        <v>49999.999999998268</v>
      </c>
      <c r="H118" s="52">
        <f t="shared" si="19"/>
        <v>49999.999999998268</v>
      </c>
      <c r="I118" s="53">
        <f t="shared" si="17"/>
        <v>-8333.3333333333339</v>
      </c>
    </row>
    <row r="119" spans="1:9" x14ac:dyDescent="0.2">
      <c r="A119">
        <v>116</v>
      </c>
      <c r="B119" s="42">
        <v>52335</v>
      </c>
      <c r="C119" s="44">
        <v>1000000</v>
      </c>
      <c r="D119" s="47">
        <f t="shared" si="15"/>
        <v>1000000</v>
      </c>
      <c r="E119" s="47">
        <v>1000000</v>
      </c>
      <c r="F119" s="47">
        <f t="shared" si="16"/>
        <v>1000000</v>
      </c>
      <c r="G119" s="47">
        <f t="shared" si="18"/>
        <v>41666.666666664933</v>
      </c>
      <c r="H119" s="52">
        <f t="shared" si="19"/>
        <v>41666.666666664933</v>
      </c>
      <c r="I119" s="53">
        <f t="shared" si="17"/>
        <v>-8333.3333333333339</v>
      </c>
    </row>
    <row r="120" spans="1:9" x14ac:dyDescent="0.2">
      <c r="A120">
        <v>117</v>
      </c>
      <c r="B120" s="42">
        <v>52426</v>
      </c>
      <c r="C120" s="44">
        <v>1000000</v>
      </c>
      <c r="D120" s="47">
        <f t="shared" si="15"/>
        <v>1000000</v>
      </c>
      <c r="E120" s="47">
        <v>1000000</v>
      </c>
      <c r="F120" s="47">
        <f t="shared" si="16"/>
        <v>1000000</v>
      </c>
      <c r="G120" s="47">
        <f t="shared" si="18"/>
        <v>33333.333333331597</v>
      </c>
      <c r="H120" s="52">
        <f t="shared" si="19"/>
        <v>33333.333333331597</v>
      </c>
      <c r="I120" s="53">
        <f t="shared" si="17"/>
        <v>-8333.3333333333339</v>
      </c>
    </row>
    <row r="121" spans="1:9" x14ac:dyDescent="0.2">
      <c r="A121">
        <v>118</v>
      </c>
      <c r="B121" s="42">
        <v>52518</v>
      </c>
      <c r="C121" s="44">
        <v>1000000</v>
      </c>
      <c r="D121" s="47">
        <f t="shared" si="15"/>
        <v>1000000</v>
      </c>
      <c r="E121" s="47">
        <v>1000000</v>
      </c>
      <c r="F121" s="47">
        <f t="shared" si="16"/>
        <v>1000000</v>
      </c>
      <c r="G121" s="47">
        <f t="shared" si="18"/>
        <v>24999.999999998261</v>
      </c>
      <c r="H121" s="52">
        <f t="shared" si="19"/>
        <v>24999.999999998261</v>
      </c>
      <c r="I121" s="53">
        <f t="shared" si="17"/>
        <v>-8333.3333333333339</v>
      </c>
    </row>
    <row r="122" spans="1:9" x14ac:dyDescent="0.2">
      <c r="A122">
        <v>119</v>
      </c>
      <c r="B122" s="42">
        <v>52610</v>
      </c>
      <c r="C122" s="44">
        <v>1000000</v>
      </c>
      <c r="D122" s="47">
        <f t="shared" si="15"/>
        <v>1000000</v>
      </c>
      <c r="E122" s="47">
        <v>1000000</v>
      </c>
      <c r="F122" s="47">
        <f t="shared" si="16"/>
        <v>1000000</v>
      </c>
      <c r="G122" s="47">
        <f t="shared" si="18"/>
        <v>16666.666666664925</v>
      </c>
      <c r="H122" s="52">
        <f t="shared" si="19"/>
        <v>16666.666666664925</v>
      </c>
      <c r="I122" s="53">
        <f t="shared" si="17"/>
        <v>-8333.3333333333339</v>
      </c>
    </row>
    <row r="123" spans="1:9" x14ac:dyDescent="0.2">
      <c r="A123">
        <v>120</v>
      </c>
      <c r="B123" s="43">
        <v>52701</v>
      </c>
      <c r="C123" s="45" t="e">
        <v>#N/A</v>
      </c>
      <c r="D123" s="48" t="e">
        <f t="shared" si="15"/>
        <v>#N/A</v>
      </c>
      <c r="E123" s="48">
        <v>1000000</v>
      </c>
      <c r="F123" s="48" t="e">
        <f t="shared" si="16"/>
        <v>#N/A</v>
      </c>
      <c r="G123" s="48">
        <f t="shared" si="18"/>
        <v>8333.3333333315913</v>
      </c>
      <c r="H123" s="54">
        <f t="shared" si="19"/>
        <v>8333.3333333315913</v>
      </c>
      <c r="I123" s="55">
        <f t="shared" si="17"/>
        <v>-8333.3333333333339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5" t="s">
        <v>32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7"/>
    </row>
    <row r="2" spans="1:40" ht="45.75" thickBot="1" x14ac:dyDescent="0.25">
      <c r="A2" s="193" t="s">
        <v>65</v>
      </c>
      <c r="B2" s="194" t="str">
        <f t="array" ref="B2:U122">_xll.qlSwapLegAnalysis(SwapID,1)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40" x14ac:dyDescent="0.2">
      <c r="A3" s="196">
        <f t="array" ref="A3:A122">_xll.qlYieldTSDiscount(DiscountCurve,_xll.ohPack(B3:B122))</f>
        <v>0.99983546271286172</v>
      </c>
      <c r="B3" s="197">
        <v>41926</v>
      </c>
      <c r="C3" s="198">
        <v>339.5311111111111</v>
      </c>
      <c r="D3" s="198">
        <v>1000000</v>
      </c>
      <c r="E3" s="197">
        <v>41834</v>
      </c>
      <c r="F3" s="197">
        <v>41926</v>
      </c>
      <c r="G3" s="199">
        <v>92</v>
      </c>
      <c r="H3" s="200" t="str">
        <v>JPYLibor3M Actual/360</v>
      </c>
      <c r="I3" s="201">
        <v>2</v>
      </c>
      <c r="J3" s="197">
        <v>41830</v>
      </c>
      <c r="K3" s="199" t="str">
        <v>Actual/360</v>
      </c>
      <c r="L3" s="202">
        <v>0.25555555555555554</v>
      </c>
      <c r="M3" s="203">
        <v>1.3286000000000001E-3</v>
      </c>
      <c r="N3" s="203" t="str">
        <v>#N/A</v>
      </c>
      <c r="O3" s="204">
        <v>1</v>
      </c>
      <c r="P3" s="203">
        <v>1.3286000000000001E-3</v>
      </c>
      <c r="Q3" s="203">
        <v>0</v>
      </c>
      <c r="R3" s="203">
        <v>0</v>
      </c>
      <c r="S3" s="203" t="str">
        <v>#N/A</v>
      </c>
      <c r="T3" s="203" t="str">
        <v>#N/A</v>
      </c>
      <c r="U3" s="205" t="str">
        <v>#N/A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>
        <v>0.9996905988689917</v>
      </c>
      <c r="B4" s="177">
        <v>42018</v>
      </c>
      <c r="C4" s="187">
        <v>319.44444444453876</v>
      </c>
      <c r="D4" s="187">
        <v>1000000</v>
      </c>
      <c r="E4" s="177">
        <v>41926</v>
      </c>
      <c r="F4" s="177">
        <v>42018</v>
      </c>
      <c r="G4" s="186">
        <v>92</v>
      </c>
      <c r="H4" s="188" t="str">
        <v>JPYLibor3M Actual/360</v>
      </c>
      <c r="I4" s="189">
        <v>2</v>
      </c>
      <c r="J4" s="177">
        <v>41922</v>
      </c>
      <c r="K4" s="186" t="str">
        <v>Actual/360</v>
      </c>
      <c r="L4" s="190">
        <v>0.25555555555555554</v>
      </c>
      <c r="M4" s="191">
        <v>1.2500000000003691E-3</v>
      </c>
      <c r="N4" s="191" t="str">
        <v>#N/A</v>
      </c>
      <c r="O4" s="192">
        <v>1</v>
      </c>
      <c r="P4" s="191">
        <v>1.2500000000003693E-3</v>
      </c>
      <c r="Q4" s="191">
        <v>-2.1684043449710089E-19</v>
      </c>
      <c r="R4" s="191">
        <v>0</v>
      </c>
      <c r="S4" s="191" t="str">
        <v>#N/A</v>
      </c>
      <c r="T4" s="191" t="str">
        <v>#N/A</v>
      </c>
      <c r="U4" s="207" t="str">
        <v>#N/A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>
        <v>0.99954276602396253</v>
      </c>
      <c r="B5" s="177">
        <v>42108</v>
      </c>
      <c r="C5" s="187">
        <v>312.50000000015984</v>
      </c>
      <c r="D5" s="187">
        <v>1000000</v>
      </c>
      <c r="E5" s="177">
        <v>42018</v>
      </c>
      <c r="F5" s="177">
        <v>42108</v>
      </c>
      <c r="G5" s="186">
        <v>90</v>
      </c>
      <c r="H5" s="188" t="str">
        <v>JPYLibor3M Actual/360</v>
      </c>
      <c r="I5" s="189">
        <v>2</v>
      </c>
      <c r="J5" s="177">
        <v>42016</v>
      </c>
      <c r="K5" s="186" t="str">
        <v>Actual/360</v>
      </c>
      <c r="L5" s="190">
        <v>0.25</v>
      </c>
      <c r="M5" s="191">
        <v>1.2500000000006395E-3</v>
      </c>
      <c r="N5" s="191" t="str">
        <v>#N/A</v>
      </c>
      <c r="O5" s="192">
        <v>1</v>
      </c>
      <c r="P5" s="191">
        <v>1.2500000000006395E-3</v>
      </c>
      <c r="Q5" s="191">
        <v>0</v>
      </c>
      <c r="R5" s="191">
        <v>0</v>
      </c>
      <c r="S5" s="191" t="str">
        <v>#N/A</v>
      </c>
      <c r="T5" s="191" t="str">
        <v>#N/A</v>
      </c>
      <c r="U5" s="207" t="str">
        <v>#N/A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>
        <v>0.99939333503865602</v>
      </c>
      <c r="B6" s="177">
        <v>42199</v>
      </c>
      <c r="C6" s="187">
        <v>303.33333333354415</v>
      </c>
      <c r="D6" s="187">
        <v>1000000</v>
      </c>
      <c r="E6" s="177">
        <v>42108</v>
      </c>
      <c r="F6" s="177">
        <v>42199</v>
      </c>
      <c r="G6" s="186">
        <v>91</v>
      </c>
      <c r="H6" s="188" t="str">
        <v>JPYLibor3M Actual/360</v>
      </c>
      <c r="I6" s="189">
        <v>2</v>
      </c>
      <c r="J6" s="177">
        <v>42104</v>
      </c>
      <c r="K6" s="186" t="str">
        <v>Actual/360</v>
      </c>
      <c r="L6" s="190">
        <v>0.25277777777777777</v>
      </c>
      <c r="M6" s="191">
        <v>1.2000000000008341E-3</v>
      </c>
      <c r="N6" s="191" t="str">
        <v>#N/A</v>
      </c>
      <c r="O6" s="192">
        <v>1</v>
      </c>
      <c r="P6" s="191">
        <v>1.2000000000008341E-3</v>
      </c>
      <c r="Q6" s="191">
        <v>0</v>
      </c>
      <c r="R6" s="191">
        <v>0</v>
      </c>
      <c r="S6" s="191" t="str">
        <v>#N/A</v>
      </c>
      <c r="T6" s="191" t="str">
        <v>#N/A</v>
      </c>
      <c r="U6" s="207" t="str">
        <v>#N/A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>
        <v>0.99924278945729128</v>
      </c>
      <c r="B7" s="177">
        <v>42291</v>
      </c>
      <c r="C7" s="187">
        <v>293.88888888903784</v>
      </c>
      <c r="D7" s="187">
        <v>1000000</v>
      </c>
      <c r="E7" s="177">
        <v>42199</v>
      </c>
      <c r="F7" s="177">
        <v>42291</v>
      </c>
      <c r="G7" s="186">
        <v>92</v>
      </c>
      <c r="H7" s="188" t="str">
        <v>JPYLibor3M Actual/360</v>
      </c>
      <c r="I7" s="189">
        <v>2</v>
      </c>
      <c r="J7" s="177">
        <v>42195</v>
      </c>
      <c r="K7" s="186" t="str">
        <v>Actual/360</v>
      </c>
      <c r="L7" s="190">
        <v>0.25555555555555554</v>
      </c>
      <c r="M7" s="191">
        <v>1.1500000000005831E-3</v>
      </c>
      <c r="N7" s="191" t="str">
        <v>#N/A</v>
      </c>
      <c r="O7" s="192">
        <v>1</v>
      </c>
      <c r="P7" s="191">
        <v>1.1500000000005831E-3</v>
      </c>
      <c r="Q7" s="191">
        <v>0</v>
      </c>
      <c r="R7" s="191">
        <v>0</v>
      </c>
      <c r="S7" s="191" t="str">
        <v>#N/A</v>
      </c>
      <c r="T7" s="191" t="str">
        <v>#N/A</v>
      </c>
      <c r="U7" s="207" t="str">
        <v>#N/A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>
        <v>0.99909114418207257</v>
      </c>
      <c r="B8" s="177">
        <v>42383</v>
      </c>
      <c r="C8" s="187">
        <v>281.11111111139837</v>
      </c>
      <c r="D8" s="187">
        <v>1000000</v>
      </c>
      <c r="E8" s="177">
        <v>42291</v>
      </c>
      <c r="F8" s="177">
        <v>42383</v>
      </c>
      <c r="G8" s="186">
        <v>92</v>
      </c>
      <c r="H8" s="188" t="str">
        <v>JPYLibor3M Actual/360</v>
      </c>
      <c r="I8" s="189">
        <v>2</v>
      </c>
      <c r="J8" s="177">
        <v>42289</v>
      </c>
      <c r="K8" s="186" t="str">
        <v>Actual/360</v>
      </c>
      <c r="L8" s="190">
        <v>0.25555555555555554</v>
      </c>
      <c r="M8" s="191">
        <v>1.1000000000011242E-3</v>
      </c>
      <c r="N8" s="191" t="str">
        <v>#N/A</v>
      </c>
      <c r="O8" s="192">
        <v>1</v>
      </c>
      <c r="P8" s="191">
        <v>1.1000000000011244E-3</v>
      </c>
      <c r="Q8" s="191">
        <v>-2.1684043449710089E-19</v>
      </c>
      <c r="R8" s="191">
        <v>0</v>
      </c>
      <c r="S8" s="191" t="str">
        <v>#N/A</v>
      </c>
      <c r="T8" s="191" t="str">
        <v>#N/A</v>
      </c>
      <c r="U8" s="207" t="str">
        <v>#N/A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>
        <v>0.99894315002432288</v>
      </c>
      <c r="B9" s="177">
        <v>42474</v>
      </c>
      <c r="C9" s="187">
        <v>273.64678290386911</v>
      </c>
      <c r="D9" s="187">
        <v>1000000</v>
      </c>
      <c r="E9" s="177">
        <v>42383</v>
      </c>
      <c r="F9" s="177">
        <v>42474</v>
      </c>
      <c r="G9" s="186">
        <v>91</v>
      </c>
      <c r="H9" s="188" t="str">
        <v>JPYLibor3M Actual/360</v>
      </c>
      <c r="I9" s="189">
        <v>2</v>
      </c>
      <c r="J9" s="177">
        <v>42381</v>
      </c>
      <c r="K9" s="186" t="str">
        <v>Actual/360</v>
      </c>
      <c r="L9" s="190">
        <v>0.25277777777777777</v>
      </c>
      <c r="M9" s="191">
        <v>1.0825587015977241E-3</v>
      </c>
      <c r="N9" s="191" t="str">
        <v>#N/A</v>
      </c>
      <c r="O9" s="192">
        <v>1</v>
      </c>
      <c r="P9" s="191">
        <v>1.0825587015977241E-3</v>
      </c>
      <c r="Q9" s="191">
        <v>0</v>
      </c>
      <c r="R9" s="191">
        <v>0</v>
      </c>
      <c r="S9" s="191" t="str">
        <v>#N/A</v>
      </c>
      <c r="T9" s="191" t="str">
        <v>#N/A</v>
      </c>
      <c r="U9" s="207" t="str">
        <v>#N/A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>
        <v>0.99879241773753868</v>
      </c>
      <c r="B10" s="177">
        <v>42565</v>
      </c>
      <c r="C10" s="187">
        <v>266.30754595302614</v>
      </c>
      <c r="D10" s="187">
        <v>1000000</v>
      </c>
      <c r="E10" s="177">
        <v>42474</v>
      </c>
      <c r="F10" s="177">
        <v>42565</v>
      </c>
      <c r="G10" s="186">
        <v>91</v>
      </c>
      <c r="H10" s="188" t="str">
        <v>JPYLibor3M Actual/360</v>
      </c>
      <c r="I10" s="189">
        <v>2</v>
      </c>
      <c r="J10" s="177">
        <v>42472</v>
      </c>
      <c r="K10" s="186" t="str">
        <v>Actual/360</v>
      </c>
      <c r="L10" s="190">
        <v>0.25277777777777777</v>
      </c>
      <c r="M10" s="191">
        <v>1.0535243576163672E-3</v>
      </c>
      <c r="N10" s="191" t="str">
        <v>#N/A</v>
      </c>
      <c r="O10" s="192">
        <v>1</v>
      </c>
      <c r="P10" s="191">
        <v>1.0535243576163674E-3</v>
      </c>
      <c r="Q10" s="191">
        <v>-2.1684043449710089E-19</v>
      </c>
      <c r="R10" s="191">
        <v>0</v>
      </c>
      <c r="S10" s="191" t="str">
        <v>#N/A</v>
      </c>
      <c r="T10" s="191" t="str">
        <v>#N/A</v>
      </c>
      <c r="U10" s="207" t="str">
        <v>#N/A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>
        <v>0.99863191988701361</v>
      </c>
      <c r="B11" s="177">
        <v>42657</v>
      </c>
      <c r="C11" s="187">
        <v>260.63521826302781</v>
      </c>
      <c r="D11" s="187">
        <v>1000000</v>
      </c>
      <c r="E11" s="177">
        <v>42565</v>
      </c>
      <c r="F11" s="177">
        <v>42657</v>
      </c>
      <c r="G11" s="186">
        <v>92</v>
      </c>
      <c r="H11" s="188" t="str">
        <v>JPYLibor3M Actual/360</v>
      </c>
      <c r="I11" s="189">
        <v>2</v>
      </c>
      <c r="J11" s="177">
        <v>42563</v>
      </c>
      <c r="K11" s="186" t="str">
        <v>Actual/360</v>
      </c>
      <c r="L11" s="190">
        <v>0.25555555555555554</v>
      </c>
      <c r="M11" s="191">
        <v>1.0198769410292394E-3</v>
      </c>
      <c r="N11" s="191" t="str">
        <v>#N/A</v>
      </c>
      <c r="O11" s="192">
        <v>1</v>
      </c>
      <c r="P11" s="191">
        <v>1.0198769410292394E-3</v>
      </c>
      <c r="Q11" s="191">
        <v>0</v>
      </c>
      <c r="R11" s="191">
        <v>0</v>
      </c>
      <c r="S11" s="191" t="str">
        <v>#N/A</v>
      </c>
      <c r="T11" s="191" t="str">
        <v>#N/A</v>
      </c>
      <c r="U11" s="207" t="str">
        <v>#N/A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>
        <v>0.99846008294368249</v>
      </c>
      <c r="B12" s="177">
        <v>42751</v>
      </c>
      <c r="C12" s="187">
        <v>270.09131353783465</v>
      </c>
      <c r="D12" s="187">
        <v>1000000</v>
      </c>
      <c r="E12" s="177">
        <v>42657</v>
      </c>
      <c r="F12" s="177">
        <v>42751</v>
      </c>
      <c r="G12" s="186">
        <v>94</v>
      </c>
      <c r="H12" s="188" t="str">
        <v>JPYLibor3M Actual/360</v>
      </c>
      <c r="I12" s="189">
        <v>2</v>
      </c>
      <c r="J12" s="177">
        <v>42655</v>
      </c>
      <c r="K12" s="186" t="str">
        <v>Actual/360</v>
      </c>
      <c r="L12" s="190">
        <v>0.26111111111111113</v>
      </c>
      <c r="M12" s="191">
        <v>1.0343922646129837E-3</v>
      </c>
      <c r="N12" s="191" t="str">
        <v>#N/A</v>
      </c>
      <c r="O12" s="192">
        <v>1</v>
      </c>
      <c r="P12" s="191">
        <v>1.0343922646129837E-3</v>
      </c>
      <c r="Q12" s="191">
        <v>0</v>
      </c>
      <c r="R12" s="191">
        <v>0</v>
      </c>
      <c r="S12" s="191" t="str">
        <v>#N/A</v>
      </c>
      <c r="T12" s="191" t="str">
        <v>#N/A</v>
      </c>
      <c r="U12" s="207" t="str">
        <v>#N/A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>
        <v>0.99828625960395001</v>
      </c>
      <c r="B13" s="177">
        <v>42843</v>
      </c>
      <c r="C13" s="187">
        <v>283.89000979500702</v>
      </c>
      <c r="D13" s="187">
        <v>1000000</v>
      </c>
      <c r="E13" s="177">
        <v>42751</v>
      </c>
      <c r="F13" s="177">
        <v>42843</v>
      </c>
      <c r="G13" s="186">
        <v>92</v>
      </c>
      <c r="H13" s="188" t="str">
        <v>JPYLibor3M Actual/360</v>
      </c>
      <c r="I13" s="189">
        <v>2</v>
      </c>
      <c r="J13" s="177">
        <v>42747</v>
      </c>
      <c r="K13" s="186" t="str">
        <v>Actual/360</v>
      </c>
      <c r="L13" s="190">
        <v>0.25555555555555554</v>
      </c>
      <c r="M13" s="191">
        <v>1.1108739513717666E-3</v>
      </c>
      <c r="N13" s="191" t="str">
        <v>#N/A</v>
      </c>
      <c r="O13" s="192">
        <v>1</v>
      </c>
      <c r="P13" s="191">
        <v>1.1108739513717666E-3</v>
      </c>
      <c r="Q13" s="191">
        <v>0</v>
      </c>
      <c r="R13" s="191">
        <v>0</v>
      </c>
      <c r="S13" s="191" t="str">
        <v>#N/A</v>
      </c>
      <c r="T13" s="191" t="str">
        <v>#N/A</v>
      </c>
      <c r="U13" s="207" t="str">
        <v>#N/A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>
        <v>0.99811857057704501</v>
      </c>
      <c r="B14" s="177">
        <v>42930</v>
      </c>
      <c r="C14" s="187">
        <v>300.40136793352269</v>
      </c>
      <c r="D14" s="187">
        <v>1000000</v>
      </c>
      <c r="E14" s="177">
        <v>42843</v>
      </c>
      <c r="F14" s="177">
        <v>42930</v>
      </c>
      <c r="G14" s="186">
        <v>87</v>
      </c>
      <c r="H14" s="188" t="str">
        <v>JPYLibor3M Actual/360</v>
      </c>
      <c r="I14" s="189">
        <v>2</v>
      </c>
      <c r="J14" s="177">
        <v>42837</v>
      </c>
      <c r="K14" s="186" t="str">
        <v>Actual/360</v>
      </c>
      <c r="L14" s="190">
        <v>0.24166666666666667</v>
      </c>
      <c r="M14" s="191">
        <v>1.2430401431731972E-3</v>
      </c>
      <c r="N14" s="191" t="str">
        <v>#N/A</v>
      </c>
      <c r="O14" s="192">
        <v>1</v>
      </c>
      <c r="P14" s="191">
        <v>1.2430401431731972E-3</v>
      </c>
      <c r="Q14" s="191">
        <v>0</v>
      </c>
      <c r="R14" s="191">
        <v>0</v>
      </c>
      <c r="S14" s="191" t="str">
        <v>#N/A</v>
      </c>
      <c r="T14" s="191" t="str">
        <v>#N/A</v>
      </c>
      <c r="U14" s="207" t="str">
        <v>#N/A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>
        <v>0.99793204112890443</v>
      </c>
      <c r="B15" s="177">
        <v>43024</v>
      </c>
      <c r="C15" s="187">
        <v>374.23818428150571</v>
      </c>
      <c r="D15" s="187">
        <v>1000000</v>
      </c>
      <c r="E15" s="177">
        <v>42930</v>
      </c>
      <c r="F15" s="177">
        <v>43024</v>
      </c>
      <c r="G15" s="186">
        <v>94</v>
      </c>
      <c r="H15" s="188" t="str">
        <v>JPYLibor3M Actual/360</v>
      </c>
      <c r="I15" s="189">
        <v>2</v>
      </c>
      <c r="J15" s="177">
        <v>42928</v>
      </c>
      <c r="K15" s="186" t="str">
        <v>Actual/360</v>
      </c>
      <c r="L15" s="190">
        <v>0.26111111111111113</v>
      </c>
      <c r="M15" s="191">
        <v>1.4332526206525748E-3</v>
      </c>
      <c r="N15" s="191" t="str">
        <v>#N/A</v>
      </c>
      <c r="O15" s="192">
        <v>1</v>
      </c>
      <c r="P15" s="191">
        <v>1.4332526206525748E-3</v>
      </c>
      <c r="Q15" s="191">
        <v>0</v>
      </c>
      <c r="R15" s="191">
        <v>0</v>
      </c>
      <c r="S15" s="191" t="str">
        <v>#N/A</v>
      </c>
      <c r="T15" s="191" t="str">
        <v>#N/A</v>
      </c>
      <c r="U15" s="207" t="str">
        <v>#N/A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>
        <v>0.99773078828718931</v>
      </c>
      <c r="B16" s="177">
        <v>43115</v>
      </c>
      <c r="C16" s="187">
        <v>423.40531120133028</v>
      </c>
      <c r="D16" s="187">
        <v>1000000</v>
      </c>
      <c r="E16" s="177">
        <v>43024</v>
      </c>
      <c r="F16" s="177">
        <v>43115</v>
      </c>
      <c r="G16" s="186">
        <v>91</v>
      </c>
      <c r="H16" s="188" t="str">
        <v>JPYLibor3M Actual/360</v>
      </c>
      <c r="I16" s="189">
        <v>2</v>
      </c>
      <c r="J16" s="177">
        <v>43020</v>
      </c>
      <c r="K16" s="186" t="str">
        <v>Actual/360</v>
      </c>
      <c r="L16" s="190">
        <v>0.25277777777777777</v>
      </c>
      <c r="M16" s="191">
        <v>1.6750100223349332E-3</v>
      </c>
      <c r="N16" s="191" t="str">
        <v>#N/A</v>
      </c>
      <c r="O16" s="192">
        <v>1</v>
      </c>
      <c r="P16" s="191">
        <v>1.6750100223349332E-3</v>
      </c>
      <c r="Q16" s="191">
        <v>0</v>
      </c>
      <c r="R16" s="191">
        <v>0</v>
      </c>
      <c r="S16" s="191" t="str">
        <v>#N/A</v>
      </c>
      <c r="T16" s="191" t="str">
        <v>#N/A</v>
      </c>
      <c r="U16" s="207" t="str">
        <v>#N/A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>
        <v>0.99749070476064072</v>
      </c>
      <c r="B17" s="177">
        <v>43206</v>
      </c>
      <c r="C17" s="187">
        <v>494.88783074047569</v>
      </c>
      <c r="D17" s="187">
        <v>1000000</v>
      </c>
      <c r="E17" s="177">
        <v>43115</v>
      </c>
      <c r="F17" s="177">
        <v>43206</v>
      </c>
      <c r="G17" s="186">
        <v>91</v>
      </c>
      <c r="H17" s="188" t="str">
        <v>JPYLibor3M Actual/360</v>
      </c>
      <c r="I17" s="189">
        <v>2</v>
      </c>
      <c r="J17" s="177">
        <v>43111</v>
      </c>
      <c r="K17" s="186" t="str">
        <v>Actual/360</v>
      </c>
      <c r="L17" s="190">
        <v>0.25277777777777777</v>
      </c>
      <c r="M17" s="191">
        <v>1.9577980117205635E-3</v>
      </c>
      <c r="N17" s="191" t="str">
        <v>#N/A</v>
      </c>
      <c r="O17" s="192">
        <v>1</v>
      </c>
      <c r="P17" s="191">
        <v>1.9577980117205639E-3</v>
      </c>
      <c r="Q17" s="191">
        <v>-4.3368086899420177E-19</v>
      </c>
      <c r="R17" s="191">
        <v>0</v>
      </c>
      <c r="S17" s="191" t="str">
        <v>#N/A</v>
      </c>
      <c r="T17" s="191" t="str">
        <v>#N/A</v>
      </c>
      <c r="U17" s="207" t="str">
        <v>#N/A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>
        <v>0.99719352320107524</v>
      </c>
      <c r="B18" s="177">
        <v>43297</v>
      </c>
      <c r="C18" s="187">
        <v>577.6097804452985</v>
      </c>
      <c r="D18" s="187">
        <v>1000000</v>
      </c>
      <c r="E18" s="177">
        <v>43206</v>
      </c>
      <c r="F18" s="177">
        <v>43297</v>
      </c>
      <c r="G18" s="186">
        <v>91</v>
      </c>
      <c r="H18" s="188" t="str">
        <v>JPYLibor3M Actual/360</v>
      </c>
      <c r="I18" s="189">
        <v>2</v>
      </c>
      <c r="J18" s="177">
        <v>43202</v>
      </c>
      <c r="K18" s="186" t="str">
        <v>Actual/360</v>
      </c>
      <c r="L18" s="190">
        <v>0.25277777777777777</v>
      </c>
      <c r="M18" s="191">
        <v>2.2850496808824996E-3</v>
      </c>
      <c r="N18" s="191" t="str">
        <v>#N/A</v>
      </c>
      <c r="O18" s="192">
        <v>1</v>
      </c>
      <c r="P18" s="191">
        <v>2.2850496808824992E-3</v>
      </c>
      <c r="Q18" s="191">
        <v>4.3368086899420177E-19</v>
      </c>
      <c r="R18" s="191">
        <v>0</v>
      </c>
      <c r="S18" s="191" t="str">
        <v>#N/A</v>
      </c>
      <c r="T18" s="191" t="str">
        <v>#N/A</v>
      </c>
      <c r="U18" s="207" t="str">
        <v>#N/A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>
        <v>0.99682380175307084</v>
      </c>
      <c r="B19" s="177">
        <v>43388</v>
      </c>
      <c r="C19" s="187">
        <v>671.16106742437512</v>
      </c>
      <c r="D19" s="187">
        <v>1000000</v>
      </c>
      <c r="E19" s="177">
        <v>43297</v>
      </c>
      <c r="F19" s="177">
        <v>43388</v>
      </c>
      <c r="G19" s="186">
        <v>91</v>
      </c>
      <c r="H19" s="188" t="str">
        <v>JPYLibor3M Actual/360</v>
      </c>
      <c r="I19" s="189">
        <v>2</v>
      </c>
      <c r="J19" s="177">
        <v>43293</v>
      </c>
      <c r="K19" s="186" t="str">
        <v>Actual/360</v>
      </c>
      <c r="L19" s="190">
        <v>0.25277777777777777</v>
      </c>
      <c r="M19" s="191">
        <v>2.6551426843162093E-3</v>
      </c>
      <c r="N19" s="191" t="str">
        <v>#N/A</v>
      </c>
      <c r="O19" s="192">
        <v>1</v>
      </c>
      <c r="P19" s="191">
        <v>2.6551426843162093E-3</v>
      </c>
      <c r="Q19" s="191">
        <v>0</v>
      </c>
      <c r="R19" s="191">
        <v>0</v>
      </c>
      <c r="S19" s="191" t="str">
        <v>#N/A</v>
      </c>
      <c r="T19" s="191" t="str">
        <v>#N/A</v>
      </c>
      <c r="U19" s="207" t="str">
        <v>#N/A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>
        <v>0.99637768752234612</v>
      </c>
      <c r="B20" s="177">
        <v>43479</v>
      </c>
      <c r="C20" s="187">
        <v>773.89303787978042</v>
      </c>
      <c r="D20" s="187">
        <v>1000000</v>
      </c>
      <c r="E20" s="177">
        <v>43388</v>
      </c>
      <c r="F20" s="177">
        <v>43479</v>
      </c>
      <c r="G20" s="186">
        <v>91</v>
      </c>
      <c r="H20" s="188" t="str">
        <v>JPYLibor3M Actual/360</v>
      </c>
      <c r="I20" s="189">
        <v>2</v>
      </c>
      <c r="J20" s="177">
        <v>43384</v>
      </c>
      <c r="K20" s="186" t="str">
        <v>Actual/360</v>
      </c>
      <c r="L20" s="190">
        <v>0.25277777777777777</v>
      </c>
      <c r="M20" s="191">
        <v>3.0615548751288016E-3</v>
      </c>
      <c r="N20" s="191" t="str">
        <v>#N/A</v>
      </c>
      <c r="O20" s="192">
        <v>1</v>
      </c>
      <c r="P20" s="191">
        <v>3.0615548751288016E-3</v>
      </c>
      <c r="Q20" s="191">
        <v>0</v>
      </c>
      <c r="R20" s="191">
        <v>0</v>
      </c>
      <c r="S20" s="191" t="str">
        <v>#N/A</v>
      </c>
      <c r="T20" s="191" t="str">
        <v>#N/A</v>
      </c>
      <c r="U20" s="207" t="str">
        <v>#N/A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>
        <v>0.99585433490217967</v>
      </c>
      <c r="B21" s="177">
        <v>43570</v>
      </c>
      <c r="C21" s="187">
        <v>885.3955492402755</v>
      </c>
      <c r="D21" s="187">
        <v>1000000</v>
      </c>
      <c r="E21" s="177">
        <v>43479</v>
      </c>
      <c r="F21" s="177">
        <v>43570</v>
      </c>
      <c r="G21" s="186">
        <v>91</v>
      </c>
      <c r="H21" s="188" t="str">
        <v>JPYLibor3M Actual/360</v>
      </c>
      <c r="I21" s="189">
        <v>2</v>
      </c>
      <c r="J21" s="177">
        <v>43475</v>
      </c>
      <c r="K21" s="186" t="str">
        <v>Actual/360</v>
      </c>
      <c r="L21" s="190">
        <v>0.25277777777777777</v>
      </c>
      <c r="M21" s="191">
        <v>3.502663711280211E-3</v>
      </c>
      <c r="N21" s="191" t="str">
        <v>#N/A</v>
      </c>
      <c r="O21" s="192">
        <v>1</v>
      </c>
      <c r="P21" s="191">
        <v>3.5026637112802106E-3</v>
      </c>
      <c r="Q21" s="191">
        <v>4.3368086899420177E-19</v>
      </c>
      <c r="R21" s="191">
        <v>0</v>
      </c>
      <c r="S21" s="191" t="str">
        <v>#N/A</v>
      </c>
      <c r="T21" s="191" t="str">
        <v>#N/A</v>
      </c>
      <c r="U21" s="207" t="str">
        <v>#N/A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>
        <v>0.99525291809851713</v>
      </c>
      <c r="B22" s="177">
        <v>43661</v>
      </c>
      <c r="C22" s="187">
        <v>1005.6715306072659</v>
      </c>
      <c r="D22" s="187">
        <v>1000000</v>
      </c>
      <c r="E22" s="177">
        <v>43570</v>
      </c>
      <c r="F22" s="177">
        <v>43661</v>
      </c>
      <c r="G22" s="186">
        <v>91</v>
      </c>
      <c r="H22" s="188" t="str">
        <v>JPYLibor3M Actual/360</v>
      </c>
      <c r="I22" s="189">
        <v>2</v>
      </c>
      <c r="J22" s="177">
        <v>43566</v>
      </c>
      <c r="K22" s="186" t="str">
        <v>Actual/360</v>
      </c>
      <c r="L22" s="190">
        <v>0.25277777777777777</v>
      </c>
      <c r="M22" s="191">
        <v>3.9784807804243488E-3</v>
      </c>
      <c r="N22" s="191" t="str">
        <v>#N/A</v>
      </c>
      <c r="O22" s="192">
        <v>1</v>
      </c>
      <c r="P22" s="191">
        <v>3.9784807804243497E-3</v>
      </c>
      <c r="Q22" s="191">
        <v>-8.6736173798840355E-19</v>
      </c>
      <c r="R22" s="191">
        <v>0</v>
      </c>
      <c r="S22" s="191" t="str">
        <v>#N/A</v>
      </c>
      <c r="T22" s="191" t="str">
        <v>#N/A</v>
      </c>
      <c r="U22" s="207" t="str">
        <v>#N/A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>
        <v>0.99456841821489128</v>
      </c>
      <c r="B23" s="177">
        <v>43752</v>
      </c>
      <c r="C23" s="187">
        <v>1133.6203799543475</v>
      </c>
      <c r="D23" s="187">
        <v>1000000</v>
      </c>
      <c r="E23" s="177">
        <v>43661</v>
      </c>
      <c r="F23" s="177">
        <v>43752</v>
      </c>
      <c r="G23" s="186">
        <v>91</v>
      </c>
      <c r="H23" s="188" t="str">
        <v>JPYLibor3M Actual/360</v>
      </c>
      <c r="I23" s="189">
        <v>2</v>
      </c>
      <c r="J23" s="177">
        <v>43657</v>
      </c>
      <c r="K23" s="186" t="str">
        <v>Actual/360</v>
      </c>
      <c r="L23" s="190">
        <v>0.25277777777777777</v>
      </c>
      <c r="M23" s="191">
        <v>4.4846520525666502E-3</v>
      </c>
      <c r="N23" s="191" t="str">
        <v>#N/A</v>
      </c>
      <c r="O23" s="192">
        <v>1</v>
      </c>
      <c r="P23" s="191">
        <v>4.4846520525666502E-3</v>
      </c>
      <c r="Q23" s="191">
        <v>0</v>
      </c>
      <c r="R23" s="191">
        <v>0</v>
      </c>
      <c r="S23" s="191" t="str">
        <v>#N/A</v>
      </c>
      <c r="T23" s="191" t="str">
        <v>#N/A</v>
      </c>
      <c r="U23" s="207" t="str">
        <v>#N/A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>
        <v>0.99376907813306603</v>
      </c>
      <c r="B24" s="177">
        <v>43844</v>
      </c>
      <c r="C24" s="187">
        <v>1279.4743870281345</v>
      </c>
      <c r="D24" s="187">
        <v>1000000</v>
      </c>
      <c r="E24" s="177">
        <v>43752</v>
      </c>
      <c r="F24" s="177">
        <v>43844</v>
      </c>
      <c r="G24" s="186">
        <v>92</v>
      </c>
      <c r="H24" s="188" t="str">
        <v>JPYLibor3M Actual/360</v>
      </c>
      <c r="I24" s="189">
        <v>2</v>
      </c>
      <c r="J24" s="177">
        <v>43748</v>
      </c>
      <c r="K24" s="186" t="str">
        <v>Actual/360</v>
      </c>
      <c r="L24" s="190">
        <v>0.25555555555555554</v>
      </c>
      <c r="M24" s="191">
        <v>5.0066389057622654E-3</v>
      </c>
      <c r="N24" s="191" t="str">
        <v>#N/A</v>
      </c>
      <c r="O24" s="192">
        <v>1</v>
      </c>
      <c r="P24" s="191">
        <v>5.0066389057622654E-3</v>
      </c>
      <c r="Q24" s="191">
        <v>0</v>
      </c>
      <c r="R24" s="191">
        <v>0</v>
      </c>
      <c r="S24" s="191" t="str">
        <v>#N/A</v>
      </c>
      <c r="T24" s="191" t="str">
        <v>#N/A</v>
      </c>
      <c r="U24" s="207" t="str">
        <v>#N/A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>
        <v>0.99284524739531732</v>
      </c>
      <c r="B25" s="177">
        <v>43935</v>
      </c>
      <c r="C25" s="187">
        <v>1399.6733742209776</v>
      </c>
      <c r="D25" s="187">
        <v>1000000</v>
      </c>
      <c r="E25" s="177">
        <v>43844</v>
      </c>
      <c r="F25" s="177">
        <v>43935</v>
      </c>
      <c r="G25" s="186">
        <v>91</v>
      </c>
      <c r="H25" s="188" t="str">
        <v>JPYLibor3M Actual/360</v>
      </c>
      <c r="I25" s="189">
        <v>2</v>
      </c>
      <c r="J25" s="177">
        <v>43840</v>
      </c>
      <c r="K25" s="186" t="str">
        <v>Actual/360</v>
      </c>
      <c r="L25" s="190">
        <v>0.25277777777777777</v>
      </c>
      <c r="M25" s="191">
        <v>5.537169392522549E-3</v>
      </c>
      <c r="N25" s="191" t="str">
        <v>#N/A</v>
      </c>
      <c r="O25" s="192">
        <v>1</v>
      </c>
      <c r="P25" s="191">
        <v>5.537169392522549E-3</v>
      </c>
      <c r="Q25" s="191">
        <v>0</v>
      </c>
      <c r="R25" s="191">
        <v>0</v>
      </c>
      <c r="S25" s="191" t="str">
        <v>#N/A</v>
      </c>
      <c r="T25" s="191" t="str">
        <v>#N/A</v>
      </c>
      <c r="U25" s="207" t="str">
        <v>#N/A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>
        <v>0.99176223349374659</v>
      </c>
      <c r="B26" s="177">
        <v>44026</v>
      </c>
      <c r="C26" s="187">
        <v>1535.2217701385393</v>
      </c>
      <c r="D26" s="187">
        <v>1000000</v>
      </c>
      <c r="E26" s="177">
        <v>43935</v>
      </c>
      <c r="F26" s="177">
        <v>44026</v>
      </c>
      <c r="G26" s="186">
        <v>91</v>
      </c>
      <c r="H26" s="188" t="str">
        <v>JPYLibor3M Actual/360</v>
      </c>
      <c r="I26" s="189">
        <v>2</v>
      </c>
      <c r="J26" s="177">
        <v>43929</v>
      </c>
      <c r="K26" s="186" t="str">
        <v>Actual/360</v>
      </c>
      <c r="L26" s="190">
        <v>0.25277777777777777</v>
      </c>
      <c r="M26" s="191">
        <v>6.0734048049436726E-3</v>
      </c>
      <c r="N26" s="191" t="str">
        <v>#N/A</v>
      </c>
      <c r="O26" s="192">
        <v>1</v>
      </c>
      <c r="P26" s="191">
        <v>6.0734048049436735E-3</v>
      </c>
      <c r="Q26" s="191">
        <v>-8.6736173798840355E-19</v>
      </c>
      <c r="R26" s="191">
        <v>0</v>
      </c>
      <c r="S26" s="191" t="str">
        <v>#N/A</v>
      </c>
      <c r="T26" s="191" t="str">
        <v>#N/A</v>
      </c>
      <c r="U26" s="207" t="str">
        <v>#N/A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>
        <v>0.99048793432950788</v>
      </c>
      <c r="B27" s="177">
        <v>44118</v>
      </c>
      <c r="C27" s="187">
        <v>1693.0625023858781</v>
      </c>
      <c r="D27" s="187">
        <v>1000000</v>
      </c>
      <c r="E27" s="177">
        <v>44026</v>
      </c>
      <c r="F27" s="177">
        <v>44118</v>
      </c>
      <c r="G27" s="186">
        <v>92</v>
      </c>
      <c r="H27" s="188" t="str">
        <v>JPYLibor3M Actual/360</v>
      </c>
      <c r="I27" s="189">
        <v>2</v>
      </c>
      <c r="J27" s="177">
        <v>44022</v>
      </c>
      <c r="K27" s="186" t="str">
        <v>Actual/360</v>
      </c>
      <c r="L27" s="190">
        <v>0.25555555555555554</v>
      </c>
      <c r="M27" s="191">
        <v>6.625027183249089E-3</v>
      </c>
      <c r="N27" s="191" t="str">
        <v>#N/A</v>
      </c>
      <c r="O27" s="192">
        <v>1</v>
      </c>
      <c r="P27" s="191">
        <v>6.625027183249089E-3</v>
      </c>
      <c r="Q27" s="191">
        <v>0</v>
      </c>
      <c r="R27" s="191">
        <v>0</v>
      </c>
      <c r="S27" s="191" t="str">
        <v>#N/A</v>
      </c>
      <c r="T27" s="191" t="str">
        <v>#N/A</v>
      </c>
      <c r="U27" s="207" t="str">
        <v>#N/A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>
        <v>0.98905319681143022</v>
      </c>
      <c r="B28" s="177">
        <v>44210</v>
      </c>
      <c r="C28" s="187">
        <v>1841.8139610494322</v>
      </c>
      <c r="D28" s="187">
        <v>1000000</v>
      </c>
      <c r="E28" s="177">
        <v>44118</v>
      </c>
      <c r="F28" s="177">
        <v>44210</v>
      </c>
      <c r="G28" s="186">
        <v>92</v>
      </c>
      <c r="H28" s="188" t="str">
        <v>JPYLibor3M Actual/360</v>
      </c>
      <c r="I28" s="189">
        <v>2</v>
      </c>
      <c r="J28" s="177">
        <v>44116</v>
      </c>
      <c r="K28" s="186" t="str">
        <v>Actual/360</v>
      </c>
      <c r="L28" s="190">
        <v>0.25555555555555554</v>
      </c>
      <c r="M28" s="191">
        <v>7.2070981084543006E-3</v>
      </c>
      <c r="N28" s="191" t="str">
        <v>#N/A</v>
      </c>
      <c r="O28" s="192">
        <v>1</v>
      </c>
      <c r="P28" s="191">
        <v>7.2070981084543006E-3</v>
      </c>
      <c r="Q28" s="191">
        <v>0</v>
      </c>
      <c r="R28" s="191">
        <v>0</v>
      </c>
      <c r="S28" s="191" t="str">
        <v>#N/A</v>
      </c>
      <c r="T28" s="191" t="str">
        <v>#N/A</v>
      </c>
      <c r="U28" s="207" t="str">
        <v>#N/A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>
        <v>0.98752249228842781</v>
      </c>
      <c r="B29" s="177">
        <v>44300</v>
      </c>
      <c r="C29" s="187">
        <v>1953.3547612595737</v>
      </c>
      <c r="D29" s="187">
        <v>1000000</v>
      </c>
      <c r="E29" s="177">
        <v>44210</v>
      </c>
      <c r="F29" s="177">
        <v>44300</v>
      </c>
      <c r="G29" s="186">
        <v>90</v>
      </c>
      <c r="H29" s="188" t="str">
        <v>JPYLibor3M Actual/360</v>
      </c>
      <c r="I29" s="189">
        <v>2</v>
      </c>
      <c r="J29" s="177">
        <v>44208</v>
      </c>
      <c r="K29" s="186" t="str">
        <v>Actual/360</v>
      </c>
      <c r="L29" s="190">
        <v>0.25</v>
      </c>
      <c r="M29" s="191">
        <v>7.8134190450382945E-3</v>
      </c>
      <c r="N29" s="191" t="str">
        <v>#N/A</v>
      </c>
      <c r="O29" s="192">
        <v>1</v>
      </c>
      <c r="P29" s="191">
        <v>7.8134190450382945E-3</v>
      </c>
      <c r="Q29" s="191">
        <v>0</v>
      </c>
      <c r="R29" s="191">
        <v>0</v>
      </c>
      <c r="S29" s="191" t="str">
        <v>#N/A</v>
      </c>
      <c r="T29" s="191" t="str">
        <v>#N/A</v>
      </c>
      <c r="U29" s="207" t="str">
        <v>#N/A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>
        <v>0.98587494262221664</v>
      </c>
      <c r="B30" s="177">
        <v>44391</v>
      </c>
      <c r="C30" s="187">
        <v>2135.2460050507725</v>
      </c>
      <c r="D30" s="187">
        <v>1000000</v>
      </c>
      <c r="E30" s="177">
        <v>44300</v>
      </c>
      <c r="F30" s="177">
        <v>44391</v>
      </c>
      <c r="G30" s="186">
        <v>91</v>
      </c>
      <c r="H30" s="188" t="str">
        <v>JPYLibor3M Actual/360</v>
      </c>
      <c r="I30" s="189">
        <v>2</v>
      </c>
      <c r="J30" s="177">
        <v>44298</v>
      </c>
      <c r="K30" s="186" t="str">
        <v>Actual/360</v>
      </c>
      <c r="L30" s="190">
        <v>0.25277777777777777</v>
      </c>
      <c r="M30" s="191">
        <v>8.4471270529481116E-3</v>
      </c>
      <c r="N30" s="191" t="str">
        <v>#N/A</v>
      </c>
      <c r="O30" s="192">
        <v>1</v>
      </c>
      <c r="P30" s="191">
        <v>8.4471270529481116E-3</v>
      </c>
      <c r="Q30" s="191">
        <v>0</v>
      </c>
      <c r="R30" s="191">
        <v>0</v>
      </c>
      <c r="S30" s="191" t="str">
        <v>#N/A</v>
      </c>
      <c r="T30" s="191" t="str">
        <v>#N/A</v>
      </c>
      <c r="U30" s="207" t="str">
        <v>#N/A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>
        <v>0.98412784651490892</v>
      </c>
      <c r="B31" s="177">
        <v>44483</v>
      </c>
      <c r="C31" s="187">
        <v>2324.3858267369965</v>
      </c>
      <c r="D31" s="187">
        <v>1000000</v>
      </c>
      <c r="E31" s="177">
        <v>44391</v>
      </c>
      <c r="F31" s="177">
        <v>44483</v>
      </c>
      <c r="G31" s="186">
        <v>92</v>
      </c>
      <c r="H31" s="188" t="str">
        <v>JPYLibor3M Actual/360</v>
      </c>
      <c r="I31" s="189">
        <v>2</v>
      </c>
      <c r="J31" s="177">
        <v>44389</v>
      </c>
      <c r="K31" s="186" t="str">
        <v>Actual/360</v>
      </c>
      <c r="L31" s="190">
        <v>0.25555555555555554</v>
      </c>
      <c r="M31" s="191">
        <v>9.0954228002752043E-3</v>
      </c>
      <c r="N31" s="191" t="str">
        <v>#N/A</v>
      </c>
      <c r="O31" s="192">
        <v>1</v>
      </c>
      <c r="P31" s="191">
        <v>9.0954228002752043E-3</v>
      </c>
      <c r="Q31" s="191">
        <v>0</v>
      </c>
      <c r="R31" s="191">
        <v>0</v>
      </c>
      <c r="S31" s="191" t="str">
        <v>#N/A</v>
      </c>
      <c r="T31" s="191" t="str">
        <v>#N/A</v>
      </c>
      <c r="U31" s="207" t="str">
        <v>#N/A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>
        <v>0.9822882648543988</v>
      </c>
      <c r="B32" s="177">
        <v>44575</v>
      </c>
      <c r="C32" s="187">
        <v>2469.2124719150056</v>
      </c>
      <c r="D32" s="187">
        <v>1000000</v>
      </c>
      <c r="E32" s="177">
        <v>44483</v>
      </c>
      <c r="F32" s="177">
        <v>44575</v>
      </c>
      <c r="G32" s="186">
        <v>92</v>
      </c>
      <c r="H32" s="188" t="str">
        <v>JPYLibor3M Actual/360</v>
      </c>
      <c r="I32" s="189">
        <v>2</v>
      </c>
      <c r="J32" s="177">
        <v>44481</v>
      </c>
      <c r="K32" s="186" t="str">
        <v>Actual/360</v>
      </c>
      <c r="L32" s="190">
        <v>0.25555555555555554</v>
      </c>
      <c r="M32" s="191">
        <v>9.6621357596674128E-3</v>
      </c>
      <c r="N32" s="191" t="str">
        <v>#N/A</v>
      </c>
      <c r="O32" s="192">
        <v>1</v>
      </c>
      <c r="P32" s="191">
        <v>9.6621357596674128E-3</v>
      </c>
      <c r="Q32" s="191">
        <v>0</v>
      </c>
      <c r="R32" s="191">
        <v>0</v>
      </c>
      <c r="S32" s="191" t="str">
        <v>#N/A</v>
      </c>
      <c r="T32" s="191" t="str">
        <v>#N/A</v>
      </c>
      <c r="U32" s="207" t="str">
        <v>#N/A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>
        <v>0.98038161262384438</v>
      </c>
      <c r="B33" s="177">
        <v>44665</v>
      </c>
      <c r="C33" s="187">
        <v>2529.0007597207341</v>
      </c>
      <c r="D33" s="187">
        <v>1000000</v>
      </c>
      <c r="E33" s="177">
        <v>44575</v>
      </c>
      <c r="F33" s="177">
        <v>44665</v>
      </c>
      <c r="G33" s="186">
        <v>90</v>
      </c>
      <c r="H33" s="188" t="str">
        <v>JPYLibor3M Actual/360</v>
      </c>
      <c r="I33" s="189">
        <v>2</v>
      </c>
      <c r="J33" s="177">
        <v>44573</v>
      </c>
      <c r="K33" s="186" t="str">
        <v>Actual/360</v>
      </c>
      <c r="L33" s="190">
        <v>0.25</v>
      </c>
      <c r="M33" s="191">
        <v>1.0116003038882937E-2</v>
      </c>
      <c r="N33" s="191" t="str">
        <v>#N/A</v>
      </c>
      <c r="O33" s="192">
        <v>1</v>
      </c>
      <c r="P33" s="191">
        <v>1.0116003038882937E-2</v>
      </c>
      <c r="Q33" s="191">
        <v>0</v>
      </c>
      <c r="R33" s="191">
        <v>0</v>
      </c>
      <c r="S33" s="191" t="str">
        <v>#N/A</v>
      </c>
      <c r="T33" s="191" t="str">
        <v>#N/A</v>
      </c>
      <c r="U33" s="207" t="str">
        <v>#N/A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>
        <v>0.97832869082005947</v>
      </c>
      <c r="B34" s="177">
        <v>44756</v>
      </c>
      <c r="C34" s="187">
        <v>2644.6428227135943</v>
      </c>
      <c r="D34" s="187">
        <v>1000000</v>
      </c>
      <c r="E34" s="177">
        <v>44665</v>
      </c>
      <c r="F34" s="177">
        <v>44756</v>
      </c>
      <c r="G34" s="186">
        <v>91</v>
      </c>
      <c r="H34" s="188" t="str">
        <v>JPYLibor3M Actual/360</v>
      </c>
      <c r="I34" s="189">
        <v>2</v>
      </c>
      <c r="J34" s="177">
        <v>44663</v>
      </c>
      <c r="K34" s="186" t="str">
        <v>Actual/360</v>
      </c>
      <c r="L34" s="190">
        <v>0.25277777777777777</v>
      </c>
      <c r="M34" s="191">
        <v>1.0462323254691142E-2</v>
      </c>
      <c r="N34" s="191" t="str">
        <v>#N/A</v>
      </c>
      <c r="O34" s="192">
        <v>1</v>
      </c>
      <c r="P34" s="191">
        <v>1.0462323254691142E-2</v>
      </c>
      <c r="Q34" s="191">
        <v>0</v>
      </c>
      <c r="R34" s="191">
        <v>0</v>
      </c>
      <c r="S34" s="191" t="str">
        <v>#N/A</v>
      </c>
      <c r="T34" s="191" t="str">
        <v>#N/A</v>
      </c>
      <c r="U34" s="207" t="str">
        <v>#N/A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>
        <v>0.97611601756659938</v>
      </c>
      <c r="B35" s="177">
        <v>44848</v>
      </c>
      <c r="C35" s="187">
        <v>2744.5475954701592</v>
      </c>
      <c r="D35" s="187">
        <v>1000000</v>
      </c>
      <c r="E35" s="177">
        <v>44756</v>
      </c>
      <c r="F35" s="177">
        <v>44848</v>
      </c>
      <c r="G35" s="186">
        <v>92</v>
      </c>
      <c r="H35" s="188" t="str">
        <v>JPYLibor3M Actual/360</v>
      </c>
      <c r="I35" s="189">
        <v>2</v>
      </c>
      <c r="J35" s="177">
        <v>44754</v>
      </c>
      <c r="K35" s="186" t="str">
        <v>Actual/360</v>
      </c>
      <c r="L35" s="190">
        <v>0.25555555555555554</v>
      </c>
      <c r="M35" s="191">
        <v>1.0739534069231059E-2</v>
      </c>
      <c r="N35" s="191" t="str">
        <v>#N/A</v>
      </c>
      <c r="O35" s="192">
        <v>1</v>
      </c>
      <c r="P35" s="191">
        <v>1.0739534069231059E-2</v>
      </c>
      <c r="Q35" s="191">
        <v>0</v>
      </c>
      <c r="R35" s="191">
        <v>0</v>
      </c>
      <c r="S35" s="191" t="str">
        <v>#N/A</v>
      </c>
      <c r="T35" s="191" t="str">
        <v>#N/A</v>
      </c>
      <c r="U35" s="207" t="str">
        <v>#N/A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>
        <v>0.97373735839124176</v>
      </c>
      <c r="B36" s="177">
        <v>44942</v>
      </c>
      <c r="C36" s="187">
        <v>2893.9295027530238</v>
      </c>
      <c r="D36" s="187">
        <v>1000000</v>
      </c>
      <c r="E36" s="177">
        <v>44848</v>
      </c>
      <c r="F36" s="177">
        <v>44942</v>
      </c>
      <c r="G36" s="186">
        <v>94</v>
      </c>
      <c r="H36" s="188" t="str">
        <v>JPYLibor3M Actual/360</v>
      </c>
      <c r="I36" s="189">
        <v>2</v>
      </c>
      <c r="J36" s="177">
        <v>44846</v>
      </c>
      <c r="K36" s="186" t="str">
        <v>Actual/360</v>
      </c>
      <c r="L36" s="190">
        <v>0.26111111111111113</v>
      </c>
      <c r="M36" s="191">
        <v>1.1083134265862642E-2</v>
      </c>
      <c r="N36" s="191" t="str">
        <v>#N/A</v>
      </c>
      <c r="O36" s="192">
        <v>1</v>
      </c>
      <c r="P36" s="191">
        <v>1.1083134265862641E-2</v>
      </c>
      <c r="Q36" s="191">
        <v>1.7347234759768071E-18</v>
      </c>
      <c r="R36" s="191">
        <v>0</v>
      </c>
      <c r="S36" s="191" t="str">
        <v>#N/A</v>
      </c>
      <c r="T36" s="191" t="str">
        <v>#N/A</v>
      </c>
      <c r="U36" s="207" t="str">
        <v>#N/A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>
        <v>0.97143224680622875</v>
      </c>
      <c r="B37" s="177">
        <v>45030</v>
      </c>
      <c r="C37" s="187">
        <v>2813.5749828901435</v>
      </c>
      <c r="D37" s="187">
        <v>1000000</v>
      </c>
      <c r="E37" s="177">
        <v>44942</v>
      </c>
      <c r="F37" s="177">
        <v>45030</v>
      </c>
      <c r="G37" s="186">
        <v>88</v>
      </c>
      <c r="H37" s="188" t="str">
        <v>JPYLibor3M Actual/360</v>
      </c>
      <c r="I37" s="189">
        <v>2</v>
      </c>
      <c r="J37" s="177">
        <v>44938</v>
      </c>
      <c r="K37" s="186" t="str">
        <v>Actual/360</v>
      </c>
      <c r="L37" s="190">
        <v>0.24444444444444444</v>
      </c>
      <c r="M37" s="191">
        <v>1.1510079475459678E-2</v>
      </c>
      <c r="N37" s="191" t="str">
        <v>#N/A</v>
      </c>
      <c r="O37" s="192">
        <v>1</v>
      </c>
      <c r="P37" s="191">
        <v>1.1510079475459678E-2</v>
      </c>
      <c r="Q37" s="191">
        <v>0</v>
      </c>
      <c r="R37" s="191">
        <v>0</v>
      </c>
      <c r="S37" s="191" t="str">
        <v>#N/A</v>
      </c>
      <c r="T37" s="191" t="str">
        <v>#N/A</v>
      </c>
      <c r="U37" s="207" t="str">
        <v>#N/A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>
        <v>0.96899877414785685</v>
      </c>
      <c r="B38" s="177">
        <v>45121</v>
      </c>
      <c r="C38" s="187">
        <v>3038.8701026642375</v>
      </c>
      <c r="D38" s="187">
        <v>1000000</v>
      </c>
      <c r="E38" s="177">
        <v>45030</v>
      </c>
      <c r="F38" s="177">
        <v>45121</v>
      </c>
      <c r="G38" s="186">
        <v>91</v>
      </c>
      <c r="H38" s="188" t="str">
        <v>JPYLibor3M Actual/360</v>
      </c>
      <c r="I38" s="189">
        <v>2</v>
      </c>
      <c r="J38" s="177">
        <v>45028</v>
      </c>
      <c r="K38" s="186" t="str">
        <v>Actual/360</v>
      </c>
      <c r="L38" s="190">
        <v>0.25277777777777777</v>
      </c>
      <c r="M38" s="191">
        <v>1.2021903702847532E-2</v>
      </c>
      <c r="N38" s="191" t="str">
        <v>#N/A</v>
      </c>
      <c r="O38" s="192">
        <v>1</v>
      </c>
      <c r="P38" s="191">
        <v>1.2021903702847532E-2</v>
      </c>
      <c r="Q38" s="191">
        <v>0</v>
      </c>
      <c r="R38" s="191">
        <v>0</v>
      </c>
      <c r="S38" s="191" t="str">
        <v>#N/A</v>
      </c>
      <c r="T38" s="191" t="str">
        <v>#N/A</v>
      </c>
      <c r="U38" s="207" t="str">
        <v>#N/A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>
        <v>0.96645042525720748</v>
      </c>
      <c r="B39" s="177">
        <v>45215</v>
      </c>
      <c r="C39" s="187">
        <v>3296.5683497896416</v>
      </c>
      <c r="D39" s="187">
        <v>1000000</v>
      </c>
      <c r="E39" s="177">
        <v>45121</v>
      </c>
      <c r="F39" s="177">
        <v>45215</v>
      </c>
      <c r="G39" s="186">
        <v>94</v>
      </c>
      <c r="H39" s="188" t="str">
        <v>JPYLibor3M Actual/360</v>
      </c>
      <c r="I39" s="189">
        <v>2</v>
      </c>
      <c r="J39" s="177">
        <v>45119</v>
      </c>
      <c r="K39" s="186" t="str">
        <v>Actual/360</v>
      </c>
      <c r="L39" s="190">
        <v>0.26111111111111113</v>
      </c>
      <c r="M39" s="191">
        <v>1.2625155382173094E-2</v>
      </c>
      <c r="N39" s="191" t="str">
        <v>#N/A</v>
      </c>
      <c r="O39" s="192">
        <v>1</v>
      </c>
      <c r="P39" s="191">
        <v>1.2625155382173094E-2</v>
      </c>
      <c r="Q39" s="191">
        <v>0</v>
      </c>
      <c r="R39" s="191">
        <v>0</v>
      </c>
      <c r="S39" s="191" t="str">
        <v>#N/A</v>
      </c>
      <c r="T39" s="191" t="str">
        <v>#N/A</v>
      </c>
      <c r="U39" s="207" t="str">
        <v>#N/A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>
        <v>0.96391947437861469</v>
      </c>
      <c r="B40" s="177">
        <v>45306</v>
      </c>
      <c r="C40" s="187">
        <v>3343.8774076377526</v>
      </c>
      <c r="D40" s="187">
        <v>1000000</v>
      </c>
      <c r="E40" s="177">
        <v>45215</v>
      </c>
      <c r="F40" s="177">
        <v>45306</v>
      </c>
      <c r="G40" s="186">
        <v>91</v>
      </c>
      <c r="H40" s="188" t="str">
        <v>JPYLibor3M Actual/360</v>
      </c>
      <c r="I40" s="189">
        <v>2</v>
      </c>
      <c r="J40" s="177">
        <v>45211</v>
      </c>
      <c r="K40" s="186" t="str">
        <v>Actual/360</v>
      </c>
      <c r="L40" s="190">
        <v>0.25277777777777777</v>
      </c>
      <c r="M40" s="191">
        <v>1.3228526008237262E-2</v>
      </c>
      <c r="N40" s="191" t="str">
        <v>#N/A</v>
      </c>
      <c r="O40" s="192">
        <v>1</v>
      </c>
      <c r="P40" s="191">
        <v>1.3228526008237261E-2</v>
      </c>
      <c r="Q40" s="191">
        <v>1.7347234759768071E-18</v>
      </c>
      <c r="R40" s="191">
        <v>0</v>
      </c>
      <c r="S40" s="191" t="str">
        <v>#N/A</v>
      </c>
      <c r="T40" s="191" t="str">
        <v>#N/A</v>
      </c>
      <c r="U40" s="207" t="str">
        <v>#N/A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>
        <v>0.96128446755528263</v>
      </c>
      <c r="B41" s="177">
        <v>45397</v>
      </c>
      <c r="C41" s="187">
        <v>3489.9696864518769</v>
      </c>
      <c r="D41" s="187">
        <v>1000000</v>
      </c>
      <c r="E41" s="177">
        <v>45306</v>
      </c>
      <c r="F41" s="177">
        <v>45397</v>
      </c>
      <c r="G41" s="186">
        <v>91</v>
      </c>
      <c r="H41" s="188" t="str">
        <v>JPYLibor3M Actual/360</v>
      </c>
      <c r="I41" s="189">
        <v>2</v>
      </c>
      <c r="J41" s="177">
        <v>45302</v>
      </c>
      <c r="K41" s="186" t="str">
        <v>Actual/360</v>
      </c>
      <c r="L41" s="190">
        <v>0.25277777777777777</v>
      </c>
      <c r="M41" s="191">
        <v>1.3806473484864568E-2</v>
      </c>
      <c r="N41" s="191" t="str">
        <v>#N/A</v>
      </c>
      <c r="O41" s="192">
        <v>1</v>
      </c>
      <c r="P41" s="191">
        <v>1.3806473484864568E-2</v>
      </c>
      <c r="Q41" s="191">
        <v>0</v>
      </c>
      <c r="R41" s="191">
        <v>0</v>
      </c>
      <c r="S41" s="191" t="str">
        <v>#N/A</v>
      </c>
      <c r="T41" s="191" t="str">
        <v>#N/A</v>
      </c>
      <c r="U41" s="207" t="str">
        <v>#N/A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>
        <v>0.95850517399977975</v>
      </c>
      <c r="B42" s="177">
        <v>45488</v>
      </c>
      <c r="C42" s="187">
        <v>3631.9868865672956</v>
      </c>
      <c r="D42" s="187">
        <v>1000000</v>
      </c>
      <c r="E42" s="177">
        <v>45397</v>
      </c>
      <c r="F42" s="177">
        <v>45488</v>
      </c>
      <c r="G42" s="186">
        <v>91</v>
      </c>
      <c r="H42" s="188" t="str">
        <v>JPYLibor3M Actual/360</v>
      </c>
      <c r="I42" s="189">
        <v>2</v>
      </c>
      <c r="J42" s="177">
        <v>45393</v>
      </c>
      <c r="K42" s="186" t="str">
        <v>Actual/360</v>
      </c>
      <c r="L42" s="190">
        <v>0.25277777777777777</v>
      </c>
      <c r="M42" s="191">
        <v>1.4368299771035455E-2</v>
      </c>
      <c r="N42" s="191" t="str">
        <v>#N/A</v>
      </c>
      <c r="O42" s="192">
        <v>1</v>
      </c>
      <c r="P42" s="191">
        <v>1.4368299771035455E-2</v>
      </c>
      <c r="Q42" s="191">
        <v>0</v>
      </c>
      <c r="R42" s="191">
        <v>0</v>
      </c>
      <c r="S42" s="191" t="str">
        <v>#N/A</v>
      </c>
      <c r="T42" s="191" t="str">
        <v>#N/A</v>
      </c>
      <c r="U42" s="207" t="str">
        <v>#N/A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>
        <v>0.95555011151717872</v>
      </c>
      <c r="B43" s="177">
        <v>45579</v>
      </c>
      <c r="C43" s="187">
        <v>3770.0179744173388</v>
      </c>
      <c r="D43" s="187">
        <v>1000000</v>
      </c>
      <c r="E43" s="177">
        <v>45488</v>
      </c>
      <c r="F43" s="177">
        <v>45579</v>
      </c>
      <c r="G43" s="186">
        <v>91</v>
      </c>
      <c r="H43" s="188" t="str">
        <v>JPYLibor3M Actual/360</v>
      </c>
      <c r="I43" s="189">
        <v>2</v>
      </c>
      <c r="J43" s="177">
        <v>45484</v>
      </c>
      <c r="K43" s="186" t="str">
        <v>Actual/360</v>
      </c>
      <c r="L43" s="190">
        <v>0.25277777777777777</v>
      </c>
      <c r="M43" s="191">
        <v>1.4914356821870792E-2</v>
      </c>
      <c r="N43" s="191" t="str">
        <v>#N/A</v>
      </c>
      <c r="O43" s="192">
        <v>1</v>
      </c>
      <c r="P43" s="191">
        <v>1.4914356821870792E-2</v>
      </c>
      <c r="Q43" s="191">
        <v>0</v>
      </c>
      <c r="R43" s="191">
        <v>0</v>
      </c>
      <c r="S43" s="191" t="str">
        <v>#N/A</v>
      </c>
      <c r="T43" s="191" t="str">
        <v>#N/A</v>
      </c>
      <c r="U43" s="207" t="str">
        <v>#N/A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>
        <v>0.95238685891859021</v>
      </c>
      <c r="B44" s="177">
        <v>45671</v>
      </c>
      <c r="C44" s="187">
        <v>3948.1479532490484</v>
      </c>
      <c r="D44" s="187">
        <v>1000000</v>
      </c>
      <c r="E44" s="177">
        <v>45579</v>
      </c>
      <c r="F44" s="177">
        <v>45671</v>
      </c>
      <c r="G44" s="186">
        <v>92</v>
      </c>
      <c r="H44" s="188" t="str">
        <v>JPYLibor3M Actual/360</v>
      </c>
      <c r="I44" s="189">
        <v>2</v>
      </c>
      <c r="J44" s="177">
        <v>45575</v>
      </c>
      <c r="K44" s="186" t="str">
        <v>Actual/360</v>
      </c>
      <c r="L44" s="190">
        <v>0.25555555555555554</v>
      </c>
      <c r="M44" s="191">
        <v>1.5449274599670189E-2</v>
      </c>
      <c r="N44" s="191" t="str">
        <v>#N/A</v>
      </c>
      <c r="O44" s="192">
        <v>1</v>
      </c>
      <c r="P44" s="191">
        <v>1.5449274599670189E-2</v>
      </c>
      <c r="Q44" s="191">
        <v>0</v>
      </c>
      <c r="R44" s="191">
        <v>0</v>
      </c>
      <c r="S44" s="191" t="str">
        <v>#N/A</v>
      </c>
      <c r="T44" s="191" t="str">
        <v>#N/A</v>
      </c>
      <c r="U44" s="207" t="str">
        <v>#N/A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>
        <v>0.94913295277002074</v>
      </c>
      <c r="B45" s="177">
        <v>45761</v>
      </c>
      <c r="C45" s="187">
        <v>3991.5671141261823</v>
      </c>
      <c r="D45" s="187">
        <v>1000000</v>
      </c>
      <c r="E45" s="177">
        <v>45671</v>
      </c>
      <c r="F45" s="177">
        <v>45761</v>
      </c>
      <c r="G45" s="186">
        <v>90</v>
      </c>
      <c r="H45" s="188" t="str">
        <v>JPYLibor3M Actual/360</v>
      </c>
      <c r="I45" s="189">
        <v>2</v>
      </c>
      <c r="J45" s="177">
        <v>45667</v>
      </c>
      <c r="K45" s="186" t="str">
        <v>Actual/360</v>
      </c>
      <c r="L45" s="190">
        <v>0.25</v>
      </c>
      <c r="M45" s="191">
        <v>1.5966268456504729E-2</v>
      </c>
      <c r="N45" s="191" t="str">
        <v>#N/A</v>
      </c>
      <c r="O45" s="192">
        <v>1</v>
      </c>
      <c r="P45" s="191">
        <v>1.5966268456504729E-2</v>
      </c>
      <c r="Q45" s="191">
        <v>0</v>
      </c>
      <c r="R45" s="191">
        <v>0</v>
      </c>
      <c r="S45" s="191" t="str">
        <v>#N/A</v>
      </c>
      <c r="T45" s="191" t="str">
        <v>#N/A</v>
      </c>
      <c r="U45" s="207" t="str">
        <v>#N/A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>
        <v>0.94569413643195799</v>
      </c>
      <c r="B46" s="177">
        <v>45852</v>
      </c>
      <c r="C46" s="187">
        <v>4162.6282242037678</v>
      </c>
      <c r="D46" s="187">
        <v>1000000</v>
      </c>
      <c r="E46" s="177">
        <v>45761</v>
      </c>
      <c r="F46" s="177">
        <v>45852</v>
      </c>
      <c r="G46" s="186">
        <v>91</v>
      </c>
      <c r="H46" s="188" t="str">
        <v>JPYLibor3M Actual/360</v>
      </c>
      <c r="I46" s="189">
        <v>2</v>
      </c>
      <c r="J46" s="177">
        <v>45757</v>
      </c>
      <c r="K46" s="186" t="str">
        <v>Actual/360</v>
      </c>
      <c r="L46" s="190">
        <v>0.25277777777777777</v>
      </c>
      <c r="M46" s="191">
        <v>1.6467540227619305E-2</v>
      </c>
      <c r="N46" s="191" t="str">
        <v>#N/A</v>
      </c>
      <c r="O46" s="192">
        <v>1</v>
      </c>
      <c r="P46" s="191">
        <v>1.6467540227619305E-2</v>
      </c>
      <c r="Q46" s="191">
        <v>0</v>
      </c>
      <c r="R46" s="191">
        <v>0</v>
      </c>
      <c r="S46" s="191" t="str">
        <v>#N/A</v>
      </c>
      <c r="T46" s="191" t="str">
        <v>#N/A</v>
      </c>
      <c r="U46" s="207" t="str">
        <v>#N/A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>
        <v>0.94207721334080663</v>
      </c>
      <c r="B47" s="177">
        <v>45944</v>
      </c>
      <c r="C47" s="187">
        <v>4334.3033467067025</v>
      </c>
      <c r="D47" s="187">
        <v>1000000</v>
      </c>
      <c r="E47" s="177">
        <v>45852</v>
      </c>
      <c r="F47" s="177">
        <v>45944</v>
      </c>
      <c r="G47" s="186">
        <v>92</v>
      </c>
      <c r="H47" s="188" t="str">
        <v>JPYLibor3M Actual/360</v>
      </c>
      <c r="I47" s="189">
        <v>2</v>
      </c>
      <c r="J47" s="177">
        <v>45848</v>
      </c>
      <c r="K47" s="186" t="str">
        <v>Actual/360</v>
      </c>
      <c r="L47" s="190">
        <v>0.25555555555555554</v>
      </c>
      <c r="M47" s="191">
        <v>1.6960317443634926E-2</v>
      </c>
      <c r="N47" s="191" t="str">
        <v>#N/A</v>
      </c>
      <c r="O47" s="192">
        <v>1</v>
      </c>
      <c r="P47" s="191">
        <v>1.6960317443634926E-2</v>
      </c>
      <c r="Q47" s="191">
        <v>0</v>
      </c>
      <c r="R47" s="191">
        <v>0</v>
      </c>
      <c r="S47" s="191" t="str">
        <v>#N/A</v>
      </c>
      <c r="T47" s="191" t="str">
        <v>#N/A</v>
      </c>
      <c r="U47" s="207" t="str">
        <v>#N/A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>
        <v>0.93833100191316721</v>
      </c>
      <c r="B48" s="177">
        <v>46036</v>
      </c>
      <c r="C48" s="187">
        <v>4457.1823934627109</v>
      </c>
      <c r="D48" s="187">
        <v>1000000</v>
      </c>
      <c r="E48" s="177">
        <v>45944</v>
      </c>
      <c r="F48" s="177">
        <v>46036</v>
      </c>
      <c r="G48" s="186">
        <v>92</v>
      </c>
      <c r="H48" s="188" t="str">
        <v>JPYLibor3M Actual/360</v>
      </c>
      <c r="I48" s="189">
        <v>2</v>
      </c>
      <c r="J48" s="177">
        <v>45940</v>
      </c>
      <c r="K48" s="186" t="str">
        <v>Actual/360</v>
      </c>
      <c r="L48" s="190">
        <v>0.25555555555555554</v>
      </c>
      <c r="M48" s="191">
        <v>1.7441148496158434E-2</v>
      </c>
      <c r="N48" s="191" t="str">
        <v>#N/A</v>
      </c>
      <c r="O48" s="192">
        <v>1</v>
      </c>
      <c r="P48" s="191">
        <v>1.7441148496158434E-2</v>
      </c>
      <c r="Q48" s="191">
        <v>0</v>
      </c>
      <c r="R48" s="191">
        <v>0</v>
      </c>
      <c r="S48" s="191" t="str">
        <v>#N/A</v>
      </c>
      <c r="T48" s="191" t="str">
        <v>#N/A</v>
      </c>
      <c r="U48" s="207" t="str">
        <v>#N/A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>
        <v>0.93455239864903294</v>
      </c>
      <c r="B49" s="177">
        <v>46126</v>
      </c>
      <c r="C49" s="187">
        <v>4475.4511662286059</v>
      </c>
      <c r="D49" s="187">
        <v>1000000</v>
      </c>
      <c r="E49" s="177">
        <v>46036</v>
      </c>
      <c r="F49" s="177">
        <v>46126</v>
      </c>
      <c r="G49" s="186">
        <v>90</v>
      </c>
      <c r="H49" s="188" t="str">
        <v>JPYLibor3M Actual/360</v>
      </c>
      <c r="I49" s="189">
        <v>2</v>
      </c>
      <c r="J49" s="177">
        <v>46034</v>
      </c>
      <c r="K49" s="186" t="str">
        <v>Actual/360</v>
      </c>
      <c r="L49" s="190">
        <v>0.25</v>
      </c>
      <c r="M49" s="191">
        <v>1.7901804664914422E-2</v>
      </c>
      <c r="N49" s="191" t="str">
        <v>#N/A</v>
      </c>
      <c r="O49" s="192">
        <v>1</v>
      </c>
      <c r="P49" s="191">
        <v>1.7901804664914422E-2</v>
      </c>
      <c r="Q49" s="191">
        <v>0</v>
      </c>
      <c r="R49" s="191">
        <v>0</v>
      </c>
      <c r="S49" s="191" t="str">
        <v>#N/A</v>
      </c>
      <c r="T49" s="191" t="str">
        <v>#N/A</v>
      </c>
      <c r="U49" s="207" t="str">
        <v>#N/A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>
        <v>0.93062852555845132</v>
      </c>
      <c r="B50" s="177">
        <v>46217</v>
      </c>
      <c r="C50" s="187">
        <v>4637.789578521013</v>
      </c>
      <c r="D50" s="187">
        <v>1000000</v>
      </c>
      <c r="E50" s="177">
        <v>46126</v>
      </c>
      <c r="F50" s="177">
        <v>46217</v>
      </c>
      <c r="G50" s="186">
        <v>91</v>
      </c>
      <c r="H50" s="188" t="str">
        <v>JPYLibor3M Actual/360</v>
      </c>
      <c r="I50" s="189">
        <v>2</v>
      </c>
      <c r="J50" s="177">
        <v>46122</v>
      </c>
      <c r="K50" s="186" t="str">
        <v>Actual/360</v>
      </c>
      <c r="L50" s="190">
        <v>0.25277777777777777</v>
      </c>
      <c r="M50" s="191">
        <v>1.8347299431511699E-2</v>
      </c>
      <c r="N50" s="191" t="str">
        <v>#N/A</v>
      </c>
      <c r="O50" s="192">
        <v>1</v>
      </c>
      <c r="P50" s="191">
        <v>1.8347299431511699E-2</v>
      </c>
      <c r="Q50" s="191">
        <v>0</v>
      </c>
      <c r="R50" s="191">
        <v>0</v>
      </c>
      <c r="S50" s="191" t="str">
        <v>#N/A</v>
      </c>
      <c r="T50" s="191" t="str">
        <v>#N/A</v>
      </c>
      <c r="U50" s="207" t="str">
        <v>#N/A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>
        <v>0.92656632626577962</v>
      </c>
      <c r="B51" s="177">
        <v>46309</v>
      </c>
      <c r="C51" s="187">
        <v>4800.2691096669105</v>
      </c>
      <c r="D51" s="187">
        <v>1000000</v>
      </c>
      <c r="E51" s="177">
        <v>46217</v>
      </c>
      <c r="F51" s="177">
        <v>46309</v>
      </c>
      <c r="G51" s="186">
        <v>92</v>
      </c>
      <c r="H51" s="188" t="str">
        <v>JPYLibor3M Actual/360</v>
      </c>
      <c r="I51" s="189">
        <v>2</v>
      </c>
      <c r="J51" s="177">
        <v>46213</v>
      </c>
      <c r="K51" s="186" t="str">
        <v>Actual/360</v>
      </c>
      <c r="L51" s="190">
        <v>0.25555555555555554</v>
      </c>
      <c r="M51" s="191">
        <v>1.8783661733479215E-2</v>
      </c>
      <c r="N51" s="191" t="str">
        <v>#N/A</v>
      </c>
      <c r="O51" s="192">
        <v>1</v>
      </c>
      <c r="P51" s="191">
        <v>1.8783661733479215E-2</v>
      </c>
      <c r="Q51" s="191">
        <v>0</v>
      </c>
      <c r="R51" s="191">
        <v>0</v>
      </c>
      <c r="S51" s="191" t="str">
        <v>#N/A</v>
      </c>
      <c r="T51" s="191" t="str">
        <v>#N/A</v>
      </c>
      <c r="U51" s="207" t="str">
        <v>#N/A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>
        <v>0.92241509327862803</v>
      </c>
      <c r="B52" s="177">
        <v>46401</v>
      </c>
      <c r="C52" s="187">
        <v>4908.6238344953081</v>
      </c>
      <c r="D52" s="187">
        <v>1000000</v>
      </c>
      <c r="E52" s="177">
        <v>46309</v>
      </c>
      <c r="F52" s="177">
        <v>46401</v>
      </c>
      <c r="G52" s="186">
        <v>92</v>
      </c>
      <c r="H52" s="188" t="str">
        <v>JPYLibor3M Actual/360</v>
      </c>
      <c r="I52" s="189">
        <v>2</v>
      </c>
      <c r="J52" s="177">
        <v>46307</v>
      </c>
      <c r="K52" s="186" t="str">
        <v>Actual/360</v>
      </c>
      <c r="L52" s="190">
        <v>0.25555555555555554</v>
      </c>
      <c r="M52" s="191">
        <v>1.9207658482807727E-2</v>
      </c>
      <c r="N52" s="191" t="str">
        <v>#N/A</v>
      </c>
      <c r="O52" s="192">
        <v>1</v>
      </c>
      <c r="P52" s="191">
        <v>1.9207658482807723E-2</v>
      </c>
      <c r="Q52" s="191">
        <v>3.4694469519536142E-18</v>
      </c>
      <c r="R52" s="191">
        <v>0</v>
      </c>
      <c r="S52" s="191" t="str">
        <v>#N/A</v>
      </c>
      <c r="T52" s="191" t="str">
        <v>#N/A</v>
      </c>
      <c r="U52" s="207" t="str">
        <v>#N/A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>
        <v>0.91827346691312017</v>
      </c>
      <c r="B53" s="177">
        <v>46491</v>
      </c>
      <c r="C53" s="187">
        <v>4902.9753210314566</v>
      </c>
      <c r="D53" s="187">
        <v>1000000</v>
      </c>
      <c r="E53" s="177">
        <v>46401</v>
      </c>
      <c r="F53" s="177">
        <v>46491</v>
      </c>
      <c r="G53" s="186">
        <v>90</v>
      </c>
      <c r="H53" s="188" t="str">
        <v>JPYLibor3M Actual/360</v>
      </c>
      <c r="I53" s="189">
        <v>2</v>
      </c>
      <c r="J53" s="177">
        <v>46399</v>
      </c>
      <c r="K53" s="186" t="str">
        <v>Actual/360</v>
      </c>
      <c r="L53" s="190">
        <v>0.25</v>
      </c>
      <c r="M53" s="191">
        <v>1.9611901284125825E-2</v>
      </c>
      <c r="N53" s="191" t="str">
        <v>#N/A</v>
      </c>
      <c r="O53" s="192">
        <v>1</v>
      </c>
      <c r="P53" s="191">
        <v>1.9611901284125821E-2</v>
      </c>
      <c r="Q53" s="191">
        <v>3.4694469519536142E-18</v>
      </c>
      <c r="R53" s="191">
        <v>0</v>
      </c>
      <c r="S53" s="191" t="str">
        <v>#N/A</v>
      </c>
      <c r="T53" s="191" t="str">
        <v>#N/A</v>
      </c>
      <c r="U53" s="207" t="str">
        <v>#N/A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>
        <v>0.91401020565938906</v>
      </c>
      <c r="B54" s="177">
        <v>46582</v>
      </c>
      <c r="C54" s="187">
        <v>5055.9451242651039</v>
      </c>
      <c r="D54" s="187">
        <v>1000000</v>
      </c>
      <c r="E54" s="177">
        <v>46491</v>
      </c>
      <c r="F54" s="177">
        <v>46582</v>
      </c>
      <c r="G54" s="186">
        <v>91</v>
      </c>
      <c r="H54" s="188" t="str">
        <v>JPYLibor3M Actual/360</v>
      </c>
      <c r="I54" s="189">
        <v>2</v>
      </c>
      <c r="J54" s="177">
        <v>46489</v>
      </c>
      <c r="K54" s="186" t="str">
        <v>Actual/360</v>
      </c>
      <c r="L54" s="190">
        <v>0.25277777777777777</v>
      </c>
      <c r="M54" s="191">
        <v>2.0001541150938874E-2</v>
      </c>
      <c r="N54" s="191" t="str">
        <v>#N/A</v>
      </c>
      <c r="O54" s="192">
        <v>1</v>
      </c>
      <c r="P54" s="191">
        <v>2.0001541150938874E-2</v>
      </c>
      <c r="Q54" s="191">
        <v>0</v>
      </c>
      <c r="R54" s="191">
        <v>0</v>
      </c>
      <c r="S54" s="191" t="str">
        <v>#N/A</v>
      </c>
      <c r="T54" s="191" t="str">
        <v>#N/A</v>
      </c>
      <c r="U54" s="207" t="str">
        <v>#N/A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>
        <v>0.90962833168195634</v>
      </c>
      <c r="B55" s="177">
        <v>46674</v>
      </c>
      <c r="C55" s="187">
        <v>5208.5826952759089</v>
      </c>
      <c r="D55" s="187">
        <v>1000000</v>
      </c>
      <c r="E55" s="177">
        <v>46582</v>
      </c>
      <c r="F55" s="177">
        <v>46674</v>
      </c>
      <c r="G55" s="186">
        <v>92</v>
      </c>
      <c r="H55" s="188" t="str">
        <v>JPYLibor3M Actual/360</v>
      </c>
      <c r="I55" s="189">
        <v>2</v>
      </c>
      <c r="J55" s="177">
        <v>46580</v>
      </c>
      <c r="K55" s="186" t="str">
        <v>Actual/360</v>
      </c>
      <c r="L55" s="190">
        <v>0.25555555555555554</v>
      </c>
      <c r="M55" s="191">
        <v>2.0381410546731819E-2</v>
      </c>
      <c r="N55" s="191" t="str">
        <v>#N/A</v>
      </c>
      <c r="O55" s="192">
        <v>1</v>
      </c>
      <c r="P55" s="191">
        <v>2.0381410546731822E-2</v>
      </c>
      <c r="Q55" s="191">
        <v>-3.4694469519536142E-18</v>
      </c>
      <c r="R55" s="191">
        <v>0</v>
      </c>
      <c r="S55" s="191" t="str">
        <v>#N/A</v>
      </c>
      <c r="T55" s="191" t="str">
        <v>#N/A</v>
      </c>
      <c r="U55" s="207" t="str">
        <v>#N/A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>
        <v>0.90517983557450787</v>
      </c>
      <c r="B56" s="177">
        <v>46766</v>
      </c>
      <c r="C56" s="187">
        <v>5302.394405538369</v>
      </c>
      <c r="D56" s="187">
        <v>1000000</v>
      </c>
      <c r="E56" s="177">
        <v>46674</v>
      </c>
      <c r="F56" s="177">
        <v>46766</v>
      </c>
      <c r="G56" s="186">
        <v>92</v>
      </c>
      <c r="H56" s="188" t="str">
        <v>JPYLibor3M Actual/360</v>
      </c>
      <c r="I56" s="189">
        <v>2</v>
      </c>
      <c r="J56" s="177">
        <v>46672</v>
      </c>
      <c r="K56" s="186" t="str">
        <v>Actual/360</v>
      </c>
      <c r="L56" s="190">
        <v>0.25555555555555554</v>
      </c>
      <c r="M56" s="191">
        <v>2.0748499847758835E-2</v>
      </c>
      <c r="N56" s="191" t="str">
        <v>#N/A</v>
      </c>
      <c r="O56" s="192">
        <v>1</v>
      </c>
      <c r="P56" s="191">
        <v>2.0748499847758835E-2</v>
      </c>
      <c r="Q56" s="191">
        <v>0</v>
      </c>
      <c r="R56" s="191">
        <v>0</v>
      </c>
      <c r="S56" s="191" t="str">
        <v>#N/A</v>
      </c>
      <c r="T56" s="191" t="str">
        <v>#N/A</v>
      </c>
      <c r="U56" s="207" t="str">
        <v>#N/A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>
        <v>0.90052218000839257</v>
      </c>
      <c r="B57" s="177">
        <v>46861</v>
      </c>
      <c r="C57" s="187">
        <v>5570.3462237302047</v>
      </c>
      <c r="D57" s="187">
        <v>1000000</v>
      </c>
      <c r="E57" s="177">
        <v>46766</v>
      </c>
      <c r="F57" s="177">
        <v>46861</v>
      </c>
      <c r="G57" s="186">
        <v>95</v>
      </c>
      <c r="H57" s="188" t="str">
        <v>JPYLibor3M Actual/360</v>
      </c>
      <c r="I57" s="189">
        <v>2</v>
      </c>
      <c r="J57" s="177">
        <v>46764</v>
      </c>
      <c r="K57" s="186" t="str">
        <v>Actual/360</v>
      </c>
      <c r="L57" s="190">
        <v>0.2638888888888889</v>
      </c>
      <c r="M57" s="191">
        <v>2.1108680426767092E-2</v>
      </c>
      <c r="N57" s="191" t="str">
        <v>#N/A</v>
      </c>
      <c r="O57" s="192">
        <v>1</v>
      </c>
      <c r="P57" s="191">
        <v>2.1108680426767092E-2</v>
      </c>
      <c r="Q57" s="191">
        <v>0</v>
      </c>
      <c r="R57" s="191">
        <v>0</v>
      </c>
      <c r="S57" s="191" t="str">
        <v>#N/A</v>
      </c>
      <c r="T57" s="191" t="str">
        <v>#N/A</v>
      </c>
      <c r="U57" s="207" t="str">
        <v>#N/A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>
        <v>0.89620463850914267</v>
      </c>
      <c r="B58" s="177">
        <v>46948</v>
      </c>
      <c r="C58" s="187">
        <v>5180.9197780932082</v>
      </c>
      <c r="D58" s="187">
        <v>1000000</v>
      </c>
      <c r="E58" s="177">
        <v>46861</v>
      </c>
      <c r="F58" s="177">
        <v>46948</v>
      </c>
      <c r="G58" s="186">
        <v>87</v>
      </c>
      <c r="H58" s="188" t="str">
        <v>JPYLibor3M Actual/360</v>
      </c>
      <c r="I58" s="189">
        <v>2</v>
      </c>
      <c r="J58" s="177">
        <v>46855</v>
      </c>
      <c r="K58" s="186" t="str">
        <v>Actual/360</v>
      </c>
      <c r="L58" s="190">
        <v>0.24166666666666667</v>
      </c>
      <c r="M58" s="191">
        <v>2.143828873693741E-2</v>
      </c>
      <c r="N58" s="191" t="str">
        <v>#N/A</v>
      </c>
      <c r="O58" s="192">
        <v>1</v>
      </c>
      <c r="P58" s="191">
        <v>2.1438288736937407E-2</v>
      </c>
      <c r="Q58" s="191">
        <v>3.4694469519536142E-18</v>
      </c>
      <c r="R58" s="191">
        <v>0</v>
      </c>
      <c r="S58" s="191" t="str">
        <v>#N/A</v>
      </c>
      <c r="T58" s="191" t="str">
        <v>#N/A</v>
      </c>
      <c r="U58" s="207" t="str">
        <v>#N/A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>
        <v>0.89148907438149816</v>
      </c>
      <c r="B59" s="177">
        <v>47042</v>
      </c>
      <c r="C59" s="187">
        <v>5682.1614150091018</v>
      </c>
      <c r="D59" s="187">
        <v>1000000</v>
      </c>
      <c r="E59" s="177">
        <v>46948</v>
      </c>
      <c r="F59" s="177">
        <v>47042</v>
      </c>
      <c r="G59" s="186">
        <v>94</v>
      </c>
      <c r="H59" s="188" t="str">
        <v>JPYLibor3M Actual/360</v>
      </c>
      <c r="I59" s="189">
        <v>2</v>
      </c>
      <c r="J59" s="177">
        <v>46946</v>
      </c>
      <c r="K59" s="186" t="str">
        <v>Actual/360</v>
      </c>
      <c r="L59" s="190">
        <v>0.26111111111111113</v>
      </c>
      <c r="M59" s="191">
        <v>2.1761469248971026E-2</v>
      </c>
      <c r="N59" s="191" t="str">
        <v>#N/A</v>
      </c>
      <c r="O59" s="192">
        <v>1</v>
      </c>
      <c r="P59" s="191">
        <v>2.1761469248971026E-2</v>
      </c>
      <c r="Q59" s="191">
        <v>0</v>
      </c>
      <c r="R59" s="191">
        <v>0</v>
      </c>
      <c r="S59" s="191" t="str">
        <v>#N/A</v>
      </c>
      <c r="T59" s="191" t="str">
        <v>#N/A</v>
      </c>
      <c r="U59" s="207" t="str">
        <v>#N/A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>
        <v>0.88687905241156906</v>
      </c>
      <c r="B60" s="177">
        <v>47133</v>
      </c>
      <c r="C60" s="187">
        <v>5579.0509999487094</v>
      </c>
      <c r="D60" s="187">
        <v>1000000</v>
      </c>
      <c r="E60" s="177">
        <v>47042</v>
      </c>
      <c r="F60" s="177">
        <v>47133</v>
      </c>
      <c r="G60" s="186">
        <v>91</v>
      </c>
      <c r="H60" s="188" t="str">
        <v>JPYLibor3M Actual/360</v>
      </c>
      <c r="I60" s="189">
        <v>2</v>
      </c>
      <c r="J60" s="177">
        <v>47038</v>
      </c>
      <c r="K60" s="186" t="str">
        <v>Actual/360</v>
      </c>
      <c r="L60" s="190">
        <v>0.25277777777777777</v>
      </c>
      <c r="M60" s="191">
        <v>2.2070970988808083E-2</v>
      </c>
      <c r="N60" s="191" t="str">
        <v>#N/A</v>
      </c>
      <c r="O60" s="192">
        <v>1</v>
      </c>
      <c r="P60" s="191">
        <v>2.2070970988808083E-2</v>
      </c>
      <c r="Q60" s="191">
        <v>0</v>
      </c>
      <c r="R60" s="191">
        <v>0</v>
      </c>
      <c r="S60" s="191" t="str">
        <v>#N/A</v>
      </c>
      <c r="T60" s="191" t="str">
        <v>#N/A</v>
      </c>
      <c r="U60" s="207" t="str">
        <v>#N/A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>
        <v>0.88222986275725268</v>
      </c>
      <c r="B61" s="177">
        <v>47224</v>
      </c>
      <c r="C61" s="187">
        <v>5652.9147544464022</v>
      </c>
      <c r="D61" s="187">
        <v>1000000</v>
      </c>
      <c r="E61" s="177">
        <v>47133</v>
      </c>
      <c r="F61" s="177">
        <v>47224</v>
      </c>
      <c r="G61" s="186">
        <v>91</v>
      </c>
      <c r="H61" s="188" t="str">
        <v>JPYLibor3M Actual/360</v>
      </c>
      <c r="I61" s="189">
        <v>2</v>
      </c>
      <c r="J61" s="177">
        <v>47129</v>
      </c>
      <c r="K61" s="186" t="str">
        <v>Actual/360</v>
      </c>
      <c r="L61" s="190">
        <v>0.25277777777777777</v>
      </c>
      <c r="M61" s="191">
        <v>2.2363179248359396E-2</v>
      </c>
      <c r="N61" s="191" t="str">
        <v>#N/A</v>
      </c>
      <c r="O61" s="192">
        <v>1</v>
      </c>
      <c r="P61" s="191">
        <v>2.2363179248359399E-2</v>
      </c>
      <c r="Q61" s="191">
        <v>-3.4694469519536142E-18</v>
      </c>
      <c r="R61" s="191">
        <v>0</v>
      </c>
      <c r="S61" s="191" t="str">
        <v>#N/A</v>
      </c>
      <c r="T61" s="191" t="str">
        <v>#N/A</v>
      </c>
      <c r="U61" s="207" t="str">
        <v>#N/A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>
        <v>0.87754642604546385</v>
      </c>
      <c r="B62" s="177">
        <v>47315</v>
      </c>
      <c r="C62" s="187">
        <v>5723.2243247802298</v>
      </c>
      <c r="D62" s="187">
        <v>1000000</v>
      </c>
      <c r="E62" s="177">
        <v>47224</v>
      </c>
      <c r="F62" s="177">
        <v>47315</v>
      </c>
      <c r="G62" s="186">
        <v>91</v>
      </c>
      <c r="H62" s="188" t="str">
        <v>JPYLibor3M Actual/360</v>
      </c>
      <c r="I62" s="189">
        <v>2</v>
      </c>
      <c r="J62" s="177">
        <v>47220</v>
      </c>
      <c r="K62" s="186" t="str">
        <v>Actual/360</v>
      </c>
      <c r="L62" s="190">
        <v>0.25277777777777777</v>
      </c>
      <c r="M62" s="191">
        <v>2.264132699913058E-2</v>
      </c>
      <c r="N62" s="191" t="str">
        <v>#N/A</v>
      </c>
      <c r="O62" s="192">
        <v>1</v>
      </c>
      <c r="P62" s="191">
        <v>2.264132699913058E-2</v>
      </c>
      <c r="Q62" s="191">
        <v>0</v>
      </c>
      <c r="R62" s="191">
        <v>0</v>
      </c>
      <c r="S62" s="191" t="str">
        <v>#N/A</v>
      </c>
      <c r="T62" s="191" t="str">
        <v>#N/A</v>
      </c>
      <c r="U62" s="207" t="str">
        <v>#N/A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>
        <v>0.8728335923464261</v>
      </c>
      <c r="B63" s="177">
        <v>47406</v>
      </c>
      <c r="C63" s="187">
        <v>5789.778043576498</v>
      </c>
      <c r="D63" s="187">
        <v>1000000</v>
      </c>
      <c r="E63" s="177">
        <v>47315</v>
      </c>
      <c r="F63" s="177">
        <v>47406</v>
      </c>
      <c r="G63" s="186">
        <v>91</v>
      </c>
      <c r="H63" s="188" t="str">
        <v>JPYLibor3M Actual/360</v>
      </c>
      <c r="I63" s="189">
        <v>2</v>
      </c>
      <c r="J63" s="177">
        <v>47311</v>
      </c>
      <c r="K63" s="186" t="str">
        <v>Actual/360</v>
      </c>
      <c r="L63" s="190">
        <v>0.25277777777777777</v>
      </c>
      <c r="M63" s="191">
        <v>2.2904616436126807E-2</v>
      </c>
      <c r="N63" s="191" t="str">
        <v>#N/A</v>
      </c>
      <c r="O63" s="192">
        <v>1</v>
      </c>
      <c r="P63" s="191">
        <v>2.2904616436126811E-2</v>
      </c>
      <c r="Q63" s="191">
        <v>-3.4694469519536142E-18</v>
      </c>
      <c r="R63" s="191">
        <v>0</v>
      </c>
      <c r="S63" s="191" t="str">
        <v>#N/A</v>
      </c>
      <c r="T63" s="191" t="str">
        <v>#N/A</v>
      </c>
      <c r="U63" s="207" t="str">
        <v>#N/A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>
        <v>0.86809617971437425</v>
      </c>
      <c r="B64" s="177">
        <v>47497</v>
      </c>
      <c r="C64" s="187">
        <v>5851.7714301207225</v>
      </c>
      <c r="D64" s="187">
        <v>1000000</v>
      </c>
      <c r="E64" s="177">
        <v>47406</v>
      </c>
      <c r="F64" s="177">
        <v>47497</v>
      </c>
      <c r="G64" s="186">
        <v>91</v>
      </c>
      <c r="H64" s="188" t="str">
        <v>JPYLibor3M Actual/360</v>
      </c>
      <c r="I64" s="189">
        <v>2</v>
      </c>
      <c r="J64" s="177">
        <v>47402</v>
      </c>
      <c r="K64" s="186" t="str">
        <v>Actual/360</v>
      </c>
      <c r="L64" s="190">
        <v>0.25277777777777777</v>
      </c>
      <c r="M64" s="191">
        <v>2.3149864998279781E-2</v>
      </c>
      <c r="N64" s="191" t="str">
        <v>#N/A</v>
      </c>
      <c r="O64" s="192">
        <v>1</v>
      </c>
      <c r="P64" s="191">
        <v>2.3149864998279781E-2</v>
      </c>
      <c r="Q64" s="191">
        <v>0</v>
      </c>
      <c r="R64" s="191">
        <v>0</v>
      </c>
      <c r="S64" s="191" t="str">
        <v>#N/A</v>
      </c>
      <c r="T64" s="191" t="str">
        <v>#N/A</v>
      </c>
      <c r="U64" s="207" t="str">
        <v>#N/A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>
        <v>0.86333893181829602</v>
      </c>
      <c r="B65" s="177">
        <v>47588</v>
      </c>
      <c r="C65" s="187">
        <v>5909.0026956549736</v>
      </c>
      <c r="D65" s="187">
        <v>1000000</v>
      </c>
      <c r="E65" s="177">
        <v>47497</v>
      </c>
      <c r="F65" s="177">
        <v>47588</v>
      </c>
      <c r="G65" s="186">
        <v>91</v>
      </c>
      <c r="H65" s="188" t="str">
        <v>JPYLibor3M Actual/360</v>
      </c>
      <c r="I65" s="189">
        <v>2</v>
      </c>
      <c r="J65" s="177">
        <v>47493</v>
      </c>
      <c r="K65" s="186" t="str">
        <v>Actual/360</v>
      </c>
      <c r="L65" s="190">
        <v>0.25277777777777777</v>
      </c>
      <c r="M65" s="191">
        <v>2.3376274400393304E-2</v>
      </c>
      <c r="N65" s="191" t="str">
        <v>#N/A</v>
      </c>
      <c r="O65" s="192">
        <v>1</v>
      </c>
      <c r="P65" s="191">
        <v>2.3376274400393308E-2</v>
      </c>
      <c r="Q65" s="191">
        <v>-3.4694469519536142E-18</v>
      </c>
      <c r="R65" s="191">
        <v>0</v>
      </c>
      <c r="S65" s="191" t="str">
        <v>#N/A</v>
      </c>
      <c r="T65" s="191" t="str">
        <v>#N/A</v>
      </c>
      <c r="U65" s="207" t="str">
        <v>#N/A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>
        <v>0.85856650269858681</v>
      </c>
      <c r="B66" s="177">
        <v>47679</v>
      </c>
      <c r="C66" s="187">
        <v>5961.4710268924846</v>
      </c>
      <c r="D66" s="187">
        <v>1000000</v>
      </c>
      <c r="E66" s="177">
        <v>47588</v>
      </c>
      <c r="F66" s="177">
        <v>47679</v>
      </c>
      <c r="G66" s="186">
        <v>91</v>
      </c>
      <c r="H66" s="188" t="str">
        <v>JPYLibor3M Actual/360</v>
      </c>
      <c r="I66" s="189">
        <v>2</v>
      </c>
      <c r="J66" s="177">
        <v>47584</v>
      </c>
      <c r="K66" s="186" t="str">
        <v>Actual/360</v>
      </c>
      <c r="L66" s="190">
        <v>0.25277777777777777</v>
      </c>
      <c r="M66" s="191">
        <v>2.3583841425069169E-2</v>
      </c>
      <c r="N66" s="191" t="str">
        <v>#N/A</v>
      </c>
      <c r="O66" s="192">
        <v>1</v>
      </c>
      <c r="P66" s="191">
        <v>2.3583841425069169E-2</v>
      </c>
      <c r="Q66" s="191">
        <v>0</v>
      </c>
      <c r="R66" s="191">
        <v>0</v>
      </c>
      <c r="S66" s="191" t="str">
        <v>#N/A</v>
      </c>
      <c r="T66" s="191" t="str">
        <v>#N/A</v>
      </c>
      <c r="U66" s="207" t="str">
        <v>#N/A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>
        <v>0.85378345582833159</v>
      </c>
      <c r="B67" s="177">
        <v>47770</v>
      </c>
      <c r="C67" s="187">
        <v>6009.1756782032489</v>
      </c>
      <c r="D67" s="187">
        <v>1000000</v>
      </c>
      <c r="E67" s="177">
        <v>47679</v>
      </c>
      <c r="F67" s="177">
        <v>47770</v>
      </c>
      <c r="G67" s="186">
        <v>91</v>
      </c>
      <c r="H67" s="188" t="str">
        <v>JPYLibor3M Actual/360</v>
      </c>
      <c r="I67" s="189">
        <v>2</v>
      </c>
      <c r="J67" s="177">
        <v>47675</v>
      </c>
      <c r="K67" s="186" t="str">
        <v>Actual/360</v>
      </c>
      <c r="L67" s="190">
        <v>0.25277777777777777</v>
      </c>
      <c r="M67" s="191">
        <v>2.3772563122562304E-2</v>
      </c>
      <c r="N67" s="191" t="str">
        <v>#N/A</v>
      </c>
      <c r="O67" s="192">
        <v>1</v>
      </c>
      <c r="P67" s="191">
        <v>2.3772563122562304E-2</v>
      </c>
      <c r="Q67" s="191">
        <v>0</v>
      </c>
      <c r="R67" s="191">
        <v>0</v>
      </c>
      <c r="S67" s="191" t="str">
        <v>#N/A</v>
      </c>
      <c r="T67" s="191" t="str">
        <v>#N/A</v>
      </c>
      <c r="U67" s="207" t="str">
        <v>#N/A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>
        <v>0.84894161718799421</v>
      </c>
      <c r="B68" s="177">
        <v>47862</v>
      </c>
      <c r="C68" s="187">
        <v>6119.0465998974823</v>
      </c>
      <c r="D68" s="187">
        <v>1000000</v>
      </c>
      <c r="E68" s="177">
        <v>47770</v>
      </c>
      <c r="F68" s="177">
        <v>47862</v>
      </c>
      <c r="G68" s="186">
        <v>92</v>
      </c>
      <c r="H68" s="188" t="str">
        <v>JPYLibor3M Actual/360</v>
      </c>
      <c r="I68" s="189">
        <v>2</v>
      </c>
      <c r="J68" s="177">
        <v>47766</v>
      </c>
      <c r="K68" s="186" t="str">
        <v>Actual/360</v>
      </c>
      <c r="L68" s="190">
        <v>0.25555555555555554</v>
      </c>
      <c r="M68" s="191">
        <v>2.394409539090319E-2</v>
      </c>
      <c r="N68" s="191" t="str">
        <v>#N/A</v>
      </c>
      <c r="O68" s="192">
        <v>1</v>
      </c>
      <c r="P68" s="191">
        <v>2.394409539090319E-2</v>
      </c>
      <c r="Q68" s="191">
        <v>0</v>
      </c>
      <c r="R68" s="191">
        <v>0</v>
      </c>
      <c r="S68" s="191" t="str">
        <v>#N/A</v>
      </c>
      <c r="T68" s="191" t="str">
        <v>#N/A</v>
      </c>
      <c r="U68" s="207" t="str">
        <v>#N/A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>
        <v>0.84415066432040609</v>
      </c>
      <c r="B69" s="177">
        <v>47953</v>
      </c>
      <c r="C69" s="187">
        <v>6090.6843350505569</v>
      </c>
      <c r="D69" s="187">
        <v>1000000</v>
      </c>
      <c r="E69" s="177">
        <v>47862</v>
      </c>
      <c r="F69" s="177">
        <v>47953</v>
      </c>
      <c r="G69" s="186">
        <v>91</v>
      </c>
      <c r="H69" s="188" t="str">
        <v>JPYLibor3M Actual/360</v>
      </c>
      <c r="I69" s="189">
        <v>2</v>
      </c>
      <c r="J69" s="177">
        <v>47858</v>
      </c>
      <c r="K69" s="186" t="str">
        <v>Actual/360</v>
      </c>
      <c r="L69" s="190">
        <v>0.25277777777777777</v>
      </c>
      <c r="M69" s="191">
        <v>2.4095014951848355E-2</v>
      </c>
      <c r="N69" s="191" t="str">
        <v>#N/A</v>
      </c>
      <c r="O69" s="192">
        <v>1</v>
      </c>
      <c r="P69" s="191">
        <v>2.4095014951848355E-2</v>
      </c>
      <c r="Q69" s="191">
        <v>0</v>
      </c>
      <c r="R69" s="191">
        <v>0</v>
      </c>
      <c r="S69" s="191" t="str">
        <v>#N/A</v>
      </c>
      <c r="T69" s="191" t="str">
        <v>#N/A</v>
      </c>
      <c r="U69" s="207" t="str">
        <v>#N/A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>
        <v>0.83941487197641418</v>
      </c>
      <c r="B70" s="177">
        <v>48043</v>
      </c>
      <c r="C70" s="187">
        <v>6056.377148696557</v>
      </c>
      <c r="D70" s="187">
        <v>1000000</v>
      </c>
      <c r="E70" s="177">
        <v>47953</v>
      </c>
      <c r="F70" s="177">
        <v>48043</v>
      </c>
      <c r="G70" s="186">
        <v>90</v>
      </c>
      <c r="H70" s="188" t="str">
        <v>JPYLibor3M Actual/360</v>
      </c>
      <c r="I70" s="189">
        <v>2</v>
      </c>
      <c r="J70" s="177">
        <v>47947</v>
      </c>
      <c r="K70" s="186" t="str">
        <v>Actual/360</v>
      </c>
      <c r="L70" s="190">
        <v>0.25</v>
      </c>
      <c r="M70" s="191">
        <v>2.4225508594786227E-2</v>
      </c>
      <c r="N70" s="191" t="str">
        <v>#N/A</v>
      </c>
      <c r="O70" s="192">
        <v>1</v>
      </c>
      <c r="P70" s="191">
        <v>2.4225508594786227E-2</v>
      </c>
      <c r="Q70" s="191">
        <v>0</v>
      </c>
      <c r="R70" s="191">
        <v>0</v>
      </c>
      <c r="S70" s="191" t="str">
        <v>#N/A</v>
      </c>
      <c r="T70" s="191" t="str">
        <v>#N/A</v>
      </c>
      <c r="U70" s="207" t="str">
        <v>#N/A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>
        <v>0.83458066444142998</v>
      </c>
      <c r="B71" s="177">
        <v>48135</v>
      </c>
      <c r="C71" s="187">
        <v>6220.3043356217067</v>
      </c>
      <c r="D71" s="187">
        <v>1000000</v>
      </c>
      <c r="E71" s="177">
        <v>48043</v>
      </c>
      <c r="F71" s="177">
        <v>48135</v>
      </c>
      <c r="G71" s="186">
        <v>92</v>
      </c>
      <c r="H71" s="188" t="str">
        <v>JPYLibor3M Actual/360</v>
      </c>
      <c r="I71" s="189">
        <v>2</v>
      </c>
      <c r="J71" s="177">
        <v>48039</v>
      </c>
      <c r="K71" s="186" t="str">
        <v>Actual/360</v>
      </c>
      <c r="L71" s="190">
        <v>0.25555555555555554</v>
      </c>
      <c r="M71" s="191">
        <v>2.4340321313302334E-2</v>
      </c>
      <c r="N71" s="191" t="str">
        <v>#N/A</v>
      </c>
      <c r="O71" s="192">
        <v>1</v>
      </c>
      <c r="P71" s="191">
        <v>2.4340321313302334E-2</v>
      </c>
      <c r="Q71" s="191">
        <v>0</v>
      </c>
      <c r="R71" s="191">
        <v>0</v>
      </c>
      <c r="S71" s="191" t="str">
        <v>#N/A</v>
      </c>
      <c r="T71" s="191" t="str">
        <v>#N/A</v>
      </c>
      <c r="U71" s="207" t="str">
        <v>#N/A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>
        <v>0.82975756639648079</v>
      </c>
      <c r="B72" s="177">
        <v>48227</v>
      </c>
      <c r="C72" s="187">
        <v>6244.6575409100806</v>
      </c>
      <c r="D72" s="187">
        <v>1000000</v>
      </c>
      <c r="E72" s="177">
        <v>48135</v>
      </c>
      <c r="F72" s="177">
        <v>48227</v>
      </c>
      <c r="G72" s="186">
        <v>92</v>
      </c>
      <c r="H72" s="188" t="str">
        <v>JPYLibor3M Actual/360</v>
      </c>
      <c r="I72" s="189">
        <v>2</v>
      </c>
      <c r="J72" s="177">
        <v>48131</v>
      </c>
      <c r="K72" s="186" t="str">
        <v>Actual/360</v>
      </c>
      <c r="L72" s="190">
        <v>0.25555555555555554</v>
      </c>
      <c r="M72" s="191">
        <v>2.4435616464430751E-2</v>
      </c>
      <c r="N72" s="191" t="str">
        <v>#N/A</v>
      </c>
      <c r="O72" s="192">
        <v>1</v>
      </c>
      <c r="P72" s="191">
        <v>2.4435616464430755E-2</v>
      </c>
      <c r="Q72" s="191">
        <v>-3.4694469519536142E-18</v>
      </c>
      <c r="R72" s="191">
        <v>0</v>
      </c>
      <c r="S72" s="191" t="str">
        <v>#N/A</v>
      </c>
      <c r="T72" s="191" t="str">
        <v>#N/A</v>
      </c>
      <c r="U72" s="207" t="str">
        <v>#N/A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>
        <v>0.82500188614560332</v>
      </c>
      <c r="B73" s="177">
        <v>48318</v>
      </c>
      <c r="C73" s="187">
        <v>6195.6995615690685</v>
      </c>
      <c r="D73" s="187">
        <v>1000000</v>
      </c>
      <c r="E73" s="177">
        <v>48227</v>
      </c>
      <c r="F73" s="177">
        <v>48318</v>
      </c>
      <c r="G73" s="186">
        <v>91</v>
      </c>
      <c r="H73" s="188" t="str">
        <v>JPYLibor3M Actual/360</v>
      </c>
      <c r="I73" s="189">
        <v>2</v>
      </c>
      <c r="J73" s="177">
        <v>48225</v>
      </c>
      <c r="K73" s="186" t="str">
        <v>Actual/360</v>
      </c>
      <c r="L73" s="190">
        <v>0.25277777777777777</v>
      </c>
      <c r="M73" s="191">
        <v>2.4510459804009503E-2</v>
      </c>
      <c r="N73" s="191" t="str">
        <v>#N/A</v>
      </c>
      <c r="O73" s="192">
        <v>1</v>
      </c>
      <c r="P73" s="191">
        <v>2.45104598040095E-2</v>
      </c>
      <c r="Q73" s="191">
        <v>3.4694469519536142E-18</v>
      </c>
      <c r="R73" s="191">
        <v>0</v>
      </c>
      <c r="S73" s="191" t="str">
        <v>#N/A</v>
      </c>
      <c r="T73" s="191" t="str">
        <v>#N/A</v>
      </c>
      <c r="U73" s="207" t="str">
        <v>#N/A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>
        <v>0.82026505210773126</v>
      </c>
      <c r="B74" s="177">
        <v>48409</v>
      </c>
      <c r="C74" s="187">
        <v>6209.9384903728796</v>
      </c>
      <c r="D74" s="187">
        <v>1000000</v>
      </c>
      <c r="E74" s="177">
        <v>48318</v>
      </c>
      <c r="F74" s="177">
        <v>48409</v>
      </c>
      <c r="G74" s="186">
        <v>91</v>
      </c>
      <c r="H74" s="188" t="str">
        <v>JPYLibor3M Actual/360</v>
      </c>
      <c r="I74" s="189">
        <v>2</v>
      </c>
      <c r="J74" s="177">
        <v>48316</v>
      </c>
      <c r="K74" s="186" t="str">
        <v>Actual/360</v>
      </c>
      <c r="L74" s="190">
        <v>0.25277777777777777</v>
      </c>
      <c r="M74" s="191">
        <v>2.456678963224436E-2</v>
      </c>
      <c r="N74" s="191" t="str">
        <v>#N/A</v>
      </c>
      <c r="O74" s="192">
        <v>1</v>
      </c>
      <c r="P74" s="191">
        <v>2.456678963224436E-2</v>
      </c>
      <c r="Q74" s="191">
        <v>0</v>
      </c>
      <c r="R74" s="191">
        <v>0</v>
      </c>
      <c r="S74" s="191" t="str">
        <v>#N/A</v>
      </c>
      <c r="T74" s="191" t="str">
        <v>#N/A</v>
      </c>
      <c r="U74" s="207" t="str">
        <v>#N/A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>
        <v>0.81549923111798128</v>
      </c>
      <c r="B75" s="177">
        <v>48501</v>
      </c>
      <c r="C75" s="187">
        <v>6288.0046696875979</v>
      </c>
      <c r="D75" s="187">
        <v>1000000</v>
      </c>
      <c r="E75" s="177">
        <v>48409</v>
      </c>
      <c r="F75" s="177">
        <v>48501</v>
      </c>
      <c r="G75" s="186">
        <v>92</v>
      </c>
      <c r="H75" s="188" t="str">
        <v>JPYLibor3M Actual/360</v>
      </c>
      <c r="I75" s="189">
        <v>2</v>
      </c>
      <c r="J75" s="177">
        <v>48407</v>
      </c>
      <c r="K75" s="186" t="str">
        <v>Actual/360</v>
      </c>
      <c r="L75" s="190">
        <v>0.25555555555555554</v>
      </c>
      <c r="M75" s="191">
        <v>2.4605235663994949E-2</v>
      </c>
      <c r="N75" s="191" t="str">
        <v>#N/A</v>
      </c>
      <c r="O75" s="192">
        <v>1</v>
      </c>
      <c r="P75" s="191">
        <v>2.4605235663994945E-2</v>
      </c>
      <c r="Q75" s="191">
        <v>3.4694469519536142E-18</v>
      </c>
      <c r="R75" s="191">
        <v>0</v>
      </c>
      <c r="S75" s="191" t="str">
        <v>#N/A</v>
      </c>
      <c r="T75" s="191" t="str">
        <v>#N/A</v>
      </c>
      <c r="U75" s="207" t="str">
        <v>#N/A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>
        <v>0.81076045412107289</v>
      </c>
      <c r="B76" s="177">
        <v>48593</v>
      </c>
      <c r="C76" s="187">
        <v>6292.759779584323</v>
      </c>
      <c r="D76" s="187">
        <v>1000000</v>
      </c>
      <c r="E76" s="177">
        <v>48501</v>
      </c>
      <c r="F76" s="177">
        <v>48593</v>
      </c>
      <c r="G76" s="186">
        <v>92</v>
      </c>
      <c r="H76" s="188" t="str">
        <v>JPYLibor3M Actual/360</v>
      </c>
      <c r="I76" s="189">
        <v>2</v>
      </c>
      <c r="J76" s="177">
        <v>48499</v>
      </c>
      <c r="K76" s="186" t="str">
        <v>Actual/360</v>
      </c>
      <c r="L76" s="190">
        <v>0.25555555555555554</v>
      </c>
      <c r="M76" s="191">
        <v>2.4623842615764741E-2</v>
      </c>
      <c r="N76" s="191" t="str">
        <v>#N/A</v>
      </c>
      <c r="O76" s="192">
        <v>1</v>
      </c>
      <c r="P76" s="191">
        <v>2.4623842615764741E-2</v>
      </c>
      <c r="Q76" s="191">
        <v>0</v>
      </c>
      <c r="R76" s="191">
        <v>0</v>
      </c>
      <c r="S76" s="191" t="str">
        <v>#N/A</v>
      </c>
      <c r="T76" s="191" t="str">
        <v>#N/A</v>
      </c>
      <c r="U76" s="207" t="str">
        <v>#N/A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>
        <v>0.80615448867932016</v>
      </c>
      <c r="B77" s="177">
        <v>48683</v>
      </c>
      <c r="C77" s="187">
        <v>6155.4090643489708</v>
      </c>
      <c r="D77" s="187">
        <v>1000000</v>
      </c>
      <c r="E77" s="177">
        <v>48593</v>
      </c>
      <c r="F77" s="177">
        <v>48683</v>
      </c>
      <c r="G77" s="186">
        <v>90</v>
      </c>
      <c r="H77" s="188" t="str">
        <v>JPYLibor3M Actual/360</v>
      </c>
      <c r="I77" s="189">
        <v>2</v>
      </c>
      <c r="J77" s="177">
        <v>48591</v>
      </c>
      <c r="K77" s="186" t="str">
        <v>Actual/360</v>
      </c>
      <c r="L77" s="190">
        <v>0.25</v>
      </c>
      <c r="M77" s="191">
        <v>2.4621636257395885E-2</v>
      </c>
      <c r="N77" s="191" t="str">
        <v>#N/A</v>
      </c>
      <c r="O77" s="192">
        <v>1</v>
      </c>
      <c r="P77" s="191">
        <v>2.4621636257395885E-2</v>
      </c>
      <c r="Q77" s="191">
        <v>0</v>
      </c>
      <c r="R77" s="191">
        <v>0</v>
      </c>
      <c r="S77" s="191" t="str">
        <v>#N/A</v>
      </c>
      <c r="T77" s="191" t="str">
        <v>#N/A</v>
      </c>
      <c r="U77" s="207" t="str">
        <v>#N/A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>
        <v>0.80153085279523073</v>
      </c>
      <c r="B78" s="177">
        <v>48774</v>
      </c>
      <c r="C78" s="187">
        <v>6219.1415213648243</v>
      </c>
      <c r="D78" s="187">
        <v>1000000</v>
      </c>
      <c r="E78" s="177">
        <v>48683</v>
      </c>
      <c r="F78" s="177">
        <v>48774</v>
      </c>
      <c r="G78" s="186">
        <v>91</v>
      </c>
      <c r="H78" s="188" t="str">
        <v>JPYLibor3M Actual/360</v>
      </c>
      <c r="I78" s="189">
        <v>2</v>
      </c>
      <c r="J78" s="177">
        <v>48681</v>
      </c>
      <c r="K78" s="186" t="str">
        <v>Actual/360</v>
      </c>
      <c r="L78" s="190">
        <v>0.25277777777777777</v>
      </c>
      <c r="M78" s="191">
        <v>2.4603197227377329E-2</v>
      </c>
      <c r="N78" s="191" t="str">
        <v>#N/A</v>
      </c>
      <c r="O78" s="192">
        <v>1</v>
      </c>
      <c r="P78" s="191">
        <v>2.4603197227377326E-2</v>
      </c>
      <c r="Q78" s="191">
        <v>3.4694469519536142E-18</v>
      </c>
      <c r="R78" s="191">
        <v>0</v>
      </c>
      <c r="S78" s="191" t="str">
        <v>#N/A</v>
      </c>
      <c r="T78" s="191" t="str">
        <v>#N/A</v>
      </c>
      <c r="U78" s="207" t="str">
        <v>#N/A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>
        <v>0.79689419593815647</v>
      </c>
      <c r="B79" s="177">
        <v>48866</v>
      </c>
      <c r="C79" s="187">
        <v>6277.8698909253808</v>
      </c>
      <c r="D79" s="187">
        <v>1000000</v>
      </c>
      <c r="E79" s="177">
        <v>48774</v>
      </c>
      <c r="F79" s="177">
        <v>48866</v>
      </c>
      <c r="G79" s="186">
        <v>92</v>
      </c>
      <c r="H79" s="188" t="str">
        <v>JPYLibor3M Actual/360</v>
      </c>
      <c r="I79" s="189">
        <v>2</v>
      </c>
      <c r="J79" s="177">
        <v>48772</v>
      </c>
      <c r="K79" s="186" t="str">
        <v>Actual/360</v>
      </c>
      <c r="L79" s="190">
        <v>0.25555555555555554</v>
      </c>
      <c r="M79" s="191">
        <v>2.456557783405584E-2</v>
      </c>
      <c r="N79" s="191" t="str">
        <v>#N/A</v>
      </c>
      <c r="O79" s="192">
        <v>1</v>
      </c>
      <c r="P79" s="191">
        <v>2.456557783405584E-2</v>
      </c>
      <c r="Q79" s="191">
        <v>0</v>
      </c>
      <c r="R79" s="191">
        <v>0</v>
      </c>
      <c r="S79" s="191" t="str">
        <v>#N/A</v>
      </c>
      <c r="T79" s="191" t="str">
        <v>#N/A</v>
      </c>
      <c r="U79" s="207" t="str">
        <v>#N/A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>
        <v>0.7921996236411275</v>
      </c>
      <c r="B80" s="177">
        <v>48960</v>
      </c>
      <c r="C80" s="187">
        <v>6399.4668396740735</v>
      </c>
      <c r="D80" s="187">
        <v>1000000</v>
      </c>
      <c r="E80" s="177">
        <v>48866</v>
      </c>
      <c r="F80" s="177">
        <v>48960</v>
      </c>
      <c r="G80" s="186">
        <v>94</v>
      </c>
      <c r="H80" s="188" t="str">
        <v>JPYLibor3M Actual/360</v>
      </c>
      <c r="I80" s="189">
        <v>2</v>
      </c>
      <c r="J80" s="177">
        <v>48864</v>
      </c>
      <c r="K80" s="186" t="str">
        <v>Actual/360</v>
      </c>
      <c r="L80" s="190">
        <v>0.26111111111111113</v>
      </c>
      <c r="M80" s="191">
        <v>2.4508596407262408E-2</v>
      </c>
      <c r="N80" s="191" t="str">
        <v>#N/A</v>
      </c>
      <c r="O80" s="192">
        <v>1</v>
      </c>
      <c r="P80" s="191">
        <v>2.4508596407262405E-2</v>
      </c>
      <c r="Q80" s="191">
        <v>3.4694469519536142E-18</v>
      </c>
      <c r="R80" s="191">
        <v>0</v>
      </c>
      <c r="S80" s="191" t="str">
        <v>#N/A</v>
      </c>
      <c r="T80" s="191" t="str">
        <v>#N/A</v>
      </c>
      <c r="U80" s="207" t="str">
        <v>#N/A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>
        <v>0.78784720374188177</v>
      </c>
      <c r="B81" s="177">
        <v>49048</v>
      </c>
      <c r="C81" s="187">
        <v>5971.1199550316342</v>
      </c>
      <c r="D81" s="187">
        <v>1000000</v>
      </c>
      <c r="E81" s="177">
        <v>48960</v>
      </c>
      <c r="F81" s="177">
        <v>49048</v>
      </c>
      <c r="G81" s="186">
        <v>88</v>
      </c>
      <c r="H81" s="188" t="str">
        <v>JPYLibor3M Actual/360</v>
      </c>
      <c r="I81" s="189">
        <v>2</v>
      </c>
      <c r="J81" s="177">
        <v>48956</v>
      </c>
      <c r="K81" s="186" t="str">
        <v>Actual/360</v>
      </c>
      <c r="L81" s="190">
        <v>0.24444444444444444</v>
      </c>
      <c r="M81" s="191">
        <v>2.4427308906947595E-2</v>
      </c>
      <c r="N81" s="191" t="str">
        <v>#N/A</v>
      </c>
      <c r="O81" s="192">
        <v>1</v>
      </c>
      <c r="P81" s="191">
        <v>2.4427308906947595E-2</v>
      </c>
      <c r="Q81" s="191">
        <v>0</v>
      </c>
      <c r="R81" s="191">
        <v>0</v>
      </c>
      <c r="S81" s="191" t="str">
        <v>#N/A</v>
      </c>
      <c r="T81" s="191" t="str">
        <v>#N/A</v>
      </c>
      <c r="U81" s="207" t="str">
        <v>#N/A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>
        <v>0.78339281138157291</v>
      </c>
      <c r="B82" s="177">
        <v>49139</v>
      </c>
      <c r="C82" s="187">
        <v>6151.6487671922087</v>
      </c>
      <c r="D82" s="187">
        <v>1000000</v>
      </c>
      <c r="E82" s="177">
        <v>49048</v>
      </c>
      <c r="F82" s="177">
        <v>49139</v>
      </c>
      <c r="G82" s="186">
        <v>91</v>
      </c>
      <c r="H82" s="188" t="str">
        <v>JPYLibor3M Actual/360</v>
      </c>
      <c r="I82" s="189">
        <v>2</v>
      </c>
      <c r="J82" s="177">
        <v>49046</v>
      </c>
      <c r="K82" s="186" t="str">
        <v>Actual/360</v>
      </c>
      <c r="L82" s="190">
        <v>0.25277777777777777</v>
      </c>
      <c r="M82" s="191">
        <v>2.433619292515599E-2</v>
      </c>
      <c r="N82" s="191" t="str">
        <v>#N/A</v>
      </c>
      <c r="O82" s="192">
        <v>1</v>
      </c>
      <c r="P82" s="191">
        <v>2.433619292515599E-2</v>
      </c>
      <c r="Q82" s="191">
        <v>0</v>
      </c>
      <c r="R82" s="191">
        <v>0</v>
      </c>
      <c r="S82" s="191" t="str">
        <v>#N/A</v>
      </c>
      <c r="T82" s="191" t="str">
        <v>#N/A</v>
      </c>
      <c r="U82" s="207" t="str">
        <v>#N/A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>
        <v>0.77884357802955206</v>
      </c>
      <c r="B83" s="177">
        <v>49233</v>
      </c>
      <c r="C83" s="187">
        <v>6325.8316895444814</v>
      </c>
      <c r="D83" s="187">
        <v>1000000</v>
      </c>
      <c r="E83" s="177">
        <v>49139</v>
      </c>
      <c r="F83" s="177">
        <v>49233</v>
      </c>
      <c r="G83" s="186">
        <v>94</v>
      </c>
      <c r="H83" s="188" t="str">
        <v>JPYLibor3M Actual/360</v>
      </c>
      <c r="I83" s="189">
        <v>2</v>
      </c>
      <c r="J83" s="177">
        <v>49137</v>
      </c>
      <c r="K83" s="186" t="str">
        <v>Actual/360</v>
      </c>
      <c r="L83" s="190">
        <v>0.26111111111111113</v>
      </c>
      <c r="M83" s="191">
        <v>2.4226589449319286E-2</v>
      </c>
      <c r="N83" s="191" t="str">
        <v>#N/A</v>
      </c>
      <c r="O83" s="192">
        <v>1</v>
      </c>
      <c r="P83" s="191">
        <v>2.4226589449319286E-2</v>
      </c>
      <c r="Q83" s="191">
        <v>0</v>
      </c>
      <c r="R83" s="191">
        <v>0</v>
      </c>
      <c r="S83" s="191" t="str">
        <v>#N/A</v>
      </c>
      <c r="T83" s="191" t="str">
        <v>#N/A</v>
      </c>
      <c r="U83" s="207" t="str">
        <v>#N/A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>
        <v>0.77448909871370919</v>
      </c>
      <c r="B84" s="177">
        <v>49324</v>
      </c>
      <c r="C84" s="187">
        <v>6094.8278116264009</v>
      </c>
      <c r="D84" s="187">
        <v>1000000</v>
      </c>
      <c r="E84" s="177">
        <v>49233</v>
      </c>
      <c r="F84" s="177">
        <v>49324</v>
      </c>
      <c r="G84" s="186">
        <v>91</v>
      </c>
      <c r="H84" s="188" t="str">
        <v>JPYLibor3M Actual/360</v>
      </c>
      <c r="I84" s="189">
        <v>2</v>
      </c>
      <c r="J84" s="177">
        <v>49229</v>
      </c>
      <c r="K84" s="186" t="str">
        <v>Actual/360</v>
      </c>
      <c r="L84" s="190">
        <v>0.25277777777777777</v>
      </c>
      <c r="M84" s="191">
        <v>2.4111406727313236E-2</v>
      </c>
      <c r="N84" s="191" t="str">
        <v>#N/A</v>
      </c>
      <c r="O84" s="192">
        <v>1</v>
      </c>
      <c r="P84" s="191">
        <v>2.4111406727313239E-2</v>
      </c>
      <c r="Q84" s="191">
        <v>-3.4694469519536142E-18</v>
      </c>
      <c r="R84" s="191">
        <v>0</v>
      </c>
      <c r="S84" s="191" t="str">
        <v>#N/A</v>
      </c>
      <c r="T84" s="191" t="str">
        <v>#N/A</v>
      </c>
      <c r="U84" s="207" t="str">
        <v>#N/A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>
        <v>0.77018187453389164</v>
      </c>
      <c r="B85" s="177">
        <v>49415</v>
      </c>
      <c r="C85" s="187">
        <v>6067.5164573635866</v>
      </c>
      <c r="D85" s="187">
        <v>1000000</v>
      </c>
      <c r="E85" s="177">
        <v>49324</v>
      </c>
      <c r="F85" s="177">
        <v>49415</v>
      </c>
      <c r="G85" s="186">
        <v>91</v>
      </c>
      <c r="H85" s="188" t="str">
        <v>JPYLibor3M Actual/360</v>
      </c>
      <c r="I85" s="189">
        <v>2</v>
      </c>
      <c r="J85" s="177">
        <v>49320</v>
      </c>
      <c r="K85" s="186" t="str">
        <v>Actual/360</v>
      </c>
      <c r="L85" s="190">
        <v>0.25277777777777777</v>
      </c>
      <c r="M85" s="191">
        <v>2.4003361809350452E-2</v>
      </c>
      <c r="N85" s="191" t="str">
        <v>#N/A</v>
      </c>
      <c r="O85" s="192">
        <v>1</v>
      </c>
      <c r="P85" s="191">
        <v>2.4003361809350452E-2</v>
      </c>
      <c r="Q85" s="191">
        <v>0</v>
      </c>
      <c r="R85" s="191">
        <v>0</v>
      </c>
      <c r="S85" s="191" t="str">
        <v>#N/A</v>
      </c>
      <c r="T85" s="191" t="str">
        <v>#N/A</v>
      </c>
      <c r="U85" s="207" t="str">
        <v>#N/A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>
        <v>0.76592044375050106</v>
      </c>
      <c r="B86" s="177">
        <v>49506</v>
      </c>
      <c r="C86" s="187">
        <v>6040.9224629824894</v>
      </c>
      <c r="D86" s="187">
        <v>1000000</v>
      </c>
      <c r="E86" s="177">
        <v>49415</v>
      </c>
      <c r="F86" s="177">
        <v>49506</v>
      </c>
      <c r="G86" s="186">
        <v>91</v>
      </c>
      <c r="H86" s="188" t="str">
        <v>JPYLibor3M Actual/360</v>
      </c>
      <c r="I86" s="189">
        <v>2</v>
      </c>
      <c r="J86" s="177">
        <v>49411</v>
      </c>
      <c r="K86" s="186" t="str">
        <v>Actual/360</v>
      </c>
      <c r="L86" s="190">
        <v>0.25277777777777777</v>
      </c>
      <c r="M86" s="191">
        <v>2.3898154798612049E-2</v>
      </c>
      <c r="N86" s="191" t="str">
        <v>#N/A</v>
      </c>
      <c r="O86" s="192">
        <v>1</v>
      </c>
      <c r="P86" s="191">
        <v>2.3898154798612049E-2</v>
      </c>
      <c r="Q86" s="191">
        <v>0</v>
      </c>
      <c r="R86" s="191">
        <v>0</v>
      </c>
      <c r="S86" s="191" t="str">
        <v>#N/A</v>
      </c>
      <c r="T86" s="191" t="str">
        <v>#N/A</v>
      </c>
      <c r="U86" s="207" t="str">
        <v>#N/A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>
        <v>0.76170337242823971</v>
      </c>
      <c r="B87" s="177">
        <v>49597</v>
      </c>
      <c r="C87" s="187">
        <v>6015.0457716343644</v>
      </c>
      <c r="D87" s="187">
        <v>1000000</v>
      </c>
      <c r="E87" s="177">
        <v>49506</v>
      </c>
      <c r="F87" s="177">
        <v>49597</v>
      </c>
      <c r="G87" s="186">
        <v>91</v>
      </c>
      <c r="H87" s="188" t="str">
        <v>JPYLibor3M Actual/360</v>
      </c>
      <c r="I87" s="189">
        <v>2</v>
      </c>
      <c r="J87" s="177">
        <v>49502</v>
      </c>
      <c r="K87" s="186" t="str">
        <v>Actual/360</v>
      </c>
      <c r="L87" s="190">
        <v>0.25277777777777777</v>
      </c>
      <c r="M87" s="191">
        <v>2.3795785470201881E-2</v>
      </c>
      <c r="N87" s="191" t="str">
        <v>#N/A</v>
      </c>
      <c r="O87" s="192">
        <v>1</v>
      </c>
      <c r="P87" s="191">
        <v>2.3795785470201881E-2</v>
      </c>
      <c r="Q87" s="191">
        <v>0</v>
      </c>
      <c r="R87" s="191">
        <v>0</v>
      </c>
      <c r="S87" s="191" t="str">
        <v>#N/A</v>
      </c>
      <c r="T87" s="191" t="str">
        <v>#N/A</v>
      </c>
      <c r="U87" s="207" t="str">
        <v>#N/A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>
        <v>0.75752925379042169</v>
      </c>
      <c r="B88" s="177">
        <v>49688</v>
      </c>
      <c r="C88" s="187">
        <v>5989.8863280047899</v>
      </c>
      <c r="D88" s="187">
        <v>1000000</v>
      </c>
      <c r="E88" s="177">
        <v>49597</v>
      </c>
      <c r="F88" s="177">
        <v>49688</v>
      </c>
      <c r="G88" s="186">
        <v>91</v>
      </c>
      <c r="H88" s="188" t="str">
        <v>JPYLibor3M Actual/360</v>
      </c>
      <c r="I88" s="189">
        <v>2</v>
      </c>
      <c r="J88" s="177">
        <v>49593</v>
      </c>
      <c r="K88" s="186" t="str">
        <v>Actual/360</v>
      </c>
      <c r="L88" s="190">
        <v>0.25277777777777777</v>
      </c>
      <c r="M88" s="191">
        <v>2.3696253605293673E-2</v>
      </c>
      <c r="N88" s="191" t="str">
        <v>#N/A</v>
      </c>
      <c r="O88" s="192">
        <v>1</v>
      </c>
      <c r="P88" s="191">
        <v>2.3696253605293673E-2</v>
      </c>
      <c r="Q88" s="191">
        <v>0</v>
      </c>
      <c r="R88" s="191">
        <v>0</v>
      </c>
      <c r="S88" s="191" t="str">
        <v>#N/A</v>
      </c>
      <c r="T88" s="191" t="str">
        <v>#N/A</v>
      </c>
      <c r="U88" s="207" t="str">
        <v>#N/A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>
        <v>0.75335152086617885</v>
      </c>
      <c r="B89" s="177">
        <v>49780</v>
      </c>
      <c r="C89" s="187">
        <v>6031.0625875481528</v>
      </c>
      <c r="D89" s="187">
        <v>1000000</v>
      </c>
      <c r="E89" s="177">
        <v>49688</v>
      </c>
      <c r="F89" s="177">
        <v>49780</v>
      </c>
      <c r="G89" s="186">
        <v>92</v>
      </c>
      <c r="H89" s="188" t="str">
        <v>JPYLibor3M Actual/360</v>
      </c>
      <c r="I89" s="189">
        <v>2</v>
      </c>
      <c r="J89" s="177">
        <v>49684</v>
      </c>
      <c r="K89" s="186" t="str">
        <v>Actual/360</v>
      </c>
      <c r="L89" s="190">
        <v>0.25555555555555554</v>
      </c>
      <c r="M89" s="191">
        <v>2.3599810125188424E-2</v>
      </c>
      <c r="N89" s="191" t="str">
        <v>#N/A</v>
      </c>
      <c r="O89" s="192">
        <v>1</v>
      </c>
      <c r="P89" s="191">
        <v>2.3599810125188424E-2</v>
      </c>
      <c r="Q89" s="191">
        <v>0</v>
      </c>
      <c r="R89" s="191">
        <v>0</v>
      </c>
      <c r="S89" s="191" t="str">
        <v>#N/A</v>
      </c>
      <c r="T89" s="191" t="str">
        <v>#N/A</v>
      </c>
      <c r="U89" s="207" t="str">
        <v>#N/A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>
        <v>0.7493043795525216</v>
      </c>
      <c r="B90" s="177">
        <v>49870</v>
      </c>
      <c r="C90" s="187">
        <v>5876.1062885299707</v>
      </c>
      <c r="D90" s="187">
        <v>1000000</v>
      </c>
      <c r="E90" s="177">
        <v>49780</v>
      </c>
      <c r="F90" s="177">
        <v>49870</v>
      </c>
      <c r="G90" s="186">
        <v>90</v>
      </c>
      <c r="H90" s="188" t="str">
        <v>JPYLibor3M Actual/360</v>
      </c>
      <c r="I90" s="189">
        <v>2</v>
      </c>
      <c r="J90" s="177">
        <v>49774</v>
      </c>
      <c r="K90" s="186" t="str">
        <v>Actual/360</v>
      </c>
      <c r="L90" s="190">
        <v>0.25</v>
      </c>
      <c r="M90" s="191">
        <v>2.3504425154119882E-2</v>
      </c>
      <c r="N90" s="191" t="str">
        <v>#N/A</v>
      </c>
      <c r="O90" s="192">
        <v>1</v>
      </c>
      <c r="P90" s="191">
        <v>2.3504425154119879E-2</v>
      </c>
      <c r="Q90" s="191">
        <v>3.4694469519536142E-18</v>
      </c>
      <c r="R90" s="191">
        <v>0</v>
      </c>
      <c r="S90" s="191" t="str">
        <v>#N/A</v>
      </c>
      <c r="T90" s="191" t="str">
        <v>#N/A</v>
      </c>
      <c r="U90" s="207" t="str">
        <v>#N/A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>
        <v>0.74520660858517618</v>
      </c>
      <c r="B91" s="177">
        <v>49962</v>
      </c>
      <c r="C91" s="187">
        <v>5983.8208029125981</v>
      </c>
      <c r="D91" s="187">
        <v>1000000</v>
      </c>
      <c r="E91" s="177">
        <v>49870</v>
      </c>
      <c r="F91" s="177">
        <v>49962</v>
      </c>
      <c r="G91" s="186">
        <v>92</v>
      </c>
      <c r="H91" s="188" t="str">
        <v>JPYLibor3M Actual/360</v>
      </c>
      <c r="I91" s="189">
        <v>2</v>
      </c>
      <c r="J91" s="177">
        <v>49866</v>
      </c>
      <c r="K91" s="186" t="str">
        <v>Actual/360</v>
      </c>
      <c r="L91" s="190">
        <v>0.25555555555555554</v>
      </c>
      <c r="M91" s="191">
        <v>2.3414950967918863E-2</v>
      </c>
      <c r="N91" s="191" t="str">
        <v>#N/A</v>
      </c>
      <c r="O91" s="192">
        <v>1</v>
      </c>
      <c r="P91" s="191">
        <v>2.3414950967918863E-2</v>
      </c>
      <c r="Q91" s="191">
        <v>0</v>
      </c>
      <c r="R91" s="191">
        <v>0</v>
      </c>
      <c r="S91" s="191" t="str">
        <v>#N/A</v>
      </c>
      <c r="T91" s="191" t="str">
        <v>#N/A</v>
      </c>
      <c r="U91" s="207" t="str">
        <v>#N/A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>
        <v>0.74114723883925349</v>
      </c>
      <c r="B92" s="177">
        <v>50054</v>
      </c>
      <c r="C92" s="187">
        <v>5961.0438035204716</v>
      </c>
      <c r="D92" s="187">
        <v>1000000</v>
      </c>
      <c r="E92" s="177">
        <v>49962</v>
      </c>
      <c r="F92" s="177">
        <v>50054</v>
      </c>
      <c r="G92" s="186">
        <v>92</v>
      </c>
      <c r="H92" s="188" t="str">
        <v>JPYLibor3M Actual/360</v>
      </c>
      <c r="I92" s="189">
        <v>2</v>
      </c>
      <c r="J92" s="177">
        <v>49958</v>
      </c>
      <c r="K92" s="186" t="str">
        <v>Actual/360</v>
      </c>
      <c r="L92" s="190">
        <v>0.25555555555555554</v>
      </c>
      <c r="M92" s="191">
        <v>2.3325823578993151E-2</v>
      </c>
      <c r="N92" s="191" t="str">
        <v>#N/A</v>
      </c>
      <c r="O92" s="192">
        <v>1</v>
      </c>
      <c r="P92" s="191">
        <v>2.3325823578993151E-2</v>
      </c>
      <c r="Q92" s="191">
        <v>0</v>
      </c>
      <c r="R92" s="191">
        <v>0</v>
      </c>
      <c r="S92" s="191" t="str">
        <v>#N/A</v>
      </c>
      <c r="T92" s="191" t="str">
        <v>#N/A</v>
      </c>
      <c r="U92" s="207" t="str">
        <v>#N/A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>
        <v>0.73721200420323796</v>
      </c>
      <c r="B93" s="177">
        <v>50144</v>
      </c>
      <c r="C93" s="187">
        <v>5809.7536777410596</v>
      </c>
      <c r="D93" s="187">
        <v>1000000</v>
      </c>
      <c r="E93" s="177">
        <v>50054</v>
      </c>
      <c r="F93" s="177">
        <v>50144</v>
      </c>
      <c r="G93" s="186">
        <v>90</v>
      </c>
      <c r="H93" s="188" t="str">
        <v>JPYLibor3M Actual/360</v>
      </c>
      <c r="I93" s="189">
        <v>2</v>
      </c>
      <c r="J93" s="177">
        <v>50052</v>
      </c>
      <c r="K93" s="186" t="str">
        <v>Actual/360</v>
      </c>
      <c r="L93" s="190">
        <v>0.25</v>
      </c>
      <c r="M93" s="191">
        <v>2.3239014710964238E-2</v>
      </c>
      <c r="N93" s="191" t="str">
        <v>#N/A</v>
      </c>
      <c r="O93" s="192">
        <v>1</v>
      </c>
      <c r="P93" s="191">
        <v>2.3239014710964234E-2</v>
      </c>
      <c r="Q93" s="191">
        <v>3.4694469519536142E-18</v>
      </c>
      <c r="R93" s="191">
        <v>0</v>
      </c>
      <c r="S93" s="191" t="str">
        <v>#N/A</v>
      </c>
      <c r="T93" s="191" t="str">
        <v>#N/A</v>
      </c>
      <c r="U93" s="207" t="str">
        <v>#N/A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>
        <v>0.73326788322918102</v>
      </c>
      <c r="B94" s="177">
        <v>50235</v>
      </c>
      <c r="C94" s="187">
        <v>5853.7637482267701</v>
      </c>
      <c r="D94" s="187">
        <v>1000000</v>
      </c>
      <c r="E94" s="177">
        <v>50144</v>
      </c>
      <c r="F94" s="177">
        <v>50235</v>
      </c>
      <c r="G94" s="186">
        <v>91</v>
      </c>
      <c r="H94" s="188" t="str">
        <v>JPYLibor3M Actual/360</v>
      </c>
      <c r="I94" s="189">
        <v>2</v>
      </c>
      <c r="J94" s="177">
        <v>50140</v>
      </c>
      <c r="K94" s="186" t="str">
        <v>Actual/360</v>
      </c>
      <c r="L94" s="190">
        <v>0.25277777777777777</v>
      </c>
      <c r="M94" s="191">
        <v>2.315774669628173E-2</v>
      </c>
      <c r="N94" s="191" t="str">
        <v>#N/A</v>
      </c>
      <c r="O94" s="192">
        <v>1</v>
      </c>
      <c r="P94" s="191">
        <v>2.315774669628173E-2</v>
      </c>
      <c r="Q94" s="191">
        <v>0</v>
      </c>
      <c r="R94" s="191">
        <v>0</v>
      </c>
      <c r="S94" s="191" t="str">
        <v>#N/A</v>
      </c>
      <c r="T94" s="191" t="str">
        <v>#N/A</v>
      </c>
      <c r="U94" s="207" t="str">
        <v>#N/A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>
        <v>0.72931477801649813</v>
      </c>
      <c r="B95" s="177">
        <v>50327</v>
      </c>
      <c r="C95" s="187">
        <v>5897.8168439740584</v>
      </c>
      <c r="D95" s="187">
        <v>1000000</v>
      </c>
      <c r="E95" s="177">
        <v>50235</v>
      </c>
      <c r="F95" s="177">
        <v>50327</v>
      </c>
      <c r="G95" s="186">
        <v>92</v>
      </c>
      <c r="H95" s="188" t="str">
        <v>JPYLibor3M Actual/360</v>
      </c>
      <c r="I95" s="189">
        <v>2</v>
      </c>
      <c r="J95" s="177">
        <v>50231</v>
      </c>
      <c r="K95" s="186" t="str">
        <v>Actual/360</v>
      </c>
      <c r="L95" s="190">
        <v>0.25555555555555554</v>
      </c>
      <c r="M95" s="191">
        <v>2.3078413737289794E-2</v>
      </c>
      <c r="N95" s="191" t="str">
        <v>#N/A</v>
      </c>
      <c r="O95" s="192">
        <v>1</v>
      </c>
      <c r="P95" s="191">
        <v>2.3078413737289791E-2</v>
      </c>
      <c r="Q95" s="191">
        <v>3.4694469519536142E-18</v>
      </c>
      <c r="R95" s="191">
        <v>0</v>
      </c>
      <c r="S95" s="191" t="str">
        <v>#N/A</v>
      </c>
      <c r="T95" s="191" t="str">
        <v>#N/A</v>
      </c>
      <c r="U95" s="207" t="str">
        <v>#N/A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>
        <v>0.72539497301451117</v>
      </c>
      <c r="B96" s="177">
        <v>50419</v>
      </c>
      <c r="C96" s="187">
        <v>5877.9791812608728</v>
      </c>
      <c r="D96" s="187">
        <v>1000000</v>
      </c>
      <c r="E96" s="177">
        <v>50327</v>
      </c>
      <c r="F96" s="177">
        <v>50419</v>
      </c>
      <c r="G96" s="186">
        <v>92</v>
      </c>
      <c r="H96" s="188" t="str">
        <v>JPYLibor3M Actual/360</v>
      </c>
      <c r="I96" s="189">
        <v>2</v>
      </c>
      <c r="J96" s="177">
        <v>50325</v>
      </c>
      <c r="K96" s="186" t="str">
        <v>Actual/360</v>
      </c>
      <c r="L96" s="190">
        <v>0.25555555555555554</v>
      </c>
      <c r="M96" s="191">
        <v>2.3000788100586027E-2</v>
      </c>
      <c r="N96" s="191" t="str">
        <v>#N/A</v>
      </c>
      <c r="O96" s="192">
        <v>1</v>
      </c>
      <c r="P96" s="191">
        <v>2.3000788100586027E-2</v>
      </c>
      <c r="Q96" s="191">
        <v>0</v>
      </c>
      <c r="R96" s="191">
        <v>0</v>
      </c>
      <c r="S96" s="191" t="str">
        <v>#N/A</v>
      </c>
      <c r="T96" s="191" t="str">
        <v>#N/A</v>
      </c>
      <c r="U96" s="207" t="str">
        <v>#N/A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>
        <v>0.72159142503967799</v>
      </c>
      <c r="B97" s="177">
        <v>50509</v>
      </c>
      <c r="C97" s="187">
        <v>5731.3488409069805</v>
      </c>
      <c r="D97" s="187">
        <v>1000000</v>
      </c>
      <c r="E97" s="177">
        <v>50419</v>
      </c>
      <c r="F97" s="177">
        <v>50509</v>
      </c>
      <c r="G97" s="186">
        <v>90</v>
      </c>
      <c r="H97" s="188" t="str">
        <v>JPYLibor3M Actual/360</v>
      </c>
      <c r="I97" s="189">
        <v>2</v>
      </c>
      <c r="J97" s="177">
        <v>50417</v>
      </c>
      <c r="K97" s="186" t="str">
        <v>Actual/360</v>
      </c>
      <c r="L97" s="190">
        <v>0.25</v>
      </c>
      <c r="M97" s="191">
        <v>2.2925395363627921E-2</v>
      </c>
      <c r="N97" s="191" t="str">
        <v>#N/A</v>
      </c>
      <c r="O97" s="192">
        <v>1</v>
      </c>
      <c r="P97" s="191">
        <v>2.2925395363627921E-2</v>
      </c>
      <c r="Q97" s="191">
        <v>0</v>
      </c>
      <c r="R97" s="191">
        <v>0</v>
      </c>
      <c r="S97" s="191" t="str">
        <v>#N/A</v>
      </c>
      <c r="T97" s="191" t="str">
        <v>#N/A</v>
      </c>
      <c r="U97" s="207" t="str">
        <v>#N/A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>
        <v>0.71777567308953427</v>
      </c>
      <c r="B98" s="177">
        <v>50600</v>
      </c>
      <c r="C98" s="187">
        <v>5777.3421158695546</v>
      </c>
      <c r="D98" s="187">
        <v>1000000</v>
      </c>
      <c r="E98" s="177">
        <v>50509</v>
      </c>
      <c r="F98" s="177">
        <v>50600</v>
      </c>
      <c r="G98" s="186">
        <v>91</v>
      </c>
      <c r="H98" s="188" t="str">
        <v>JPYLibor3M Actual/360</v>
      </c>
      <c r="I98" s="189">
        <v>2</v>
      </c>
      <c r="J98" s="177">
        <v>50507</v>
      </c>
      <c r="K98" s="186" t="str">
        <v>Actual/360</v>
      </c>
      <c r="L98" s="190">
        <v>0.25277777777777777</v>
      </c>
      <c r="M98" s="191">
        <v>2.2855419359483955E-2</v>
      </c>
      <c r="N98" s="191" t="str">
        <v>#N/A</v>
      </c>
      <c r="O98" s="192">
        <v>1</v>
      </c>
      <c r="P98" s="191">
        <v>2.2855419359483955E-2</v>
      </c>
      <c r="Q98" s="191">
        <v>0</v>
      </c>
      <c r="R98" s="191">
        <v>0</v>
      </c>
      <c r="S98" s="191" t="str">
        <v>#N/A</v>
      </c>
      <c r="T98" s="191" t="str">
        <v>#N/A</v>
      </c>
      <c r="U98" s="207" t="str">
        <v>#N/A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>
        <v>0.71394755114538833</v>
      </c>
      <c r="B99" s="177">
        <v>50692</v>
      </c>
      <c r="C99" s="187">
        <v>5823.4733289823644</v>
      </c>
      <c r="D99" s="187">
        <v>1000000</v>
      </c>
      <c r="E99" s="177">
        <v>50600</v>
      </c>
      <c r="F99" s="177">
        <v>50692</v>
      </c>
      <c r="G99" s="186">
        <v>92</v>
      </c>
      <c r="H99" s="188" t="str">
        <v>JPYLibor3M Actual/360</v>
      </c>
      <c r="I99" s="189">
        <v>2</v>
      </c>
      <c r="J99" s="177">
        <v>50598</v>
      </c>
      <c r="K99" s="186" t="str">
        <v>Actual/360</v>
      </c>
      <c r="L99" s="190">
        <v>0.25555555555555554</v>
      </c>
      <c r="M99" s="191">
        <v>2.2787504330800561E-2</v>
      </c>
      <c r="N99" s="191" t="str">
        <v>#N/A</v>
      </c>
      <c r="O99" s="192">
        <v>1</v>
      </c>
      <c r="P99" s="191">
        <v>2.2787504330800561E-2</v>
      </c>
      <c r="Q99" s="191">
        <v>0</v>
      </c>
      <c r="R99" s="191">
        <v>0</v>
      </c>
      <c r="S99" s="191" t="str">
        <v>#N/A</v>
      </c>
      <c r="T99" s="191" t="str">
        <v>#N/A</v>
      </c>
      <c r="U99" s="207" t="str">
        <v>#N/A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>
        <v>0.71014799658287708</v>
      </c>
      <c r="B100" s="177">
        <v>50784</v>
      </c>
      <c r="C100" s="187">
        <v>5806.5743133250962</v>
      </c>
      <c r="D100" s="187">
        <v>1000000</v>
      </c>
      <c r="E100" s="177">
        <v>50692</v>
      </c>
      <c r="F100" s="177">
        <v>50784</v>
      </c>
      <c r="G100" s="186">
        <v>92</v>
      </c>
      <c r="H100" s="188" t="str">
        <v>JPYLibor3M Actual/360</v>
      </c>
      <c r="I100" s="189">
        <v>2</v>
      </c>
      <c r="J100" s="177">
        <v>50690</v>
      </c>
      <c r="K100" s="186" t="str">
        <v>Actual/360</v>
      </c>
      <c r="L100" s="190">
        <v>0.25555555555555554</v>
      </c>
      <c r="M100" s="191">
        <v>2.2721377747793856E-2</v>
      </c>
      <c r="N100" s="191" t="str">
        <v>#N/A</v>
      </c>
      <c r="O100" s="192">
        <v>1</v>
      </c>
      <c r="P100" s="191">
        <v>2.2721377747793859E-2</v>
      </c>
      <c r="Q100" s="191">
        <v>-3.4694469519536142E-18</v>
      </c>
      <c r="R100" s="191">
        <v>0</v>
      </c>
      <c r="S100" s="191" t="str">
        <v>#N/A</v>
      </c>
      <c r="T100" s="191" t="str">
        <v>#N/A</v>
      </c>
      <c r="U100" s="207" t="str">
        <v>#N/A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>
        <v>0.70645759025161214</v>
      </c>
      <c r="B101" s="177">
        <v>50874</v>
      </c>
      <c r="C101" s="187">
        <v>5664.3480770228734</v>
      </c>
      <c r="D101" s="187">
        <v>1000000</v>
      </c>
      <c r="E101" s="177">
        <v>50784</v>
      </c>
      <c r="F101" s="177">
        <v>50874</v>
      </c>
      <c r="G101" s="186">
        <v>90</v>
      </c>
      <c r="H101" s="188" t="str">
        <v>JPYLibor3M Actual/360</v>
      </c>
      <c r="I101" s="189">
        <v>2</v>
      </c>
      <c r="J101" s="177">
        <v>50782</v>
      </c>
      <c r="K101" s="186" t="str">
        <v>Actual/360</v>
      </c>
      <c r="L101" s="190">
        <v>0.25</v>
      </c>
      <c r="M101" s="191">
        <v>2.2657392308091495E-2</v>
      </c>
      <c r="N101" s="191" t="str">
        <v>#N/A</v>
      </c>
      <c r="O101" s="192">
        <v>1</v>
      </c>
      <c r="P101" s="191">
        <v>2.2657392308091495E-2</v>
      </c>
      <c r="Q101" s="191">
        <v>0</v>
      </c>
      <c r="R101" s="191">
        <v>0</v>
      </c>
      <c r="S101" s="191" t="str">
        <v>#N/A</v>
      </c>
      <c r="T101" s="191" t="str">
        <v>#N/A</v>
      </c>
      <c r="U101" s="207" t="str">
        <v>#N/A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>
        <v>0.70275180103368984</v>
      </c>
      <c r="B102" s="177">
        <v>50965</v>
      </c>
      <c r="C102" s="187">
        <v>5712.451445466505</v>
      </c>
      <c r="D102" s="187">
        <v>1000000</v>
      </c>
      <c r="E102" s="177">
        <v>50874</v>
      </c>
      <c r="F102" s="177">
        <v>50965</v>
      </c>
      <c r="G102" s="186">
        <v>91</v>
      </c>
      <c r="H102" s="188" t="str">
        <v>JPYLibor3M Actual/360</v>
      </c>
      <c r="I102" s="189">
        <v>2</v>
      </c>
      <c r="J102" s="177">
        <v>50872</v>
      </c>
      <c r="K102" s="186" t="str">
        <v>Actual/360</v>
      </c>
      <c r="L102" s="190">
        <v>0.25277777777777777</v>
      </c>
      <c r="M102" s="191">
        <v>2.2598709015032328E-2</v>
      </c>
      <c r="N102" s="191" t="str">
        <v>#N/A</v>
      </c>
      <c r="O102" s="192">
        <v>1</v>
      </c>
      <c r="P102" s="191">
        <v>2.2598709015032324E-2</v>
      </c>
      <c r="Q102" s="191">
        <v>3.4694469519536142E-18</v>
      </c>
      <c r="R102" s="191">
        <v>0</v>
      </c>
      <c r="S102" s="191" t="str">
        <v>#N/A</v>
      </c>
      <c r="T102" s="191" t="str">
        <v>#N/A</v>
      </c>
      <c r="U102" s="207" t="str">
        <v>#N/A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>
        <v>0.69903050290424984</v>
      </c>
      <c r="B103" s="177">
        <v>51057</v>
      </c>
      <c r="C103" s="187">
        <v>5760.7876735541467</v>
      </c>
      <c r="D103" s="187">
        <v>1000000</v>
      </c>
      <c r="E103" s="177">
        <v>50965</v>
      </c>
      <c r="F103" s="177">
        <v>51057</v>
      </c>
      <c r="G103" s="186">
        <v>92</v>
      </c>
      <c r="H103" s="188" t="str">
        <v>JPYLibor3M Actual/360</v>
      </c>
      <c r="I103" s="189">
        <v>2</v>
      </c>
      <c r="J103" s="177">
        <v>50963</v>
      </c>
      <c r="K103" s="186" t="str">
        <v>Actual/360</v>
      </c>
      <c r="L103" s="190">
        <v>0.25555555555555554</v>
      </c>
      <c r="M103" s="191">
        <v>2.2542212635646663E-2</v>
      </c>
      <c r="N103" s="191" t="str">
        <v>#N/A</v>
      </c>
      <c r="O103" s="192">
        <v>1</v>
      </c>
      <c r="P103" s="191">
        <v>2.2542212635646663E-2</v>
      </c>
      <c r="Q103" s="191">
        <v>0</v>
      </c>
      <c r="R103" s="191">
        <v>0</v>
      </c>
      <c r="S103" s="191" t="str">
        <v>#N/A</v>
      </c>
      <c r="T103" s="191" t="str">
        <v>#N/A</v>
      </c>
      <c r="U103" s="207" t="str">
        <v>#N/A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>
        <v>0.69525390832502421</v>
      </c>
      <c r="B104" s="177">
        <v>51151</v>
      </c>
      <c r="C104" s="187">
        <v>5871.974304684225</v>
      </c>
      <c r="D104" s="187">
        <v>1000000</v>
      </c>
      <c r="E104" s="177">
        <v>51057</v>
      </c>
      <c r="F104" s="177">
        <v>51151</v>
      </c>
      <c r="G104" s="186">
        <v>94</v>
      </c>
      <c r="H104" s="188" t="str">
        <v>JPYLibor3M Actual/360</v>
      </c>
      <c r="I104" s="189">
        <v>2</v>
      </c>
      <c r="J104" s="177">
        <v>51055</v>
      </c>
      <c r="K104" s="186" t="str">
        <v>Actual/360</v>
      </c>
      <c r="L104" s="190">
        <v>0.26111111111111113</v>
      </c>
      <c r="M104" s="191">
        <v>2.2488412230705541E-2</v>
      </c>
      <c r="N104" s="191" t="str">
        <v>#N/A</v>
      </c>
      <c r="O104" s="192">
        <v>1</v>
      </c>
      <c r="P104" s="191">
        <v>2.2488412230705537E-2</v>
      </c>
      <c r="Q104" s="191">
        <v>3.4694469519536142E-18</v>
      </c>
      <c r="R104" s="191">
        <v>0</v>
      </c>
      <c r="S104" s="191" t="str">
        <v>#N/A</v>
      </c>
      <c r="T104" s="191" t="str">
        <v>#N/A</v>
      </c>
      <c r="U104" s="207" t="str">
        <v>#N/A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>
        <v>0.69162204206716249</v>
      </c>
      <c r="B105" s="177">
        <v>51242</v>
      </c>
      <c r="C105" s="187">
        <v>5670.9002569721442</v>
      </c>
      <c r="D105" s="187">
        <v>1000000</v>
      </c>
      <c r="E105" s="177">
        <v>51151</v>
      </c>
      <c r="F105" s="177">
        <v>51242</v>
      </c>
      <c r="G105" s="186">
        <v>91</v>
      </c>
      <c r="H105" s="188" t="str">
        <v>JPYLibor3M Actual/360</v>
      </c>
      <c r="I105" s="189">
        <v>2</v>
      </c>
      <c r="J105" s="177">
        <v>51147</v>
      </c>
      <c r="K105" s="186" t="str">
        <v>Actual/360</v>
      </c>
      <c r="L105" s="190">
        <v>0.25277777777777777</v>
      </c>
      <c r="M105" s="191">
        <v>2.2434330686922771E-2</v>
      </c>
      <c r="N105" s="191" t="str">
        <v>#N/A</v>
      </c>
      <c r="O105" s="192">
        <v>1</v>
      </c>
      <c r="P105" s="191">
        <v>2.2434330686922771E-2</v>
      </c>
      <c r="Q105" s="191">
        <v>0</v>
      </c>
      <c r="R105" s="191">
        <v>0</v>
      </c>
      <c r="S105" s="191" t="str">
        <v>#N/A</v>
      </c>
      <c r="T105" s="191" t="str">
        <v>#N/A</v>
      </c>
      <c r="U105" s="207" t="str">
        <v>#N/A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>
        <v>0.68801354574907236</v>
      </c>
      <c r="B106" s="177">
        <v>51333</v>
      </c>
      <c r="C106" s="187">
        <v>5658.698676951346</v>
      </c>
      <c r="D106" s="187">
        <v>1000000</v>
      </c>
      <c r="E106" s="177">
        <v>51242</v>
      </c>
      <c r="F106" s="177">
        <v>51333</v>
      </c>
      <c r="G106" s="186">
        <v>91</v>
      </c>
      <c r="H106" s="188" t="str">
        <v>JPYLibor3M Actual/360</v>
      </c>
      <c r="I106" s="189">
        <v>2</v>
      </c>
      <c r="J106" s="177">
        <v>51238</v>
      </c>
      <c r="K106" s="186" t="str">
        <v>Actual/360</v>
      </c>
      <c r="L106" s="190">
        <v>0.25277777777777777</v>
      </c>
      <c r="M106" s="191">
        <v>2.2386060700027303E-2</v>
      </c>
      <c r="N106" s="191" t="str">
        <v>#N/A</v>
      </c>
      <c r="O106" s="192">
        <v>1</v>
      </c>
      <c r="P106" s="191">
        <v>2.2386060700027303E-2</v>
      </c>
      <c r="Q106" s="191">
        <v>0</v>
      </c>
      <c r="R106" s="191">
        <v>0</v>
      </c>
      <c r="S106" s="191" t="str">
        <v>#N/A</v>
      </c>
      <c r="T106" s="191" t="str">
        <v>#N/A</v>
      </c>
      <c r="U106" s="207" t="str">
        <v>#N/A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>
        <v>0.68442799457944681</v>
      </c>
      <c r="B107" s="177">
        <v>51424</v>
      </c>
      <c r="C107" s="187">
        <v>5647.213583015011</v>
      </c>
      <c r="D107" s="187">
        <v>1000000</v>
      </c>
      <c r="E107" s="177">
        <v>51333</v>
      </c>
      <c r="F107" s="177">
        <v>51424</v>
      </c>
      <c r="G107" s="186">
        <v>91</v>
      </c>
      <c r="H107" s="188" t="str">
        <v>JPYLibor3M Actual/360</v>
      </c>
      <c r="I107" s="189">
        <v>2</v>
      </c>
      <c r="J107" s="177">
        <v>51329</v>
      </c>
      <c r="K107" s="186" t="str">
        <v>Actual/360</v>
      </c>
      <c r="L107" s="190">
        <v>0.25277777777777777</v>
      </c>
      <c r="M107" s="191">
        <v>2.2340625163575868E-2</v>
      </c>
      <c r="N107" s="191" t="str">
        <v>#N/A</v>
      </c>
      <c r="O107" s="192">
        <v>1</v>
      </c>
      <c r="P107" s="191">
        <v>2.2340625163575864E-2</v>
      </c>
      <c r="Q107" s="191">
        <v>3.4694469519536142E-18</v>
      </c>
      <c r="R107" s="191">
        <v>0</v>
      </c>
      <c r="S107" s="191" t="str">
        <v>#N/A</v>
      </c>
      <c r="T107" s="191" t="str">
        <v>#N/A</v>
      </c>
      <c r="U107" s="207" t="str">
        <v>#N/A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>
        <v>0.68086497043432481</v>
      </c>
      <c r="B108" s="177">
        <v>51515</v>
      </c>
      <c r="C108" s="187">
        <v>5636.4449506181036</v>
      </c>
      <c r="D108" s="187">
        <v>1000000</v>
      </c>
      <c r="E108" s="177">
        <v>51424</v>
      </c>
      <c r="F108" s="177">
        <v>51515</v>
      </c>
      <c r="G108" s="186">
        <v>91</v>
      </c>
      <c r="H108" s="188" t="str">
        <v>JPYLibor3M Actual/360</v>
      </c>
      <c r="I108" s="189">
        <v>2</v>
      </c>
      <c r="J108" s="177">
        <v>51420</v>
      </c>
      <c r="K108" s="186" t="str">
        <v>Actual/360</v>
      </c>
      <c r="L108" s="190">
        <v>0.25277777777777777</v>
      </c>
      <c r="M108" s="191">
        <v>2.2298023980467221E-2</v>
      </c>
      <c r="N108" s="191" t="str">
        <v>#N/A</v>
      </c>
      <c r="O108" s="192">
        <v>1</v>
      </c>
      <c r="P108" s="191">
        <v>2.2298023980467218E-2</v>
      </c>
      <c r="Q108" s="191">
        <v>3.4694469519536142E-18</v>
      </c>
      <c r="R108" s="191">
        <v>0</v>
      </c>
      <c r="S108" s="191" t="str">
        <v>#N/A</v>
      </c>
      <c r="T108" s="191" t="str">
        <v>#N/A</v>
      </c>
      <c r="U108" s="207" t="str">
        <v>#N/A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>
        <v>0.67732406176155691</v>
      </c>
      <c r="B109" s="177">
        <v>51606</v>
      </c>
      <c r="C109" s="187">
        <v>5626.3927567479222</v>
      </c>
      <c r="D109" s="187">
        <v>1000000</v>
      </c>
      <c r="E109" s="177">
        <v>51515</v>
      </c>
      <c r="F109" s="177">
        <v>51606</v>
      </c>
      <c r="G109" s="186">
        <v>91</v>
      </c>
      <c r="H109" s="188" t="str">
        <v>JPYLibor3M Actual/360</v>
      </c>
      <c r="I109" s="189">
        <v>2</v>
      </c>
      <c r="J109" s="177">
        <v>51511</v>
      </c>
      <c r="K109" s="186" t="str">
        <v>Actual/360</v>
      </c>
      <c r="L109" s="190">
        <v>0.25277777777777777</v>
      </c>
      <c r="M109" s="191">
        <v>2.2258257059662112E-2</v>
      </c>
      <c r="N109" s="191" t="str">
        <v>#N/A</v>
      </c>
      <c r="O109" s="192">
        <v>1</v>
      </c>
      <c r="P109" s="191">
        <v>2.2258257059662112E-2</v>
      </c>
      <c r="Q109" s="191">
        <v>0</v>
      </c>
      <c r="R109" s="191">
        <v>0</v>
      </c>
      <c r="S109" s="191" t="str">
        <v>#N/A</v>
      </c>
      <c r="T109" s="191" t="str">
        <v>#N/A</v>
      </c>
      <c r="U109" s="207" t="str">
        <v>#N/A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>
        <v>0.67380486348750535</v>
      </c>
      <c r="B110" s="177">
        <v>51697</v>
      </c>
      <c r="C110" s="187">
        <v>5617.0569799220975</v>
      </c>
      <c r="D110" s="187">
        <v>1000000</v>
      </c>
      <c r="E110" s="177">
        <v>51606</v>
      </c>
      <c r="F110" s="177">
        <v>51697</v>
      </c>
      <c r="G110" s="186">
        <v>91</v>
      </c>
      <c r="H110" s="188" t="str">
        <v>JPYLibor3M Actual/360</v>
      </c>
      <c r="I110" s="189">
        <v>2</v>
      </c>
      <c r="J110" s="177">
        <v>51602</v>
      </c>
      <c r="K110" s="186" t="str">
        <v>Actual/360</v>
      </c>
      <c r="L110" s="190">
        <v>0.25277777777777777</v>
      </c>
      <c r="M110" s="191">
        <v>2.222132431617533E-2</v>
      </c>
      <c r="N110" s="191" t="str">
        <v>#N/A</v>
      </c>
      <c r="O110" s="192">
        <v>1</v>
      </c>
      <c r="P110" s="191">
        <v>2.222132431617533E-2</v>
      </c>
      <c r="Q110" s="191">
        <v>0</v>
      </c>
      <c r="R110" s="191">
        <v>0</v>
      </c>
      <c r="S110" s="191" t="str">
        <v>#N/A</v>
      </c>
      <c r="T110" s="191" t="str">
        <v>#N/A</v>
      </c>
      <c r="U110" s="207" t="str">
        <v>#N/A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>
        <v>0.67030697692592922</v>
      </c>
      <c r="B111" s="177">
        <v>51788</v>
      </c>
      <c r="C111" s="187">
        <v>5608.4376001896962</v>
      </c>
      <c r="D111" s="187">
        <v>1000000</v>
      </c>
      <c r="E111" s="177">
        <v>51697</v>
      </c>
      <c r="F111" s="177">
        <v>51788</v>
      </c>
      <c r="G111" s="186">
        <v>91</v>
      </c>
      <c r="H111" s="188" t="str">
        <v>JPYLibor3M Actual/360</v>
      </c>
      <c r="I111" s="189">
        <v>2</v>
      </c>
      <c r="J111" s="177">
        <v>51693</v>
      </c>
      <c r="K111" s="186" t="str">
        <v>Actual/360</v>
      </c>
      <c r="L111" s="190">
        <v>0.25277777777777777</v>
      </c>
      <c r="M111" s="191">
        <v>2.218722567108012E-2</v>
      </c>
      <c r="N111" s="191" t="str">
        <v>#N/A</v>
      </c>
      <c r="O111" s="192">
        <v>1</v>
      </c>
      <c r="P111" s="191">
        <v>2.2187225671080123E-2</v>
      </c>
      <c r="Q111" s="191">
        <v>-3.4694469519536142E-18</v>
      </c>
      <c r="R111" s="191">
        <v>0</v>
      </c>
      <c r="S111" s="191" t="str">
        <v>#N/A</v>
      </c>
      <c r="T111" s="191" t="str">
        <v>#N/A</v>
      </c>
      <c r="U111" s="207" t="str">
        <v>#N/A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>
        <v>0.66679191601862386</v>
      </c>
      <c r="B112" s="177">
        <v>51880</v>
      </c>
      <c r="C112" s="187">
        <v>5662.2116136484365</v>
      </c>
      <c r="D112" s="187">
        <v>1000000</v>
      </c>
      <c r="E112" s="177">
        <v>51788</v>
      </c>
      <c r="F112" s="177">
        <v>51880</v>
      </c>
      <c r="G112" s="186">
        <v>92</v>
      </c>
      <c r="H112" s="188" t="str">
        <v>JPYLibor3M Actual/360</v>
      </c>
      <c r="I112" s="189">
        <v>2</v>
      </c>
      <c r="J112" s="177">
        <v>51784</v>
      </c>
      <c r="K112" s="186" t="str">
        <v>Actual/360</v>
      </c>
      <c r="L112" s="190">
        <v>0.25555555555555554</v>
      </c>
      <c r="M112" s="191">
        <v>2.2156480227319971E-2</v>
      </c>
      <c r="N112" s="191" t="str">
        <v>#N/A</v>
      </c>
      <c r="O112" s="192">
        <v>1</v>
      </c>
      <c r="P112" s="191">
        <v>2.2156480227319975E-2</v>
      </c>
      <c r="Q112" s="191">
        <v>-3.4694469519536142E-18</v>
      </c>
      <c r="R112" s="191">
        <v>0</v>
      </c>
      <c r="S112" s="191" t="str">
        <v>#N/A</v>
      </c>
      <c r="T112" s="191" t="str">
        <v>#N/A</v>
      </c>
      <c r="U112" s="207" t="str">
        <v>#N/A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>
        <v>0.66337357560041488</v>
      </c>
      <c r="B113" s="177">
        <v>51970</v>
      </c>
      <c r="C113" s="187">
        <v>5531.675168731098</v>
      </c>
      <c r="D113" s="187">
        <v>1000000</v>
      </c>
      <c r="E113" s="177">
        <v>51880</v>
      </c>
      <c r="F113" s="177">
        <v>51970</v>
      </c>
      <c r="G113" s="186">
        <v>90</v>
      </c>
      <c r="H113" s="188" t="str">
        <v>JPYLibor3M Actual/360</v>
      </c>
      <c r="I113" s="189">
        <v>2</v>
      </c>
      <c r="J113" s="177">
        <v>51876</v>
      </c>
      <c r="K113" s="186" t="str">
        <v>Actual/360</v>
      </c>
      <c r="L113" s="190">
        <v>0.25</v>
      </c>
      <c r="M113" s="191">
        <v>2.2126700674924393E-2</v>
      </c>
      <c r="N113" s="191" t="str">
        <v>#N/A</v>
      </c>
      <c r="O113" s="192">
        <v>1</v>
      </c>
      <c r="P113" s="191">
        <v>2.2126700674924393E-2</v>
      </c>
      <c r="Q113" s="191">
        <v>0</v>
      </c>
      <c r="R113" s="191">
        <v>0</v>
      </c>
      <c r="S113" s="191" t="str">
        <v>#N/A</v>
      </c>
      <c r="T113" s="191" t="str">
        <v>#N/A</v>
      </c>
      <c r="U113" s="207" t="str">
        <v>#N/A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>
        <v>0.65993729461051576</v>
      </c>
      <c r="B114" s="177">
        <v>52061</v>
      </c>
      <c r="C114" s="187">
        <v>5586.8776670111574</v>
      </c>
      <c r="D114" s="187">
        <v>1000000</v>
      </c>
      <c r="E114" s="177">
        <v>51970</v>
      </c>
      <c r="F114" s="177">
        <v>52061</v>
      </c>
      <c r="G114" s="186">
        <v>91</v>
      </c>
      <c r="H114" s="188" t="str">
        <v>JPYLibor3M Actual/360</v>
      </c>
      <c r="I114" s="189">
        <v>2</v>
      </c>
      <c r="J114" s="177">
        <v>51966</v>
      </c>
      <c r="K114" s="186" t="str">
        <v>Actual/360</v>
      </c>
      <c r="L114" s="190">
        <v>0.25277777777777777</v>
      </c>
      <c r="M114" s="191">
        <v>2.210193362773645E-2</v>
      </c>
      <c r="N114" s="191" t="str">
        <v>#N/A</v>
      </c>
      <c r="O114" s="192">
        <v>1</v>
      </c>
      <c r="P114" s="191">
        <v>2.2101933627736454E-2</v>
      </c>
      <c r="Q114" s="191">
        <v>-3.4694469519536142E-18</v>
      </c>
      <c r="R114" s="191">
        <v>0</v>
      </c>
      <c r="S114" s="191" t="str">
        <v>#N/A</v>
      </c>
      <c r="T114" s="191" t="str">
        <v>#N/A</v>
      </c>
      <c r="U114" s="207" t="str">
        <v>#N/A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>
        <v>0.65648335723123408</v>
      </c>
      <c r="B115" s="177">
        <v>52153</v>
      </c>
      <c r="C115" s="187">
        <v>5642.5981507082215</v>
      </c>
      <c r="D115" s="187">
        <v>1000000</v>
      </c>
      <c r="E115" s="177">
        <v>52061</v>
      </c>
      <c r="F115" s="177">
        <v>52153</v>
      </c>
      <c r="G115" s="186">
        <v>92</v>
      </c>
      <c r="H115" s="188" t="str">
        <v>JPYLibor3M Actual/360</v>
      </c>
      <c r="I115" s="189">
        <v>2</v>
      </c>
      <c r="J115" s="177">
        <v>52057</v>
      </c>
      <c r="K115" s="186" t="str">
        <v>Actual/360</v>
      </c>
      <c r="L115" s="190">
        <v>0.25555555555555554</v>
      </c>
      <c r="M115" s="191">
        <v>2.2079731894075652E-2</v>
      </c>
      <c r="N115" s="191" t="str">
        <v>#N/A</v>
      </c>
      <c r="O115" s="192">
        <v>1</v>
      </c>
      <c r="P115" s="191">
        <v>2.2079731894075656E-2</v>
      </c>
      <c r="Q115" s="191">
        <v>-3.4694469519536142E-18</v>
      </c>
      <c r="R115" s="191">
        <v>0</v>
      </c>
      <c r="S115" s="191" t="str">
        <v>#N/A</v>
      </c>
      <c r="T115" s="191" t="str">
        <v>#N/A</v>
      </c>
      <c r="U115" s="207" t="str">
        <v>#N/A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>
        <v>0.65304925577310813</v>
      </c>
      <c r="B116" s="177">
        <v>52245</v>
      </c>
      <c r="C116" s="187">
        <v>5637.4569163091255</v>
      </c>
      <c r="D116" s="187">
        <v>1000000</v>
      </c>
      <c r="E116" s="177">
        <v>52153</v>
      </c>
      <c r="F116" s="177">
        <v>52245</v>
      </c>
      <c r="G116" s="186">
        <v>92</v>
      </c>
      <c r="H116" s="188" t="str">
        <v>JPYLibor3M Actual/360</v>
      </c>
      <c r="I116" s="189">
        <v>2</v>
      </c>
      <c r="J116" s="177">
        <v>52149</v>
      </c>
      <c r="K116" s="186" t="str">
        <v>Actual/360</v>
      </c>
      <c r="L116" s="190">
        <v>0.25555555555555554</v>
      </c>
      <c r="M116" s="191">
        <v>2.2059614020340058E-2</v>
      </c>
      <c r="N116" s="191" t="str">
        <v>#N/A</v>
      </c>
      <c r="O116" s="192">
        <v>1</v>
      </c>
      <c r="P116" s="191">
        <v>2.2059614020340054E-2</v>
      </c>
      <c r="Q116" s="191">
        <v>3.4694469519536142E-18</v>
      </c>
      <c r="R116" s="191">
        <v>0</v>
      </c>
      <c r="S116" s="191" t="str">
        <v>#N/A</v>
      </c>
      <c r="T116" s="191" t="str">
        <v>#N/A</v>
      </c>
      <c r="U116" s="207" t="str">
        <v>#N/A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>
        <v>0.64970864305151343</v>
      </c>
      <c r="B117" s="177">
        <v>52335</v>
      </c>
      <c r="C117" s="187">
        <v>5510.3030141194777</v>
      </c>
      <c r="D117" s="187">
        <v>1000000</v>
      </c>
      <c r="E117" s="177">
        <v>52245</v>
      </c>
      <c r="F117" s="177">
        <v>52335</v>
      </c>
      <c r="G117" s="186">
        <v>90</v>
      </c>
      <c r="H117" s="188" t="str">
        <v>JPYLibor3M Actual/360</v>
      </c>
      <c r="I117" s="189">
        <v>2</v>
      </c>
      <c r="J117" s="177">
        <v>52243</v>
      </c>
      <c r="K117" s="186" t="str">
        <v>Actual/360</v>
      </c>
      <c r="L117" s="190">
        <v>0.25</v>
      </c>
      <c r="M117" s="191">
        <v>2.204121205647791E-2</v>
      </c>
      <c r="N117" s="191" t="str">
        <v>#N/A</v>
      </c>
      <c r="O117" s="192">
        <v>1</v>
      </c>
      <c r="P117" s="191">
        <v>2.204121205647791E-2</v>
      </c>
      <c r="Q117" s="191">
        <v>0</v>
      </c>
      <c r="R117" s="191">
        <v>0</v>
      </c>
      <c r="S117" s="191" t="str">
        <v>#N/A</v>
      </c>
      <c r="T117" s="191" t="str">
        <v>#N/A</v>
      </c>
      <c r="U117" s="207" t="str">
        <v>#N/A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>
        <v>0.64634949708737266</v>
      </c>
      <c r="B118" s="177">
        <v>52426</v>
      </c>
      <c r="C118" s="187">
        <v>5568.1240695404367</v>
      </c>
      <c r="D118" s="187">
        <v>1000000</v>
      </c>
      <c r="E118" s="177">
        <v>52335</v>
      </c>
      <c r="F118" s="177">
        <v>52426</v>
      </c>
      <c r="G118" s="186">
        <v>91</v>
      </c>
      <c r="H118" s="188" t="str">
        <v>JPYLibor3M Actual/360</v>
      </c>
      <c r="I118" s="189">
        <v>2</v>
      </c>
      <c r="J118" s="177">
        <v>52331</v>
      </c>
      <c r="K118" s="186" t="str">
        <v>Actual/360</v>
      </c>
      <c r="L118" s="190">
        <v>0.25277777777777777</v>
      </c>
      <c r="M118" s="191">
        <v>2.2027743571808322E-2</v>
      </c>
      <c r="N118" s="191" t="str">
        <v>#N/A</v>
      </c>
      <c r="O118" s="192">
        <v>1</v>
      </c>
      <c r="P118" s="191">
        <v>2.2027743571808322E-2</v>
      </c>
      <c r="Q118" s="191">
        <v>0</v>
      </c>
      <c r="R118" s="191">
        <v>0</v>
      </c>
      <c r="S118" s="191" t="str">
        <v>#N/A</v>
      </c>
      <c r="T118" s="191" t="str">
        <v>#N/A</v>
      </c>
      <c r="U118" s="207" t="str">
        <v>#N/A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>
        <v>0.64297207762081321</v>
      </c>
      <c r="B119" s="177">
        <v>52518</v>
      </c>
      <c r="C119" s="187">
        <v>5626.5581162724393</v>
      </c>
      <c r="D119" s="187">
        <v>1000000</v>
      </c>
      <c r="E119" s="177">
        <v>52426</v>
      </c>
      <c r="F119" s="177">
        <v>52518</v>
      </c>
      <c r="G119" s="186">
        <v>92</v>
      </c>
      <c r="H119" s="188" t="str">
        <v>JPYLibor3M Actual/360</v>
      </c>
      <c r="I119" s="189">
        <v>2</v>
      </c>
      <c r="J119" s="177">
        <v>52422</v>
      </c>
      <c r="K119" s="186" t="str">
        <v>Actual/360</v>
      </c>
      <c r="L119" s="190">
        <v>0.25555555555555554</v>
      </c>
      <c r="M119" s="191">
        <v>2.2016966541935634E-2</v>
      </c>
      <c r="N119" s="191" t="str">
        <v>#N/A</v>
      </c>
      <c r="O119" s="192">
        <v>1</v>
      </c>
      <c r="P119" s="191">
        <v>2.2016966541935634E-2</v>
      </c>
      <c r="Q119" s="191">
        <v>0</v>
      </c>
      <c r="R119" s="191">
        <v>0</v>
      </c>
      <c r="S119" s="191" t="str">
        <v>#N/A</v>
      </c>
      <c r="T119" s="191" t="str">
        <v>#N/A</v>
      </c>
      <c r="U119" s="207" t="str">
        <v>#N/A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>
        <v>0.63961304514394224</v>
      </c>
      <c r="B120" s="177">
        <v>52610</v>
      </c>
      <c r="C120" s="187">
        <v>5624.3536126518993</v>
      </c>
      <c r="D120" s="187">
        <v>1000000</v>
      </c>
      <c r="E120" s="177">
        <v>52518</v>
      </c>
      <c r="F120" s="177">
        <v>52610</v>
      </c>
      <c r="G120" s="186">
        <v>92</v>
      </c>
      <c r="H120" s="188" t="str">
        <v>JPYLibor3M Actual/360</v>
      </c>
      <c r="I120" s="189">
        <v>2</v>
      </c>
      <c r="J120" s="177">
        <v>52516</v>
      </c>
      <c r="K120" s="186" t="str">
        <v>Actual/360</v>
      </c>
      <c r="L120" s="190">
        <v>0.25555555555555554</v>
      </c>
      <c r="M120" s="191">
        <v>2.2008340223420478E-2</v>
      </c>
      <c r="N120" s="191" t="str">
        <v>#N/A</v>
      </c>
      <c r="O120" s="192">
        <v>1</v>
      </c>
      <c r="P120" s="191">
        <v>2.2008340223420481E-2</v>
      </c>
      <c r="Q120" s="191">
        <v>-3.4694469519536142E-18</v>
      </c>
      <c r="R120" s="191">
        <v>0</v>
      </c>
      <c r="S120" s="191" t="str">
        <v>#N/A</v>
      </c>
      <c r="T120" s="191" t="str">
        <v>#N/A</v>
      </c>
      <c r="U120" s="207" t="str">
        <v>#N/A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>
        <v>0.63630826857404577</v>
      </c>
      <c r="B121" s="177">
        <v>52701</v>
      </c>
      <c r="C121" s="187">
        <v>5561.6065389219038</v>
      </c>
      <c r="D121" s="187">
        <v>1000000</v>
      </c>
      <c r="E121" s="177">
        <v>52610</v>
      </c>
      <c r="F121" s="177">
        <v>52701</v>
      </c>
      <c r="G121" s="186">
        <v>91</v>
      </c>
      <c r="H121" s="188" t="str">
        <v>JPYLibor3M Actual/360</v>
      </c>
      <c r="I121" s="189">
        <v>2</v>
      </c>
      <c r="J121" s="177">
        <v>52608</v>
      </c>
      <c r="K121" s="186" t="str">
        <v>Actual/360</v>
      </c>
      <c r="L121" s="190">
        <v>0.25277777777777777</v>
      </c>
      <c r="M121" s="191">
        <v>2.2001959934196545E-2</v>
      </c>
      <c r="N121" s="191" t="str">
        <v>#N/A</v>
      </c>
      <c r="O121" s="192">
        <v>1</v>
      </c>
      <c r="P121" s="191">
        <v>2.2001959934196545E-2</v>
      </c>
      <c r="Q121" s="191">
        <v>0</v>
      </c>
      <c r="R121" s="191">
        <v>0</v>
      </c>
      <c r="S121" s="191" t="str">
        <v>#N/A</v>
      </c>
      <c r="T121" s="191" t="str">
        <v>#N/A</v>
      </c>
      <c r="U121" s="207" t="str">
        <v>#N/A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>
        <v>0.63302080480410028</v>
      </c>
      <c r="B122" s="209">
        <v>52792</v>
      </c>
      <c r="C122" s="210">
        <v>5560.8902618560214</v>
      </c>
      <c r="D122" s="210">
        <v>1000000</v>
      </c>
      <c r="E122" s="209">
        <v>52701</v>
      </c>
      <c r="F122" s="209">
        <v>52792</v>
      </c>
      <c r="G122" s="211">
        <v>91</v>
      </c>
      <c r="H122" s="212" t="str">
        <v>JPYLibor3M Actual/360</v>
      </c>
      <c r="I122" s="213">
        <v>2</v>
      </c>
      <c r="J122" s="209">
        <v>52699</v>
      </c>
      <c r="K122" s="211" t="str">
        <v>Actual/360</v>
      </c>
      <c r="L122" s="214">
        <v>0.25277777777777777</v>
      </c>
      <c r="M122" s="215">
        <v>2.1999126310639206E-2</v>
      </c>
      <c r="N122" s="215" t="str">
        <v>#N/A</v>
      </c>
      <c r="O122" s="216">
        <v>1</v>
      </c>
      <c r="P122" s="215">
        <v>2.199912631063921E-2</v>
      </c>
      <c r="Q122" s="215">
        <v>-3.4694469519536142E-18</v>
      </c>
      <c r="R122" s="215">
        <v>0</v>
      </c>
      <c r="S122" s="215" t="str">
        <v>#N/A</v>
      </c>
      <c r="T122" s="215" t="str">
        <v>#N/A</v>
      </c>
      <c r="U122" s="217" t="str">
        <v>#N/A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AMETRANO FERDINANDO MARIA</cp:lastModifiedBy>
  <dcterms:created xsi:type="dcterms:W3CDTF">2006-05-29T17:04:41Z</dcterms:created>
  <dcterms:modified xsi:type="dcterms:W3CDTF">2014-07-10T16:25:01Z</dcterms:modified>
</cp:coreProperties>
</file>