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5070" windowHeight="826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6">Deposits!$J$2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6">Deposits!$S$5:$W$13</definedName>
    <definedName name="ContributorTable">'General Settings'!$C$12:$D$19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 localSheetId="2">Tibor!$G$3</definedName>
    <definedName name="FamilyName">'General Settings'!$I$21</definedName>
    <definedName name="FamilyName2" localSheetId="4">LiborSwapForBasisCalc!$F$3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Futures3M!$AC$6:$AD$10</definedName>
    <definedName name="LiffeCodes" localSheetId="9">Futures3M_TIBOR!$AC$6:$AD$10</definedName>
    <definedName name="LiveDataFeed">'General Settings'!$D$22</definedName>
    <definedName name="MeanReversion" localSheetId="10">Futures3M!$AK$3</definedName>
    <definedName name="MeanReversion" localSheetId="9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Permanent">'General Settings'!$I$5</definedName>
    <definedName name="PriceTickValue">'General Settings'!$I$20</definedName>
    <definedName name="Quote" localSheetId="12">BasisSwap1MxM!$AB$5:$AB$42</definedName>
    <definedName name="Quote" localSheetId="13">BasisSwap3M6M!$AA$5:$AA$42</definedName>
    <definedName name="Quote" localSheetId="6">Deposits!$O$5:$O$22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Deposits!$K$5:$K$22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Deposits!$M$5:$M$22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F20" i="6" l="1"/>
  <c r="AB5" i="25" l="1" a="1"/>
  <c r="X5" i="23" a="1"/>
  <c r="AB5" i="65" a="1"/>
  <c r="AA5" i="12" a="1"/>
  <c r="Y6" i="18" a="1"/>
  <c r="Y6" i="66" a="1"/>
  <c r="W5" i="16" a="1"/>
  <c r="X5" i="22" a="1"/>
  <c r="O5" i="15" a="1"/>
  <c r="O10" i="15"/>
  <c r="O14" i="15"/>
  <c r="O15" i="15"/>
  <c r="O18" i="15"/>
  <c r="O19" i="15"/>
  <c r="O20" i="15"/>
  <c r="O8" i="15" l="1"/>
  <c r="O16" i="15"/>
  <c r="O9" i="15"/>
  <c r="O17" i="15"/>
  <c r="O13" i="15"/>
  <c r="O22" i="15"/>
  <c r="O12" i="15"/>
  <c r="O21" i="15"/>
  <c r="O11" i="15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6" i="64"/>
  <c r="K18" i="64"/>
  <c r="K13" i="64"/>
  <c r="K16" i="64"/>
  <c r="K15" i="64"/>
  <c r="K14" i="64"/>
  <c r="K9" i="64"/>
  <c r="K12" i="64"/>
  <c r="K7" i="64"/>
  <c r="K11" i="64"/>
  <c r="K8" i="64"/>
  <c r="K17" i="64"/>
  <c r="K10" i="64"/>
  <c r="AM5" i="66" l="1"/>
  <c r="AL5" i="66"/>
  <c r="F5" i="66"/>
  <c r="E5" i="66"/>
  <c r="U37" i="66"/>
  <c r="U46" i="66"/>
  <c r="U19" i="66"/>
  <c r="U43" i="66"/>
  <c r="U30" i="66"/>
  <c r="U10" i="66"/>
  <c r="U16" i="66"/>
  <c r="U45" i="66"/>
  <c r="U38" i="66"/>
  <c r="U42" i="66"/>
  <c r="U33" i="66"/>
  <c r="U20" i="66"/>
  <c r="U6" i="66"/>
  <c r="U26" i="66"/>
  <c r="U22" i="66"/>
  <c r="U34" i="66"/>
  <c r="U40" i="66"/>
  <c r="U28" i="66"/>
  <c r="U17" i="66"/>
  <c r="U24" i="66"/>
  <c r="U12" i="66"/>
  <c r="U18" i="66"/>
  <c r="U15" i="66"/>
  <c r="U7" i="66"/>
  <c r="U8" i="66"/>
  <c r="U9" i="66"/>
  <c r="U13" i="66"/>
  <c r="U21" i="66"/>
  <c r="U14" i="66"/>
  <c r="U44" i="66"/>
  <c r="U27" i="66"/>
  <c r="U23" i="66"/>
  <c r="U25" i="66"/>
  <c r="U11" i="66"/>
  <c r="U35" i="66"/>
  <c r="U47" i="66"/>
  <c r="U36" i="66"/>
  <c r="U31" i="66"/>
  <c r="U39" i="66"/>
  <c r="U41" i="66"/>
  <c r="U32" i="66"/>
  <c r="U29" i="66"/>
  <c r="D6" i="66" a="1"/>
  <c r="G5" i="66"/>
  <c r="N6" i="66" a="1"/>
  <c r="AN5" i="66"/>
  <c r="L7" i="64"/>
  <c r="AK6" i="66" a="1"/>
  <c r="Y23" i="66" l="1"/>
  <c r="Y9" i="66"/>
  <c r="Y24" i="66"/>
  <c r="Y22" i="66"/>
  <c r="Y42" i="66"/>
  <c r="Y30" i="66"/>
  <c r="Y32" i="66"/>
  <c r="Y36" i="66"/>
  <c r="Y27" i="66"/>
  <c r="Y8" i="66"/>
  <c r="Y17" i="66"/>
  <c r="Y26" i="66"/>
  <c r="Y38" i="66"/>
  <c r="Y43" i="66"/>
  <c r="Y41" i="66"/>
  <c r="Y47" i="66"/>
  <c r="Y44" i="66"/>
  <c r="Y7" i="66"/>
  <c r="Y28" i="66"/>
  <c r="Y6" i="66"/>
  <c r="Y45" i="66"/>
  <c r="Y19" i="66"/>
  <c r="Y39" i="66"/>
  <c r="Y35" i="66"/>
  <c r="Y14" i="66"/>
  <c r="Y15" i="66"/>
  <c r="Y40" i="66"/>
  <c r="Y20" i="66"/>
  <c r="Y16" i="66"/>
  <c r="Y46" i="66"/>
  <c r="Y29" i="66"/>
  <c r="Y11" i="66"/>
  <c r="Y21" i="66"/>
  <c r="Y18" i="66"/>
  <c r="Y34" i="66"/>
  <c r="Y33" i="66"/>
  <c r="Y10" i="66"/>
  <c r="Y37" i="66"/>
  <c r="Y31" i="66"/>
  <c r="Y25" i="66"/>
  <c r="Y13" i="66"/>
  <c r="Y12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7" i="66"/>
  <c r="F28" i="66"/>
  <c r="F44" i="66"/>
  <c r="F47" i="66"/>
  <c r="F26" i="66"/>
  <c r="F33" i="66"/>
  <c r="F46" i="66"/>
  <c r="F18" i="66"/>
  <c r="F17" i="66"/>
  <c r="F25" i="66"/>
  <c r="F23" i="66"/>
  <c r="F19" i="66"/>
  <c r="F10" i="66"/>
  <c r="F13" i="66"/>
  <c r="F29" i="66"/>
  <c r="F21" i="66"/>
  <c r="F22" i="66"/>
  <c r="F45" i="66"/>
  <c r="F20" i="66"/>
  <c r="F34" i="66"/>
  <c r="F15" i="66"/>
  <c r="F30" i="66"/>
  <c r="F16" i="66"/>
  <c r="F31" i="66"/>
  <c r="F35" i="66"/>
  <c r="F11" i="66"/>
  <c r="G13" i="66"/>
  <c r="F6" i="66"/>
  <c r="F8" i="66"/>
  <c r="F32" i="66"/>
  <c r="F27" i="66"/>
  <c r="F9" i="66"/>
  <c r="F12" i="66"/>
  <c r="F37" i="66"/>
  <c r="N6" i="18" a="1"/>
  <c r="F36" i="66"/>
  <c r="F42" i="66"/>
  <c r="F43" i="66"/>
  <c r="F39" i="66"/>
  <c r="F41" i="66"/>
  <c r="F14" i="66"/>
  <c r="F24" i="66"/>
  <c r="F40" i="66"/>
  <c r="F38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26" i="66"/>
  <c r="G47" i="66"/>
  <c r="G40" i="66"/>
  <c r="G38" i="66"/>
  <c r="G25" i="66"/>
  <c r="G31" i="66"/>
  <c r="Z30" i="66"/>
  <c r="Z36" i="66"/>
  <c r="Z46" i="66"/>
  <c r="Z18" i="66"/>
  <c r="Z15" i="66"/>
  <c r="G28" i="66"/>
  <c r="G36" i="66"/>
  <c r="G14" i="66"/>
  <c r="G27" i="66"/>
  <c r="G8" i="66"/>
  <c r="Z9" i="66"/>
  <c r="Z8" i="66"/>
  <c r="Z34" i="66"/>
  <c r="Z43" i="66"/>
  <c r="Z22" i="66"/>
  <c r="G10" i="66"/>
  <c r="G43" i="66"/>
  <c r="G39" i="66"/>
  <c r="G20" i="66"/>
  <c r="G29" i="66"/>
  <c r="Z26" i="66"/>
  <c r="Z47" i="66"/>
  <c r="Z19" i="66"/>
  <c r="Z24" i="66"/>
  <c r="Z14" i="66"/>
  <c r="G35" i="66"/>
  <c r="G21" i="66"/>
  <c r="G44" i="66"/>
  <c r="G16" i="66"/>
  <c r="G17" i="66"/>
  <c r="Z12" i="66"/>
  <c r="Z45" i="66"/>
  <c r="Z40" i="66"/>
  <c r="Z10" i="66"/>
  <c r="Z16" i="66"/>
  <c r="Z11" i="66"/>
  <c r="G22" i="66"/>
  <c r="G42" i="66"/>
  <c r="G37" i="66"/>
  <c r="G7" i="66"/>
  <c r="G6" i="66"/>
  <c r="Z25" i="66"/>
  <c r="Z37" i="66"/>
  <c r="Z17" i="66"/>
  <c r="Z31" i="66"/>
  <c r="Z6" i="66"/>
  <c r="Z28" i="66"/>
  <c r="G24" i="66"/>
  <c r="G19" i="66"/>
  <c r="G46" i="66"/>
  <c r="G11" i="66"/>
  <c r="G9" i="66"/>
  <c r="Z23" i="66"/>
  <c r="Z29" i="66"/>
  <c r="Z38" i="66"/>
  <c r="Z27" i="66"/>
  <c r="Z21" i="66"/>
  <c r="G15" i="66"/>
  <c r="G45" i="66"/>
  <c r="G34" i="66"/>
  <c r="G18" i="66"/>
  <c r="G32" i="66"/>
  <c r="Z35" i="66"/>
  <c r="Z41" i="66"/>
  <c r="Z39" i="66"/>
  <c r="Z13" i="66"/>
  <c r="Z20" i="66"/>
  <c r="G30" i="66"/>
  <c r="G33" i="66"/>
  <c r="G12" i="66"/>
  <c r="G23" i="66"/>
  <c r="G41" i="66"/>
  <c r="Z44" i="66"/>
  <c r="Z42" i="66"/>
  <c r="Z33" i="66"/>
  <c r="Z7" i="66"/>
  <c r="Z32" i="66"/>
  <c r="D6" i="65" l="1" a="1"/>
  <c r="D39" i="65" s="1"/>
  <c r="C6" i="65" a="1"/>
  <c r="C42" i="65" s="1"/>
  <c r="Q5" i="65" a="1"/>
  <c r="Q18" i="65" s="1"/>
  <c r="P5" i="65" a="1"/>
  <c r="P36" i="65" s="1"/>
  <c r="F5" i="65"/>
  <c r="X35" i="65"/>
  <c r="X42" i="65"/>
  <c r="X13" i="65"/>
  <c r="V5" i="12"/>
  <c r="V32" i="12"/>
  <c r="V25" i="12"/>
  <c r="V27" i="12"/>
  <c r="X9" i="65"/>
  <c r="X37" i="65"/>
  <c r="V14" i="12"/>
  <c r="X30" i="65"/>
  <c r="X6" i="65"/>
  <c r="X31" i="65"/>
  <c r="X29" i="65"/>
  <c r="V10" i="12"/>
  <c r="V42" i="12"/>
  <c r="V28" i="12"/>
  <c r="X8" i="65"/>
  <c r="X12" i="65"/>
  <c r="V33" i="12"/>
  <c r="X41" i="65"/>
  <c r="X32" i="65"/>
  <c r="X25" i="65"/>
  <c r="X14" i="65"/>
  <c r="V41" i="12"/>
  <c r="V22" i="12"/>
  <c r="V12" i="12"/>
  <c r="X38" i="65"/>
  <c r="V31" i="12"/>
  <c r="X40" i="65"/>
  <c r="X7" i="65"/>
  <c r="X16" i="65"/>
  <c r="X10" i="65"/>
  <c r="X23" i="65"/>
  <c r="V11" i="12"/>
  <c r="V9" i="12"/>
  <c r="X20" i="65"/>
  <c r="V8" i="12"/>
  <c r="V7" i="12"/>
  <c r="X27" i="65"/>
  <c r="X17" i="65"/>
  <c r="X15" i="65"/>
  <c r="X36" i="65"/>
  <c r="V21" i="12"/>
  <c r="V15" i="12"/>
  <c r="V36" i="12"/>
  <c r="X33" i="65"/>
  <c r="V18" i="12"/>
  <c r="V30" i="12"/>
  <c r="V23" i="12"/>
  <c r="V6" i="12"/>
  <c r="X34" i="65"/>
  <c r="X22" i="65"/>
  <c r="X28" i="65"/>
  <c r="V24" i="12"/>
  <c r="V19" i="12"/>
  <c r="X11" i="65"/>
  <c r="V39" i="12"/>
  <c r="V40" i="12"/>
  <c r="V38" i="12"/>
  <c r="V20" i="12"/>
  <c r="V37" i="12"/>
  <c r="X19" i="65"/>
  <c r="X5" i="65"/>
  <c r="V34" i="12"/>
  <c r="V17" i="12"/>
  <c r="X24" i="65"/>
  <c r="X26" i="65"/>
  <c r="V29" i="12"/>
  <c r="V26" i="12"/>
  <c r="V35" i="12"/>
  <c r="V16" i="12"/>
  <c r="X39" i="65"/>
  <c r="X21" i="65"/>
  <c r="X18" i="65"/>
  <c r="V13" i="12"/>
  <c r="G5" i="65"/>
  <c r="J9" i="64"/>
  <c r="AA14" i="12" l="1"/>
  <c r="AA13" i="12"/>
  <c r="AA17" i="12"/>
  <c r="AA19" i="12"/>
  <c r="AA36" i="12"/>
  <c r="AB20" i="65"/>
  <c r="AB38" i="65"/>
  <c r="AB12" i="65"/>
  <c r="AB37" i="65"/>
  <c r="AB18" i="65"/>
  <c r="AA34" i="12"/>
  <c r="AA24" i="12"/>
  <c r="AA15" i="12"/>
  <c r="AA9" i="12"/>
  <c r="AA12" i="12"/>
  <c r="AB8" i="65"/>
  <c r="AB9" i="65"/>
  <c r="AB21" i="65"/>
  <c r="AB5" i="65"/>
  <c r="AB28" i="65"/>
  <c r="AA21" i="12"/>
  <c r="AA11" i="12"/>
  <c r="AA22" i="12"/>
  <c r="AA28" i="12"/>
  <c r="AA27" i="12"/>
  <c r="AB39" i="65"/>
  <c r="AB19" i="65"/>
  <c r="AB22" i="65"/>
  <c r="AB36" i="65"/>
  <c r="AB23" i="65"/>
  <c r="AA41" i="12"/>
  <c r="AA42" i="12"/>
  <c r="AA25" i="12"/>
  <c r="AA16" i="12"/>
  <c r="AA37" i="12"/>
  <c r="AB34" i="65"/>
  <c r="AB15" i="65"/>
  <c r="AB10" i="65"/>
  <c r="AB14" i="65"/>
  <c r="AA10" i="12"/>
  <c r="AA32" i="12"/>
  <c r="AA35" i="12"/>
  <c r="AA20" i="12"/>
  <c r="AA6" i="12"/>
  <c r="AB17" i="65"/>
  <c r="AB16" i="65"/>
  <c r="AB25" i="65"/>
  <c r="AB29" i="65"/>
  <c r="AA5" i="12"/>
  <c r="AA26" i="12"/>
  <c r="AA38" i="12"/>
  <c r="AA23" i="12"/>
  <c r="AB27" i="65"/>
  <c r="AB7" i="65"/>
  <c r="AB32" i="65"/>
  <c r="AB31" i="65"/>
  <c r="AB13" i="65"/>
  <c r="AA29" i="12"/>
  <c r="AA40" i="12"/>
  <c r="AA30" i="12"/>
  <c r="AA7" i="12"/>
  <c r="AB40" i="65"/>
  <c r="AB41" i="65"/>
  <c r="AB6" i="65"/>
  <c r="AB42" i="65"/>
  <c r="AB26" i="65"/>
  <c r="AA39" i="12"/>
  <c r="AA18" i="12"/>
  <c r="AA8" i="12"/>
  <c r="AA31" i="12"/>
  <c r="AA33" i="12"/>
  <c r="AB30" i="65"/>
  <c r="AB35" i="65"/>
  <c r="AB24" i="65"/>
  <c r="AB11" i="65"/>
  <c r="AB33" i="65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Q27" i="65"/>
  <c r="Q11" i="65"/>
  <c r="Q39" i="65"/>
  <c r="Q22" i="65"/>
  <c r="Q42" i="65"/>
  <c r="Q26" i="65"/>
  <c r="Q10" i="65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P5" i="65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P26" i="65"/>
  <c r="D21" i="65"/>
  <c r="P27" i="65"/>
  <c r="D23" i="65"/>
  <c r="Q21" i="65"/>
  <c r="P6" i="65"/>
  <c r="P37" i="65"/>
  <c r="P9" i="65"/>
  <c r="P38" i="65"/>
  <c r="Q34" i="65"/>
  <c r="C36" i="65"/>
  <c r="D37" i="65"/>
  <c r="F22" i="65"/>
  <c r="F21" i="65"/>
  <c r="F20" i="65"/>
  <c r="F42" i="65"/>
  <c r="F37" i="65"/>
  <c r="F38" i="65"/>
  <c r="E20" i="65" l="1"/>
  <c r="E21" i="65"/>
  <c r="R5" i="65"/>
  <c r="R10" i="65"/>
  <c r="R35" i="65"/>
  <c r="R12" i="65"/>
  <c r="R15" i="65"/>
  <c r="E26" i="65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41" i="65"/>
  <c r="F24" i="65"/>
  <c r="F9" i="65"/>
  <c r="F8" i="65"/>
  <c r="F32" i="65"/>
  <c r="F12" i="65"/>
  <c r="AC12" i="65" s="1"/>
  <c r="F26" i="65"/>
  <c r="F31" i="65"/>
  <c r="AC31" i="65" s="1"/>
  <c r="F29" i="65"/>
  <c r="F13" i="65"/>
  <c r="AC32" i="65"/>
  <c r="F30" i="65"/>
  <c r="F6" i="65"/>
  <c r="F27" i="65"/>
  <c r="G20" i="65"/>
  <c r="F15" i="65"/>
  <c r="AC15" i="65" s="1"/>
  <c r="AC27" i="65"/>
  <c r="AC5" i="65"/>
  <c r="AC42" i="65"/>
  <c r="F39" i="65"/>
  <c r="F17" i="65"/>
  <c r="AC17" i="65" s="1"/>
  <c r="F40" i="65"/>
  <c r="AC40" i="65" s="1"/>
  <c r="F18" i="65"/>
  <c r="AC20" i="65"/>
  <c r="F10" i="65"/>
  <c r="F28" i="65"/>
  <c r="G22" i="65"/>
  <c r="F19" i="65"/>
  <c r="AC19" i="65" s="1"/>
  <c r="AC21" i="65"/>
  <c r="AC26" i="65"/>
  <c r="F7" i="65"/>
  <c r="F23" i="65"/>
  <c r="AC29" i="65"/>
  <c r="AC6" i="65"/>
  <c r="F14" i="65"/>
  <c r="AC14" i="65" s="1"/>
  <c r="F25" i="65"/>
  <c r="AC25" i="65" s="1"/>
  <c r="AC30" i="65"/>
  <c r="F34" i="65"/>
  <c r="AC34" i="65" s="1"/>
  <c r="AC23" i="65"/>
  <c r="AC37" i="65"/>
  <c r="AC7" i="65"/>
  <c r="F33" i="65"/>
  <c r="AC33" i="65" s="1"/>
  <c r="F35" i="65"/>
  <c r="AC35" i="65" s="1"/>
  <c r="AC28" i="65"/>
  <c r="AC24" i="65"/>
  <c r="F11" i="65"/>
  <c r="AC11" i="65" s="1"/>
  <c r="G38" i="65"/>
  <c r="AC9" i="65"/>
  <c r="AC38" i="65"/>
  <c r="AC10" i="65"/>
  <c r="G42" i="65"/>
  <c r="F16" i="65"/>
  <c r="AC16" i="65" s="1"/>
  <c r="AC39" i="65"/>
  <c r="AC22" i="65"/>
  <c r="AC8" i="65"/>
  <c r="AC41" i="65"/>
  <c r="G37" i="65"/>
  <c r="G21" i="65"/>
  <c r="F36" i="65"/>
  <c r="AC36" i="65" s="1"/>
  <c r="AC18" i="65"/>
  <c r="AC13" i="65"/>
  <c r="S5" i="65" l="1" a="1"/>
  <c r="S40" i="65" s="1"/>
  <c r="G19" i="65"/>
  <c r="G40" i="65"/>
  <c r="G12" i="65"/>
  <c r="G17" i="65"/>
  <c r="G25" i="65"/>
  <c r="G26" i="65"/>
  <c r="G7" i="65"/>
  <c r="G13" i="65"/>
  <c r="G39" i="65"/>
  <c r="G31" i="65"/>
  <c r="G29" i="65"/>
  <c r="G33" i="65"/>
  <c r="G32" i="65"/>
  <c r="G18" i="65"/>
  <c r="G9" i="65"/>
  <c r="G36" i="65"/>
  <c r="G10" i="65"/>
  <c r="G6" i="65"/>
  <c r="G8" i="65"/>
  <c r="G30" i="65"/>
  <c r="G41" i="65"/>
  <c r="G23" i="65"/>
  <c r="G34" i="65"/>
  <c r="G14" i="65"/>
  <c r="G15" i="65"/>
  <c r="G28" i="65"/>
  <c r="G35" i="65"/>
  <c r="G11" i="65"/>
  <c r="G27" i="65"/>
  <c r="G16" i="65"/>
  <c r="G2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2" i="16"/>
  <c r="S14" i="16"/>
  <c r="S13" i="16"/>
  <c r="S11" i="16"/>
  <c r="S10" i="16"/>
  <c r="S15" i="16"/>
  <c r="E13" i="16"/>
  <c r="E11" i="16"/>
  <c r="E10" i="16"/>
  <c r="E14" i="16"/>
  <c r="E15" i="16"/>
  <c r="E12" i="16"/>
  <c r="W11" i="16" l="1"/>
  <c r="W13" i="16"/>
  <c r="W14" i="16"/>
  <c r="W12" i="16"/>
  <c r="W15" i="16"/>
  <c r="W10" i="16"/>
  <c r="J15" i="16"/>
  <c r="M15" i="16" s="1"/>
  <c r="M14" i="16"/>
  <c r="M12" i="16"/>
  <c r="M11" i="16"/>
  <c r="M10" i="16"/>
  <c r="F15" i="16"/>
  <c r="F13" i="16"/>
  <c r="F12" i="16"/>
  <c r="F14" i="16"/>
  <c r="F10" i="16"/>
  <c r="F11" i="16"/>
  <c r="T13" i="64" l="1"/>
  <c r="T14" i="64"/>
  <c r="T15" i="64"/>
  <c r="T16" i="64"/>
  <c r="T17" i="64"/>
  <c r="T18" i="64"/>
  <c r="Q13" i="64"/>
  <c r="Q14" i="64"/>
  <c r="Q15" i="64"/>
  <c r="Q16" i="64"/>
  <c r="Q17" i="64"/>
  <c r="Q18" i="64"/>
  <c r="Q7" i="64"/>
  <c r="Q8" i="64"/>
  <c r="Q9" i="64"/>
  <c r="Q10" i="64"/>
  <c r="Q11" i="64"/>
  <c r="Q12" i="64"/>
  <c r="Q6" i="64"/>
  <c r="T12" i="64"/>
  <c r="T11" i="64"/>
  <c r="T10" i="64"/>
  <c r="T9" i="64"/>
  <c r="T8" i="64"/>
  <c r="T7" i="64"/>
  <c r="T6" i="64"/>
  <c r="O5" i="64"/>
  <c r="N5" i="64"/>
  <c r="M5" i="64"/>
  <c r="G4" i="64"/>
  <c r="N7" i="6"/>
  <c r="K7" i="6"/>
  <c r="M17" i="64"/>
  <c r="M8" i="64"/>
  <c r="M18" i="64"/>
  <c r="M10" i="64"/>
  <c r="M6" i="64"/>
  <c r="M11" i="64"/>
  <c r="M12" i="64"/>
  <c r="N8" i="64"/>
  <c r="M9" i="64"/>
  <c r="W9" i="64"/>
  <c r="W7" i="64"/>
  <c r="W8" i="64"/>
  <c r="W6" i="64"/>
  <c r="N6" i="64"/>
  <c r="E7" i="6"/>
  <c r="N9" i="64"/>
  <c r="Q5" i="64"/>
  <c r="K6" i="6" l="1"/>
  <c r="Q7" i="6"/>
  <c r="L15" i="64"/>
  <c r="W13" i="64"/>
  <c r="W15" i="64"/>
  <c r="U8" i="64"/>
  <c r="U7" i="64"/>
  <c r="N17" i="64"/>
  <c r="L16" i="64"/>
  <c r="F7" i="6"/>
  <c r="N18" i="64"/>
  <c r="L6" i="64"/>
  <c r="L14" i="64"/>
  <c r="W18" i="64"/>
  <c r="N12" i="64"/>
  <c r="W14" i="64"/>
  <c r="W17" i="64"/>
  <c r="W12" i="64"/>
  <c r="E9" i="6"/>
  <c r="L10" i="64"/>
  <c r="W10" i="64"/>
  <c r="W16" i="64"/>
  <c r="N11" i="64"/>
  <c r="U9" i="64"/>
  <c r="L11" i="64"/>
  <c r="W11" i="64"/>
  <c r="L18" i="64"/>
  <c r="L8" i="64"/>
  <c r="N10" i="64"/>
  <c r="L9" i="64"/>
  <c r="L17" i="64"/>
  <c r="U6" i="64"/>
  <c r="L13" i="64"/>
  <c r="L12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X8" i="64"/>
  <c r="X9" i="64"/>
  <c r="X7" i="64"/>
  <c r="X6" i="64"/>
  <c r="S27" i="16"/>
  <c r="S30" i="16"/>
  <c r="X6" i="26"/>
  <c r="X13" i="26"/>
  <c r="S29" i="16"/>
  <c r="S32" i="16"/>
  <c r="S33" i="16"/>
  <c r="X7" i="26"/>
  <c r="X11" i="26"/>
  <c r="X10" i="26"/>
  <c r="S31" i="16"/>
  <c r="S26" i="16"/>
  <c r="S28" i="16"/>
  <c r="S34" i="16"/>
  <c r="X12" i="26"/>
  <c r="X8" i="26"/>
  <c r="S25" i="16"/>
  <c r="S35" i="16"/>
  <c r="X9" i="26"/>
  <c r="L18" i="6"/>
  <c r="U16" i="64"/>
  <c r="U14" i="64"/>
  <c r="E29" i="16"/>
  <c r="E34" i="16"/>
  <c r="U12" i="64"/>
  <c r="E28" i="16"/>
  <c r="E32" i="16"/>
  <c r="U10" i="64"/>
  <c r="E31" i="16"/>
  <c r="E33" i="16"/>
  <c r="E26" i="16"/>
  <c r="E35" i="16"/>
  <c r="O9" i="64"/>
  <c r="E25" i="16"/>
  <c r="U17" i="64"/>
  <c r="U11" i="64"/>
  <c r="E30" i="16"/>
  <c r="O8" i="64"/>
  <c r="O17" i="64"/>
  <c r="O11" i="64"/>
  <c r="O10" i="64"/>
  <c r="O6" i="64"/>
  <c r="O12" i="64"/>
  <c r="U15" i="64"/>
  <c r="O7" i="6"/>
  <c r="U13" i="64"/>
  <c r="O18" i="64"/>
  <c r="E27" i="16"/>
  <c r="U18" i="64"/>
  <c r="W26" i="16" l="1"/>
  <c r="W32" i="16"/>
  <c r="W30" i="16"/>
  <c r="W25" i="16"/>
  <c r="W34" i="16"/>
  <c r="W31" i="16"/>
  <c r="W29" i="16"/>
  <c r="W27" i="16"/>
  <c r="W35" i="16"/>
  <c r="W28" i="16"/>
  <c r="W33" i="16"/>
  <c r="M32" i="16"/>
  <c r="M33" i="16"/>
  <c r="M31" i="16"/>
  <c r="M29" i="16"/>
  <c r="J26" i="16"/>
  <c r="M26" i="16" s="1"/>
  <c r="M28" i="16"/>
  <c r="M27" i="16"/>
  <c r="Y6" i="64"/>
  <c r="AA6" i="64" s="1"/>
  <c r="Y9" i="64"/>
  <c r="AA9" i="64" s="1"/>
  <c r="Y7" i="64"/>
  <c r="AA7" i="64" s="1"/>
  <c r="Y8" i="64"/>
  <c r="AA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X17" i="64"/>
  <c r="X18" i="64"/>
  <c r="X13" i="64"/>
  <c r="X12" i="64"/>
  <c r="X15" i="64"/>
  <c r="X14" i="64"/>
  <c r="X10" i="64"/>
  <c r="X11" i="64"/>
  <c r="X16" i="64"/>
  <c r="R7" i="6"/>
  <c r="S22" i="16"/>
  <c r="S19" i="16"/>
  <c r="S21" i="16"/>
  <c r="S20" i="16"/>
  <c r="S23" i="16"/>
  <c r="F28" i="16"/>
  <c r="F29" i="16"/>
  <c r="Z9" i="64"/>
  <c r="F25" i="16"/>
  <c r="Z8" i="64"/>
  <c r="Z7" i="64"/>
  <c r="F26" i="16"/>
  <c r="F35" i="16"/>
  <c r="F32" i="16"/>
  <c r="F34" i="16"/>
  <c r="F31" i="16"/>
  <c r="F33" i="16"/>
  <c r="F30" i="16"/>
  <c r="Z6" i="64"/>
  <c r="F27" i="16"/>
  <c r="E22" i="16"/>
  <c r="W20" i="16" l="1"/>
  <c r="W21" i="16"/>
  <c r="W22" i="16"/>
  <c r="W23" i="16"/>
  <c r="W19" i="16"/>
  <c r="S7" i="6"/>
  <c r="U7" i="6" s="1"/>
  <c r="Y14" i="64"/>
  <c r="AA14" i="64" s="1"/>
  <c r="Y15" i="64"/>
  <c r="AA15" i="64" s="1"/>
  <c r="Y18" i="64"/>
  <c r="AA18" i="64" s="1"/>
  <c r="Y13" i="64"/>
  <c r="AA13" i="64" s="1"/>
  <c r="Y12" i="64"/>
  <c r="AA12" i="64" s="1"/>
  <c r="Y11" i="64"/>
  <c r="AA11" i="64" s="1"/>
  <c r="Y17" i="64"/>
  <c r="AA17" i="64" s="1"/>
  <c r="Y10" i="64"/>
  <c r="AA10" i="64" s="1"/>
  <c r="Y16" i="64"/>
  <c r="AA16" i="64" s="1"/>
  <c r="J22" i="16"/>
  <c r="M22" i="16" s="1"/>
  <c r="Z16" i="64"/>
  <c r="Z15" i="64"/>
  <c r="Z13" i="64"/>
  <c r="F22" i="16"/>
  <c r="T7" i="6"/>
  <c r="Z18" i="64"/>
  <c r="Z10" i="64"/>
  <c r="Z11" i="64"/>
  <c r="Z14" i="64"/>
  <c r="Z17" i="64"/>
  <c r="Z12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N23" i="6"/>
  <c r="H14" i="6"/>
  <c r="G8" i="6"/>
  <c r="G10" i="6"/>
  <c r="K18" i="6"/>
  <c r="I14" i="6"/>
  <c r="K23" i="6"/>
  <c r="N18" i="6"/>
  <c r="D6" i="6"/>
  <c r="E10" i="6"/>
  <c r="D14" i="6"/>
  <c r="D11" i="6"/>
  <c r="E8" i="6"/>
  <c r="D12" i="6"/>
  <c r="I11" i="56" l="1"/>
  <c r="G13" i="6"/>
  <c r="G9" i="6"/>
  <c r="G12" i="6"/>
  <c r="E6" i="6"/>
  <c r="E12" i="6"/>
  <c r="F36" i="63"/>
  <c r="F20" i="63"/>
  <c r="F14" i="63"/>
  <c r="F66" i="63"/>
  <c r="F15" i="63"/>
  <c r="F18" i="63"/>
  <c r="F11" i="63"/>
  <c r="F45" i="63"/>
  <c r="F34" i="63"/>
  <c r="F47" i="63"/>
  <c r="F35" i="63"/>
  <c r="F12" i="6"/>
  <c r="F61" i="63"/>
  <c r="F42" i="63"/>
  <c r="F12" i="63"/>
  <c r="H12" i="6"/>
  <c r="F8" i="63"/>
  <c r="E13" i="6"/>
  <c r="F27" i="63"/>
  <c r="E11" i="6"/>
  <c r="F64" i="63"/>
  <c r="F17" i="63"/>
  <c r="F9" i="63"/>
  <c r="F33" i="63"/>
  <c r="F65" i="63"/>
  <c r="G14" i="6"/>
  <c r="G6" i="6"/>
  <c r="F10" i="6"/>
  <c r="F57" i="63"/>
  <c r="F49" i="63"/>
  <c r="F58" i="63"/>
  <c r="H8" i="6"/>
  <c r="F19" i="63"/>
  <c r="F25" i="63"/>
  <c r="F41" i="63"/>
  <c r="F16" i="63"/>
  <c r="H9" i="6"/>
  <c r="F22" i="63"/>
  <c r="G11" i="6"/>
  <c r="F38" i="63"/>
  <c r="F10" i="63"/>
  <c r="F31" i="63"/>
  <c r="H10" i="6"/>
  <c r="F46" i="63"/>
  <c r="F56" i="63"/>
  <c r="F43" i="63"/>
  <c r="F24" i="63"/>
  <c r="F8" i="6"/>
  <c r="F54" i="63"/>
  <c r="F32" i="63"/>
  <c r="F39" i="63"/>
  <c r="F67" i="63"/>
  <c r="F63" i="63"/>
  <c r="F48" i="63"/>
  <c r="F60" i="63"/>
  <c r="F29" i="63"/>
  <c r="F59" i="63"/>
  <c r="F52" i="63"/>
  <c r="F37" i="63"/>
  <c r="F50" i="63"/>
  <c r="F53" i="63"/>
  <c r="F62" i="63"/>
  <c r="F9" i="6"/>
  <c r="F30" i="63"/>
  <c r="F13" i="63"/>
  <c r="F55" i="63"/>
  <c r="F23" i="63"/>
  <c r="F51" i="63"/>
  <c r="F40" i="63"/>
  <c r="F26" i="63"/>
  <c r="F28" i="63"/>
  <c r="F21" i="63"/>
  <c r="F44" i="63"/>
  <c r="AJ5" i="18" l="1"/>
  <c r="L23" i="6"/>
  <c r="G16" i="63"/>
  <c r="G24" i="63"/>
  <c r="G8" i="63"/>
  <c r="G20" i="63"/>
  <c r="G43" i="63"/>
  <c r="G62" i="63"/>
  <c r="G47" i="63"/>
  <c r="G57" i="63"/>
  <c r="O23" i="6"/>
  <c r="G15" i="63"/>
  <c r="G13" i="63"/>
  <c r="G18" i="63"/>
  <c r="G10" i="63"/>
  <c r="G46" i="63"/>
  <c r="G21" i="63"/>
  <c r="G42" i="63"/>
  <c r="G59" i="63"/>
  <c r="O18" i="6"/>
  <c r="G44" i="63"/>
  <c r="G49" i="63"/>
  <c r="G38" i="63"/>
  <c r="G36" i="63"/>
  <c r="G51" i="63"/>
  <c r="G52" i="63"/>
  <c r="G65" i="63"/>
  <c r="G30" i="63"/>
  <c r="G19" i="63"/>
  <c r="G32" i="63"/>
  <c r="G27" i="63"/>
  <c r="G60" i="63"/>
  <c r="G45" i="63"/>
  <c r="G9" i="63"/>
  <c r="G33" i="63"/>
  <c r="G40" i="63"/>
  <c r="F6" i="6"/>
  <c r="G63" i="63"/>
  <c r="G17" i="63"/>
  <c r="G58" i="63"/>
  <c r="G56" i="63"/>
  <c r="G66" i="63"/>
  <c r="G39" i="63"/>
  <c r="G53" i="63"/>
  <c r="G41" i="63"/>
  <c r="G37" i="63"/>
  <c r="G34" i="63"/>
  <c r="H13" i="6"/>
  <c r="G48" i="63"/>
  <c r="AI6" i="18" a="1"/>
  <c r="G35" i="63"/>
  <c r="G67" i="63"/>
  <c r="G54" i="63"/>
  <c r="G23" i="63"/>
  <c r="G61" i="63"/>
  <c r="G29" i="63"/>
  <c r="F13" i="6"/>
  <c r="G55" i="63"/>
  <c r="G22" i="63"/>
  <c r="G64" i="63"/>
  <c r="G25" i="63"/>
  <c r="G31" i="63"/>
  <c r="G14" i="63"/>
  <c r="G50" i="63"/>
  <c r="H6" i="6"/>
  <c r="G11" i="63"/>
  <c r="G12" i="63"/>
  <c r="G28" i="63"/>
  <c r="G26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Q9" i="8"/>
  <c r="Q8" i="8"/>
  <c r="U7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Q10" i="8"/>
  <c r="U9" i="8"/>
  <c r="U8" i="8"/>
  <c r="T19" i="8"/>
  <c r="T17" i="8"/>
  <c r="T20" i="8"/>
  <c r="T12" i="8"/>
  <c r="T13" i="8"/>
  <c r="T21" i="8"/>
  <c r="T16" i="8"/>
  <c r="T11" i="8"/>
  <c r="T15" i="8"/>
  <c r="W7" i="8"/>
  <c r="T18" i="8"/>
  <c r="T14" i="8"/>
  <c r="T7" i="7"/>
  <c r="M6" i="8"/>
  <c r="V8" i="8" l="1"/>
  <c r="X8" i="8" s="1"/>
  <c r="V9" i="8"/>
  <c r="X9" i="8" s="1"/>
  <c r="M7" i="7"/>
  <c r="S8" i="7"/>
  <c r="M9" i="7"/>
  <c r="P9" i="7"/>
  <c r="Q11" i="8"/>
  <c r="Q15" i="8"/>
  <c r="Q17" i="8"/>
  <c r="Q12" i="8"/>
  <c r="Q16" i="8"/>
  <c r="U10" i="8"/>
  <c r="Q21" i="8"/>
  <c r="Q7" i="7"/>
  <c r="Q19" i="8"/>
  <c r="Q13" i="8"/>
  <c r="Q18" i="8"/>
  <c r="Q14" i="8"/>
  <c r="Q20" i="8"/>
  <c r="T8" i="7"/>
  <c r="W9" i="8"/>
  <c r="W8" i="8"/>
  <c r="V10" i="8" l="1"/>
  <c r="X10" i="8" s="1"/>
  <c r="S9" i="7"/>
  <c r="M10" i="7"/>
  <c r="P10" i="7"/>
  <c r="U11" i="8"/>
  <c r="U18" i="8"/>
  <c r="U16" i="8"/>
  <c r="U20" i="8"/>
  <c r="U14" i="8"/>
  <c r="Q8" i="7"/>
  <c r="U19" i="8"/>
  <c r="U12" i="8"/>
  <c r="U13" i="8"/>
  <c r="U15" i="8"/>
  <c r="U7" i="7"/>
  <c r="U17" i="8"/>
  <c r="U21" i="8"/>
  <c r="T9" i="7"/>
  <c r="W10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X5" i="26"/>
  <c r="W14" i="8"/>
  <c r="W7" i="7"/>
  <c r="T20" i="7"/>
  <c r="W18" i="8"/>
  <c r="T18" i="7"/>
  <c r="W19" i="8"/>
  <c r="W12" i="8"/>
  <c r="T10" i="7"/>
  <c r="T11" i="7"/>
  <c r="W11" i="8"/>
  <c r="T21" i="7"/>
  <c r="T12" i="7"/>
  <c r="W21" i="8"/>
  <c r="T17" i="7"/>
  <c r="W16" i="8"/>
  <c r="T15" i="7"/>
  <c r="T19" i="7"/>
  <c r="W15" i="8"/>
  <c r="T16" i="7"/>
  <c r="T14" i="7"/>
  <c r="T13" i="7"/>
  <c r="W17" i="8"/>
  <c r="W20" i="8"/>
  <c r="W13" i="8"/>
  <c r="M6" i="7"/>
  <c r="V5" i="8" l="1"/>
  <c r="V8" i="7"/>
  <c r="X8" i="7" s="1"/>
  <c r="R5" i="26"/>
  <c r="P6" i="26"/>
  <c r="Q6" i="26"/>
  <c r="Q18" i="7"/>
  <c r="U9" i="7"/>
  <c r="Q19" i="7"/>
  <c r="Q14" i="7"/>
  <c r="Q11" i="7"/>
  <c r="Q20" i="7"/>
  <c r="Q12" i="7"/>
  <c r="Q21" i="7"/>
  <c r="Q16" i="7"/>
  <c r="Q10" i="7"/>
  <c r="Q15" i="7"/>
  <c r="Q17" i="7"/>
  <c r="Q13" i="7"/>
  <c r="W8" i="7"/>
  <c r="V9" i="7" l="1"/>
  <c r="X9" i="7" s="1"/>
  <c r="R6" i="26"/>
  <c r="P7" i="26"/>
  <c r="Q7" i="26"/>
  <c r="U11" i="7"/>
  <c r="U13" i="7"/>
  <c r="U16" i="7"/>
  <c r="U12" i="7"/>
  <c r="U17" i="7"/>
  <c r="U15" i="7"/>
  <c r="U21" i="7"/>
  <c r="U10" i="7"/>
  <c r="U14" i="7"/>
  <c r="U19" i="7"/>
  <c r="U18" i="7"/>
  <c r="U20" i="7"/>
  <c r="W9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P8" i="26"/>
  <c r="Q8" i="26"/>
  <c r="W13" i="7"/>
  <c r="W14" i="7"/>
  <c r="W15" i="7"/>
  <c r="W12" i="7"/>
  <c r="W21" i="7"/>
  <c r="W17" i="7"/>
  <c r="W11" i="7"/>
  <c r="W10" i="7"/>
  <c r="W18" i="7"/>
  <c r="W20" i="7"/>
  <c r="W19" i="7"/>
  <c r="W16" i="7"/>
  <c r="V5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AB5" i="25" l="1"/>
  <c r="R5" i="25"/>
  <c r="P6" i="25"/>
  <c r="Q6" i="25"/>
  <c r="X6" i="25"/>
  <c r="AB6" i="25" l="1"/>
  <c r="R6" i="25"/>
  <c r="P7" i="25"/>
  <c r="Q7" i="25"/>
  <c r="X7" i="25"/>
  <c r="AB7" i="25" l="1"/>
  <c r="R7" i="25"/>
  <c r="P8" i="25"/>
  <c r="Q8" i="25"/>
  <c r="X8" i="25"/>
  <c r="AB8" i="25" l="1"/>
  <c r="R8" i="25"/>
  <c r="P9" i="25"/>
  <c r="Q9" i="25"/>
  <c r="X9" i="25"/>
  <c r="AB9" i="25" l="1"/>
  <c r="R9" i="25"/>
  <c r="P10" i="25"/>
  <c r="Q10" i="25"/>
  <c r="X10" i="25"/>
  <c r="AB10" i="25" l="1"/>
  <c r="R10" i="25"/>
  <c r="P11" i="25"/>
  <c r="Q11" i="25"/>
  <c r="X11" i="25"/>
  <c r="AB11" i="25" l="1"/>
  <c r="R11" i="25"/>
  <c r="P12" i="25"/>
  <c r="Q12" i="25"/>
  <c r="X12" i="25"/>
  <c r="AB12" i="25" l="1"/>
  <c r="R12" i="25"/>
  <c r="P13" i="25"/>
  <c r="Q13" i="25"/>
  <c r="X13" i="25"/>
  <c r="AB13" i="25" l="1"/>
  <c r="R13" i="25"/>
  <c r="P14" i="25"/>
  <c r="Q14" i="25"/>
  <c r="X14" i="25"/>
  <c r="AB14" i="25" l="1"/>
  <c r="R14" i="25"/>
  <c r="P15" i="25"/>
  <c r="Q15" i="25"/>
  <c r="X15" i="25"/>
  <c r="AB15" i="25" l="1"/>
  <c r="R15" i="25"/>
  <c r="P16" i="25"/>
  <c r="Q16" i="25"/>
  <c r="X16" i="25"/>
  <c r="AB16" i="25" l="1"/>
  <c r="R16" i="25"/>
  <c r="P17" i="25"/>
  <c r="Q17" i="25"/>
  <c r="X17" i="25"/>
  <c r="AB17" i="25" l="1"/>
  <c r="R17" i="25"/>
  <c r="P18" i="25"/>
  <c r="Q18" i="25"/>
  <c r="X18" i="25"/>
  <c r="AB18" i="25" l="1"/>
  <c r="R18" i="25"/>
  <c r="P19" i="25"/>
  <c r="Q19" i="25"/>
  <c r="X19" i="25"/>
  <c r="AB19" i="25" l="1"/>
  <c r="R19" i="25"/>
  <c r="P20" i="25"/>
  <c r="Q20" i="25"/>
  <c r="X20" i="25"/>
  <c r="AB20" i="25" l="1"/>
  <c r="R20" i="25"/>
  <c r="P21" i="25"/>
  <c r="Q21" i="25"/>
  <c r="X21" i="25"/>
  <c r="AB21" i="25" l="1"/>
  <c r="R21" i="25"/>
  <c r="P22" i="25"/>
  <c r="Q22" i="25"/>
  <c r="X22" i="25"/>
  <c r="AB22" i="25" l="1"/>
  <c r="R22" i="25"/>
  <c r="P23" i="25"/>
  <c r="Q23" i="25"/>
  <c r="X23" i="25"/>
  <c r="AB23" i="25" l="1"/>
  <c r="R23" i="25"/>
  <c r="P24" i="25"/>
  <c r="Q24" i="25"/>
  <c r="X24" i="25"/>
  <c r="AB24" i="25" l="1"/>
  <c r="R24" i="25"/>
  <c r="P25" i="25"/>
  <c r="Q25" i="25"/>
  <c r="X25" i="25"/>
  <c r="AB25" i="25" l="1"/>
  <c r="R25" i="25"/>
  <c r="P26" i="25"/>
  <c r="Q26" i="25"/>
  <c r="X26" i="25"/>
  <c r="AB26" i="25" l="1"/>
  <c r="R26" i="25"/>
  <c r="P27" i="25"/>
  <c r="Q27" i="25"/>
  <c r="X27" i="25"/>
  <c r="AB27" i="25" l="1"/>
  <c r="R27" i="25"/>
  <c r="P28" i="25"/>
  <c r="Q28" i="25"/>
  <c r="X28" i="25"/>
  <c r="AB28" i="25" l="1"/>
  <c r="R28" i="25"/>
  <c r="P29" i="25"/>
  <c r="Q29" i="25"/>
  <c r="R29" i="25"/>
  <c r="X29" i="25"/>
  <c r="AB29" i="25" l="1"/>
  <c r="P30" i="25"/>
  <c r="Q30" i="25"/>
  <c r="R30" i="25"/>
  <c r="X30" i="25"/>
  <c r="AB30" i="25" l="1"/>
  <c r="P31" i="25"/>
  <c r="Q31" i="25"/>
  <c r="X31" i="25"/>
  <c r="AB31" i="25" l="1"/>
  <c r="R31" i="25"/>
  <c r="P32" i="25"/>
  <c r="Q32" i="25"/>
  <c r="X32" i="25"/>
  <c r="AB32" i="25" l="1"/>
  <c r="R32" i="25"/>
  <c r="P33" i="25"/>
  <c r="Q33" i="25"/>
  <c r="X33" i="25"/>
  <c r="AB33" i="25" l="1"/>
  <c r="R33" i="25"/>
  <c r="P34" i="25"/>
  <c r="Q34" i="25"/>
  <c r="X34" i="25"/>
  <c r="AB34" i="25" l="1"/>
  <c r="R34" i="25"/>
  <c r="P35" i="25"/>
  <c r="Q35" i="25"/>
  <c r="R35" i="25"/>
  <c r="X35" i="25"/>
  <c r="AB35" i="25" l="1"/>
  <c r="P36" i="25"/>
  <c r="Q36" i="25"/>
  <c r="X36" i="25"/>
  <c r="AB36" i="25" l="1"/>
  <c r="R36" i="25"/>
  <c r="P37" i="25"/>
  <c r="Q37" i="25"/>
  <c r="X37" i="25"/>
  <c r="AB37" i="25" l="1"/>
  <c r="R37" i="25"/>
  <c r="P38" i="25"/>
  <c r="Q38" i="25"/>
  <c r="X38" i="25"/>
  <c r="AB38" i="25" l="1"/>
  <c r="R38" i="25"/>
  <c r="P39" i="25"/>
  <c r="Q39" i="25"/>
  <c r="R39" i="25"/>
  <c r="X39" i="25"/>
  <c r="AB39" i="25" l="1"/>
  <c r="P40" i="25"/>
  <c r="Q40" i="25"/>
  <c r="X40" i="25"/>
  <c r="AB40" i="25" l="1"/>
  <c r="R40" i="25"/>
  <c r="P41" i="25"/>
  <c r="Q41" i="25"/>
  <c r="X41" i="25"/>
  <c r="AB41" i="25" l="1"/>
  <c r="R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U31" i="18"/>
  <c r="U30" i="18"/>
  <c r="U15" i="18"/>
  <c r="U10" i="18"/>
  <c r="U11" i="18"/>
  <c r="U18" i="18"/>
  <c r="U8" i="18"/>
  <c r="U33" i="18"/>
  <c r="U17" i="18"/>
  <c r="U41" i="18"/>
  <c r="U13" i="18"/>
  <c r="U36" i="18"/>
  <c r="U44" i="18"/>
  <c r="U46" i="18"/>
  <c r="U47" i="18"/>
  <c r="U45" i="18"/>
  <c r="U23" i="18"/>
  <c r="U42" i="18"/>
  <c r="U22" i="18"/>
  <c r="U16" i="18"/>
  <c r="U26" i="18"/>
  <c r="U43" i="18"/>
  <c r="U14" i="18"/>
  <c r="U40" i="18"/>
  <c r="U39" i="18"/>
  <c r="U32" i="18"/>
  <c r="U34" i="18"/>
  <c r="U21" i="18"/>
  <c r="U9" i="18"/>
  <c r="U27" i="18"/>
  <c r="U38" i="18"/>
  <c r="U28" i="18"/>
  <c r="U29" i="18"/>
  <c r="U20" i="18"/>
  <c r="U25" i="18"/>
  <c r="U37" i="18"/>
  <c r="U24" i="18"/>
  <c r="U6" i="18"/>
  <c r="U12" i="18"/>
  <c r="U19" i="18"/>
  <c r="U7" i="18"/>
  <c r="U35" i="18"/>
  <c r="H4" i="20"/>
  <c r="Y18" i="18" l="1"/>
  <c r="Y35" i="18"/>
  <c r="Y37" i="18"/>
  <c r="Y38" i="18"/>
  <c r="Y32" i="18"/>
  <c r="Y26" i="18"/>
  <c r="Y45" i="18"/>
  <c r="Y13" i="18"/>
  <c r="Y11" i="18"/>
  <c r="Y7" i="18"/>
  <c r="Y25" i="18"/>
  <c r="Y27" i="18"/>
  <c r="Y39" i="18"/>
  <c r="Y16" i="18"/>
  <c r="Y47" i="18"/>
  <c r="Y41" i="18"/>
  <c r="Y10" i="18"/>
  <c r="Y19" i="18"/>
  <c r="Y20" i="18"/>
  <c r="Y9" i="18"/>
  <c r="Y40" i="18"/>
  <c r="Y22" i="18"/>
  <c r="Y46" i="18"/>
  <c r="Y17" i="18"/>
  <c r="Y15" i="18"/>
  <c r="Y12" i="18"/>
  <c r="Y29" i="18"/>
  <c r="Y21" i="18"/>
  <c r="Y14" i="18"/>
  <c r="Y42" i="18"/>
  <c r="Y44" i="18"/>
  <c r="Y33" i="18"/>
  <c r="Y30" i="18"/>
  <c r="Y6" i="18"/>
  <c r="Y28" i="18"/>
  <c r="Y34" i="18"/>
  <c r="Y43" i="18"/>
  <c r="Y23" i="18"/>
  <c r="Y36" i="18"/>
  <c r="Y8" i="18"/>
  <c r="Y31" i="18"/>
  <c r="Y24" i="18"/>
  <c r="P5" i="20"/>
  <c r="P6" i="20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34" i="16"/>
  <c r="X26" i="16"/>
  <c r="X32" i="16"/>
  <c r="X11" i="16"/>
  <c r="X13" i="16"/>
  <c r="X10" i="16"/>
  <c r="X28" i="16"/>
  <c r="X25" i="16"/>
  <c r="X14" i="16"/>
  <c r="X15" i="16"/>
  <c r="X30" i="16"/>
  <c r="X12" i="16"/>
  <c r="X29" i="16"/>
  <c r="X27" i="16"/>
  <c r="X22" i="16"/>
  <c r="X31" i="16"/>
  <c r="X33" i="16"/>
  <c r="X35" i="16"/>
  <c r="N5" i="23" l="1"/>
  <c r="N6" i="23"/>
  <c r="T6" i="23"/>
  <c r="T5" i="23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O6" i="6" l="1"/>
  <c r="N8" i="6"/>
  <c r="Q8" i="6"/>
  <c r="N9" i="6" l="1"/>
  <c r="N10" i="6"/>
  <c r="N11" i="6"/>
  <c r="N12" i="6"/>
  <c r="N13" i="6"/>
  <c r="R6" i="6"/>
  <c r="Q10" i="6"/>
  <c r="O10" i="6" s="1"/>
  <c r="Q9" i="6"/>
  <c r="Q12" i="6"/>
  <c r="Q11" i="6"/>
  <c r="O8" i="6"/>
  <c r="Q13" i="6"/>
  <c r="K5" i="6"/>
  <c r="S6" i="6" l="1"/>
  <c r="U6" i="6" s="1"/>
  <c r="I12" i="56"/>
  <c r="R8" i="6"/>
  <c r="I13" i="56"/>
  <c r="O9" i="6"/>
  <c r="O12" i="6"/>
  <c r="O13" i="6"/>
  <c r="T6" i="6"/>
  <c r="S8" i="6" l="1"/>
  <c r="R10" i="6"/>
  <c r="R9" i="6"/>
  <c r="R13" i="6"/>
  <c r="R12" i="6"/>
  <c r="T8" i="6"/>
  <c r="S9" i="6" l="1"/>
  <c r="S13" i="6"/>
  <c r="S12" i="6"/>
  <c r="S10" i="6"/>
  <c r="T12" i="6"/>
  <c r="T13" i="6"/>
  <c r="T10" i="6"/>
  <c r="T9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5" i="22"/>
  <c r="F43" i="22"/>
  <c r="F11" i="22"/>
  <c r="F7" i="22"/>
  <c r="F52" i="22"/>
  <c r="F30" i="22"/>
  <c r="F8" i="23"/>
  <c r="F12" i="23"/>
  <c r="F56" i="22"/>
  <c r="F46" i="22"/>
  <c r="E3" i="28"/>
  <c r="F38" i="22"/>
  <c r="F45" i="22"/>
  <c r="F7" i="23"/>
  <c r="F16" i="22"/>
  <c r="F36" i="22"/>
  <c r="F5" i="23"/>
  <c r="F40" i="22"/>
  <c r="F31" i="22"/>
  <c r="F33" i="22"/>
  <c r="Y7" i="22"/>
  <c r="F23" i="22"/>
  <c r="F29" i="22"/>
  <c r="F25" i="22"/>
  <c r="F14" i="23"/>
  <c r="F8" i="22"/>
  <c r="F55" i="22"/>
  <c r="F32" i="22"/>
  <c r="E4" i="28"/>
  <c r="F10" i="22"/>
  <c r="F41" i="22"/>
  <c r="F19" i="22"/>
  <c r="F58" i="22"/>
  <c r="F50" i="22"/>
  <c r="F49" i="22"/>
  <c r="E2" i="28"/>
  <c r="F13" i="22"/>
  <c r="F10" i="23"/>
  <c r="F24" i="22"/>
  <c r="F42" i="22"/>
  <c r="F14" i="22"/>
  <c r="F53" i="22"/>
  <c r="F21" i="22"/>
  <c r="F20" i="22"/>
  <c r="F11" i="23"/>
  <c r="F15" i="22"/>
  <c r="F5" i="22"/>
  <c r="F48" i="22"/>
  <c r="F57" i="22"/>
  <c r="F37" i="22"/>
  <c r="F34" i="22"/>
  <c r="F22" i="22"/>
  <c r="F28" i="22"/>
  <c r="F27" i="22"/>
  <c r="F17" i="22"/>
  <c r="F18" i="22"/>
  <c r="F9" i="23"/>
  <c r="F39" i="22"/>
  <c r="F44" i="22"/>
  <c r="F26" i="22"/>
  <c r="F12" i="22"/>
  <c r="Y8" i="22"/>
  <c r="F51" i="22"/>
  <c r="F15" i="23"/>
  <c r="F13" i="23"/>
  <c r="F6" i="23"/>
  <c r="F9" i="22"/>
  <c r="Y5" i="22"/>
  <c r="F54" i="22"/>
  <c r="F47" i="22"/>
  <c r="F6" i="22"/>
  <c r="Y6" i="22" s="1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31" i="22"/>
  <c r="F11" i="25"/>
  <c r="G14" i="23"/>
  <c r="F27" i="26"/>
  <c r="G42" i="22"/>
  <c r="G10" i="22"/>
  <c r="G57" i="22"/>
  <c r="G27" i="22"/>
  <c r="G23" i="22"/>
  <c r="G53" i="22"/>
  <c r="Y28" i="22"/>
  <c r="Y17" i="22"/>
  <c r="Y49" i="22"/>
  <c r="Y25" i="22"/>
  <c r="Y33" i="22"/>
  <c r="Y41" i="22"/>
  <c r="Y23" i="22"/>
  <c r="Y21" i="22"/>
  <c r="F24" i="25"/>
  <c r="G7" i="23"/>
  <c r="F40" i="26"/>
  <c r="G18" i="22"/>
  <c r="G28" i="22"/>
  <c r="G13" i="22"/>
  <c r="G5" i="22"/>
  <c r="G25" i="22"/>
  <c r="F35" i="26"/>
  <c r="F16" i="26"/>
  <c r="G38" i="22"/>
  <c r="Y46" i="22"/>
  <c r="Y6" i="23"/>
  <c r="Y15" i="23"/>
  <c r="Y14" i="22"/>
  <c r="Y52" i="22"/>
  <c r="Y5" i="23"/>
  <c r="F19" i="25"/>
  <c r="G11" i="22"/>
  <c r="G41" i="22"/>
  <c r="F29" i="25"/>
  <c r="G8" i="22"/>
  <c r="G48" i="22"/>
  <c r="G36" i="22"/>
  <c r="G29" i="22"/>
  <c r="Y50" i="22"/>
  <c r="Y12" i="22"/>
  <c r="Y29" i="22"/>
  <c r="Y58" i="22"/>
  <c r="G14" i="22"/>
  <c r="G34" i="22"/>
  <c r="G43" i="22"/>
  <c r="G12" i="23"/>
  <c r="G13" i="23"/>
  <c r="F29" i="26"/>
  <c r="G52" i="22"/>
  <c r="F8" i="26"/>
  <c r="Y57" i="22"/>
  <c r="Y53" i="22"/>
  <c r="Y18" i="22"/>
  <c r="G55" i="22"/>
  <c r="G24" i="22"/>
  <c r="F24" i="26"/>
  <c r="F21" i="25"/>
  <c r="Y19" i="22"/>
  <c r="Y22" i="22"/>
  <c r="Y47" i="22"/>
  <c r="Y24" i="22"/>
  <c r="G37" i="22"/>
  <c r="F32" i="26"/>
  <c r="G30" i="22"/>
  <c r="G54" i="22"/>
  <c r="G39" i="22"/>
  <c r="G26" i="22"/>
  <c r="Y45" i="22"/>
  <c r="Y54" i="22"/>
  <c r="Y48" i="22"/>
  <c r="Y34" i="22"/>
  <c r="Y15" i="22"/>
  <c r="G46" i="22"/>
  <c r="G15" i="23"/>
  <c r="G45" i="22"/>
  <c r="G49" i="22"/>
  <c r="F16" i="25"/>
  <c r="Y30" i="22"/>
  <c r="Y35" i="22"/>
  <c r="Y8" i="23"/>
  <c r="F11" i="26"/>
  <c r="G16" i="22"/>
  <c r="G35" i="22"/>
  <c r="Y36" i="22"/>
  <c r="Y10" i="23"/>
  <c r="Y12" i="23"/>
  <c r="Y37" i="22"/>
  <c r="Y39" i="22"/>
  <c r="Y7" i="23"/>
  <c r="G47" i="22"/>
  <c r="G11" i="23"/>
  <c r="G8" i="23"/>
  <c r="Y13" i="23"/>
  <c r="Y31" i="22"/>
  <c r="Y56" i="22"/>
  <c r="G5" i="23"/>
  <c r="G51" i="22"/>
  <c r="F13" i="25"/>
  <c r="Y14" i="23"/>
  <c r="Y42" i="22"/>
  <c r="Y38" i="22"/>
  <c r="Y44" i="22"/>
  <c r="G22" i="22"/>
  <c r="G20" i="22"/>
  <c r="F8" i="25"/>
  <c r="G21" i="22"/>
  <c r="G6" i="23"/>
  <c r="G32" i="22"/>
  <c r="Y9" i="23"/>
  <c r="Y26" i="22"/>
  <c r="Y51" i="22"/>
  <c r="Y55" i="22"/>
  <c r="G6" i="22"/>
  <c r="F37" i="25"/>
  <c r="G7" i="22"/>
  <c r="G19" i="22"/>
  <c r="Y11" i="22"/>
  <c r="Y9" i="22"/>
  <c r="Y11" i="23"/>
  <c r="G58" i="22"/>
  <c r="G40" i="22"/>
  <c r="G44" i="22"/>
  <c r="G9" i="23"/>
  <c r="G17" i="22"/>
  <c r="Y16" i="22"/>
  <c r="Y32" i="22"/>
  <c r="Y27" i="22"/>
  <c r="Y13" i="22"/>
  <c r="Y10" i="22"/>
  <c r="G9" i="22"/>
  <c r="G12" i="22"/>
  <c r="G33" i="22"/>
  <c r="G56" i="22"/>
  <c r="G50" i="22"/>
  <c r="F19" i="26"/>
  <c r="Y43" i="22"/>
  <c r="Y20" i="22"/>
  <c r="G10" i="23"/>
  <c r="Y40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41" i="26"/>
  <c r="F31" i="26"/>
  <c r="AC29" i="26"/>
  <c r="F23" i="25"/>
  <c r="F34" i="25"/>
  <c r="AC8" i="26"/>
  <c r="G29" i="25"/>
  <c r="F40" i="25"/>
  <c r="F30" i="25"/>
  <c r="F28" i="26"/>
  <c r="AC13" i="25"/>
  <c r="F34" i="26"/>
  <c r="F42" i="25"/>
  <c r="F18" i="25"/>
  <c r="G16" i="26"/>
  <c r="AC40" i="25"/>
  <c r="AC34" i="25"/>
  <c r="F14" i="25"/>
  <c r="F28" i="25"/>
  <c r="G8" i="26"/>
  <c r="F12" i="26"/>
  <c r="F32" i="25"/>
  <c r="AC11" i="25"/>
  <c r="F36" i="26"/>
  <c r="F39" i="25"/>
  <c r="F10" i="26"/>
  <c r="G29" i="26"/>
  <c r="F7" i="26"/>
  <c r="F15" i="25"/>
  <c r="AC15" i="25" s="1"/>
  <c r="AC18" i="25"/>
  <c r="AC24" i="25"/>
  <c r="F36" i="25"/>
  <c r="AC36" i="25" s="1"/>
  <c r="AC40" i="26"/>
  <c r="F22" i="26"/>
  <c r="F23" i="26"/>
  <c r="AC28" i="25"/>
  <c r="G40" i="26"/>
  <c r="F41" i="25"/>
  <c r="G27" i="26"/>
  <c r="F38" i="25"/>
  <c r="G19" i="25"/>
  <c r="AC32" i="25"/>
  <c r="G11" i="26"/>
  <c r="AC32" i="26"/>
  <c r="F42" i="26"/>
  <c r="F12" i="25"/>
  <c r="AC12" i="25" s="1"/>
  <c r="AC42" i="25"/>
  <c r="AC23" i="25"/>
  <c r="F35" i="25"/>
  <c r="AC35" i="25" s="1"/>
  <c r="F37" i="26"/>
  <c r="F7" i="25"/>
  <c r="F10" i="25"/>
  <c r="AC10" i="25" s="1"/>
  <c r="F17" i="25"/>
  <c r="F26" i="25"/>
  <c r="AC26" i="25" s="1"/>
  <c r="F33" i="25"/>
  <c r="F9" i="26"/>
  <c r="G24" i="25"/>
  <c r="F38" i="26"/>
  <c r="AC29" i="25"/>
  <c r="AC14" i="25"/>
  <c r="AC39" i="25"/>
  <c r="AC7" i="25"/>
  <c r="F13" i="26"/>
  <c r="G35" i="26"/>
  <c r="G16" i="25"/>
  <c r="G8" i="25"/>
  <c r="G37" i="25"/>
  <c r="F14" i="26"/>
  <c r="F21" i="26"/>
  <c r="AC33" i="25"/>
  <c r="AC38" i="25"/>
  <c r="G32" i="26"/>
  <c r="F15" i="26"/>
  <c r="F20" i="26"/>
  <c r="F6" i="26"/>
  <c r="F27" i="25"/>
  <c r="AC27" i="25" s="1"/>
  <c r="F33" i="26"/>
  <c r="AC30" i="25"/>
  <c r="F30" i="26"/>
  <c r="F22" i="25"/>
  <c r="AC22" i="25" s="1"/>
  <c r="F17" i="26"/>
  <c r="F39" i="26"/>
  <c r="F26" i="26"/>
  <c r="AC8" i="25"/>
  <c r="AC16" i="25"/>
  <c r="F6" i="25"/>
  <c r="AC6" i="25" s="1"/>
  <c r="G24" i="26"/>
  <c r="AC24" i="26"/>
  <c r="AC35" i="26"/>
  <c r="AC16" i="26"/>
  <c r="AC19" i="26"/>
  <c r="F18" i="26"/>
  <c r="AC37" i="25"/>
  <c r="G19" i="26"/>
  <c r="F31" i="25"/>
  <c r="AC31" i="25" s="1"/>
  <c r="AC27" i="26"/>
  <c r="G21" i="25"/>
  <c r="F20" i="25"/>
  <c r="AC19" i="25"/>
  <c r="AC17" i="25"/>
  <c r="G11" i="25"/>
  <c r="F9" i="25"/>
  <c r="AC11" i="26"/>
  <c r="F25" i="26"/>
  <c r="AC21" i="25"/>
  <c r="AC20" i="25"/>
  <c r="AC41" i="25"/>
  <c r="AC9" i="25"/>
  <c r="G13" i="25"/>
  <c r="F25" i="25"/>
  <c r="AC25" i="25" s="1"/>
  <c r="F4" i="23" l="1"/>
  <c r="F5" i="26"/>
  <c r="F5" i="25"/>
  <c r="AC23" i="26"/>
  <c r="G38" i="25"/>
  <c r="G38" i="26"/>
  <c r="AC26" i="26"/>
  <c r="G40" i="25"/>
  <c r="G34" i="25"/>
  <c r="AC21" i="26"/>
  <c r="G27" i="25"/>
  <c r="G34" i="26"/>
  <c r="G20" i="26"/>
  <c r="AC31" i="26"/>
  <c r="G33" i="25"/>
  <c r="AC15" i="26"/>
  <c r="G33" i="26"/>
  <c r="AC13" i="26"/>
  <c r="AC12" i="26"/>
  <c r="G26" i="25"/>
  <c r="G41" i="25"/>
  <c r="G15" i="26"/>
  <c r="G21" i="26"/>
  <c r="G17" i="26"/>
  <c r="G6" i="25"/>
  <c r="G20" i="25"/>
  <c r="AC7" i="26"/>
  <c r="AC6" i="26"/>
  <c r="G12" i="26"/>
  <c r="G37" i="26"/>
  <c r="AC28" i="26"/>
  <c r="G28" i="26"/>
  <c r="AC33" i="26"/>
  <c r="AC22" i="26"/>
  <c r="G30" i="25"/>
  <c r="G15" i="25"/>
  <c r="AC39" i="26"/>
  <c r="G32" i="25"/>
  <c r="G42" i="26"/>
  <c r="AC34" i="26"/>
  <c r="G31" i="25"/>
  <c r="G10" i="25"/>
  <c r="G18" i="25"/>
  <c r="G18" i="26"/>
  <c r="G22" i="25"/>
  <c r="AC30" i="26"/>
  <c r="G10" i="26"/>
  <c r="G35" i="25"/>
  <c r="AC17" i="26"/>
  <c r="AC37" i="26"/>
  <c r="G39" i="25"/>
  <c r="AC25" i="26"/>
  <c r="G36" i="25"/>
  <c r="G23" i="25"/>
  <c r="G26" i="26"/>
  <c r="G7" i="26"/>
  <c r="G9" i="25"/>
  <c r="AC42" i="26"/>
  <c r="G30" i="26"/>
  <c r="AC36" i="26"/>
  <c r="G22" i="26"/>
  <c r="G7" i="25"/>
  <c r="G13" i="26"/>
  <c r="G36" i="26"/>
  <c r="AC18" i="26"/>
  <c r="G12" i="25"/>
  <c r="G14" i="25"/>
  <c r="G6" i="26"/>
  <c r="G14" i="26"/>
  <c r="G17" i="25"/>
  <c r="G31" i="26"/>
  <c r="G42" i="25"/>
  <c r="G9" i="26"/>
  <c r="G25" i="26"/>
  <c r="AC38" i="26"/>
  <c r="AC14" i="26"/>
  <c r="AC20" i="26"/>
  <c r="AC10" i="26"/>
  <c r="G28" i="25"/>
  <c r="G41" i="26"/>
  <c r="G25" i="25"/>
  <c r="G39" i="26"/>
  <c r="AC9" i="26"/>
  <c r="G23" i="26"/>
  <c r="AC41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8" i="15"/>
  <c r="D15" i="15"/>
  <c r="D5" i="15"/>
  <c r="E20" i="16"/>
  <c r="G5" i="25"/>
  <c r="D16" i="15"/>
  <c r="E19" i="16"/>
  <c r="D14" i="15"/>
  <c r="E7" i="16"/>
  <c r="D21" i="15"/>
  <c r="E17" i="16"/>
  <c r="E9" i="16"/>
  <c r="D20" i="15"/>
  <c r="E6" i="16"/>
  <c r="G5" i="26"/>
  <c r="D11" i="15"/>
  <c r="D6" i="15"/>
  <c r="D22" i="15"/>
  <c r="E21" i="16"/>
  <c r="AC5" i="25"/>
  <c r="D17" i="15"/>
  <c r="D13" i="15"/>
  <c r="AC5" i="26"/>
  <c r="E18" i="16"/>
  <c r="X21" i="16"/>
  <c r="E36" i="16"/>
  <c r="E24" i="16"/>
  <c r="D18" i="15"/>
  <c r="D19" i="15"/>
  <c r="E16" i="16"/>
  <c r="D12" i="15"/>
  <c r="E5" i="16"/>
  <c r="D9" i="15"/>
  <c r="G4" i="23"/>
  <c r="D10" i="15"/>
  <c r="E23" i="16"/>
  <c r="E8" i="16"/>
  <c r="C6" i="20"/>
  <c r="D7" i="15"/>
  <c r="C5" i="20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E8" i="15"/>
  <c r="F32" i="18"/>
  <c r="F29" i="18"/>
  <c r="F24" i="18"/>
  <c r="E6" i="15"/>
  <c r="F12" i="18"/>
  <c r="F6" i="18"/>
  <c r="F30" i="18"/>
  <c r="F8" i="18"/>
  <c r="P14" i="15"/>
  <c r="X8" i="16"/>
  <c r="X36" i="16"/>
  <c r="P7" i="15"/>
  <c r="AM30" i="66"/>
  <c r="AM34" i="66"/>
  <c r="AM45" i="66"/>
  <c r="AM20" i="66"/>
  <c r="AM10" i="66"/>
  <c r="E11" i="15"/>
  <c r="F37" i="18"/>
  <c r="F46" i="18"/>
  <c r="E17" i="15"/>
  <c r="E15" i="15"/>
  <c r="F26" i="18"/>
  <c r="F9" i="18"/>
  <c r="P11" i="15"/>
  <c r="AM21" i="66"/>
  <c r="P18" i="15"/>
  <c r="X23" i="16"/>
  <c r="AM32" i="66"/>
  <c r="AM23" i="66"/>
  <c r="AM36" i="66"/>
  <c r="F45" i="18"/>
  <c r="F23" i="16"/>
  <c r="F36" i="18"/>
  <c r="E20" i="15"/>
  <c r="F27" i="18"/>
  <c r="AM19" i="66"/>
  <c r="P6" i="15"/>
  <c r="AM29" i="66"/>
  <c r="AM43" i="66"/>
  <c r="AM33" i="66"/>
  <c r="E9" i="15"/>
  <c r="F21" i="18"/>
  <c r="F21" i="16"/>
  <c r="F35" i="18"/>
  <c r="F34" i="18"/>
  <c r="X24" i="16"/>
  <c r="AM35" i="66"/>
  <c r="Q5" i="20"/>
  <c r="AM8" i="66"/>
  <c r="E12" i="15"/>
  <c r="F15" i="18"/>
  <c r="E21" i="15"/>
  <c r="F10" i="18"/>
  <c r="F25" i="18"/>
  <c r="P8" i="15"/>
  <c r="P10" i="15"/>
  <c r="F33" i="18"/>
  <c r="F16" i="16"/>
  <c r="F23" i="18"/>
  <c r="AM17" i="66"/>
  <c r="AM47" i="66"/>
  <c r="E16" i="15"/>
  <c r="F22" i="18"/>
  <c r="D5" i="20"/>
  <c r="AM12" i="66"/>
  <c r="AM24" i="66"/>
  <c r="P17" i="15"/>
  <c r="E22" i="15"/>
  <c r="F18" i="16"/>
  <c r="F41" i="18"/>
  <c r="AM9" i="66"/>
  <c r="AM11" i="66"/>
  <c r="AM39" i="66"/>
  <c r="F17" i="18"/>
  <c r="F14" i="18"/>
  <c r="AM31" i="66"/>
  <c r="AM28" i="66"/>
  <c r="F47" i="18"/>
  <c r="F19" i="16"/>
  <c r="F38" i="18"/>
  <c r="F20" i="18"/>
  <c r="F8" i="16"/>
  <c r="AM41" i="66"/>
  <c r="X19" i="16"/>
  <c r="AM40" i="66"/>
  <c r="AM46" i="66"/>
  <c r="F40" i="18"/>
  <c r="E14" i="15"/>
  <c r="D6" i="20"/>
  <c r="E5" i="15"/>
  <c r="E10" i="15"/>
  <c r="X17" i="16"/>
  <c r="P9" i="15"/>
  <c r="P5" i="15"/>
  <c r="AM27" i="66"/>
  <c r="F43" i="18"/>
  <c r="F39" i="18"/>
  <c r="F5" i="16"/>
  <c r="F7" i="18"/>
  <c r="X16" i="16"/>
  <c r="AM14" i="66"/>
  <c r="P15" i="15"/>
  <c r="AM22" i="66"/>
  <c r="P21" i="15"/>
  <c r="F6" i="16"/>
  <c r="F20" i="16"/>
  <c r="F18" i="18"/>
  <c r="AM16" i="66"/>
  <c r="AM15" i="66"/>
  <c r="F44" i="18"/>
  <c r="E18" i="15"/>
  <c r="F16" i="18"/>
  <c r="X9" i="16"/>
  <c r="P19" i="15"/>
  <c r="AM26" i="66"/>
  <c r="AM44" i="66"/>
  <c r="F17" i="16"/>
  <c r="F31" i="18"/>
  <c r="F36" i="16"/>
  <c r="E7" i="15"/>
  <c r="AM13" i="66"/>
  <c r="AM7" i="66"/>
  <c r="X7" i="16"/>
  <c r="P12" i="15"/>
  <c r="F28" i="18"/>
  <c r="AM42" i="66"/>
  <c r="P22" i="15"/>
  <c r="F24" i="16"/>
  <c r="F42" i="18"/>
  <c r="F9" i="16"/>
  <c r="F7" i="16"/>
  <c r="X20" i="16"/>
  <c r="P16" i="15"/>
  <c r="P20" i="15"/>
  <c r="Q6" i="20"/>
  <c r="AM38" i="66"/>
  <c r="F19" i="18"/>
  <c r="E19" i="15"/>
  <c r="F13" i="18"/>
  <c r="P13" i="15"/>
  <c r="X18" i="16"/>
  <c r="AM37" i="66"/>
  <c r="E13" i="15"/>
  <c r="F11" i="18"/>
  <c r="X6" i="16"/>
  <c r="X5" i="16"/>
  <c r="AM18" i="66"/>
  <c r="AM25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9" i="18"/>
  <c r="G36" i="18"/>
  <c r="D4" i="20"/>
  <c r="G27" i="18"/>
  <c r="F4" i="16"/>
  <c r="G25" i="18"/>
  <c r="AN32" i="66"/>
  <c r="AN42" i="66"/>
  <c r="Z14" i="18"/>
  <c r="Z47" i="18"/>
  <c r="Z20" i="18"/>
  <c r="AN41" i="66"/>
  <c r="Z30" i="18"/>
  <c r="Z39" i="18"/>
  <c r="Z45" i="18"/>
  <c r="AN40" i="66"/>
  <c r="G30" i="18"/>
  <c r="G15" i="18"/>
  <c r="G18" i="18"/>
  <c r="G20" i="18"/>
  <c r="E4" i="15"/>
  <c r="G41" i="18"/>
  <c r="Z12" i="18"/>
  <c r="AN22" i="66"/>
  <c r="AN29" i="66"/>
  <c r="AN13" i="66"/>
  <c r="Z22" i="18"/>
  <c r="Z27" i="18"/>
  <c r="Z33" i="18"/>
  <c r="Z38" i="18"/>
  <c r="Z24" i="18"/>
  <c r="Q3" i="20"/>
  <c r="G9" i="18"/>
  <c r="G33" i="18"/>
  <c r="G21" i="18"/>
  <c r="G17" i="18"/>
  <c r="G34" i="18"/>
  <c r="AN24" i="66"/>
  <c r="Z6" i="18"/>
  <c r="Z21" i="18"/>
  <c r="AN36" i="66"/>
  <c r="AN25" i="66"/>
  <c r="Z40" i="18"/>
  <c r="Z31" i="18"/>
  <c r="Z9" i="18"/>
  <c r="AN39" i="66"/>
  <c r="Z17" i="18"/>
  <c r="Z7" i="18"/>
  <c r="G7" i="18"/>
  <c r="G6" i="18"/>
  <c r="G42" i="18"/>
  <c r="G31" i="18"/>
  <c r="G40" i="18"/>
  <c r="AN8" i="66"/>
  <c r="AN23" i="66"/>
  <c r="Z43" i="18"/>
  <c r="Z34" i="18"/>
  <c r="AN15" i="66"/>
  <c r="Z29" i="18"/>
  <c r="Z37" i="18"/>
  <c r="AN34" i="66"/>
  <c r="AN28" i="66"/>
  <c r="AN46" i="66"/>
  <c r="AN31" i="66"/>
  <c r="G22" i="18"/>
  <c r="G11" i="18"/>
  <c r="G39" i="18"/>
  <c r="G10" i="18"/>
  <c r="G12" i="18"/>
  <c r="G32" i="18"/>
  <c r="AN37" i="66"/>
  <c r="Z42" i="18"/>
  <c r="AN20" i="66"/>
  <c r="AN17" i="66"/>
  <c r="Z44" i="18"/>
  <c r="AN12" i="66"/>
  <c r="AN44" i="66"/>
  <c r="AN11" i="66"/>
  <c r="AN33" i="66"/>
  <c r="AM6" i="66"/>
  <c r="Z41" i="18"/>
  <c r="G13" i="18"/>
  <c r="G44" i="18"/>
  <c r="G5" i="18"/>
  <c r="G47" i="18"/>
  <c r="G8" i="18"/>
  <c r="AN35" i="66"/>
  <c r="Z15" i="18"/>
  <c r="AN14" i="66"/>
  <c r="AN21" i="66"/>
  <c r="AN45" i="66"/>
  <c r="AN38" i="66"/>
  <c r="AN47" i="66"/>
  <c r="Z35" i="18"/>
  <c r="AN10" i="66"/>
  <c r="G37" i="18"/>
  <c r="G45" i="18"/>
  <c r="G38" i="18"/>
  <c r="AN30" i="66"/>
  <c r="Z36" i="18"/>
  <c r="AN7" i="66"/>
  <c r="Z19" i="18"/>
  <c r="Z8" i="18"/>
  <c r="Z28" i="18"/>
  <c r="G28" i="18"/>
  <c r="G35" i="18"/>
  <c r="Z13" i="18"/>
  <c r="AN18" i="66"/>
  <c r="AN26" i="66"/>
  <c r="AN43" i="66"/>
  <c r="AN9" i="66"/>
  <c r="AN16" i="66"/>
  <c r="G19" i="18"/>
  <c r="Z10" i="18"/>
  <c r="AN19" i="66"/>
  <c r="G14" i="18"/>
  <c r="G26" i="18"/>
  <c r="G43" i="18"/>
  <c r="AN27" i="66"/>
  <c r="Z16" i="18"/>
  <c r="Z32" i="18"/>
  <c r="Z23" i="18"/>
  <c r="Z11" i="18"/>
  <c r="G24" i="18"/>
  <c r="G16" i="18"/>
  <c r="G23" i="18"/>
  <c r="G46" i="18"/>
  <c r="Z18" i="18"/>
  <c r="Z26" i="18"/>
  <c r="Z46" i="18"/>
  <c r="Z25" i="18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G5" i="12"/>
  <c r="F6" i="12"/>
  <c r="G5" i="11"/>
  <c r="F6" i="11"/>
  <c r="E7" i="12" l="1"/>
  <c r="C8" i="12"/>
  <c r="E7" i="11"/>
  <c r="C8" i="11"/>
  <c r="G6" i="11"/>
  <c r="F7" i="11"/>
  <c r="F7" i="12"/>
  <c r="G6" i="12"/>
  <c r="C9" i="12" l="1"/>
  <c r="E8" i="12"/>
  <c r="E8" i="11"/>
  <c r="C9" i="11"/>
  <c r="G7" i="11"/>
  <c r="G7" i="12"/>
  <c r="F8" i="12"/>
  <c r="F8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G9" i="11"/>
  <c r="F10" i="11"/>
  <c r="F10" i="12"/>
  <c r="G9" i="12"/>
  <c r="E11" i="12" l="1"/>
  <c r="C12" i="12"/>
  <c r="C12" i="11"/>
  <c r="E11" i="11"/>
  <c r="F11" i="12"/>
  <c r="G10" i="11"/>
  <c r="G10" i="12"/>
  <c r="F11" i="11"/>
  <c r="E12" i="12" l="1"/>
  <c r="C13" i="12"/>
  <c r="E12" i="11"/>
  <c r="C13" i="11"/>
  <c r="G11" i="12"/>
  <c r="F12" i="12"/>
  <c r="F12" i="11"/>
  <c r="G11" i="11"/>
  <c r="E13" i="12" l="1"/>
  <c r="C14" i="12"/>
  <c r="E13" i="11"/>
  <c r="C14" i="11"/>
  <c r="F4" i="22"/>
  <c r="F13" i="11"/>
  <c r="G12" i="12"/>
  <c r="G12" i="11"/>
  <c r="F13" i="12"/>
  <c r="C15" i="12" l="1"/>
  <c r="E14" i="12"/>
  <c r="C15" i="11"/>
  <c r="E14" i="11"/>
  <c r="G13" i="11"/>
  <c r="F14" i="12"/>
  <c r="F14" i="11"/>
  <c r="G4" i="22"/>
  <c r="G13" i="12"/>
  <c r="E15" i="12" l="1"/>
  <c r="C16" i="12"/>
  <c r="E15" i="11"/>
  <c r="C16" i="11"/>
  <c r="G14" i="12"/>
  <c r="F15" i="11"/>
  <c r="F15" i="12"/>
  <c r="G14" i="11"/>
  <c r="C17" i="12" l="1"/>
  <c r="E16" i="12"/>
  <c r="E16" i="11"/>
  <c r="C17" i="11"/>
  <c r="F16" i="11"/>
  <c r="G15" i="11"/>
  <c r="F16" i="12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G17" i="12"/>
  <c r="G17" i="11"/>
  <c r="F18" i="12"/>
  <c r="F18" i="11"/>
  <c r="C20" i="12" l="1"/>
  <c r="E19" i="12"/>
  <c r="C20" i="11"/>
  <c r="E19" i="11"/>
  <c r="F19" i="12"/>
  <c r="G18" i="11"/>
  <c r="F19" i="11"/>
  <c r="G18" i="12"/>
  <c r="C21" i="12" l="1"/>
  <c r="E20" i="12"/>
  <c r="E20" i="11"/>
  <c r="C21" i="11"/>
  <c r="F20" i="11"/>
  <c r="G19" i="12"/>
  <c r="F20" i="12"/>
  <c r="G19" i="11"/>
  <c r="E21" i="12" l="1"/>
  <c r="C22" i="12"/>
  <c r="E21" i="11"/>
  <c r="C22" i="11"/>
  <c r="F21" i="11"/>
  <c r="G20" i="12"/>
  <c r="F21" i="12"/>
  <c r="G20" i="11"/>
  <c r="C23" i="12" l="1"/>
  <c r="E22" i="12"/>
  <c r="C23" i="11"/>
  <c r="E22" i="11"/>
  <c r="G21" i="12"/>
  <c r="G21" i="11"/>
  <c r="F22" i="12"/>
  <c r="F22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G23" i="12"/>
  <c r="G23" i="11"/>
  <c r="F24" i="11"/>
  <c r="F24" i="12"/>
  <c r="C26" i="12" l="1"/>
  <c r="E25" i="12"/>
  <c r="C26" i="11"/>
  <c r="E25" i="11"/>
  <c r="G24" i="11"/>
  <c r="G24" i="12"/>
  <c r="F25" i="11"/>
  <c r="F25" i="12"/>
  <c r="E26" i="12" l="1"/>
  <c r="C27" i="12"/>
  <c r="E26" i="11"/>
  <c r="C27" i="11"/>
  <c r="G25" i="12"/>
  <c r="G25" i="11"/>
  <c r="F26" i="12"/>
  <c r="F26" i="11"/>
  <c r="C28" i="12" l="1"/>
  <c r="E27" i="12"/>
  <c r="C28" i="11"/>
  <c r="E27" i="11"/>
  <c r="F27" i="11"/>
  <c r="F27" i="12"/>
  <c r="G26" i="11"/>
  <c r="G26" i="12"/>
  <c r="E28" i="12" l="1"/>
  <c r="C29" i="12"/>
  <c r="C29" i="11"/>
  <c r="E28" i="11"/>
  <c r="F28" i="11"/>
  <c r="G27" i="11"/>
  <c r="F28" i="12"/>
  <c r="G27" i="12"/>
  <c r="E29" i="12" l="1"/>
  <c r="C30" i="12"/>
  <c r="E29" i="11"/>
  <c r="C30" i="11"/>
  <c r="F29" i="12"/>
  <c r="G28" i="12"/>
  <c r="F29" i="11"/>
  <c r="G28" i="11"/>
  <c r="C31" i="12" l="1"/>
  <c r="E30" i="12"/>
  <c r="C31" i="11"/>
  <c r="E30" i="11"/>
  <c r="F30" i="12"/>
  <c r="G29" i="12"/>
  <c r="G29" i="11"/>
  <c r="F30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2"/>
  <c r="G31" i="11"/>
  <c r="G31" i="12"/>
  <c r="F32" i="11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G33" i="11"/>
  <c r="F34" i="11"/>
  <c r="F34" i="12"/>
  <c r="G33" i="12"/>
  <c r="C36" i="12" l="1"/>
  <c r="E35" i="12"/>
  <c r="C36" i="11"/>
  <c r="E35" i="11"/>
  <c r="G34" i="11"/>
  <c r="F35" i="11"/>
  <c r="G34" i="12"/>
  <c r="F35" i="12"/>
  <c r="E36" i="12" l="1"/>
  <c r="C37" i="12"/>
  <c r="E36" i="11"/>
  <c r="C37" i="11"/>
  <c r="G35" i="11"/>
  <c r="G35" i="12"/>
  <c r="F36" i="12"/>
  <c r="F36" i="11"/>
  <c r="E37" i="12" l="1"/>
  <c r="C38" i="12"/>
  <c r="E37" i="11"/>
  <c r="C38" i="11"/>
  <c r="G36" i="11"/>
  <c r="G36" i="12"/>
  <c r="F37" i="11"/>
  <c r="F37" i="12"/>
  <c r="C39" i="12" l="1"/>
  <c r="E38" i="12"/>
  <c r="C39" i="11"/>
  <c r="E38" i="11"/>
  <c r="F38" i="12"/>
  <c r="G37" i="12"/>
  <c r="G37" i="11"/>
  <c r="F38" i="11"/>
  <c r="C40" i="12" l="1"/>
  <c r="E39" i="12"/>
  <c r="E39" i="11"/>
  <c r="C40" i="11"/>
  <c r="G38" i="11"/>
  <c r="F39" i="11"/>
  <c r="F39" i="12"/>
  <c r="G38" i="12"/>
  <c r="E40" i="12" l="1"/>
  <c r="C41" i="12"/>
  <c r="E40" i="11"/>
  <c r="C41" i="11"/>
  <c r="F40" i="12"/>
  <c r="G39" i="11"/>
  <c r="F40" i="11"/>
  <c r="G39" i="12"/>
  <c r="C42" i="12" l="1"/>
  <c r="E42" i="12" s="1"/>
  <c r="E41" i="12"/>
  <c r="C42" i="11"/>
  <c r="E42" i="11" s="1"/>
  <c r="E41" i="11"/>
  <c r="F4" i="12"/>
  <c r="F4" i="11"/>
  <c r="G40" i="11"/>
  <c r="G40" i="12"/>
  <c r="F41" i="11"/>
  <c r="F42" i="11"/>
  <c r="F42" i="12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24" i="8"/>
  <c r="F18" i="8"/>
  <c r="F17" i="8"/>
  <c r="F38" i="7"/>
  <c r="F39" i="8"/>
  <c r="F32" i="8"/>
  <c r="F27" i="8"/>
  <c r="F19" i="8"/>
  <c r="F24" i="7"/>
  <c r="F56" i="7"/>
  <c r="F20" i="7"/>
  <c r="F27" i="7"/>
  <c r="F50" i="7"/>
  <c r="F34" i="8"/>
  <c r="F62" i="7"/>
  <c r="G42" i="12"/>
  <c r="F34" i="7"/>
  <c r="F21" i="7"/>
  <c r="F66" i="7"/>
  <c r="F38" i="8"/>
  <c r="F64" i="7"/>
  <c r="F56" i="8"/>
  <c r="F53" i="7"/>
  <c r="F11" i="7"/>
  <c r="F41" i="7"/>
  <c r="F14" i="8"/>
  <c r="F43" i="7"/>
  <c r="G4" i="11"/>
  <c r="F19" i="7"/>
  <c r="F14" i="7"/>
  <c r="F45" i="7"/>
  <c r="F26" i="8"/>
  <c r="G42" i="11"/>
  <c r="F10" i="8"/>
  <c r="F60" i="8"/>
  <c r="F49" i="8"/>
  <c r="F15" i="7"/>
  <c r="F36" i="8"/>
  <c r="F15" i="8"/>
  <c r="F22" i="8"/>
  <c r="F21" i="8"/>
  <c r="F52" i="7"/>
  <c r="F48" i="8"/>
  <c r="F52" i="8"/>
  <c r="F13" i="7"/>
  <c r="F23" i="7"/>
  <c r="F16" i="8"/>
  <c r="F8" i="7"/>
  <c r="F40" i="7"/>
  <c r="F28" i="8"/>
  <c r="F9" i="7"/>
  <c r="F39" i="7"/>
  <c r="F29" i="8"/>
  <c r="F61" i="7"/>
  <c r="F31" i="7"/>
  <c r="F44" i="7"/>
  <c r="F37" i="7"/>
  <c r="F37" i="8"/>
  <c r="G41" i="12"/>
  <c r="F35" i="7"/>
  <c r="F65" i="7"/>
  <c r="F53" i="8"/>
  <c r="F31" i="8"/>
  <c r="F7" i="7"/>
  <c r="F47" i="7"/>
  <c r="F18" i="7"/>
  <c r="F66" i="8"/>
  <c r="F33" i="7"/>
  <c r="F28" i="7"/>
  <c r="F64" i="8"/>
  <c r="F54" i="7"/>
  <c r="G4" i="12"/>
  <c r="F42" i="8"/>
  <c r="F41" i="8"/>
  <c r="F47" i="8"/>
  <c r="F22" i="7"/>
  <c r="F29" i="7"/>
  <c r="F46" i="8"/>
  <c r="F63" i="8"/>
  <c r="F10" i="7"/>
  <c r="G41" i="11"/>
  <c r="F23" i="8"/>
  <c r="F60" i="7"/>
  <c r="F7" i="8"/>
  <c r="F32" i="7"/>
  <c r="F12" i="7"/>
  <c r="F55" i="8"/>
  <c r="F51" i="7"/>
  <c r="F44" i="8"/>
  <c r="F55" i="7"/>
  <c r="F8" i="8"/>
  <c r="F49" i="7"/>
  <c r="F30" i="8"/>
  <c r="F50" i="8"/>
  <c r="F16" i="7"/>
  <c r="F48" i="7"/>
  <c r="F20" i="8"/>
  <c r="F11" i="8"/>
  <c r="F65" i="8"/>
  <c r="F63" i="7"/>
  <c r="F36" i="7"/>
  <c r="F59" i="8"/>
  <c r="F46" i="7"/>
  <c r="F13" i="8"/>
  <c r="F61" i="8"/>
  <c r="F58" i="8"/>
  <c r="F40" i="8"/>
  <c r="F42" i="7"/>
  <c r="F9" i="8"/>
  <c r="F54" i="8"/>
  <c r="F43" i="8"/>
  <c r="F30" i="7"/>
  <c r="F17" i="7"/>
  <c r="F45" i="8"/>
  <c r="F25" i="8"/>
  <c r="F62" i="8"/>
  <c r="F57" i="8"/>
  <c r="F57" i="7"/>
  <c r="F25" i="7"/>
  <c r="F58" i="7"/>
  <c r="F26" i="7"/>
  <c r="F51" i="8"/>
  <c r="F35" i="8"/>
  <c r="F59" i="7"/>
  <c r="F33" i="8"/>
  <c r="F12" i="8"/>
  <c r="F6" i="8" l="1"/>
  <c r="F6" i="7"/>
  <c r="U9" i="6" l="1"/>
  <c r="U8" i="6"/>
  <c r="U10" i="6"/>
  <c r="U12" i="6"/>
  <c r="U13" i="6"/>
  <c r="G22" i="8"/>
  <c r="G28" i="8"/>
  <c r="G31" i="8"/>
  <c r="G39" i="7"/>
  <c r="G48" i="8"/>
  <c r="G45" i="7"/>
  <c r="G30" i="7"/>
  <c r="G50" i="8"/>
  <c r="G13" i="8"/>
  <c r="G28" i="7"/>
  <c r="G64" i="7"/>
  <c r="G8" i="7"/>
  <c r="G14" i="8"/>
  <c r="G21" i="8"/>
  <c r="G9" i="7"/>
  <c r="G61" i="7"/>
  <c r="G64" i="8"/>
  <c r="G27" i="8"/>
  <c r="G60" i="8"/>
  <c r="G12" i="8"/>
  <c r="G18" i="8"/>
  <c r="G52" i="7"/>
  <c r="G17" i="7"/>
  <c r="G59" i="7"/>
  <c r="G24" i="7"/>
  <c r="G50" i="7"/>
  <c r="G48" i="7"/>
  <c r="G58" i="8"/>
  <c r="G44" i="8"/>
  <c r="G54" i="7"/>
  <c r="G14" i="7"/>
  <c r="G18" i="7"/>
  <c r="G23" i="8"/>
  <c r="G38" i="8"/>
  <c r="G56" i="7"/>
  <c r="G42" i="7"/>
  <c r="G36" i="8"/>
  <c r="G16" i="8"/>
  <c r="G24" i="8"/>
  <c r="G9" i="8"/>
  <c r="G45" i="8"/>
  <c r="G51" i="7"/>
  <c r="G10" i="7"/>
  <c r="G11" i="8"/>
  <c r="G37" i="8"/>
  <c r="G41" i="8"/>
  <c r="G29" i="7"/>
  <c r="G7" i="7"/>
  <c r="Y3" i="22"/>
  <c r="G46" i="8"/>
  <c r="G20" i="7"/>
  <c r="G66" i="7"/>
  <c r="G49" i="7"/>
  <c r="G17" i="8"/>
  <c r="G38" i="7"/>
  <c r="G58" i="7"/>
  <c r="G23" i="7"/>
  <c r="G8" i="8"/>
  <c r="G26" i="7"/>
  <c r="G47" i="8"/>
  <c r="G35" i="7"/>
  <c r="G12" i="7"/>
  <c r="G16" i="7"/>
  <c r="G65" i="7"/>
  <c r="G63" i="8"/>
  <c r="G53" i="7"/>
  <c r="G26" i="8"/>
  <c r="G42" i="8"/>
  <c r="G11" i="7"/>
  <c r="G52" i="8"/>
  <c r="G57" i="7"/>
  <c r="G40" i="8"/>
  <c r="G15" i="8"/>
  <c r="G62" i="7"/>
  <c r="G47" i="7"/>
  <c r="G56" i="8"/>
  <c r="G60" i="7"/>
  <c r="G33" i="7"/>
  <c r="G10" i="8"/>
  <c r="G25" i="7"/>
  <c r="G15" i="7"/>
  <c r="I10" i="6"/>
  <c r="G7" i="8"/>
  <c r="G53" i="8"/>
  <c r="G21" i="7"/>
  <c r="I13" i="6"/>
  <c r="G37" i="7"/>
  <c r="I9" i="6"/>
  <c r="G61" i="8"/>
  <c r="G63" i="7"/>
  <c r="G36" i="7"/>
  <c r="G33" i="8"/>
  <c r="G35" i="8"/>
  <c r="G19" i="8"/>
  <c r="G13" i="7"/>
  <c r="G57" i="8"/>
  <c r="G55" i="8"/>
  <c r="G20" i="8"/>
  <c r="G54" i="8"/>
  <c r="G6" i="8"/>
  <c r="G55" i="7"/>
  <c r="I8" i="6"/>
  <c r="G34" i="8"/>
  <c r="G66" i="8"/>
  <c r="G6" i="7"/>
  <c r="G43" i="8"/>
  <c r="G27" i="7"/>
  <c r="G59" i="8"/>
  <c r="G44" i="7"/>
  <c r="G32" i="7"/>
  <c r="G41" i="7"/>
  <c r="G40" i="7"/>
  <c r="G51" i="8"/>
  <c r="G49" i="8"/>
  <c r="G19" i="7"/>
  <c r="G31" i="7"/>
  <c r="G29" i="8"/>
  <c r="G25" i="8"/>
  <c r="G30" i="8"/>
  <c r="G22" i="7"/>
  <c r="G46" i="7"/>
  <c r="G62" i="8"/>
  <c r="G39" i="8"/>
  <c r="G65" i="8"/>
  <c r="G34" i="7"/>
  <c r="I6" i="6"/>
  <c r="I12" i="6"/>
  <c r="G32" i="8"/>
  <c r="G43" i="7"/>
  <c r="S3" i="11"/>
  <c r="X5" i="11" a="1"/>
  <c r="X6" i="11" l="1"/>
  <c r="X5" i="11"/>
  <c r="X7" i="11"/>
  <c r="X8" i="11"/>
  <c r="X9" i="11"/>
  <c r="X10" i="11"/>
  <c r="X11" i="11" l="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Y3" i="23"/>
  <c r="X3" i="16"/>
  <c r="P3" i="15"/>
  <c r="X39" i="11" l="1"/>
  <c r="AB42" i="12"/>
  <c r="X40" i="11" l="1"/>
  <c r="AB33" i="12"/>
  <c r="AB39" i="12"/>
  <c r="AB21" i="12"/>
  <c r="AB16" i="12"/>
  <c r="AB7" i="12"/>
  <c r="AB18" i="12"/>
  <c r="AB6" i="12"/>
  <c r="AB37" i="12"/>
  <c r="AB25" i="12"/>
  <c r="AB9" i="12"/>
  <c r="AB27" i="12"/>
  <c r="AB20" i="12"/>
  <c r="AB41" i="12"/>
  <c r="AB35" i="12"/>
  <c r="AB38" i="12"/>
  <c r="AB19" i="12"/>
  <c r="AB36" i="12"/>
  <c r="AB13" i="12"/>
  <c r="AB40" i="12"/>
  <c r="AB34" i="12"/>
  <c r="AB23" i="12"/>
  <c r="AB30" i="12"/>
  <c r="AB26" i="12"/>
  <c r="AB17" i="12"/>
  <c r="AB15" i="12"/>
  <c r="AB22" i="12"/>
  <c r="AB12" i="12"/>
  <c r="AB32" i="12"/>
  <c r="AB8" i="12"/>
  <c r="AB10" i="12"/>
  <c r="AB24" i="12"/>
  <c r="AB28" i="12"/>
  <c r="AB11" i="12"/>
  <c r="AB31" i="12"/>
  <c r="AB5" i="12"/>
  <c r="AB29" i="12"/>
  <c r="AB14" i="12"/>
  <c r="X41" i="11" l="1"/>
  <c r="X42" i="11" l="1"/>
  <c r="M6" i="18" a="1"/>
  <c r="AB5" i="11" l="1" a="1"/>
  <c r="M7" i="18"/>
  <c r="M6" i="18"/>
  <c r="M8" i="18"/>
  <c r="M9" i="18"/>
  <c r="AB10" i="11" l="1"/>
  <c r="AB9" i="11"/>
  <c r="AB8" i="11"/>
  <c r="AB7" i="11"/>
  <c r="AB5" i="11"/>
  <c r="AB6" i="11"/>
  <c r="AB35" i="11"/>
  <c r="AB25" i="11"/>
  <c r="AB15" i="11"/>
  <c r="AB13" i="11"/>
  <c r="AB27" i="11"/>
  <c r="AB17" i="11"/>
  <c r="AB38" i="11"/>
  <c r="AB36" i="11"/>
  <c r="AB19" i="11"/>
  <c r="AB30" i="11"/>
  <c r="AB28" i="11"/>
  <c r="AB11" i="11"/>
  <c r="AB32" i="11"/>
  <c r="AB22" i="11"/>
  <c r="AB20" i="11"/>
  <c r="AB34" i="11"/>
  <c r="AB24" i="11"/>
  <c r="AB14" i="11"/>
  <c r="AB12" i="11"/>
  <c r="AB26" i="11"/>
  <c r="AB16" i="11"/>
  <c r="AB37" i="11"/>
  <c r="AB18" i="11"/>
  <c r="AB31" i="11"/>
  <c r="AB29" i="11"/>
  <c r="AB33" i="11"/>
  <c r="AB23" i="11"/>
  <c r="AB21" i="11"/>
  <c r="AB39" i="11"/>
  <c r="AB40" i="11"/>
  <c r="AB41" i="11"/>
  <c r="AB42" i="11"/>
  <c r="M10" i="18"/>
  <c r="M11" i="18"/>
  <c r="AC10" i="11"/>
  <c r="AC15" i="11"/>
  <c r="AC28" i="11"/>
  <c r="AC12" i="11"/>
  <c r="AC23" i="11"/>
  <c r="AC11" i="11"/>
  <c r="AC21" i="11"/>
  <c r="AC27" i="11"/>
  <c r="AC32" i="11"/>
  <c r="AC39" i="11"/>
  <c r="AC17" i="11"/>
  <c r="AC22" i="11"/>
  <c r="AC40" i="11"/>
  <c r="AC5" i="11"/>
  <c r="AC41" i="11"/>
  <c r="AC36" i="11"/>
  <c r="AC31" i="11"/>
  <c r="AC35" i="11"/>
  <c r="AC14" i="11"/>
  <c r="AC9" i="11"/>
  <c r="AC13" i="11"/>
  <c r="AC26" i="11"/>
  <c r="AC16" i="11"/>
  <c r="AC7" i="11"/>
  <c r="AC37" i="11"/>
  <c r="AC20" i="11"/>
  <c r="AC18" i="11"/>
  <c r="AC6" i="11"/>
  <c r="AC42" i="11"/>
  <c r="AC24" i="11"/>
  <c r="AC30" i="11"/>
  <c r="AC33" i="11"/>
  <c r="AC8" i="11"/>
  <c r="AC38" i="11"/>
  <c r="AC34" i="11"/>
  <c r="AC19" i="11"/>
  <c r="AC29" i="11"/>
  <c r="AC25" i="11"/>
  <c r="AC3" i="11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AL5" i="18"/>
  <c r="AB3" i="12"/>
  <c r="Z4" i="18"/>
  <c r="AC3" i="25"/>
  <c r="O5" i="18"/>
  <c r="U27" i="15"/>
  <c r="S4" i="25"/>
  <c r="N4" i="16"/>
  <c r="S4" i="11"/>
  <c r="S4" i="26"/>
  <c r="J4" i="15"/>
  <c r="S4" i="12"/>
  <c r="O4" i="23"/>
  <c r="O4" i="22"/>
  <c r="AK4" i="18" l="1"/>
  <c r="AK6" i="18"/>
  <c r="AK38" i="18"/>
  <c r="AK20" i="18"/>
  <c r="AK40" i="18"/>
  <c r="AK21" i="18"/>
  <c r="AK43" i="18"/>
  <c r="H11" i="6"/>
  <c r="AK13" i="18"/>
  <c r="AK24" i="18"/>
  <c r="AK42" i="18"/>
  <c r="AK9" i="18"/>
  <c r="AK26" i="18"/>
  <c r="M6" i="66" a="1"/>
  <c r="AK19" i="18"/>
  <c r="AK15" i="18"/>
  <c r="AK10" i="18"/>
  <c r="AK36" i="18"/>
  <c r="AK11" i="18"/>
  <c r="F11" i="6"/>
  <c r="D7" i="56"/>
  <c r="AK17" i="18"/>
  <c r="AK23" i="18"/>
  <c r="AK44" i="18"/>
  <c r="AK31" i="18"/>
  <c r="AK35" i="18"/>
  <c r="AK47" i="18"/>
  <c r="Z4" i="66"/>
  <c r="AK28" i="18"/>
  <c r="AK22" i="18"/>
  <c r="AK14" i="18"/>
  <c r="AK45" i="18"/>
  <c r="AK30" i="18"/>
  <c r="AK33" i="18"/>
  <c r="AK8" i="18"/>
  <c r="AK46" i="18"/>
  <c r="AK37" i="18"/>
  <c r="AK32" i="18"/>
  <c r="AK41" i="18"/>
  <c r="AK27" i="18"/>
  <c r="AK25" i="18"/>
  <c r="AK18" i="18"/>
  <c r="AK16" i="18"/>
  <c r="AK34" i="18"/>
  <c r="AK29" i="18"/>
  <c r="AK12" i="18"/>
  <c r="AC3" i="65"/>
  <c r="AK7" i="18"/>
  <c r="AK39" i="18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AL24" i="18"/>
  <c r="AL14" i="18"/>
  <c r="AL7" i="18"/>
  <c r="AL16" i="18"/>
  <c r="AL31" i="18"/>
  <c r="AL15" i="18"/>
  <c r="AL21" i="18"/>
  <c r="AL29" i="18"/>
  <c r="AL35" i="18"/>
  <c r="AL40" i="18"/>
  <c r="I11" i="6"/>
  <c r="AL22" i="18"/>
  <c r="AL12" i="18"/>
  <c r="AL41" i="18"/>
  <c r="AL27" i="18"/>
  <c r="AL17" i="18"/>
  <c r="O11" i="6"/>
  <c r="AL44" i="18"/>
  <c r="AL11" i="18"/>
  <c r="AL6" i="18"/>
  <c r="AL46" i="18"/>
  <c r="AL13" i="18"/>
  <c r="AL8" i="18"/>
  <c r="AL43" i="18"/>
  <c r="AL9" i="18"/>
  <c r="AL32" i="18"/>
  <c r="AL10" i="18"/>
  <c r="AL39" i="18"/>
  <c r="AL20" i="18"/>
  <c r="AL19" i="18"/>
  <c r="AL33" i="18"/>
  <c r="AL36" i="18"/>
  <c r="AL47" i="18"/>
  <c r="AL45" i="18"/>
  <c r="AL26" i="18"/>
  <c r="AL23" i="18"/>
  <c r="AL18" i="18"/>
  <c r="AL25" i="18"/>
  <c r="AL30" i="18"/>
  <c r="AL37" i="18"/>
  <c r="AL42" i="18"/>
  <c r="AL28" i="18"/>
  <c r="AL38" i="18"/>
  <c r="AL34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D8" i="5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<sst xmlns="http://schemas.openxmlformats.org/spreadsheetml/2006/main" count="2822" uniqueCount="317">
  <si>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</si>
  <si>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</si>
  <si>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</si>
  <si>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</si>
  <si>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</si>
  <si>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</si>
  <si>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</si>
  <si>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</si>
  <si>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</si>
  <si>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</si>
  <si>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</si>
  <si>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</si>
  <si>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</si>
  <si>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</si>
  <si>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</si>
  <si>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</si>
  <si>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</si>
  <si>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</si>
  <si>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</si>
  <si>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</si>
  <si>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</si>
  <si>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</si>
  <si>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</si>
  <si>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</si>
  <si>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</si>
  <si>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</si>
  <si>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</si>
  <si>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</si>
  <si>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</si>
  <si>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</si>
  <si>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</si>
  <si>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</si>
  <si>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</si>
  <si>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</si>
  <si>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</si>
  <si>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</si>
  <si>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</si>
  <si>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</si>
  <si>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</si>
  <si>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</si>
  <si>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</si>
  <si>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</si>
  <si>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</si>
  <si>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</si>
  <si>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</si>
  <si>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</si>
  <si>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</si>
  <si>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</si>
  <si>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</si>
  <si>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</si>
  <si>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</si>
  <si>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</si>
  <si>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</si>
  <si>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</si>
  <si>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</si>
  <si>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</si>
  <si>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</si>
  <si>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</si>
  <si>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</si>
  <si>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</si>
  <si>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</si>
  <si>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</si>
  <si>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</si>
  <si>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</si>
  <si>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</si>
  <si>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</si>
  <si>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</si>
  <si>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</si>
  <si>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</si>
  <si>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</si>
  <si>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</si>
  <si>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</si>
  <si>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</si>
  <si>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</si>
  <si>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</si>
  <si>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</si>
  <si>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</si>
  <si>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</si>
  <si>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</si>
  <si>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</si>
  <si>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</si>
  <si>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</si>
  <si>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</si>
  <si>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</si>
  <si>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</si>
  <si>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</si>
  <si>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</si>
  <si>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</si>
  <si>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</si>
  <si>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</si>
  <si>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</si>
  <si>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</si>
  <si>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</si>
  <si>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</si>
  <si>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</si>
  <si>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</si>
  <si>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</si>
  <si>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</si>
  <si>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</si>
  <si>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</si>
  <si>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</si>
  <si>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</si>
  <si>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</si>
  <si>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</si>
  <si>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</si>
  <si>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</si>
  <si>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</si>
  <si>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</si>
  <si>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</si>
  <si>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</si>
  <si>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</si>
  <si>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</si>
  <si>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</si>
  <si>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</si>
  <si>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</si>
  <si>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</si>
  <si>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</si>
  <si>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</si>
  <si>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</si>
  <si>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</si>
  <si>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</si>
  <si>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</si>
  <si>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</si>
  <si>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</si>
  <si>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</si>
  <si>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</si>
  <si>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</si>
  <si>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</si>
  <si>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</si>
  <si>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</si>
  <si>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</si>
  <si>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</si>
  <si>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</si>
  <si>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</si>
  <si>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</si>
  <si>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</si>
  <si>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</si>
  <si>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</si>
  <si>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</si>
  <si>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</si>
  <si>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</si>
  <si>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</si>
  <si>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</si>
  <si>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</si>
  <si>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</si>
  <si>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</si>
  <si>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</si>
  <si>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</si>
  <si>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</si>
  <si>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</si>
  <si>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</si>
  <si>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</si>
  <si>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</si>
  <si>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</si>
  <si>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</si>
  <si>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</si>
  <si>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</si>
  <si>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</si>
  <si>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</si>
  <si>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</si>
  <si>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</si>
  <si>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</si>
  <si>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</si>
  <si>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</si>
  <si>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</si>
  <si>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</si>
  <si>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</si>
  <si>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</si>
  <si>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</si>
  <si>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</si>
  <si>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</si>
  <si>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</si>
  <si>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</si>
  <si>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</si>
  <si>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</si>
  <si>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</si>
  <si>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</si>
  <si>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</si>
  <si>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</si>
  <si>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</si>
  <si>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</si>
  <si>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</si>
  <si>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</si>
  <si>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</si>
  <si>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</si>
  <si>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</si>
  <si>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</si>
  <si>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</si>
  <si>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</si>
  <si>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</si>
  <si>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</si>
  <si>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</si>
  <si>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</si>
  <si>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</si>
  <si>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</si>
  <si>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</si>
  <si>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</si>
  <si>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</si>
  <si>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</si>
  <si>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</si>
  <si>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</si>
  <si>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</si>
  <si>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</si>
  <si>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</si>
  <si>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</si>
  <si>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</si>
  <si>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</si>
  <si>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</si>
  <si>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</si>
  <si>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</si>
  <si>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</si>
  <si>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</si>
  <si>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</si>
  <si>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</si>
  <si>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</si>
  <si>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</si>
  <si>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</si>
  <si>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</si>
  <si>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</si>
  <si>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</si>
  <si>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</si>
  <si>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</si>
  <si>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</si>
  <si>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</si>
  <si>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</si>
  <si>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</si>
  <si>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</si>
  <si>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</si>
  <si>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</si>
  <si>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</si>
  <si>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</si>
  <si>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</si>
  <si>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</si>
  <si>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</si>
  <si>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</si>
  <si>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</si>
  <si>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</si>
  <si>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</si>
  <si>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</si>
  <si>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</si>
  <si>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</si>
  <si>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</si>
  <si>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</si>
  <si>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</si>
  <si>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</si>
  <si>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</si>
  <si>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</si>
  <si>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</si>
  <si>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</si>
  <si>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</si>
  <si>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</si>
  <si>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</si>
  <si>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</si>
  <si>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</si>
  <si>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</si>
  <si>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</si>
  <si>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</si>
  <si>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</si>
  <si>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</si>
  <si>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</si>
  <si>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</si>
  <si>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</si>
  <si>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</si>
  <si>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</si>
  <si>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</si>
  <si>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</si>
  <si>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</si>
  <si>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</si>
  <si>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</si>
  <si>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</si>
  <si>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</si>
  <si>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</si>
  <si>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</si>
  <si>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</si>
  <si>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</si>
  <si>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</si>
  <si>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</si>
  <si>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</si>
  <si>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</si>
  <si>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</si>
  <si>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</si>
  <si>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</si>
  <si>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</si>
  <si>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</si>
  <si>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</si>
  <si>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</si>
  <si>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</si>
  <si>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</si>
  <si>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</si>
  <si>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</si>
  <si>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</si>
  <si>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</si>
  <si>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>GENERAL SETTINGS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</si>
  <si>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</si>
  <si>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</si>
  <si>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</si>
  <si>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</si>
  <si>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</si>
  <si>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</si>
  <si>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</si>
  <si>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</si>
  <si>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</si>
  <si>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</si>
  <si>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Invalid Instrument Name.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</si>
  <si>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</si>
  <si>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</si>
  <si>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</si>
  <si>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</si>
  <si>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</si>
  <si>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</si>
  <si>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</si>
  <si>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</si>
  <si>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</si>
  <si>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</si>
  <si>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Timestamp</t>
  </si>
  <si>
    <t>Last Quote Close</t>
  </si>
  <si>
    <t>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</si>
</sst>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  <numFmt numFmtId="178" formatCode="_([$€-2]* #,##0.00_);_([$€-2]* \(#,##0.00\);_([$€-2]* &quot;-&quot;??_)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521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2" borderId="0" xfId="2" applyFont="1" applyFill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4" borderId="6" xfId="1" applyNumberFormat="1" applyFont="1" applyFill="1" applyBorder="1" applyAlignment="1" applyProtection="1"/>
    <xf numFmtId="0" fontId="4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3" borderId="7" xfId="2" applyFont="1" applyFill="1" applyBorder="1"/>
    <xf numFmtId="0" fontId="4" fillId="3" borderId="4" xfId="2" applyFont="1" applyFill="1" applyBorder="1"/>
    <xf numFmtId="0" fontId="4" fillId="4" borderId="6" xfId="1" applyNumberFormat="1" applyFont="1" applyFill="1" applyBorder="1" applyAlignment="1" applyProtection="1">
      <alignment horizontal="center"/>
    </xf>
    <xf numFmtId="0" fontId="6" fillId="3" borderId="5" xfId="1" applyFont="1" applyFill="1" applyBorder="1" applyAlignment="1">
      <alignment horizontal="center"/>
    </xf>
    <xf numFmtId="0" fontId="4" fillId="3" borderId="5" xfId="2" applyFont="1" applyFill="1" applyBorder="1"/>
    <xf numFmtId="0" fontId="4" fillId="3" borderId="0" xfId="2" applyFont="1" applyFill="1" applyBorder="1"/>
    <xf numFmtId="0" fontId="4" fillId="2" borderId="5" xfId="1" applyNumberFormat="1" applyFont="1" applyFill="1" applyBorder="1"/>
    <xf numFmtId="0" fontId="4" fillId="3" borderId="8" xfId="2" applyFont="1" applyFill="1" applyBorder="1"/>
    <xf numFmtId="0" fontId="4" fillId="3" borderId="9" xfId="2" applyFont="1" applyFill="1" applyBorder="1"/>
    <xf numFmtId="0" fontId="7" fillId="3" borderId="9" xfId="2" applyFont="1" applyFill="1" applyBorder="1"/>
    <xf numFmtId="0" fontId="4" fillId="3" borderId="10" xfId="2" applyFont="1" applyFill="1" applyBorder="1"/>
    <xf numFmtId="0" fontId="4" fillId="2" borderId="5" xfId="2" applyFont="1" applyFill="1" applyBorder="1" applyAlignment="1"/>
    <xf numFmtId="0" fontId="4" fillId="2" borderId="5" xfId="1" applyFont="1" applyFill="1" applyBorder="1" applyAlignment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7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7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5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7" fillId="3" borderId="25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2" fillId="4" borderId="5" xfId="1" applyNumberFormat="1" applyFont="1" applyFill="1" applyBorder="1" applyAlignment="1" applyProtection="1"/>
    <xf numFmtId="0" fontId="15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5" xfId="4" applyNumberFormat="1" applyFont="1" applyBorder="1"/>
    <xf numFmtId="169" fontId="4" fillId="0" borderId="22" xfId="4" applyNumberFormat="1" applyFont="1" applyFill="1" applyBorder="1" applyAlignment="1">
      <alignment horizontal="center"/>
    </xf>
    <xf numFmtId="170" fontId="4" fillId="0" borderId="23" xfId="4" applyNumberFormat="1" applyFont="1" applyFill="1" applyBorder="1" applyAlignment="1"/>
    <xf numFmtId="0" fontId="4" fillId="0" borderId="24" xfId="4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6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8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22" xfId="4" applyNumberFormat="1" applyFont="1" applyFill="1" applyBorder="1" applyAlignment="1">
      <alignment horizontal="center" vertical="center" wrapText="1"/>
    </xf>
    <xf numFmtId="169" fontId="7" fillId="0" borderId="23" xfId="4" applyNumberFormat="1" applyFont="1" applyFill="1" applyBorder="1" applyAlignment="1">
      <alignment horizontal="center" vertical="center" wrapText="1"/>
    </xf>
    <xf numFmtId="169" fontId="7" fillId="0" borderId="25" xfId="4" applyNumberFormat="1" applyFont="1" applyFill="1" applyBorder="1" applyAlignment="1">
      <alignment horizontal="center" vertical="center" wrapText="1"/>
    </xf>
    <xf numFmtId="170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9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8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7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7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11" fillId="3" borderId="3" xfId="11" applyFill="1" applyBorder="1"/>
    <xf numFmtId="0" fontId="11" fillId="3" borderId="4" xfId="11" applyFill="1" applyBorder="1"/>
    <xf numFmtId="0" fontId="11" fillId="3" borderId="0" xfId="11" applyFill="1" applyBorder="1"/>
    <xf numFmtId="0" fontId="11" fillId="3" borderId="7" xfId="11" applyFill="1" applyBorder="1"/>
    <xf numFmtId="0" fontId="11" fillId="3" borderId="8" xfId="11" applyFill="1" applyBorder="1"/>
    <xf numFmtId="0" fontId="11" fillId="3" borderId="9" xfId="11" applyFill="1" applyBorder="1"/>
    <xf numFmtId="0" fontId="11" fillId="3" borderId="10" xfId="11" applyFill="1" applyBorder="1"/>
    <xf numFmtId="170" fontId="4" fillId="0" borderId="15" xfId="12" applyNumberFormat="1" applyFont="1" applyFill="1" applyBorder="1" applyAlignment="1"/>
    <xf numFmtId="170" fontId="4" fillId="0" borderId="18" xfId="12" applyNumberFormat="1" applyFont="1" applyFill="1" applyBorder="1" applyAlignment="1"/>
    <xf numFmtId="170" fontId="4" fillId="0" borderId="19" xfId="12" applyNumberFormat="1" applyFont="1" applyFill="1" applyBorder="1" applyAlignment="1"/>
    <xf numFmtId="0" fontId="11" fillId="0" borderId="15" xfId="11" applyBorder="1" applyAlignment="1"/>
    <xf numFmtId="169" fontId="4" fillId="0" borderId="18" xfId="12" applyNumberFormat="1" applyFont="1" applyFill="1" applyBorder="1" applyAlignment="1"/>
    <xf numFmtId="177" fontId="4" fillId="0" borderId="18" xfId="12" applyNumberFormat="1" applyFont="1" applyFill="1" applyBorder="1" applyAlignment="1"/>
    <xf numFmtId="170" fontId="7" fillId="0" borderId="19" xfId="12" applyNumberFormat="1" applyFont="1" applyFill="1" applyBorder="1" applyAlignment="1"/>
    <xf numFmtId="170" fontId="4" fillId="0" borderId="20" xfId="12" applyNumberFormat="1" applyFont="1" applyFill="1" applyBorder="1" applyAlignment="1"/>
    <xf numFmtId="170" fontId="4" fillId="0" borderId="0" xfId="12" applyNumberFormat="1" applyFont="1" applyFill="1" applyBorder="1" applyAlignment="1"/>
    <xf numFmtId="170" fontId="4" fillId="0" borderId="21" xfId="12" applyNumberFormat="1" applyFont="1" applyFill="1" applyBorder="1" applyAlignment="1"/>
    <xf numFmtId="0" fontId="11" fillId="0" borderId="20" xfId="11" applyBorder="1" applyAlignment="1"/>
    <xf numFmtId="169" fontId="4" fillId="0" borderId="0" xfId="12" applyNumberFormat="1" applyFont="1" applyFill="1" applyBorder="1" applyAlignment="1"/>
    <xf numFmtId="177" fontId="4" fillId="0" borderId="0" xfId="12" applyNumberFormat="1" applyFont="1" applyFill="1" applyBorder="1" applyAlignment="1"/>
    <xf numFmtId="170" fontId="7" fillId="0" borderId="21" xfId="12" applyNumberFormat="1" applyFont="1" applyFill="1" applyBorder="1" applyAlignment="1"/>
    <xf numFmtId="170" fontId="4" fillId="0" borderId="22" xfId="12" applyNumberFormat="1" applyFont="1" applyFill="1" applyBorder="1" applyAlignment="1"/>
    <xf numFmtId="170" fontId="4" fillId="0" borderId="23" xfId="12" applyNumberFormat="1" applyFont="1" applyFill="1" applyBorder="1" applyAlignment="1"/>
    <xf numFmtId="170" fontId="4" fillId="0" borderId="24" xfId="12" applyNumberFormat="1" applyFont="1" applyFill="1" applyBorder="1" applyAlignment="1"/>
    <xf numFmtId="0" fontId="11" fillId="0" borderId="22" xfId="11" applyBorder="1" applyAlignment="1"/>
    <xf numFmtId="169" fontId="4" fillId="0" borderId="23" xfId="12" applyNumberFormat="1" applyFont="1" applyFill="1" applyBorder="1" applyAlignment="1"/>
    <xf numFmtId="177" fontId="4" fillId="0" borderId="23" xfId="12" applyNumberFormat="1" applyFont="1" applyFill="1" applyBorder="1" applyAlignment="1"/>
    <xf numFmtId="170" fontId="7" fillId="0" borderId="24" xfId="12" applyNumberFormat="1" applyFont="1" applyFill="1" applyBorder="1" applyAlignment="1"/>
    <xf numFmtId="170" fontId="7" fillId="0" borderId="5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Fill="1" applyBorder="1" applyAlignment="1">
      <alignment horizontal="center" vertical="center" wrapText="1"/>
    </xf>
    <xf numFmtId="170" fontId="7" fillId="0" borderId="17" xfId="12" applyNumberFormat="1" applyFont="1" applyFill="1" applyBorder="1" applyAlignment="1">
      <alignment horizontal="center" vertical="center" wrapText="1"/>
    </xf>
    <xf numFmtId="170" fontId="7" fillId="0" borderId="16" xfId="12" applyNumberFormat="1" applyFont="1" applyFill="1" applyBorder="1" applyAlignment="1">
      <alignment horizontal="center" vertical="center" wrapText="1"/>
    </xf>
    <xf numFmtId="0" fontId="11" fillId="3" borderId="1" xfId="11" applyFill="1" applyBorder="1"/>
    <xf numFmtId="0" fontId="11" fillId="3" borderId="2" xfId="11" applyFill="1" applyBorder="1"/>
    <xf numFmtId="170" fontId="4" fillId="0" borderId="14" xfId="12" applyNumberFormat="1" applyFont="1" applyFill="1" applyBorder="1" applyAlignment="1"/>
    <xf numFmtId="170" fontId="4" fillId="0" borderId="26" xfId="12" applyNumberFormat="1" applyFont="1" applyFill="1" applyBorder="1" applyAlignment="1"/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" fillId="10" borderId="0" xfId="1" applyFill="1"/>
    <xf numFmtId="0" fontId="4" fillId="10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69" fontId="4" fillId="0" borderId="25" xfId="1" applyNumberFormat="1" applyFont="1" applyBorder="1" applyAlignment="1">
      <alignment horizontal="center"/>
    </xf>
    <xf numFmtId="169" fontId="4" fillId="0" borderId="26" xfId="1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0" borderId="9" xfId="1" applyFont="1" applyBorder="1" applyAlignment="1">
      <alignment horizontal="lef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170" fontId="24" fillId="0" borderId="16" xfId="12" applyNumberFormat="1" applyFont="1" applyFill="1" applyBorder="1" applyAlignment="1">
      <alignment horizontal="center" vertical="center" wrapText="1"/>
    </xf>
    <xf numFmtId="170" fontId="24" fillId="0" borderId="17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0" fontId="22" fillId="4" borderId="14" xfId="1" applyNumberFormat="1" applyFont="1" applyFill="1" applyBorder="1" applyAlignment="1" applyProtection="1"/>
    <xf numFmtId="170" fontId="22" fillId="0" borderId="25" xfId="12" applyNumberFormat="1" applyFont="1" applyFill="1" applyBorder="1" applyAlignment="1">
      <alignment horizontal="center"/>
    </xf>
    <xf numFmtId="170" fontId="22" fillId="0" borderId="0" xfId="12" applyNumberFormat="1" applyFont="1" applyFill="1" applyBorder="1" applyAlignment="1"/>
    <xf numFmtId="177" fontId="22" fillId="0" borderId="0" xfId="12" applyNumberFormat="1" applyFont="1" applyFill="1" applyBorder="1" applyAlignment="1"/>
    <xf numFmtId="169" fontId="22" fillId="0" borderId="0" xfId="12" applyNumberFormat="1" applyFont="1" applyFill="1" applyBorder="1" applyAlignment="1"/>
    <xf numFmtId="170" fontId="22" fillId="0" borderId="21" xfId="12" applyNumberFormat="1" applyFont="1" applyFill="1" applyBorder="1" applyAlignment="1"/>
    <xf numFmtId="170" fontId="22" fillId="0" borderId="20" xfId="12" applyNumberFormat="1" applyFont="1" applyFill="1" applyBorder="1" applyAlignment="1"/>
    <xf numFmtId="170" fontId="22" fillId="0" borderId="26" xfId="12" applyNumberFormat="1" applyFont="1" applyFill="1" applyBorder="1" applyAlignment="1">
      <alignment horizontal="center"/>
    </xf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22" fillId="11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 vertical="center" wrapText="1"/>
    </xf>
    <xf numFmtId="0" fontId="22" fillId="3" borderId="23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0" fontId="22" fillId="0" borderId="0" xfId="11" applyFont="1" applyBorder="1" applyAlignment="1"/>
    <xf numFmtId="0" fontId="22" fillId="3" borderId="26" xfId="2" applyFont="1" applyFill="1" applyBorder="1"/>
    <xf numFmtId="0" fontId="22" fillId="3" borderId="26" xfId="1" applyFont="1" applyFill="1" applyBorder="1"/>
    <xf numFmtId="0" fontId="22" fillId="3" borderId="10" xfId="2" applyFont="1" applyFill="1" applyBorder="1"/>
    <xf numFmtId="0" fontId="24" fillId="3" borderId="9" xfId="2" applyFont="1" applyFill="1" applyBorder="1"/>
    <xf numFmtId="0" fontId="22" fillId="3" borderId="7" xfId="2" applyFont="1" applyFill="1" applyBorder="1"/>
    <xf numFmtId="0" fontId="22" fillId="2" borderId="5" xfId="13" applyNumberFormat="1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4" borderId="5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3" borderId="3" xfId="13" applyFont="1" applyFill="1" applyBorder="1"/>
    <xf numFmtId="0" fontId="22" fillId="3" borderId="2" xfId="13" applyFont="1" applyFill="1" applyBorder="1"/>
    <xf numFmtId="0" fontId="22" fillId="3" borderId="1" xfId="13" applyFont="1" applyFill="1" applyBorder="1"/>
    <xf numFmtId="0" fontId="22" fillId="2" borderId="0" xfId="13" applyFont="1" applyFill="1"/>
    <xf numFmtId="0" fontId="0" fillId="0" borderId="2" xfId="0" applyBorder="1"/>
    <xf numFmtId="0" fontId="4" fillId="12" borderId="31" xfId="1" applyFont="1" applyFill="1" applyBorder="1" applyAlignment="1">
      <alignment horizontal="center"/>
    </xf>
    <xf numFmtId="0" fontId="22" fillId="2" borderId="25" xfId="1" applyNumberFormat="1" applyFont="1" applyFill="1" applyBorder="1" applyAlignment="1"/>
    <xf numFmtId="0" fontId="22" fillId="4" borderId="22" xfId="1" applyNumberFormat="1" applyFont="1" applyFill="1" applyBorder="1" applyAlignment="1" applyProtection="1"/>
    <xf numFmtId="0" fontId="22" fillId="4" borderId="26" xfId="1" applyNumberFormat="1" applyFont="1" applyFill="1" applyBorder="1" applyAlignment="1" applyProtection="1"/>
    <xf numFmtId="164" fontId="22" fillId="4" borderId="25" xfId="1" applyNumberFormat="1" applyFont="1" applyFill="1" applyBorder="1" applyAlignment="1" applyProtection="1">
      <alignment horizontal="left"/>
    </xf>
    <xf numFmtId="0" fontId="22" fillId="3" borderId="27" xfId="1" applyFont="1" applyFill="1" applyBorder="1"/>
    <xf numFmtId="0" fontId="0" fillId="0" borderId="27" xfId="0" applyBorder="1"/>
    <xf numFmtId="170" fontId="22" fillId="0" borderId="14" xfId="12" applyNumberFormat="1" applyFont="1" applyFill="1" applyBorder="1" applyAlignment="1">
      <alignment horizontal="center"/>
    </xf>
    <xf numFmtId="0" fontId="4" fillId="3" borderId="0" xfId="11" applyFont="1" applyFill="1" applyBorder="1"/>
    <xf numFmtId="0" fontId="26" fillId="3" borderId="7" xfId="1" applyFont="1" applyFill="1" applyBorder="1" applyAlignment="1">
      <alignment horizontal="left"/>
    </xf>
    <xf numFmtId="0" fontId="27" fillId="8" borderId="0" xfId="1" applyFont="1" applyFill="1" applyBorder="1"/>
    <xf numFmtId="0" fontId="27" fillId="8" borderId="0" xfId="1" applyFont="1" applyFill="1" applyBorder="1" applyAlignment="1">
      <alignment horizontal="left"/>
    </xf>
    <xf numFmtId="0" fontId="26" fillId="8" borderId="4" xfId="1" applyFont="1" applyFill="1" applyBorder="1"/>
    <xf numFmtId="0" fontId="27" fillId="8" borderId="4" xfId="1" applyFont="1" applyFill="1" applyBorder="1"/>
    <xf numFmtId="0" fontId="4" fillId="2" borderId="25" xfId="1" applyFont="1" applyFill="1" applyBorder="1"/>
    <xf numFmtId="0" fontId="4" fillId="3" borderId="22" xfId="1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6" xfId="1" applyFont="1" applyFill="1" applyBorder="1"/>
    <xf numFmtId="176" fontId="4" fillId="3" borderId="20" xfId="1" applyNumberFormat="1" applyFont="1" applyFill="1" applyBorder="1" applyAlignment="1">
      <alignment horizontal="center"/>
    </xf>
    <xf numFmtId="0" fontId="4" fillId="3" borderId="20" xfId="1" applyNumberFormat="1" applyFont="1" applyFill="1" applyBorder="1" applyAlignment="1">
      <alignment horizontal="center"/>
    </xf>
    <xf numFmtId="1" fontId="4" fillId="3" borderId="20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0" fontId="4" fillId="2" borderId="14" xfId="1" applyFont="1" applyFill="1" applyBorder="1"/>
    <xf numFmtId="1" fontId="4" fillId="3" borderId="15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6" xfId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10" borderId="0" xfId="2" applyFont="1" applyFill="1"/>
    <xf numFmtId="165" fontId="4" fillId="4" borderId="6" xfId="1" quotePrefix="1" applyNumberFormat="1" applyFont="1" applyFill="1" applyBorder="1" applyAlignment="1" applyProtection="1">
      <alignment horizontal="center"/>
    </xf>
    <xf numFmtId="0" fontId="4" fillId="3" borderId="15" xfId="1" applyFont="1" applyFill="1" applyBorder="1" applyAlignment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0" fontId="4" fillId="4" borderId="6" xfId="1" quotePrefix="1" applyNumberFormat="1" applyFont="1" applyFill="1" applyBorder="1" applyAlignment="1" applyProtection="1">
      <alignment horizontal="center"/>
    </xf>
    <xf numFmtId="0" fontId="4" fillId="10" borderId="0" xfId="1" applyFont="1" applyFill="1"/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4" fillId="3" borderId="7" xfId="11" applyFont="1" applyFill="1" applyBorder="1"/>
    <xf numFmtId="0" fontId="28" fillId="10" borderId="0" xfId="1" applyFont="1" applyFill="1"/>
    <xf numFmtId="0" fontId="28" fillId="6" borderId="28" xfId="1" applyFont="1" applyFill="1" applyBorder="1" applyAlignment="1">
      <alignment horizontal="centerContinuous"/>
    </xf>
    <xf numFmtId="0" fontId="21" fillId="8" borderId="9" xfId="11" applyFont="1" applyFill="1" applyBorder="1" applyAlignment="1">
      <alignment horizontal="center"/>
    </xf>
    <xf numFmtId="0" fontId="20" fillId="8" borderId="9" xfId="11" applyFont="1" applyFill="1" applyBorder="1" applyAlignment="1">
      <alignment horizontal="left"/>
    </xf>
    <xf numFmtId="0" fontId="20" fillId="8" borderId="0" xfId="11" applyFont="1" applyFill="1" applyBorder="1" applyAlignment="1">
      <alignment horizontal="left"/>
    </xf>
    <xf numFmtId="0" fontId="20" fillId="8" borderId="2" xfId="11" applyFont="1" applyFill="1" applyBorder="1" applyAlignment="1">
      <alignment horizontal="left"/>
    </xf>
    <xf numFmtId="0" fontId="20" fillId="8" borderId="10" xfId="11" applyFont="1" applyFill="1" applyBorder="1" applyAlignment="1">
      <alignment horizontal="left"/>
    </xf>
    <xf numFmtId="0" fontId="20" fillId="8" borderId="7" xfId="11" applyFont="1" applyFill="1" applyBorder="1" applyAlignment="1">
      <alignment horizontal="left"/>
    </xf>
    <xf numFmtId="0" fontId="20" fillId="8" borderId="3" xfId="11" applyFont="1" applyFill="1" applyBorder="1" applyAlignment="1">
      <alignment horizontal="left"/>
    </xf>
    <xf numFmtId="0" fontId="20" fillId="8" borderId="1" xfId="11" applyFont="1" applyFill="1" applyBorder="1" applyAlignment="1">
      <alignment horizontal="left"/>
    </xf>
    <xf numFmtId="0" fontId="20" fillId="8" borderId="8" xfId="11" applyFont="1" applyFill="1" applyBorder="1" applyAlignment="1">
      <alignment horizontal="left"/>
    </xf>
    <xf numFmtId="0" fontId="20" fillId="8" borderId="4" xfId="11" applyFont="1" applyFill="1" applyBorder="1" applyAlignment="1">
      <alignment horizontal="left"/>
    </xf>
    <xf numFmtId="0" fontId="4" fillId="8" borderId="10" xfId="11" applyFont="1" applyFill="1" applyBorder="1" applyAlignment="1">
      <alignment horizontal="left"/>
    </xf>
    <xf numFmtId="0" fontId="20" fillId="3" borderId="9" xfId="11" applyFont="1" applyFill="1" applyBorder="1" applyAlignment="1">
      <alignment horizontal="left"/>
    </xf>
    <xf numFmtId="0" fontId="20" fillId="3" borderId="9" xfId="11" applyFont="1" applyFill="1" applyBorder="1"/>
    <xf numFmtId="0" fontId="20" fillId="3" borderId="0" xfId="11" applyFont="1" applyFill="1" applyBorder="1" applyAlignment="1">
      <alignment horizontal="left"/>
    </xf>
    <xf numFmtId="169" fontId="20" fillId="3" borderId="0" xfId="12" applyNumberFormat="1" applyFont="1" applyFill="1" applyBorder="1"/>
    <xf numFmtId="170" fontId="4" fillId="0" borderId="12" xfId="12" applyNumberFormat="1" applyFont="1" applyFill="1" applyBorder="1" applyAlignment="1"/>
    <xf numFmtId="0" fontId="4" fillId="8" borderId="8" xfId="2" applyFont="1" applyFill="1" applyBorder="1"/>
    <xf numFmtId="0" fontId="4" fillId="8" borderId="4" xfId="2" applyFont="1" applyFill="1" applyBorder="1"/>
    <xf numFmtId="0" fontId="4" fillId="8" borderId="1" xfId="2" applyFont="1" applyFill="1" applyBorder="1"/>
    <xf numFmtId="0" fontId="4" fillId="0" borderId="0" xfId="1" applyFont="1" applyBorder="1" applyAlignment="1">
      <alignment horizontal="left"/>
    </xf>
    <xf numFmtId="0" fontId="4" fillId="3" borderId="32" xfId="1" applyFont="1" applyFill="1" applyBorder="1" applyAlignment="1">
      <alignment horizontal="left"/>
    </xf>
    <xf numFmtId="0" fontId="26" fillId="8" borderId="0" xfId="1" applyFont="1" applyFill="1" applyBorder="1" applyAlignment="1">
      <alignment horizontal="right"/>
    </xf>
    <xf numFmtId="0" fontId="27" fillId="8" borderId="0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6" fillId="8" borderId="0" xfId="1" applyFont="1" applyFill="1" applyBorder="1" applyAlignment="1">
      <alignment horizontal="left"/>
    </xf>
    <xf numFmtId="0" fontId="7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1" fillId="8" borderId="0" xfId="1" applyFont="1" applyFill="1"/>
    <xf numFmtId="0" fontId="11" fillId="8" borderId="7" xfId="1" applyFont="1" applyFill="1" applyBorder="1"/>
    <xf numFmtId="0" fontId="4" fillId="8" borderId="4" xfId="1" applyFont="1" applyFill="1" applyBorder="1"/>
    <xf numFmtId="0" fontId="11" fillId="8" borderId="21" xfId="1" applyFont="1" applyFill="1" applyBorder="1"/>
    <xf numFmtId="0" fontId="11" fillId="8" borderId="4" xfId="1" applyFont="1" applyFill="1" applyBorder="1"/>
    <xf numFmtId="0" fontId="4" fillId="8" borderId="21" xfId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22" fillId="2" borderId="6" xfId="1" applyNumberFormat="1" applyFont="1" applyFill="1" applyBorder="1" applyAlignment="1"/>
    <xf numFmtId="0" fontId="22" fillId="2" borderId="22" xfId="1" applyNumberFormat="1" applyFont="1" applyFill="1" applyBorder="1" applyAlignment="1"/>
    <xf numFmtId="0" fontId="22" fillId="2" borderId="6" xfId="1" applyNumberFormat="1" applyFont="1" applyFill="1" applyBorder="1" applyAlignment="1">
      <alignment horizontal="center"/>
    </xf>
    <xf numFmtId="0" fontId="22" fillId="2" borderId="22" xfId="1" applyNumberFormat="1" applyFont="1" applyFill="1" applyBorder="1" applyAlignment="1">
      <alignment horizontal="center"/>
    </xf>
    <xf numFmtId="14" fontId="23" fillId="3" borderId="5" xfId="1" applyNumberFormat="1" applyFont="1" applyFill="1" applyBorder="1" applyAlignment="1">
      <alignment horizontal="center" vertical="center" wrapText="1"/>
    </xf>
    <xf numFmtId="0" fontId="22" fillId="8" borderId="7" xfId="2" applyFont="1" applyFill="1" applyBorder="1"/>
    <xf numFmtId="0" fontId="22" fillId="8" borderId="0" xfId="2" applyFont="1" applyFill="1" applyBorder="1"/>
    <xf numFmtId="0" fontId="22" fillId="8" borderId="9" xfId="2" applyFont="1" applyFill="1" applyBorder="1"/>
    <xf numFmtId="0" fontId="22" fillId="8" borderId="0" xfId="1" applyFont="1" applyFill="1"/>
    <xf numFmtId="0" fontId="22" fillId="8" borderId="2" xfId="1" applyFont="1" applyFill="1" applyBorder="1"/>
    <xf numFmtId="0" fontId="22" fillId="8" borderId="0" xfId="1" applyFont="1" applyFill="1" applyBorder="1"/>
    <xf numFmtId="177" fontId="22" fillId="8" borderId="10" xfId="12" applyNumberFormat="1" applyFont="1" applyFill="1" applyBorder="1" applyAlignment="1"/>
    <xf numFmtId="0" fontId="22" fillId="8" borderId="7" xfId="1" applyFont="1" applyFill="1" applyBorder="1"/>
    <xf numFmtId="0" fontId="22" fillId="8" borderId="4" xfId="1" applyFont="1" applyFill="1" applyBorder="1"/>
    <xf numFmtId="0" fontId="22" fillId="8" borderId="1" xfId="1" applyFont="1" applyFill="1" applyBorder="1"/>
    <xf numFmtId="0" fontId="22" fillId="8" borderId="8" xfId="1" applyFont="1" applyFill="1" applyBorder="1"/>
    <xf numFmtId="177" fontId="22" fillId="8" borderId="36" xfId="12" applyNumberFormat="1" applyFont="1" applyFill="1" applyBorder="1" applyAlignment="1">
      <alignment horizontal="center" vertical="center" wrapText="1"/>
    </xf>
    <xf numFmtId="169" fontId="22" fillId="8" borderId="33" xfId="12" applyNumberFormat="1" applyFont="1" applyFill="1" applyBorder="1" applyAlignment="1">
      <alignment horizontal="center" vertical="center" wrapText="1"/>
    </xf>
    <xf numFmtId="0" fontId="22" fillId="8" borderId="37" xfId="1" applyFont="1" applyFill="1" applyBorder="1"/>
    <xf numFmtId="169" fontId="22" fillId="8" borderId="38" xfId="12" applyNumberFormat="1" applyFont="1" applyFill="1" applyBorder="1" applyAlignment="1"/>
    <xf numFmtId="0" fontId="22" fillId="8" borderId="11" xfId="1" applyFont="1" applyFill="1" applyBorder="1"/>
    <xf numFmtId="0" fontId="22" fillId="8" borderId="10" xfId="1" applyFont="1" applyFill="1" applyBorder="1"/>
    <xf numFmtId="0" fontId="22" fillId="8" borderId="9" xfId="1" applyFont="1" applyFill="1" applyBorder="1"/>
    <xf numFmtId="0" fontId="22" fillId="8" borderId="3" xfId="2" applyFont="1" applyFill="1" applyBorder="1"/>
    <xf numFmtId="0" fontId="22" fillId="8" borderId="2" xfId="2" applyFont="1" applyFill="1" applyBorder="1"/>
    <xf numFmtId="169" fontId="22" fillId="8" borderId="35" xfId="12" applyNumberFormat="1" applyFont="1" applyFill="1" applyBorder="1" applyAlignment="1">
      <alignment vertical="center"/>
    </xf>
    <xf numFmtId="177" fontId="22" fillId="8" borderId="34" xfId="12" applyNumberFormat="1" applyFont="1" applyFill="1" applyBorder="1" applyAlignment="1">
      <alignment horizontal="center" vertical="center"/>
    </xf>
    <xf numFmtId="0" fontId="28" fillId="6" borderId="28" xfId="1" applyFont="1" applyFill="1" applyBorder="1" applyAlignment="1">
      <alignment horizontal="center"/>
    </xf>
    <xf numFmtId="0" fontId="28" fillId="6" borderId="29" xfId="1" applyFont="1" applyFill="1" applyBorder="1" applyAlignment="1">
      <alignment horizontal="center"/>
    </xf>
    <xf numFmtId="0" fontId="28" fillId="6" borderId="30" xfId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2" fillId="4" borderId="5" xfId="1" applyNumberFormat="1" applyFont="1" applyFill="1" applyBorder="1" applyAlignment="1" applyProtection="1"/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3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11:11:57</v>
        <stp/>
        <stp>{C1093D85-086A-43E6-9E45-5211810F8C1E}_x0000_</stp>
        <tr r="N18" s="6"/>
      </tp>
      <tp t="s">
        <v>Updated at 11:11:57</v>
        <stp/>
        <stp>{44C20423-7484-4811-ADF1-8B8B9DB6FFC9}_x0000_</stp>
        <tr r="K18" s="6"/>
      </tp>
    </main>
    <main first="pldatasource.rdatartdserver">
      <tp t="s">
        <v>Updated at 11:05:36</v>
        <stp/>
        <stp>{B24107BD-BD7E-42A3-AFB7-671336599762}</stp>
        <tr r="H4" s="20"/>
      </tp>
      <tp t="s">
        <v>Updated at 11:05:36</v>
        <stp/>
        <stp>{23FB1F0D-BC12-431D-AB8B-354425C86279}</stp>
        <tr r="S4" s="12"/>
      </tp>
      <tp t="s">
        <v>Updated at 11:05:36</v>
        <stp/>
        <stp>{0688AC5E-CFA3-462A-ABCA-9E9A9F2A065A}</stp>
        <tr r="Q5" s="64"/>
      </tp>
      <tp t="s">
        <v>Updated at 11:05:36</v>
        <stp/>
        <stp>{065D8211-A08F-48A0-B71A-EF137CC16827}</stp>
        <tr r="O5" s="18"/>
      </tp>
      <tp t="s">
        <v>Updated at 11:05:36</v>
        <stp/>
        <stp>{55422A40-B89A-4803-8969-E5A4E5FDF36E}</stp>
        <tr r="S4" s="65"/>
      </tp>
      <tp t="s">
        <v>Updated at 11:05:36</v>
        <stp/>
        <stp>{D25C4C99-7B6C-4756-A25F-3FE1B2AD2A2F}</stp>
        <tr r="J4" s="15"/>
      </tp>
      <tp t="s">
        <v>Updated at 11:05:36</v>
        <stp/>
        <stp>{AD0892D1-88DD-46A2-A9D8-E988E7DEB071}</stp>
        <tr r="K5" s="6"/>
      </tp>
      <tp t="s">
        <v>Updated at 11:05:36</v>
        <stp/>
        <stp>{1B930B54-AAD1-4815-A562-6B754214B6D3}</stp>
        <tr r="O4" s="23"/>
      </tp>
      <tp t="s">
        <v>Updated at 11:05:36</v>
        <stp/>
        <stp>{4BF4CC54-091F-4652-BB05-0B0422E1E17E}</stp>
        <tr r="O4" s="22"/>
      </tp>
      <tp t="s">
        <v>Updated at 11:05:36</v>
        <stp/>
        <stp>{EA85ADAF-DEDD-4749-895F-AFD2533B4141}</stp>
        <tr r="M6" s="8"/>
      </tp>
      <tp t="s">
        <v>Updated at 11:05:36</v>
        <stp/>
        <stp>{3E32AC37-AC82-40BD-936B-37C7C00D435B}</stp>
        <tr r="S4" s="25"/>
      </tp>
      <tp t="s">
        <v>Updated at 11:05:36</v>
        <stp/>
        <stp>{D1D8A60B-E08E-45D4-ACE0-40E9680675FF}</stp>
        <tr r="S4" s="11"/>
      </tp>
      <tp t="s">
        <v>Updated at 11:05:36</v>
        <stp/>
        <stp>{2AD42E20-60DF-41D6-B96E-79CE14137A58}</stp>
        <tr r="S4" s="26"/>
      </tp>
      <tp t="s">
        <v>Updated at 11:05:36</v>
        <stp/>
        <stp>{197D4727-D34C-4A13-B296-4D9562A0538A}</stp>
        <tr r="N4" s="16"/>
      </tp>
      <tp t="s">
        <v>Updated at 11:05:36</v>
        <stp/>
        <stp>{B58230DD-F20C-4C44-9038-A08914AFCBCF}</stp>
        <tr r="U27" s="15"/>
      </tp>
      <tp t="s">
        <v>Updated at 11:09:16</v>
        <stp/>
        <stp>{20B5F78B-3647-4FEA-8281-2910BC1A2219}</stp>
        <tr r="O5" s="66"/>
      </tp>
      <tp t="s">
        <v>Updated at 11:05:36</v>
        <stp/>
        <stp>{15E10BE9-D3E5-4F9A-8863-4E4A65AD368E}</stp>
        <tr r="M6" s="7"/>
      </tp>
    </main>
    <main first="pldatasource.rhistoryrtdserver">
      <tp t="s">
        <v>Updated at 11:11:56</v>
        <stp/>
        <stp>{E555D795-E9E4-46D1-8B4D-17631EB93286}_x0000_</stp>
        <tr r="K23" s="6"/>
      </tp>
      <tp t="s">
        <v>Updated at 11:11:57</v>
        <stp/>
        <stp>{FF4D39B0-9A08-48E4-AE6A-4CD55B70FB3D}_x0000_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33"/>
  <sheetViews>
    <sheetView tabSelected="1" zoomScaleNormal="100" workbookViewId="0">
      <selection activeCell="I4" sqref="I4"/>
    </sheetView>
  </sheetViews>
  <sheetFormatPr defaultRowHeight="12.75" x14ac:dyDescent="0.2"/>
  <cols>
    <col min="1" max="2" width="2.7109375" style="333" customWidth="1"/>
    <col min="3" max="3" width="14.85546875" style="333" bestFit="1" customWidth="1"/>
    <col min="4" max="4" width="21.140625" style="333" bestFit="1" customWidth="1"/>
    <col min="5" max="7" width="2.7109375" style="333" customWidth="1"/>
    <col min="8" max="8" width="18.5703125" style="333" bestFit="1" customWidth="1"/>
    <col min="9" max="9" width="53.85546875" style="333" bestFit="1" customWidth="1"/>
    <col min="10" max="10" width="2.7109375" style="333" customWidth="1"/>
    <col min="11" max="16384" width="9.140625" style="333"/>
  </cols>
  <sheetData>
    <row r="1" spans="1:12" ht="13.5" thickBot="1" x14ac:dyDescent="0.25">
      <c r="A1" s="445"/>
      <c r="B1" s="445" t="str">
        <f>_xll.qlxlVersion(TRUE,Trigger)</f>
        <v>QuantLibXL 1.5.0 - MS VC++ 9.0 - Multithreaded Dynamic Runtime library - Release Configuration - Dec 24 2014 09:17:06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</row>
    <row r="2" spans="1:12" ht="18" customHeight="1" thickBot="1" x14ac:dyDescent="0.3">
      <c r="A2" s="445"/>
      <c r="B2" s="515" t="s">
        <v>292</v>
      </c>
      <c r="C2" s="516"/>
      <c r="D2" s="516"/>
      <c r="E2" s="517"/>
      <c r="F2" s="445"/>
      <c r="G2" s="450" t="s">
        <v>7</v>
      </c>
      <c r="H2" s="446"/>
      <c r="I2" s="446"/>
      <c r="J2" s="447"/>
      <c r="K2" s="445"/>
      <c r="L2" s="445"/>
    </row>
    <row r="3" spans="1:12" x14ac:dyDescent="0.2">
      <c r="A3" s="445"/>
      <c r="B3" s="203"/>
      <c r="C3" s="87"/>
      <c r="D3" s="87"/>
      <c r="E3" s="12"/>
      <c r="F3" s="445"/>
      <c r="G3" s="203"/>
      <c r="H3" s="87"/>
      <c r="I3" s="87"/>
      <c r="J3" s="12"/>
      <c r="K3" s="445"/>
      <c r="L3" s="445"/>
    </row>
    <row r="4" spans="1:12" x14ac:dyDescent="0.2">
      <c r="A4" s="445"/>
      <c r="B4" s="203"/>
      <c r="C4" s="421" t="s">
        <v>0</v>
      </c>
      <c r="D4" s="422" t="s">
        <v>98</v>
      </c>
      <c r="E4" s="12"/>
      <c r="F4" s="445"/>
      <c r="G4" s="203"/>
      <c r="H4" s="24" t="s">
        <v>6</v>
      </c>
      <c r="I4" s="423">
        <v>42034.462210648147</v>
      </c>
      <c r="J4" s="424"/>
      <c r="K4" s="445"/>
      <c r="L4" s="445"/>
    </row>
    <row r="5" spans="1:12" x14ac:dyDescent="0.2">
      <c r="A5" s="445"/>
      <c r="B5" s="203"/>
      <c r="C5" s="425" t="s">
        <v>6</v>
      </c>
      <c r="D5" s="426"/>
      <c r="E5" s="12"/>
      <c r="F5" s="445"/>
      <c r="G5" s="203"/>
      <c r="H5" s="24" t="s">
        <v>5</v>
      </c>
      <c r="I5" s="423" t="b">
        <v>1</v>
      </c>
      <c r="J5" s="424"/>
      <c r="K5" s="445"/>
      <c r="L5" s="445"/>
    </row>
    <row r="6" spans="1:12" x14ac:dyDescent="0.2">
      <c r="A6" s="445"/>
      <c r="B6" s="203"/>
      <c r="C6" s="425" t="s">
        <v>243</v>
      </c>
      <c r="D6" s="427" t="s">
        <v>242</v>
      </c>
      <c r="E6" s="12"/>
      <c r="F6" s="445"/>
      <c r="G6" s="203"/>
      <c r="H6" s="24" t="s">
        <v>4</v>
      </c>
      <c r="I6" s="423" t="b">
        <v>0</v>
      </c>
      <c r="J6" s="424"/>
      <c r="K6" s="445"/>
      <c r="L6" s="445"/>
    </row>
    <row r="7" spans="1:12" x14ac:dyDescent="0.2">
      <c r="A7" s="445"/>
      <c r="B7" s="203"/>
      <c r="C7" s="425" t="s">
        <v>241</v>
      </c>
      <c r="D7" s="428">
        <f>_xll.ohTrigger(Deposits!P3,FRA!X3,Futures3M!Z4,FuturesHWConvAdj!Q3,Swaps1M!Y3,Swap3M!AC3,,Swap6M!AC3,BasisSwap1MxM!AC3,BasisSwap3M6M!AB3,,OIS!Y3)</f>
        <v>4</v>
      </c>
      <c r="E7" s="12"/>
      <c r="F7" s="445"/>
      <c r="G7" s="203"/>
      <c r="H7" s="24" t="s">
        <v>3</v>
      </c>
      <c r="I7" s="423" t="b">
        <v>0</v>
      </c>
      <c r="J7" s="424"/>
      <c r="K7" s="445"/>
      <c r="L7" s="445"/>
    </row>
    <row r="8" spans="1:12" x14ac:dyDescent="0.2">
      <c r="A8" s="445"/>
      <c r="B8" s="203"/>
      <c r="C8" s="425" t="s">
        <v>267</v>
      </c>
      <c r="D8" s="428">
        <f>_xll.ohTrigger(Libor!O7:O13)</f>
        <v>3</v>
      </c>
      <c r="E8" s="12"/>
      <c r="F8" s="445"/>
      <c r="G8" s="203"/>
      <c r="H8" s="24" t="s">
        <v>2</v>
      </c>
      <c r="I8" s="429"/>
      <c r="J8" s="424"/>
      <c r="K8" s="445"/>
      <c r="L8" s="445"/>
    </row>
    <row r="9" spans="1:12" x14ac:dyDescent="0.2">
      <c r="A9" s="445"/>
      <c r="B9" s="203"/>
      <c r="C9" s="430" t="s">
        <v>240</v>
      </c>
      <c r="D9" s="431" t="s">
        <v>239</v>
      </c>
      <c r="E9" s="12"/>
      <c r="F9" s="445"/>
      <c r="G9" s="203"/>
      <c r="H9" s="24" t="s">
        <v>1</v>
      </c>
      <c r="I9" s="432" t="b">
        <v>1</v>
      </c>
      <c r="J9" s="424"/>
      <c r="K9" s="445"/>
      <c r="L9" s="445"/>
    </row>
    <row r="10" spans="1:12" x14ac:dyDescent="0.2">
      <c r="A10" s="445"/>
      <c r="B10" s="203"/>
      <c r="C10" s="87"/>
      <c r="D10" s="257"/>
      <c r="E10" s="12"/>
      <c r="F10" s="445"/>
      <c r="G10" s="203"/>
      <c r="H10" s="24" t="s">
        <v>0</v>
      </c>
      <c r="I10" s="433" t="s">
        <v>98</v>
      </c>
      <c r="J10" s="424"/>
      <c r="K10" s="445"/>
      <c r="L10" s="445"/>
    </row>
    <row r="11" spans="1:12" x14ac:dyDescent="0.2">
      <c r="A11" s="445"/>
      <c r="B11" s="203"/>
      <c r="C11" s="94" t="s">
        <v>204</v>
      </c>
      <c r="D11" s="434" t="s">
        <v>238</v>
      </c>
      <c r="E11" s="12"/>
      <c r="F11" s="445"/>
      <c r="G11" s="203"/>
      <c r="H11" s="24" t="s">
        <v>93</v>
      </c>
      <c r="I11" s="423" t="str">
        <f>Currency&amp;"ON"</f>
        <v>JPYON</v>
      </c>
      <c r="J11" s="424"/>
      <c r="K11" s="445"/>
      <c r="L11" s="445"/>
    </row>
    <row r="12" spans="1:12" ht="18" x14ac:dyDescent="0.25">
      <c r="A12" s="445"/>
      <c r="B12" s="203"/>
      <c r="C12" s="435" t="s">
        <v>193</v>
      </c>
      <c r="D12" s="65" t="str">
        <f>""</f>
        <v/>
      </c>
      <c r="E12" s="12"/>
      <c r="F12" s="449"/>
      <c r="G12" s="203"/>
      <c r="H12" s="24" t="s">
        <v>92</v>
      </c>
      <c r="I12" s="423" t="str">
        <f>Currency&amp;"YCSTD"</f>
        <v>JPYYCSTD</v>
      </c>
      <c r="J12" s="424"/>
      <c r="K12" s="445"/>
      <c r="L12" s="445"/>
    </row>
    <row r="13" spans="1:12" x14ac:dyDescent="0.2">
      <c r="A13" s="445"/>
      <c r="B13" s="203"/>
      <c r="C13" s="435" t="s">
        <v>180</v>
      </c>
      <c r="D13" s="65" t="s">
        <v>192</v>
      </c>
      <c r="E13" s="12"/>
      <c r="F13" s="445"/>
      <c r="G13" s="448"/>
      <c r="H13" s="323" t="s">
        <v>264</v>
      </c>
      <c r="I13" s="436">
        <f>_xll.qlSettingsEvaluationDate(Trigger)</f>
        <v>42011</v>
      </c>
      <c r="J13" s="322"/>
      <c r="K13" s="445"/>
      <c r="L13" s="445"/>
    </row>
    <row r="14" spans="1:12" ht="13.5" thickBot="1" x14ac:dyDescent="0.25">
      <c r="A14" s="445"/>
      <c r="B14" s="203"/>
      <c r="C14" s="435" t="s">
        <v>191</v>
      </c>
      <c r="D14" s="65" t="s">
        <v>191</v>
      </c>
      <c r="E14" s="12"/>
      <c r="F14" s="445"/>
      <c r="G14" s="11"/>
      <c r="H14" s="10"/>
      <c r="I14" s="10"/>
      <c r="J14" s="9"/>
      <c r="K14" s="445"/>
      <c r="L14" s="445"/>
    </row>
    <row r="15" spans="1:12" ht="13.5" thickBot="1" x14ac:dyDescent="0.25">
      <c r="A15" s="445"/>
      <c r="B15" s="203"/>
      <c r="C15" s="435" t="s">
        <v>189</v>
      </c>
      <c r="D15" s="65" t="s">
        <v>188</v>
      </c>
      <c r="E15" s="12"/>
      <c r="F15" s="445"/>
      <c r="G15" s="437"/>
      <c r="H15" s="437"/>
      <c r="I15" s="437"/>
      <c r="J15" s="437"/>
      <c r="K15" s="445"/>
      <c r="L15" s="445"/>
    </row>
    <row r="16" spans="1:12" ht="18.75" thickBot="1" x14ac:dyDescent="0.3">
      <c r="A16" s="445"/>
      <c r="B16" s="203"/>
      <c r="C16" s="435" t="s">
        <v>274</v>
      </c>
      <c r="D16" s="65" t="s">
        <v>273</v>
      </c>
      <c r="E16" s="12"/>
      <c r="F16" s="445"/>
      <c r="G16" s="450" t="s">
        <v>113</v>
      </c>
      <c r="H16" s="446"/>
      <c r="I16" s="446"/>
      <c r="J16" s="447"/>
      <c r="K16" s="445"/>
      <c r="L16" s="445"/>
    </row>
    <row r="17" spans="1:12" x14ac:dyDescent="0.2">
      <c r="A17" s="445"/>
      <c r="B17" s="203"/>
      <c r="C17" s="435" t="s">
        <v>187</v>
      </c>
      <c r="D17" s="65" t="s">
        <v>186</v>
      </c>
      <c r="E17" s="12"/>
      <c r="F17" s="445"/>
      <c r="G17" s="203"/>
      <c r="H17" s="87"/>
      <c r="I17" s="87"/>
      <c r="J17" s="12"/>
      <c r="K17" s="445"/>
      <c r="L17" s="445"/>
    </row>
    <row r="18" spans="1:12" x14ac:dyDescent="0.2">
      <c r="A18" s="445"/>
      <c r="B18" s="203"/>
      <c r="C18" s="435" t="s">
        <v>185</v>
      </c>
      <c r="D18" s="65" t="s">
        <v>237</v>
      </c>
      <c r="E18" s="12"/>
      <c r="F18" s="445"/>
      <c r="G18" s="203"/>
      <c r="H18" s="24" t="s">
        <v>112</v>
      </c>
      <c r="I18" s="438" t="s">
        <v>111</v>
      </c>
      <c r="J18" s="424"/>
      <c r="K18" s="445"/>
      <c r="L18" s="445"/>
    </row>
    <row r="19" spans="1:12" x14ac:dyDescent="0.2">
      <c r="A19" s="445"/>
      <c r="B19" s="203"/>
      <c r="C19" s="100" t="s">
        <v>236</v>
      </c>
      <c r="D19" s="439" t="s">
        <v>235</v>
      </c>
      <c r="E19" s="12"/>
      <c r="F19" s="445"/>
      <c r="G19" s="203"/>
      <c r="H19" s="24" t="s">
        <v>110</v>
      </c>
      <c r="I19" s="440">
        <v>1E-4</v>
      </c>
      <c r="J19" s="424"/>
      <c r="K19" s="445"/>
      <c r="L19" s="445"/>
    </row>
    <row r="20" spans="1:12" x14ac:dyDescent="0.2">
      <c r="A20" s="445"/>
      <c r="B20" s="203"/>
      <c r="C20" s="171"/>
      <c r="D20" s="171"/>
      <c r="E20" s="12"/>
      <c r="F20" s="445"/>
      <c r="G20" s="203"/>
      <c r="H20" s="24" t="s">
        <v>109</v>
      </c>
      <c r="I20" s="441">
        <v>-0.01</v>
      </c>
      <c r="J20" s="424"/>
      <c r="K20" s="445"/>
      <c r="L20" s="445"/>
    </row>
    <row r="21" spans="1:12" x14ac:dyDescent="0.2">
      <c r="A21" s="445"/>
      <c r="B21" s="203"/>
      <c r="C21" s="285" t="s">
        <v>234</v>
      </c>
      <c r="D21" s="442">
        <v>41809.403344907405</v>
      </c>
      <c r="E21" s="12"/>
      <c r="F21" s="445"/>
      <c r="G21" s="203"/>
      <c r="H21" s="24" t="s">
        <v>25</v>
      </c>
      <c r="I21" s="443" t="s">
        <v>24</v>
      </c>
      <c r="J21" s="424"/>
      <c r="K21" s="445"/>
      <c r="L21" s="445"/>
    </row>
    <row r="22" spans="1:12" x14ac:dyDescent="0.2">
      <c r="A22" s="445"/>
      <c r="B22" s="203"/>
      <c r="C22" s="285" t="s">
        <v>233</v>
      </c>
      <c r="D22" s="335" t="b">
        <v>1</v>
      </c>
      <c r="E22" s="12"/>
      <c r="F22" s="445"/>
      <c r="G22" s="203"/>
      <c r="H22" s="24" t="s">
        <v>271</v>
      </c>
      <c r="I22" s="443" t="s">
        <v>272</v>
      </c>
      <c r="J22" s="424"/>
      <c r="K22" s="445"/>
      <c r="L22" s="445"/>
    </row>
    <row r="23" spans="1:12" ht="13.5" thickBot="1" x14ac:dyDescent="0.25">
      <c r="A23" s="445"/>
      <c r="B23" s="11"/>
      <c r="C23" s="10"/>
      <c r="D23" s="10"/>
      <c r="E23" s="9"/>
      <c r="F23" s="445"/>
      <c r="G23" s="203"/>
      <c r="H23" s="24" t="s">
        <v>87</v>
      </c>
      <c r="I23" s="443" t="s">
        <v>91</v>
      </c>
      <c r="J23" s="424"/>
      <c r="K23" s="445"/>
      <c r="L23" s="445"/>
    </row>
    <row r="24" spans="1:12" ht="13.5" thickBot="1" x14ac:dyDescent="0.25">
      <c r="A24" s="445"/>
      <c r="B24" s="445"/>
      <c r="C24" s="334"/>
      <c r="D24" s="334"/>
      <c r="E24" s="334"/>
      <c r="F24" s="445"/>
      <c r="G24" s="11"/>
      <c r="H24" s="10"/>
      <c r="I24" s="10"/>
      <c r="J24" s="9"/>
      <c r="K24" s="445"/>
      <c r="L24" s="445"/>
    </row>
    <row r="25" spans="1:12" ht="11.25" customHeight="1" thickBot="1" x14ac:dyDescent="0.25">
      <c r="A25" s="445"/>
      <c r="B25" s="445"/>
      <c r="C25" s="334"/>
      <c r="D25" s="334"/>
      <c r="E25" s="334"/>
      <c r="F25" s="445"/>
      <c r="G25" s="445"/>
      <c r="H25" s="445"/>
      <c r="I25" s="445"/>
      <c r="J25" s="445"/>
      <c r="K25" s="445"/>
      <c r="L25" s="445"/>
    </row>
    <row r="26" spans="1:12" ht="18.75" thickBot="1" x14ac:dyDescent="0.3">
      <c r="A26" s="445"/>
      <c r="B26" s="445"/>
      <c r="C26" s="334"/>
      <c r="D26" s="334"/>
      <c r="E26" s="334"/>
      <c r="F26" s="445"/>
      <c r="G26" s="450" t="s">
        <v>276</v>
      </c>
      <c r="H26" s="446"/>
      <c r="I26" s="446"/>
      <c r="J26" s="447"/>
      <c r="K26" s="445"/>
      <c r="L26" s="445"/>
    </row>
    <row r="27" spans="1:12" x14ac:dyDescent="0.2">
      <c r="A27" s="445"/>
      <c r="B27" s="445"/>
      <c r="C27" s="445"/>
      <c r="D27" s="445"/>
      <c r="E27" s="445"/>
      <c r="F27" s="445"/>
      <c r="G27" s="203"/>
      <c r="H27" s="87"/>
      <c r="I27" s="87"/>
      <c r="J27" s="12"/>
      <c r="K27" s="445"/>
      <c r="L27" s="445"/>
    </row>
    <row r="28" spans="1:12" x14ac:dyDescent="0.2">
      <c r="A28" s="445"/>
      <c r="B28" s="445"/>
      <c r="C28" s="445"/>
      <c r="D28" s="445"/>
      <c r="E28" s="445"/>
      <c r="F28" s="445"/>
      <c r="G28" s="203"/>
      <c r="H28" s="24" t="s">
        <v>277</v>
      </c>
      <c r="I28" s="444" t="s">
        <v>275</v>
      </c>
      <c r="J28" s="424"/>
      <c r="K28" s="445"/>
      <c r="L28" s="445"/>
    </row>
    <row r="29" spans="1:12" ht="13.5" thickBot="1" x14ac:dyDescent="0.25">
      <c r="A29" s="445"/>
      <c r="B29" s="445"/>
      <c r="C29" s="445"/>
      <c r="D29" s="445"/>
      <c r="E29" s="445"/>
      <c r="F29" s="445"/>
      <c r="G29" s="11"/>
      <c r="H29" s="10"/>
      <c r="I29" s="10"/>
      <c r="J29" s="9"/>
      <c r="K29" s="445"/>
      <c r="L29" s="445"/>
    </row>
    <row r="30" spans="1:12" x14ac:dyDescent="0.2">
      <c r="A30" s="445"/>
      <c r="B30" s="445"/>
      <c r="C30" s="445"/>
      <c r="D30" s="445"/>
      <c r="E30" s="445"/>
      <c r="F30" s="445"/>
      <c r="G30" s="445"/>
      <c r="H30" s="445"/>
      <c r="I30" s="445"/>
      <c r="J30" s="445"/>
      <c r="K30" s="445"/>
      <c r="L30" s="445"/>
    </row>
    <row r="31" spans="1:12" x14ac:dyDescent="0.2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</row>
    <row r="32" spans="1:12" x14ac:dyDescent="0.2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</row>
    <row r="33" spans="1:12" x14ac:dyDescent="0.2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</row>
  </sheetData>
  <mergeCells count="1">
    <mergeCell ref="B2:E2"/>
  </mergeCells>
  <conditionalFormatting sqref="D22">
    <cfRule type="cellIs" dxfId="36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33"/>
  <sheetViews>
    <sheetView showGridLines="0" workbookViewId="0"/>
  </sheetViews>
  <sheetFormatPr defaultRowHeight="11.25" outlineLevelCol="1" x14ac:dyDescent="0.2"/>
  <cols>
    <col min="1" max="1" width="2.140625" style="379" customWidth="1"/>
    <col min="2" max="2" width="2.7109375" style="379" customWidth="1"/>
    <col min="3" max="3" width="10" style="379" bestFit="1" customWidth="1"/>
    <col min="4" max="4" width="12" style="379" bestFit="1" customWidth="1"/>
    <col min="5" max="5" width="16.140625" style="379" bestFit="1" customWidth="1"/>
    <col min="6" max="6" width="34.85546875" style="379" bestFit="1" customWidth="1"/>
    <col min="7" max="9" width="17.85546875" style="379" hidden="1" customWidth="1" outlineLevel="1"/>
    <col min="10" max="10" width="10" style="379" bestFit="1" customWidth="1" collapsed="1"/>
    <col min="11" max="11" width="16.28515625" style="379" customWidth="1"/>
    <col min="12" max="12" width="15.140625" style="379" bestFit="1" customWidth="1"/>
    <col min="13" max="13" width="9.5703125" style="379" customWidth="1"/>
    <col min="14" max="14" width="16.42578125" style="379" customWidth="1"/>
    <col min="15" max="15" width="15.140625" style="379" customWidth="1"/>
    <col min="16" max="16" width="5" style="379" bestFit="1" customWidth="1"/>
    <col min="17" max="17" width="12" style="379" customWidth="1"/>
    <col min="18" max="19" width="9" style="379" bestFit="1" customWidth="1"/>
    <col min="20" max="20" width="8.140625" style="379" customWidth="1"/>
    <col min="21" max="21" width="8" style="379" bestFit="1" customWidth="1"/>
    <col min="22" max="22" width="2.140625" style="379" customWidth="1"/>
    <col min="23" max="23" width="10.28515625" style="379" bestFit="1" customWidth="1"/>
    <col min="24" max="24" width="2.7109375" style="379" customWidth="1"/>
    <col min="25" max="25" width="10.28515625" style="379" bestFit="1" customWidth="1"/>
    <col min="26" max="26" width="12.5703125" style="379" customWidth="1"/>
    <col min="27" max="27" width="11.42578125" style="379" customWidth="1"/>
    <col min="28" max="16384" width="9.140625" style="379"/>
  </cols>
  <sheetData>
    <row r="1" spans="2:27" s="350" customFormat="1" ht="12" thickBot="1" x14ac:dyDescent="0.25"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</row>
    <row r="2" spans="2:27" s="350" customFormat="1" ht="11.25" customHeight="1" x14ac:dyDescent="0.2">
      <c r="B2" s="351"/>
      <c r="C2" s="352"/>
      <c r="D2" s="352"/>
      <c r="E2" s="353"/>
      <c r="F2" s="353"/>
      <c r="G2" s="352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</row>
    <row r="3" spans="2:27" s="350" customFormat="1" ht="11.25" customHeight="1" x14ac:dyDescent="0.2">
      <c r="B3" s="355"/>
      <c r="C3" s="356"/>
      <c r="D3" s="357" t="s">
        <v>316</v>
      </c>
      <c r="E3" s="358" t="s">
        <v>24</v>
      </c>
      <c r="F3" s="359"/>
      <c r="G3" s="356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60"/>
    </row>
    <row r="4" spans="2:27" s="350" customFormat="1" ht="11.25" customHeight="1" x14ac:dyDescent="0.2">
      <c r="B4" s="355"/>
      <c r="C4" s="356"/>
      <c r="D4" s="356"/>
      <c r="E4" s="361"/>
      <c r="F4" s="359"/>
      <c r="G4" s="356"/>
      <c r="H4" s="359"/>
      <c r="I4" s="359"/>
      <c r="J4" s="359"/>
      <c r="K4" s="380" t="s">
        <v>196</v>
      </c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60"/>
    </row>
    <row r="5" spans="2:27" s="350" customFormat="1" ht="33.75" x14ac:dyDescent="0.2">
      <c r="B5" s="355"/>
      <c r="C5" s="384" t="s">
        <v>23</v>
      </c>
      <c r="D5" s="492"/>
      <c r="E5" s="384"/>
      <c r="F5" s="384" t="s">
        <v>270</v>
      </c>
      <c r="G5" s="384" t="str">
        <f>"Error Message "&amp;D5</f>
        <v xml:space="preserve">Error Message </v>
      </c>
      <c r="H5" s="384" t="str">
        <f t="shared" ref="H5:I5" si="0">"Error Message "&amp;E5</f>
        <v xml:space="preserve">Error Message </v>
      </c>
      <c r="I5" s="384" t="str">
        <f t="shared" si="0"/>
        <v>Error Message LastFixing_Quote</v>
      </c>
      <c r="J5" s="385"/>
      <c r="K5" s="364" t="str">
        <f>_xll.RData(K6:K13,L5:M5,"RTFEED:IDN",,,L6)</f>
        <v>Updated at 11:05:36</v>
      </c>
      <c r="L5" s="365" t="s">
        <v>252</v>
      </c>
      <c r="M5" s="365" t="s">
        <v>278</v>
      </c>
      <c r="N5" s="365" t="s">
        <v>251</v>
      </c>
      <c r="O5" s="366" t="s">
        <v>250</v>
      </c>
      <c r="P5" s="387"/>
      <c r="Q5" s="365" t="s">
        <v>249</v>
      </c>
      <c r="R5" s="365" t="s">
        <v>248</v>
      </c>
      <c r="S5" s="365" t="s">
        <v>247</v>
      </c>
      <c r="T5" s="366" t="s">
        <v>246</v>
      </c>
      <c r="U5" s="382"/>
      <c r="V5" s="360"/>
    </row>
    <row r="6" spans="2:27" s="350" customFormat="1" ht="11.25" customHeight="1" x14ac:dyDescent="0.2">
      <c r="B6" s="355"/>
      <c r="C6" s="367" t="s">
        <v>170</v>
      </c>
      <c r="D6" s="363" t="e">
        <f>_xll.qlRelinkableHandleYieldTermStructure(UPPER(Currency)&amp;C6,,Permanent,Trigger,ObjectOverwrite)</f>
        <v>#NUM!</v>
      </c>
      <c r="E6" s="381" t="e">
        <f>_xll.qlOvernightIndex(PROPER(Currency)&amp;"Tonar","Tonar",0,Currency,Calendar,"act/365",D6,Permanent,Trigger,ObjectOverwrite)</f>
        <v>#NUM!</v>
      </c>
      <c r="F6" s="368" t="e">
        <f>_xll.qlLastFixingQuote(PROPER(Currency)&amp;"Tonar"&amp;$F$5,E6,Permanent,Trigger,ObjectOverwrite)</f>
        <v>#VALUE!</v>
      </c>
      <c r="G6" s="362" t="str">
        <f ca="1">_xll.ohRangeRetrieveError(D6)</f>
        <v>qlRelinkableHandleYieldTermStructure - Cannot create object with ID 'JPYON' in cell [JPY_Market.xlsx]Libor!R6C4 because an object with that ID already resides in cell [JPY_Market.xlsx]Libor!R6C4</v>
      </c>
      <c r="H6" s="362" t="str">
        <f ca="1">_xll.ohRangeRetrieveError(E6)</f>
        <v>qlOvernightIndex - Error converting parameter 'YieldCurve' : 'Unable to convert type 'struct ObjectHandler::empty_property_tag' to type 'class std::basic_string&lt;char,struct std::char_traits&lt;char&gt;,class std::allocator&lt;char&gt; &gt;' - Error in call to Excel: (xl</v>
      </c>
      <c r="I6" s="362" t="str">
        <f ca="1">_xll.ohRangeRetrieveError(F6)</f>
        <v/>
      </c>
      <c r="J6" s="359"/>
      <c r="K6" s="373" t="str">
        <f t="shared" ref="K6:K13" si="1">Currency&amp;C6&amp;$K$4&amp;"="</f>
        <v>JPYONFSR=</v>
      </c>
      <c r="L6" s="371" t="s">
        <v>190</v>
      </c>
      <c r="M6" s="372" t="s">
        <v>190</v>
      </c>
      <c r="N6" s="372" t="b">
        <f t="shared" ref="N6:N13" si="2">IF(AND(ISNUMBER($M6),$M6&lt;&gt;0%),TRUE,FALSE)</f>
        <v>0</v>
      </c>
      <c r="O6" s="386" t="e">
        <f>IF($N6,_xll.qlIndexAddFixings($E6,$L6,$M6/100,FALSE,ISERROR($Q6)),NA())</f>
        <v>#N/A</v>
      </c>
      <c r="P6" s="387"/>
      <c r="Q6" s="370" t="e">
        <f>_xll.qlIndexFixing($E6,$L6,TRUE,$N6)</f>
        <v>#VALUE!</v>
      </c>
      <c r="R6" s="370" t="e">
        <f>IF($O6,_xll.qlIndexFixing($E6,$L6,FALSE,$N6),"-")</f>
        <v>#N/A</v>
      </c>
      <c r="S6" s="370" t="e">
        <f t="shared" ref="S6" si="3">Q6-R6</f>
        <v>#VALUE!</v>
      </c>
      <c r="T6" s="374" t="e">
        <f>_xll.qlIndexFixing($E6,$L6,TRUE,$R6)</f>
        <v>#VALUE!</v>
      </c>
      <c r="U6" s="369">
        <f>IF(ISERROR(S6),0,ABS(S6))</f>
        <v>0</v>
      </c>
      <c r="V6" s="360"/>
    </row>
    <row r="7" spans="2:27" s="350" customFormat="1" ht="11.25" customHeight="1" x14ac:dyDescent="0.2">
      <c r="B7" s="355"/>
      <c r="C7" s="367" t="s">
        <v>194</v>
      </c>
      <c r="D7" s="363"/>
      <c r="E7" s="368" t="e">
        <f>_xll.qlLibor(PROPER(Currency)&amp;FamilyName&amp;C7,Currency,C7,D7,Permanent,Trigger,ObjectOverwrite)</f>
        <v>#NUM!</v>
      </c>
      <c r="F7" s="368" t="e">
        <f>_xll.qlLastFixingQuote(PROPER(Currency)&amp;FamilyName&amp;C7&amp;$F$5,E7,Permanent,Trigger,ObjectOverwrite)</f>
        <v>#VALUE!</v>
      </c>
      <c r="G7" s="362"/>
      <c r="H7" s="362"/>
      <c r="I7" s="362"/>
      <c r="J7" s="359"/>
      <c r="K7" s="373" t="str">
        <f t="shared" si="1"/>
        <v>JPYSNFSR=</v>
      </c>
      <c r="L7" s="371">
        <v>42033</v>
      </c>
      <c r="M7" s="372">
        <v>3.8570000000000007E-2</v>
      </c>
      <c r="N7" s="372" t="b">
        <f t="shared" si="2"/>
        <v>1</v>
      </c>
      <c r="O7" s="386" t="e">
        <f>IF($N7,_xll.qlIndexAddFixings($E7,$L7,$M7/100,FALSE,ISERROR($Q7)),NA())</f>
        <v>#VALUE!</v>
      </c>
      <c r="P7" s="387"/>
      <c r="Q7" s="370" t="e">
        <f>_xll.qlIndexFixing($E7,$L7,TRUE,$N7)</f>
        <v>#VALUE!</v>
      </c>
      <c r="R7" s="370" t="e">
        <f>IF($O7,_xll.qlIndexFixing($E7,$L7,FALSE,$N7),"-")</f>
        <v>#VALUE!</v>
      </c>
      <c r="S7" s="370" t="e">
        <f t="shared" ref="S7:S13" si="4">Q7-R7</f>
        <v>#VALUE!</v>
      </c>
      <c r="T7" s="374" t="e">
        <f>_xll.qlIndexFixing($E7,$L7,TRUE,$R7)</f>
        <v>#VALUE!</v>
      </c>
      <c r="U7" s="375">
        <f t="shared" ref="U7:U13" si="5">IF(ISERROR(S7),0,ABS(S7))</f>
        <v>0</v>
      </c>
      <c r="V7" s="360"/>
    </row>
    <row r="8" spans="2:27" s="350" customFormat="1" ht="11.25" customHeight="1" x14ac:dyDescent="0.2">
      <c r="B8" s="355"/>
      <c r="C8" s="367" t="s">
        <v>22</v>
      </c>
      <c r="D8" s="363"/>
      <c r="E8" s="368" t="e">
        <f>_xll.qlLibor(PROPER(Currency)&amp;FamilyName&amp;C8,Currency,C8,D8,Permanent,Trigger,ObjectOverwrite)</f>
        <v>#NUM!</v>
      </c>
      <c r="F8" s="368" t="e">
        <f>_xll.qlLastFixingQuote(PROPER(Currency)&amp;FamilyName&amp;C8&amp;$F$5,E8,Permanent,Trigger,ObjectOverwrite)</f>
        <v>#VALUE!</v>
      </c>
      <c r="G8" s="362" t="str">
        <f>_xll.ohRangeRetrieveError(D8)</f>
        <v/>
      </c>
      <c r="H8" s="362" t="str">
        <f ca="1">_xll.ohRangeRetrieveError(E8)</f>
        <v>qlLibor - Cannot create object with ID 'JpyLiborSW' in cell [JPY_Market.xlsx]Libor!R8C5 because an object with that ID already resides in cell [JPY_Market.xlsx]Libor!R8C5</v>
      </c>
      <c r="I8" s="362" t="str">
        <f ca="1">_xll.ohRangeRetrieveError(F8)</f>
        <v/>
      </c>
      <c r="J8" s="359"/>
      <c r="K8" s="373" t="str">
        <f t="shared" si="1"/>
        <v>JPYSWFSR=</v>
      </c>
      <c r="L8" s="371">
        <v>42033</v>
      </c>
      <c r="M8" s="372">
        <v>4.3570000000000005E-2</v>
      </c>
      <c r="N8" s="372" t="b">
        <f t="shared" si="2"/>
        <v>1</v>
      </c>
      <c r="O8" s="386" t="e">
        <f>IF($N8,_xll.qlIndexAddFixings($E8,$L8,$M8/100,FALSE,ISERROR($Q8)),NA())</f>
        <v>#VALUE!</v>
      </c>
      <c r="P8" s="387"/>
      <c r="Q8" s="370" t="e">
        <f>_xll.qlIndexFixing($E8,$L8,TRUE,$N8)</f>
        <v>#VALUE!</v>
      </c>
      <c r="R8" s="370" t="e">
        <f>IF($O8,_xll.qlIndexFixing($E8,$L8,FALSE,$N8),"-")</f>
        <v>#VALUE!</v>
      </c>
      <c r="S8" s="370" t="e">
        <f t="shared" si="4"/>
        <v>#VALUE!</v>
      </c>
      <c r="T8" s="374" t="e">
        <f>_xll.qlIndexFixing($E8,$L8,TRUE,$R8)</f>
        <v>#VALUE!</v>
      </c>
      <c r="U8" s="375">
        <f t="shared" si="5"/>
        <v>0</v>
      </c>
      <c r="V8" s="360"/>
    </row>
    <row r="9" spans="2:27" s="350" customFormat="1" ht="11.25" customHeight="1" x14ac:dyDescent="0.2">
      <c r="B9" s="355"/>
      <c r="C9" s="367" t="s">
        <v>19</v>
      </c>
      <c r="D9" s="363"/>
      <c r="E9" s="368" t="e">
        <f>_xll.qlLibor(PROPER(Currency)&amp;FamilyName&amp;C9,Currency,C9,D9,Permanent,Trigger,ObjectOverwrite)</f>
        <v>#NUM!</v>
      </c>
      <c r="F9" s="368" t="e">
        <f>_xll.qlLastFixingQuote(PROPER(Currency)&amp;FamilyName&amp;C9&amp;$F$5,E9,Permanent,Trigger,ObjectOverwrite)</f>
        <v>#VALUE!</v>
      </c>
      <c r="G9" s="362" t="str">
        <f>_xll.ohRangeRetrieveError(D9)</f>
        <v/>
      </c>
      <c r="H9" s="362" t="str">
        <f ca="1">_xll.ohRangeRetrieveError(E9)</f>
        <v>qlLibor - Cannot create object with ID 'JpyLibor1M' in cell [JPY_Market.xlsx]Libor!R9C5 because an object with that ID already resides in cell [JPY_Market.xlsx]Libor!R9C5</v>
      </c>
      <c r="I9" s="362" t="str">
        <f ca="1">_xll.ohRangeRetrieveError(F9)</f>
        <v/>
      </c>
      <c r="J9" s="359"/>
      <c r="K9" s="373" t="str">
        <f t="shared" si="1"/>
        <v>JPY1MFSR=</v>
      </c>
      <c r="L9" s="371">
        <v>42033</v>
      </c>
      <c r="M9" s="372">
        <v>7.571E-2</v>
      </c>
      <c r="N9" s="372" t="b">
        <f t="shared" si="2"/>
        <v>1</v>
      </c>
      <c r="O9" s="386" t="e">
        <f>IF($N9,_xll.qlIndexAddFixings($E9,$L9,$M9/100,FALSE,ISERROR($Q9)),NA())</f>
        <v>#VALUE!</v>
      </c>
      <c r="P9" s="387"/>
      <c r="Q9" s="370" t="e">
        <f>_xll.qlIndexFixing($E9,$L9,TRUE,$N9)</f>
        <v>#VALUE!</v>
      </c>
      <c r="R9" s="370" t="e">
        <f>IF($O9,_xll.qlIndexFixing($E9,$L9,FALSE,$N9),"-")</f>
        <v>#VALUE!</v>
      </c>
      <c r="S9" s="370" t="e">
        <f t="shared" si="4"/>
        <v>#VALUE!</v>
      </c>
      <c r="T9" s="374" t="e">
        <f>_xll.qlIndexFixing($E9,$L9,TRUE,$R9)</f>
        <v>#VALUE!</v>
      </c>
      <c r="U9" s="375">
        <f t="shared" si="5"/>
        <v>0</v>
      </c>
      <c r="V9" s="360"/>
    </row>
    <row r="10" spans="2:27" s="350" customFormat="1" ht="11.25" customHeight="1" x14ac:dyDescent="0.2">
      <c r="B10" s="355"/>
      <c r="C10" s="367" t="s">
        <v>18</v>
      </c>
      <c r="D10" s="363"/>
      <c r="E10" s="368" t="e">
        <f>_xll.qlLibor(PROPER(Currency)&amp;FamilyName&amp;C10,Currency,C10,D10,Permanent,Trigger,ObjectOverwrite)</f>
        <v>#NUM!</v>
      </c>
      <c r="F10" s="368" t="e">
        <f>_xll.qlLastFixingQuote(PROPER(Currency)&amp;FamilyName&amp;C10&amp;$F$5,E10,Permanent,Trigger,ObjectOverwrite)</f>
        <v>#VALUE!</v>
      </c>
      <c r="G10" s="362" t="str">
        <f>_xll.ohRangeRetrieveError(D10)</f>
        <v/>
      </c>
      <c r="H10" s="362" t="str">
        <f ca="1">_xll.ohRangeRetrieveError(E10)</f>
        <v>qlLibor - Cannot create object with ID 'JpyLibor2M' in cell [JPY_Market.xlsx]Libor!R10C5 because an object with that ID already resides in cell [JPY_Market.xlsx]Libor!R10C5</v>
      </c>
      <c r="I10" s="362" t="str">
        <f ca="1">_xll.ohRangeRetrieveError(F10)</f>
        <v/>
      </c>
      <c r="J10" s="359"/>
      <c r="K10" s="373" t="str">
        <f t="shared" si="1"/>
        <v>JPY2MFSR=</v>
      </c>
      <c r="L10" s="371">
        <v>42033</v>
      </c>
      <c r="M10" s="372">
        <v>9.0709999999999999E-2</v>
      </c>
      <c r="N10" s="372" t="b">
        <f t="shared" si="2"/>
        <v>1</v>
      </c>
      <c r="O10" s="386" t="e">
        <f>IF($N10,_xll.qlIndexAddFixings($E10,$L10,$M10/100,FALSE,ISERROR($Q10)),NA())</f>
        <v>#VALUE!</v>
      </c>
      <c r="P10" s="387"/>
      <c r="Q10" s="370" t="e">
        <f>_xll.qlIndexFixing($E10,$L10,TRUE,$N10)</f>
        <v>#VALUE!</v>
      </c>
      <c r="R10" s="370" t="e">
        <f>IF($O10,_xll.qlIndexFixing($E10,$L10,FALSE,$N10),"-")</f>
        <v>#VALUE!</v>
      </c>
      <c r="S10" s="370" t="e">
        <f t="shared" si="4"/>
        <v>#VALUE!</v>
      </c>
      <c r="T10" s="374" t="e">
        <f>_xll.qlIndexFixing($E10,$L10,TRUE,$R10)</f>
        <v>#VALUE!</v>
      </c>
      <c r="U10" s="375">
        <f t="shared" si="5"/>
        <v>0</v>
      </c>
      <c r="V10" s="360"/>
    </row>
    <row r="11" spans="2:27" s="350" customFormat="1" ht="11.25" customHeight="1" x14ac:dyDescent="0.2">
      <c r="B11" s="355"/>
      <c r="C11" s="367" t="s">
        <v>17</v>
      </c>
      <c r="D11" s="363" t="e">
        <f>_xll.qlRelinkableHandleYieldTermStructure(UPPER(Currency)&amp;C11,,Permanent,Trigger,ObjectOverwrite)</f>
        <v>#NUM!</v>
      </c>
      <c r="E11" s="368" t="e">
        <f>_xll.qlLibor(PROPER(Currency)&amp;FamilyName&amp;C11,Currency,C11,D11,Permanent,Trigger,ObjectOverwrite)</f>
        <v>#NUM!</v>
      </c>
      <c r="F11" s="368" t="e">
        <f>_xll.qlLastFixingQuote(PROPER(Currency)&amp;FamilyName&amp;C11&amp;$F$5,E11,Permanent,Trigger,ObjectOverwrite)</f>
        <v>#VALUE!</v>
      </c>
      <c r="G11" s="362" t="str">
        <f ca="1">_xll.ohRangeRetrieveError(D11)</f>
        <v>qlRelinkableHandleYieldTermStructure - Cannot create object with ID 'JPY3M' in cell [JPY_Market.xlsx]Libor!R11C4 because an object with that ID already resides in cell [JPY_Market.xlsx]Libor!R11C4</v>
      </c>
      <c r="H11" s="362" t="str">
        <f ca="1">_xll.ohRangeRetrieveError(E11)</f>
        <v>qlLibor - Error converting parameter 'YieldCurve' : 'Unable to convert type 'struct ObjectHandler::empty_property_tag' to type 'class std::basic_string&lt;char,struct std::char_traits&lt;char&gt;,class std::allocator&lt;char&gt; &gt;' - Error in call to Excel: (xlSpecial |</v>
      </c>
      <c r="I11" s="362" t="str">
        <f ca="1">_xll.ohRangeRetrieveError(F11)</f>
        <v/>
      </c>
      <c r="J11" s="359"/>
      <c r="K11" s="373" t="str">
        <f t="shared" si="1"/>
        <v>JPY3MFSR=</v>
      </c>
      <c r="L11" s="371">
        <v>42033</v>
      </c>
      <c r="M11" s="372">
        <v>0.10357000000000001</v>
      </c>
      <c r="N11" s="372" t="b">
        <f t="shared" si="2"/>
        <v>1</v>
      </c>
      <c r="O11" s="386" t="e">
        <f>IF($N11,_xll.qlIndexAddFixings($E11,$L11,$M11/100,FALSE,ISERROR($Q11)),NA())</f>
        <v>#VALUE!</v>
      </c>
      <c r="P11" s="387"/>
      <c r="Q11" s="370" t="e">
        <f>_xll.qlIndexFixing($E11,$L11,TRUE,$N11)</f>
        <v>#VALUE!</v>
      </c>
      <c r="R11" s="370" t="e">
        <f>IF($O11,_xll.qlIndexFixing($E11,$L11,FALSE,$N11),"-")</f>
        <v>#VALUE!</v>
      </c>
      <c r="S11" s="370" t="e">
        <f t="shared" si="4"/>
        <v>#VALUE!</v>
      </c>
      <c r="T11" s="374" t="e">
        <f>_xll.qlIndexFixing($E11,$L11,TRUE,$R11)</f>
        <v>#VALUE!</v>
      </c>
      <c r="U11" s="375">
        <f t="shared" si="5"/>
        <v>0</v>
      </c>
      <c r="V11" s="360"/>
    </row>
    <row r="12" spans="2:27" s="350" customFormat="1" ht="11.25" customHeight="1" x14ac:dyDescent="0.2">
      <c r="B12" s="355"/>
      <c r="C12" s="367" t="s">
        <v>14</v>
      </c>
      <c r="D12" s="363" t="e">
        <f>_xll.qlRelinkableHandleYieldTermStructure(UPPER(Currency)&amp;C12,,Permanent,Trigger,ObjectOverwrite)</f>
        <v>#NUM!</v>
      </c>
      <c r="E12" s="368" t="e">
        <f>_xll.qlLibor(PROPER(Currency)&amp;FamilyName&amp;C12,Currency,C12,D12,Permanent,Trigger,ObjectOverwrite)</f>
        <v>#NUM!</v>
      </c>
      <c r="F12" s="368" t="e">
        <f>_xll.qlLastFixingQuote(PROPER(Currency)&amp;FamilyName&amp;C12&amp;$F$5,E12,Permanent,Trigger,ObjectOverwrite)</f>
        <v>#VALUE!</v>
      </c>
      <c r="G12" s="362" t="str">
        <f ca="1">_xll.ohRangeRetrieveError(D12)</f>
        <v>qlRelinkableHandleYieldTermStructure - Cannot create object with ID 'JPY6M' in cell [JPY_Market.xlsx]Libor!R12C4 because an object with that ID already resides in cell [JPY_Market.xlsx]Libor!R12C4</v>
      </c>
      <c r="H12" s="362" t="str">
        <f ca="1">_xll.ohRangeRetrieveError(E12)</f>
        <v>qlLibor - Error converting parameter 'YieldCurve' : 'Unable to convert type 'struct ObjectHandler::empty_property_tag' to type 'class std::basic_string&lt;char,struct std::char_traits&lt;char&gt;,class std::allocator&lt;char&gt; &gt;' - Error in call to Excel: (xlSpecial |</v>
      </c>
      <c r="I12" s="362" t="str">
        <f ca="1">_xll.ohRangeRetrieveError(F12)</f>
        <v/>
      </c>
      <c r="J12" s="359"/>
      <c r="K12" s="373" t="str">
        <f t="shared" si="1"/>
        <v>JPY6MFSR=</v>
      </c>
      <c r="L12" s="371">
        <v>42033</v>
      </c>
      <c r="M12" s="372">
        <v>0.14371</v>
      </c>
      <c r="N12" s="372" t="b">
        <f t="shared" si="2"/>
        <v>1</v>
      </c>
      <c r="O12" s="386" t="e">
        <f>IF($N12,_xll.qlIndexAddFixings($E12,$L12,$M12/100,FALSE,ISERROR($Q12)),NA())</f>
        <v>#VALUE!</v>
      </c>
      <c r="P12" s="387"/>
      <c r="Q12" s="370" t="e">
        <f>_xll.qlIndexFixing($E12,$L12,TRUE,$N12)</f>
        <v>#VALUE!</v>
      </c>
      <c r="R12" s="370" t="e">
        <f>IF($O12,_xll.qlIndexFixing($E12,$L12,FALSE,$N12),"-")</f>
        <v>#VALUE!</v>
      </c>
      <c r="S12" s="370" t="e">
        <f t="shared" si="4"/>
        <v>#VALUE!</v>
      </c>
      <c r="T12" s="374" t="e">
        <f>_xll.qlIndexFixing($E12,$L12,TRUE,$R12)</f>
        <v>#VALUE!</v>
      </c>
      <c r="U12" s="375">
        <f t="shared" si="5"/>
        <v>0</v>
      </c>
      <c r="V12" s="360"/>
    </row>
    <row r="13" spans="2:27" s="350" customFormat="1" ht="11.25" customHeight="1" x14ac:dyDescent="0.2">
      <c r="B13" s="355"/>
      <c r="C13" s="367" t="s">
        <v>8</v>
      </c>
      <c r="D13" s="363"/>
      <c r="E13" s="368" t="e">
        <f>_xll.qlLibor(PROPER(Currency)&amp;FamilyName&amp;C13,Currency,C13,D13,Permanent,Trigger,ObjectOverwrite)</f>
        <v>#NUM!</v>
      </c>
      <c r="F13" s="368" t="e">
        <f>_xll.qlLastFixingQuote(PROPER(Currency)&amp;FamilyName&amp;C13&amp;$F$5,E13,Permanent,Trigger,ObjectOverwrite)</f>
        <v>#VALUE!</v>
      </c>
      <c r="G13" s="362" t="str">
        <f>_xll.ohRangeRetrieveError(D13)</f>
        <v/>
      </c>
      <c r="H13" s="362" t="str">
        <f ca="1">_xll.ohRangeRetrieveError(E13)</f>
        <v>qlLibor - Cannot create object with ID 'JpyLibor1Y' in cell [JPY_Market.xlsx]Libor!R13C5 because an object with that ID already resides in cell [JPY_Market.xlsx]Libor!R13C5</v>
      </c>
      <c r="I13" s="362" t="str">
        <f ca="1">_xll.ohRangeRetrieveError(F13)</f>
        <v/>
      </c>
      <c r="J13" s="359"/>
      <c r="K13" s="373" t="str">
        <f t="shared" si="1"/>
        <v>JPY1YFSR=</v>
      </c>
      <c r="L13" s="371">
        <v>42033</v>
      </c>
      <c r="M13" s="372">
        <v>0.26900000000000002</v>
      </c>
      <c r="N13" s="372" t="b">
        <f t="shared" si="2"/>
        <v>1</v>
      </c>
      <c r="O13" s="386" t="e">
        <f>IF($N13,_xll.qlIndexAddFixings($E13,$L13,$M13/100,FALSE,ISERROR($Q13)),NA())</f>
        <v>#VALUE!</v>
      </c>
      <c r="P13" s="388"/>
      <c r="Q13" s="370" t="e">
        <f>_xll.qlIndexFixing($E13,$L13,TRUE,$N13)</f>
        <v>#VALUE!</v>
      </c>
      <c r="R13" s="370" t="e">
        <f>IF($O13,_xll.qlIndexFixing($E13,$L13,FALSE,$N13),"-")</f>
        <v>#VALUE!</v>
      </c>
      <c r="S13" s="370" t="e">
        <f t="shared" si="4"/>
        <v>#VALUE!</v>
      </c>
      <c r="T13" s="374" t="e">
        <f>_xll.qlIndexFixing($E13,$L13,TRUE,$R13)</f>
        <v>#VALUE!</v>
      </c>
      <c r="U13" s="375">
        <f t="shared" si="5"/>
        <v>0</v>
      </c>
      <c r="V13" s="360"/>
    </row>
    <row r="14" spans="2:27" s="350" customFormat="1" ht="11.25" customHeight="1" x14ac:dyDescent="0.2">
      <c r="B14" s="355"/>
      <c r="C14" s="367" t="s">
        <v>266</v>
      </c>
      <c r="D14" s="363" t="e">
        <f>_xll.qlRelinkableHandleYieldTermStructure(UPPER(Currency)&amp;C14,,Permanent,Trigger,ObjectOverwrite)</f>
        <v>#NUM!</v>
      </c>
      <c r="E14" s="368"/>
      <c r="F14" s="362"/>
      <c r="G14" s="362" t="str">
        <f ca="1">_xll.ohRangeRetrieveError(D14)</f>
        <v>qlRelinkableHandleYieldTermStructure - Cannot create object with ID 'JPYSTD' in cell [JPY_Market.xlsx]Libor!R14C4 because an object with that ID already resides in cell [JPY_Market.xlsx]Libor!R14C4</v>
      </c>
      <c r="H14" s="362" t="str">
        <f>_xll.ohRangeRetrieveError(E14)</f>
        <v/>
      </c>
      <c r="I14" s="362" t="str">
        <f>_xll.ohRangeRetrieveError(F14)</f>
        <v/>
      </c>
      <c r="J14" s="359"/>
      <c r="K14" s="383"/>
      <c r="L14" s="383"/>
      <c r="M14" s="383"/>
      <c r="N14" s="383"/>
      <c r="O14" s="383"/>
      <c r="P14" s="359"/>
      <c r="Q14" s="383"/>
      <c r="R14" s="383"/>
      <c r="S14" s="383"/>
      <c r="T14" s="383"/>
      <c r="U14" s="383"/>
      <c r="V14" s="360"/>
    </row>
    <row r="15" spans="2:27" s="350" customFormat="1" ht="11.25" customHeight="1" thickBot="1" x14ac:dyDescent="0.3">
      <c r="B15" s="376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406"/>
      <c r="V15" s="378"/>
    </row>
    <row r="16" spans="2:27" s="350" customFormat="1" ht="12" thickBot="1" x14ac:dyDescent="0.25">
      <c r="E16" s="379"/>
      <c r="F16" s="379"/>
      <c r="H16" s="379"/>
      <c r="I16" s="379"/>
      <c r="J16" s="379"/>
      <c r="M16" s="379"/>
    </row>
    <row r="17" spans="4:16" ht="12" thickBot="1" x14ac:dyDescent="0.25">
      <c r="D17" s="509"/>
      <c r="E17" s="510"/>
      <c r="F17" s="510"/>
      <c r="G17" s="510"/>
      <c r="H17" s="510"/>
      <c r="I17" s="510"/>
      <c r="J17" s="510"/>
      <c r="K17" s="510"/>
      <c r="L17" s="510"/>
      <c r="M17" s="510"/>
      <c r="N17" s="510"/>
      <c r="O17" s="510"/>
      <c r="P17" s="503"/>
    </row>
    <row r="18" spans="4:16" x14ac:dyDescent="0.2">
      <c r="D18" s="493"/>
      <c r="E18" s="494"/>
      <c r="F18" s="494"/>
      <c r="G18" s="495"/>
      <c r="H18" s="495"/>
      <c r="I18" s="498"/>
      <c r="J18" s="498"/>
      <c r="K18" s="499" t="str">
        <f>_xll.RHistory(K9,F22:F23,F20,,"CH:In;Fd TSREPEAT:N SORT:"&amp;F21,K19)</f>
        <v>Updated at 11:11:57</v>
      </c>
      <c r="L18" s="508" t="e">
        <f>_xll.qlIndexAddFixings(E9,K21,L21/100,TRUE,Trigger)</f>
        <v>#VALUE!</v>
      </c>
      <c r="M18" s="496"/>
      <c r="N18" s="499" t="str">
        <f>_xll.RHistory(K12,F22:F23,F20,,"CH:In;Fd TSREPEAT:N SORT:"&amp;F21,N19)</f>
        <v>Updated at 11:11:57</v>
      </c>
      <c r="O18" s="508" t="e">
        <f>_xll.qlIndexAddFixings(E12,N21,O21/100,TRUE,Trigger)</f>
        <v>#VALUE!</v>
      </c>
      <c r="P18" s="501"/>
    </row>
    <row r="19" spans="4:16" x14ac:dyDescent="0.2">
      <c r="D19" s="493"/>
      <c r="E19" s="494"/>
      <c r="F19" s="498"/>
      <c r="G19" s="498"/>
      <c r="H19" s="498"/>
      <c r="I19" s="498"/>
      <c r="J19" s="498"/>
      <c r="K19" s="506" t="s">
        <v>304</v>
      </c>
      <c r="L19" s="507" t="s">
        <v>304</v>
      </c>
      <c r="M19" s="496"/>
      <c r="N19" s="506" t="s">
        <v>306</v>
      </c>
      <c r="O19" s="507" t="s">
        <v>306</v>
      </c>
      <c r="P19" s="501"/>
    </row>
    <row r="20" spans="4:16" ht="19.5" customHeight="1" x14ac:dyDescent="0.2">
      <c r="D20" s="500"/>
      <c r="E20" s="367" t="s">
        <v>310</v>
      </c>
      <c r="F20" s="520" t="str">
        <f>"START:"&amp;_xll.qlSettingsEvaluationDate(Trigger)&amp; " END:"&amp;_xll.qlSettingsEvaluationDate(Trigger)&amp;" INTERVAL:1D"</f>
        <v>START:42011 END:42011 INTERVAL:1D</v>
      </c>
      <c r="G20" s="498"/>
      <c r="H20" s="498"/>
      <c r="I20" s="498"/>
      <c r="J20" s="498"/>
      <c r="K20" s="504" t="s">
        <v>314</v>
      </c>
      <c r="L20" s="505" t="s">
        <v>315</v>
      </c>
      <c r="M20" s="496"/>
      <c r="N20" s="504" t="s">
        <v>314</v>
      </c>
      <c r="O20" s="505" t="s">
        <v>315</v>
      </c>
      <c r="P20" s="501"/>
    </row>
    <row r="21" spans="4:16" ht="19.5" customHeight="1" thickBot="1" x14ac:dyDescent="0.25">
      <c r="D21" s="500"/>
      <c r="E21" s="367" t="s">
        <v>311</v>
      </c>
      <c r="F21" s="368" t="s">
        <v>312</v>
      </c>
      <c r="G21" s="498"/>
      <c r="H21" s="498"/>
      <c r="I21" s="498"/>
      <c r="J21" s="498"/>
      <c r="K21" s="514">
        <v>42011</v>
      </c>
      <c r="L21" s="513">
        <v>7.571E-2</v>
      </c>
      <c r="M21" s="496"/>
      <c r="N21" s="514">
        <v>42011</v>
      </c>
      <c r="O21" s="513">
        <v>0.14299999999999999</v>
      </c>
      <c r="P21" s="501"/>
    </row>
    <row r="22" spans="4:16" ht="12" thickBot="1" x14ac:dyDescent="0.25">
      <c r="D22" s="500"/>
      <c r="E22" s="367" t="s">
        <v>313</v>
      </c>
      <c r="F22" s="368" t="s">
        <v>308</v>
      </c>
      <c r="G22" s="498"/>
      <c r="H22" s="498"/>
      <c r="I22" s="498"/>
      <c r="J22" s="498"/>
      <c r="K22" s="494"/>
      <c r="L22" s="494"/>
      <c r="M22" s="496"/>
      <c r="N22" s="498"/>
      <c r="O22" s="498"/>
      <c r="P22" s="501"/>
    </row>
    <row r="23" spans="4:16" x14ac:dyDescent="0.2">
      <c r="D23" s="500"/>
      <c r="E23" s="367"/>
      <c r="F23" s="368" t="s">
        <v>309</v>
      </c>
      <c r="G23" s="498"/>
      <c r="H23" s="498"/>
      <c r="I23" s="498"/>
      <c r="J23" s="498"/>
      <c r="K23" s="499" t="str">
        <f>_xll.RHistory(K11,F22:F23,F20,,"CH:In;Fd TSREPEAT:N SORT:"&amp;F21,K24)</f>
        <v>Updated at 11:11:56</v>
      </c>
      <c r="L23" s="508" t="e">
        <f>_xll.qlIndexAddFixings(E11,K26,L26/100,TRUE,Trigger)</f>
        <v>#VALUE!</v>
      </c>
      <c r="M23" s="496"/>
      <c r="N23" s="499" t="str">
        <f>_xll.RHistory(K13,F22:F23,F20,,"CH:In;Fd TSREPEAT:N SORT:"&amp;F21,N24)</f>
        <v>Updated at 11:11:57</v>
      </c>
      <c r="O23" s="508" t="e">
        <f>_xll.qlIndexAddFixings(E13,N26,O26/100,TRUE,Trigger)</f>
        <v>#VALUE!</v>
      </c>
      <c r="P23" s="501"/>
    </row>
    <row r="24" spans="4:16" x14ac:dyDescent="0.2">
      <c r="D24" s="493"/>
      <c r="E24" s="494"/>
      <c r="F24" s="498"/>
      <c r="G24" s="498"/>
      <c r="H24" s="498"/>
      <c r="I24" s="498"/>
      <c r="J24" s="498"/>
      <c r="K24" s="506" t="s">
        <v>305</v>
      </c>
      <c r="L24" s="507" t="s">
        <v>305</v>
      </c>
      <c r="M24" s="496"/>
      <c r="N24" s="506" t="s">
        <v>307</v>
      </c>
      <c r="O24" s="507" t="s">
        <v>307</v>
      </c>
      <c r="P24" s="501"/>
    </row>
    <row r="25" spans="4:16" ht="19.5" customHeight="1" x14ac:dyDescent="0.2">
      <c r="D25" s="493"/>
      <c r="E25" s="494"/>
      <c r="F25" s="498"/>
      <c r="G25" s="498"/>
      <c r="H25" s="498"/>
      <c r="I25" s="498"/>
      <c r="J25" s="498"/>
      <c r="K25" s="504" t="s">
        <v>314</v>
      </c>
      <c r="L25" s="505" t="s">
        <v>315</v>
      </c>
      <c r="M25" s="496"/>
      <c r="N25" s="504" t="s">
        <v>314</v>
      </c>
      <c r="O25" s="505" t="s">
        <v>315</v>
      </c>
      <c r="P25" s="501"/>
    </row>
    <row r="26" spans="4:16" ht="19.5" customHeight="1" thickBot="1" x14ac:dyDescent="0.25">
      <c r="D26" s="493"/>
      <c r="E26" s="494"/>
      <c r="F26" s="498"/>
      <c r="G26" s="498"/>
      <c r="H26" s="498"/>
      <c r="I26" s="498"/>
      <c r="J26" s="498"/>
      <c r="K26" s="514">
        <v>42011</v>
      </c>
      <c r="L26" s="513">
        <v>0.11143</v>
      </c>
      <c r="M26" s="496"/>
      <c r="N26" s="514">
        <v>42011</v>
      </c>
      <c r="O26" s="513">
        <v>0.26471</v>
      </c>
      <c r="P26" s="501"/>
    </row>
    <row r="27" spans="4:16" ht="12" thickBot="1" x14ac:dyDescent="0.25">
      <c r="D27" s="511"/>
      <c r="E27" s="512"/>
      <c r="F27" s="497"/>
      <c r="G27" s="497"/>
      <c r="H27" s="497"/>
      <c r="I27" s="497"/>
      <c r="J27" s="497"/>
      <c r="K27" s="497"/>
      <c r="L27" s="497"/>
      <c r="M27" s="497"/>
      <c r="N27" s="497"/>
      <c r="O27" s="497"/>
      <c r="P27" s="502"/>
    </row>
    <row r="29" spans="4:16" ht="19.5" customHeight="1" x14ac:dyDescent="0.2"/>
    <row r="33" ht="19.5" customHeight="1" x14ac:dyDescent="0.2"/>
  </sheetData>
  <conditionalFormatting sqref="S6:S13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20"/>
  <sheetViews>
    <sheetView topLeftCell="I1" workbookViewId="0"/>
  </sheetViews>
  <sheetFormatPr defaultRowHeight="11.25" outlineLevelCol="1" x14ac:dyDescent="0.2"/>
  <cols>
    <col min="1" max="2" width="2.140625" style="379" customWidth="1"/>
    <col min="3" max="3" width="6.5703125" style="379" bestFit="1" customWidth="1"/>
    <col min="4" max="4" width="5.5703125" style="379" bestFit="1" customWidth="1"/>
    <col min="5" max="5" width="9.85546875" style="379" customWidth="1"/>
    <col min="6" max="6" width="19.28515625" style="379" bestFit="1" customWidth="1"/>
    <col min="7" max="7" width="6" style="379" bestFit="1" customWidth="1"/>
    <col min="8" max="8" width="19.28515625" style="379" bestFit="1" customWidth="1"/>
    <col min="9" max="9" width="12" style="379" bestFit="1" customWidth="1"/>
    <col min="10" max="10" width="14.140625" style="379" bestFit="1" customWidth="1"/>
    <col min="11" max="11" width="17.28515625" style="379" bestFit="1" customWidth="1"/>
    <col min="12" max="12" width="33.85546875" style="379" bestFit="1" customWidth="1"/>
    <col min="13" max="15" width="17.85546875" style="379" hidden="1" customWidth="1" outlineLevel="1"/>
    <col min="16" max="16" width="2.140625" style="379" customWidth="1" collapsed="1"/>
    <col min="17" max="17" width="11" style="379" bestFit="1" customWidth="1"/>
    <col min="18" max="18" width="15.140625" style="379" bestFit="1" customWidth="1"/>
    <col min="19" max="21" width="7" style="379" bestFit="1" customWidth="1"/>
    <col min="22" max="22" width="2.7109375" style="379" customWidth="1"/>
    <col min="23" max="23" width="11" style="379" bestFit="1" customWidth="1"/>
    <col min="24" max="24" width="9" style="379" bestFit="1" customWidth="1"/>
    <col min="25" max="25" width="6" style="379" bestFit="1" customWidth="1"/>
    <col min="26" max="26" width="7" style="379" bestFit="1" customWidth="1"/>
    <col min="27" max="27" width="8" style="379" bestFit="1" customWidth="1"/>
    <col min="28" max="28" width="2.7109375" style="379" customWidth="1"/>
    <col min="29" max="30" width="10.28515625" style="379" bestFit="1" customWidth="1"/>
    <col min="31" max="32" width="2.7109375" style="379" customWidth="1"/>
    <col min="33" max="16384" width="9.140625" style="379"/>
  </cols>
  <sheetData>
    <row r="1" spans="2:32" s="350" customFormat="1" ht="12" thickBot="1" x14ac:dyDescent="0.25"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</row>
    <row r="2" spans="2:32" s="350" customFormat="1" ht="11.25" customHeight="1" x14ac:dyDescent="0.2">
      <c r="B2" s="351"/>
      <c r="C2" s="352"/>
      <c r="D2" s="352"/>
      <c r="E2" s="352"/>
      <c r="F2" s="352"/>
      <c r="G2" s="352"/>
      <c r="H2" s="352"/>
      <c r="I2" s="352"/>
      <c r="J2" s="352"/>
      <c r="K2" s="353"/>
      <c r="L2" s="353"/>
      <c r="M2" s="352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4"/>
    </row>
    <row r="3" spans="2:32" s="350" customFormat="1" ht="11.25" customHeight="1" x14ac:dyDescent="0.25">
      <c r="B3" s="355"/>
      <c r="C3" s="356"/>
      <c r="D3" s="356"/>
      <c r="E3" s="356"/>
      <c r="F3" s="357" t="s">
        <v>25</v>
      </c>
      <c r="G3" s="358" t="s">
        <v>279</v>
      </c>
      <c r="H3" s="356"/>
      <c r="I3" s="356"/>
      <c r="J3" s="356"/>
      <c r="K3" s="356"/>
      <c r="L3"/>
      <c r="M3" s="356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60"/>
    </row>
    <row r="4" spans="2:32" s="350" customFormat="1" ht="11.25" customHeight="1" x14ac:dyDescent="0.2">
      <c r="B4" s="355"/>
      <c r="C4" s="356"/>
      <c r="D4" s="356"/>
      <c r="E4" s="356"/>
      <c r="F4" s="356"/>
      <c r="G4" s="361" t="str">
        <f>IF(Serialize,_xll.ohObjectSave(J6:L17,SerializationPath&amp;#REF!,FileOverwrite,,Serialize),"---")</f>
        <v>---</v>
      </c>
      <c r="H4" s="356"/>
      <c r="I4" s="356"/>
      <c r="J4" s="356"/>
      <c r="K4" s="356"/>
      <c r="L4" s="359"/>
      <c r="M4" s="356"/>
      <c r="N4" s="359"/>
      <c r="O4" s="359"/>
      <c r="P4" s="359"/>
      <c r="Q4" s="380" t="s">
        <v>281</v>
      </c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60"/>
    </row>
    <row r="5" spans="2:32" s="350" customFormat="1" ht="36" x14ac:dyDescent="0.2">
      <c r="B5" s="355"/>
      <c r="C5" s="384" t="s">
        <v>23</v>
      </c>
      <c r="D5" s="384" t="s">
        <v>294</v>
      </c>
      <c r="E5" s="384" t="s">
        <v>295</v>
      </c>
      <c r="F5" s="384" t="s">
        <v>296</v>
      </c>
      <c r="G5" s="384" t="s">
        <v>299</v>
      </c>
      <c r="H5" s="384" t="s">
        <v>300</v>
      </c>
      <c r="I5" s="384" t="s">
        <v>302</v>
      </c>
      <c r="J5" s="384" t="s">
        <v>269</v>
      </c>
      <c r="K5" s="384" t="s">
        <v>268</v>
      </c>
      <c r="L5" s="384" t="s">
        <v>270</v>
      </c>
      <c r="M5" s="384" t="str">
        <f>"Error Message "&amp;J5</f>
        <v>Error Message Relinkable Handle</v>
      </c>
      <c r="N5" s="384" t="str">
        <f t="shared" ref="N5:O5" si="0">"Error Message "&amp;K5</f>
        <v>Error Message Index</v>
      </c>
      <c r="O5" s="384" t="str">
        <f t="shared" si="0"/>
        <v>Error Message LastFixing_Quote</v>
      </c>
      <c r="P5" s="385"/>
      <c r="Q5" s="364" t="str">
        <f>_xll.RData(Q6:Q18,R5:S5,"RTFEED:IDN",,,R6)</f>
        <v>Updated at 11:05:36</v>
      </c>
      <c r="R5" s="365" t="s">
        <v>252</v>
      </c>
      <c r="S5" s="365" t="s">
        <v>278</v>
      </c>
      <c r="T5" s="365" t="s">
        <v>251</v>
      </c>
      <c r="U5" s="366" t="s">
        <v>250</v>
      </c>
      <c r="V5" s="387"/>
      <c r="W5" s="365" t="s">
        <v>249</v>
      </c>
      <c r="X5" s="365" t="s">
        <v>248</v>
      </c>
      <c r="Y5" s="365" t="s">
        <v>247</v>
      </c>
      <c r="Z5" s="366" t="s">
        <v>246</v>
      </c>
      <c r="AA5" s="382"/>
      <c r="AB5" s="360"/>
    </row>
    <row r="6" spans="2:32" s="350" customFormat="1" ht="11.25" customHeight="1" x14ac:dyDescent="0.2">
      <c r="B6" s="355"/>
      <c r="C6" s="367" t="s">
        <v>280</v>
      </c>
      <c r="D6" s="490">
        <v>2</v>
      </c>
      <c r="E6" s="490" t="s">
        <v>275</v>
      </c>
      <c r="F6" s="488" t="s">
        <v>297</v>
      </c>
      <c r="G6" s="488" t="b">
        <v>1</v>
      </c>
      <c r="H6" s="488" t="s">
        <v>301</v>
      </c>
      <c r="I6" s="488" t="str">
        <f t="shared" ref="I6:I18" si="1">PROPER(Currency)&amp;FamilyName&amp;C6</f>
        <v>JpyTibor1W</v>
      </c>
      <c r="J6" s="363"/>
      <c r="K6" s="368" t="str">
        <f>_xll.qlIborIndex(I6,FamilyName,C6,D6,Currency,E6,F6,G6,H6,,TRUE,Trigger)</f>
        <v>JpyTibor1W#0001</v>
      </c>
      <c r="L6" s="368" t="str">
        <f>_xll.qlLastFixingQuote(PROPER(Currency)&amp;$G$3&amp;C6&amp;$L$5,K6,Permanent,Trigger,ObjectOverwrite)</f>
        <v>JpyTibor1WLastFixing_Quote#0001</v>
      </c>
      <c r="M6" s="362" t="str">
        <f>_xll.ohRangeRetrieveError(J6)</f>
        <v/>
      </c>
      <c r="N6" s="362" t="str">
        <f>_xll.ohRangeRetrieveError(K6)</f>
        <v/>
      </c>
      <c r="O6" s="362" t="str">
        <f>_xll.ohRangeRetrieveError(L6)</f>
        <v/>
      </c>
      <c r="P6" s="359"/>
      <c r="Q6" s="373" t="str">
        <f t="shared" ref="Q6:Q18" si="2">$Q$4&amp;Currency&amp;C6&amp;"D"&amp;"="</f>
        <v>TIJPY1WD=</v>
      </c>
      <c r="R6" s="371">
        <v>42034</v>
      </c>
      <c r="S6" s="372">
        <v>0.10625</v>
      </c>
      <c r="T6" s="372" t="b">
        <f t="shared" ref="T6:T18" si="3">IF(AND(ISNUMBER($S6),$S6&lt;&gt;0%),TRUE,FALSE)</f>
        <v>1</v>
      </c>
      <c r="U6" s="386" t="b">
        <f>IF($T6,_xll.qlIndexAddFixings($K6,$R6,$S6/100,FALSE,ISERROR($W6)),NA())</f>
        <v>1</v>
      </c>
      <c r="V6" s="387"/>
      <c r="W6" s="370" t="e">
        <f>_xll.qlIndexFixing($K6,$R6,TRUE,$T6)</f>
        <v>#NUM!</v>
      </c>
      <c r="X6" s="370" t="e">
        <f>IF($U6,_xll.qlIndexFixing($K6,$R6,FALSE,$T6),"-")</f>
        <v>#NUM!</v>
      </c>
      <c r="Y6" s="370" t="e">
        <f t="shared" ref="Y6:Y18" si="4">W6-X6</f>
        <v>#NUM!</v>
      </c>
      <c r="Z6" s="374" t="e">
        <f>_xll.qlIndexFixing($K6,$R6,TRUE,$X6)</f>
        <v>#NUM!</v>
      </c>
      <c r="AA6" s="369">
        <f>IF(ISERROR(Y6),0,ABS(Y6))</f>
        <v>0</v>
      </c>
      <c r="AB6" s="360"/>
    </row>
    <row r="7" spans="2:32" s="350" customFormat="1" ht="11.25" customHeight="1" x14ac:dyDescent="0.2">
      <c r="B7" s="355"/>
      <c r="C7" s="367" t="s">
        <v>19</v>
      </c>
      <c r="D7" s="490">
        <v>2</v>
      </c>
      <c r="E7" s="490" t="s">
        <v>275</v>
      </c>
      <c r="F7" s="488" t="s">
        <v>298</v>
      </c>
      <c r="G7" s="488" t="b">
        <v>1</v>
      </c>
      <c r="H7" s="488" t="s">
        <v>301</v>
      </c>
      <c r="I7" s="488" t="str">
        <f t="shared" si="1"/>
        <v>JpyTibor1M</v>
      </c>
      <c r="J7" s="363"/>
      <c r="K7" s="368" t="str">
        <f>_xll.qlIborIndex(I7,FamilyName,C7,D7,Currency,E7,F7,G7,H7,,TRUE,Trigger)</f>
        <v>JpyTibor1M#0001</v>
      </c>
      <c r="L7" s="368" t="str">
        <f>_xll.qlLastFixingQuote(PROPER(Currency)&amp;$G$3&amp;C7&amp;$L$5,K7,Permanent,Trigger,ObjectOverwrite)</f>
        <v>JpyTibor1MLastFixing_Quote#0001</v>
      </c>
      <c r="M7" s="362"/>
      <c r="N7" s="362"/>
      <c r="O7" s="362"/>
      <c r="P7" s="359"/>
      <c r="Q7" s="373" t="str">
        <f t="shared" si="2"/>
        <v>TIJPY1MD=</v>
      </c>
      <c r="R7" s="371">
        <v>42034</v>
      </c>
      <c r="S7" s="372">
        <v>0.13</v>
      </c>
      <c r="T7" s="372" t="b">
        <f t="shared" si="3"/>
        <v>1</v>
      </c>
      <c r="U7" s="386" t="b">
        <f>IF($T7,_xll.qlIndexAddFixings($K7,$R7,$S7/100,FALSE,ISERROR($W7)),NA())</f>
        <v>1</v>
      </c>
      <c r="V7" s="387"/>
      <c r="W7" s="370" t="e">
        <f>_xll.qlIndexFixing($K7,$R7,TRUE,$T7)</f>
        <v>#NUM!</v>
      </c>
      <c r="X7" s="370" t="e">
        <f>IF($U7,_xll.qlIndexFixing($K7,$R7,FALSE,$T7),"-")</f>
        <v>#NUM!</v>
      </c>
      <c r="Y7" s="370" t="e">
        <f t="shared" si="4"/>
        <v>#NUM!</v>
      </c>
      <c r="Z7" s="374" t="e">
        <f>_xll.qlIndexFixing($K7,$R7,TRUE,$X7)</f>
        <v>#NUM!</v>
      </c>
      <c r="AA7" s="375">
        <f t="shared" ref="AA7:AA18" si="5">IF(ISERROR(Y7),0,ABS(Y7))</f>
        <v>0</v>
      </c>
      <c r="AB7" s="360"/>
    </row>
    <row r="8" spans="2:32" s="350" customFormat="1" ht="11.25" customHeight="1" x14ac:dyDescent="0.2">
      <c r="B8" s="355"/>
      <c r="C8" s="367" t="s">
        <v>18</v>
      </c>
      <c r="D8" s="490">
        <v>2</v>
      </c>
      <c r="E8" s="490" t="s">
        <v>275</v>
      </c>
      <c r="F8" s="488" t="s">
        <v>298</v>
      </c>
      <c r="G8" s="488" t="b">
        <v>1</v>
      </c>
      <c r="H8" s="488" t="s">
        <v>301</v>
      </c>
      <c r="I8" s="488" t="str">
        <f t="shared" si="1"/>
        <v>JpyTibor2M</v>
      </c>
      <c r="J8" s="363"/>
      <c r="K8" s="368" t="str">
        <f>_xll.qlIborIndex(I8,FamilyName,C8,D8,Currency,E8,F8,G8,H8,,TRUE,Trigger)</f>
        <v>JpyTibor2M#0001</v>
      </c>
      <c r="L8" s="368" t="str">
        <f>_xll.qlLastFixingQuote(PROPER(Currency)&amp;$G$3&amp;C8&amp;$L$5,K8,Permanent,Trigger,ObjectOverwrite)</f>
        <v>JpyTibor2MLastFixing_Quote#0001</v>
      </c>
      <c r="M8" s="362" t="str">
        <f>_xll.ohRangeRetrieveError(J8)</f>
        <v/>
      </c>
      <c r="N8" s="362" t="str">
        <f>_xll.ohRangeRetrieveError(K8)</f>
        <v/>
      </c>
      <c r="O8" s="362" t="str">
        <f>_xll.ohRangeRetrieveError(L8)</f>
        <v/>
      </c>
      <c r="P8" s="359"/>
      <c r="Q8" s="373" t="str">
        <f t="shared" si="2"/>
        <v>TIJPY2MD=</v>
      </c>
      <c r="R8" s="371">
        <v>42034</v>
      </c>
      <c r="S8" s="372">
        <v>0.15</v>
      </c>
      <c r="T8" s="372" t="b">
        <f t="shared" si="3"/>
        <v>1</v>
      </c>
      <c r="U8" s="386" t="b">
        <f>IF($T8,_xll.qlIndexAddFixings($K8,$R8,$S8/100,FALSE,ISERROR($W8)),NA())</f>
        <v>1</v>
      </c>
      <c r="V8" s="387"/>
      <c r="W8" s="370" t="e">
        <f>_xll.qlIndexFixing($K8,$R8,TRUE,$T8)</f>
        <v>#NUM!</v>
      </c>
      <c r="X8" s="370" t="e">
        <f>IF($U8,_xll.qlIndexFixing($K8,$R8,FALSE,$T8),"-")</f>
        <v>#NUM!</v>
      </c>
      <c r="Y8" s="370" t="e">
        <f t="shared" si="4"/>
        <v>#NUM!</v>
      </c>
      <c r="Z8" s="374" t="e">
        <f>_xll.qlIndexFixing($K8,$R8,TRUE,$X8)</f>
        <v>#NUM!</v>
      </c>
      <c r="AA8" s="375">
        <f t="shared" si="5"/>
        <v>0</v>
      </c>
      <c r="AB8" s="360"/>
    </row>
    <row r="9" spans="2:32" s="350" customFormat="1" ht="11.25" customHeight="1" x14ac:dyDescent="0.2">
      <c r="B9" s="355"/>
      <c r="C9" s="367" t="s">
        <v>17</v>
      </c>
      <c r="D9" s="490">
        <v>2</v>
      </c>
      <c r="E9" s="490" t="s">
        <v>275</v>
      </c>
      <c r="F9" s="488" t="s">
        <v>298</v>
      </c>
      <c r="G9" s="488" t="b">
        <v>1</v>
      </c>
      <c r="H9" s="488" t="s">
        <v>301</v>
      </c>
      <c r="I9" s="488" t="str">
        <f t="shared" si="1"/>
        <v>JpyTibor3M</v>
      </c>
      <c r="J9" s="363" t="e">
        <f>_xll.qlRelinkableHandleYieldTermStructure(UPPER(Currency)&amp;C9&amp;"TIB",,Permanent,Trigger,ObjectOverwrite)</f>
        <v>#NUM!</v>
      </c>
      <c r="K9" s="368" t="str">
        <f>_xll.qlIborIndex(I9,FamilyName,C9,D9,Currency,E9,F9,G9,H9,,TRUE,Trigger)</f>
        <v>JpyTibor3M#0001</v>
      </c>
      <c r="L9" s="368" t="str">
        <f>_xll.qlLastFixingQuote(PROPER(Currency)&amp;$G$3&amp;C9&amp;$L$5,K9,Permanent,Trigger,ObjectOverwrite)</f>
        <v>JpyTibor3MLastFixing_Quote#0001</v>
      </c>
      <c r="M9" s="362" t="str">
        <f ca="1">_xll.ohRangeRetrieveError(J9)</f>
        <v>qlRelinkableHandleYieldTermStructure - Cannot create object with ID 'JPY3MTIB' in cell [JPY_Market.xlsx]Tibor!R9C10 because an object with that ID already resides in cell [JPY_Market.xlsx]Tibor!R9C10</v>
      </c>
      <c r="N9" s="362" t="str">
        <f>_xll.ohRangeRetrieveError(K9)</f>
        <v/>
      </c>
      <c r="O9" s="362" t="str">
        <f>_xll.ohRangeRetrieveError(L9)</f>
        <v/>
      </c>
      <c r="P9" s="359"/>
      <c r="Q9" s="373" t="str">
        <f t="shared" si="2"/>
        <v>TIJPY3MD=</v>
      </c>
      <c r="R9" s="371">
        <v>42034</v>
      </c>
      <c r="S9" s="372">
        <v>0.17124999999999999</v>
      </c>
      <c r="T9" s="372" t="b">
        <f t="shared" si="3"/>
        <v>1</v>
      </c>
      <c r="U9" s="386" t="b">
        <f>IF($T9,_xll.qlIndexAddFixings($K9,$R9,$S9/100,FALSE,ISERROR($W9)),NA())</f>
        <v>1</v>
      </c>
      <c r="V9" s="387"/>
      <c r="W9" s="370" t="e">
        <f>_xll.qlIndexFixing($K9,$R9,TRUE,$T9)</f>
        <v>#NUM!</v>
      </c>
      <c r="X9" s="370" t="e">
        <f>IF($U9,_xll.qlIndexFixing($K9,$R9,FALSE,$T9),"-")</f>
        <v>#NUM!</v>
      </c>
      <c r="Y9" s="370" t="e">
        <f t="shared" si="4"/>
        <v>#NUM!</v>
      </c>
      <c r="Z9" s="374" t="e">
        <f>_xll.qlIndexFixing($K9,$R9,TRUE,$X9)</f>
        <v>#NUM!</v>
      </c>
      <c r="AA9" s="375">
        <f t="shared" si="5"/>
        <v>0</v>
      </c>
      <c r="AB9" s="360"/>
    </row>
    <row r="10" spans="2:32" s="350" customFormat="1" ht="11.25" customHeight="1" x14ac:dyDescent="0.2">
      <c r="B10" s="355"/>
      <c r="C10" s="367" t="s">
        <v>16</v>
      </c>
      <c r="D10" s="490">
        <v>2</v>
      </c>
      <c r="E10" s="490" t="s">
        <v>275</v>
      </c>
      <c r="F10" s="488" t="s">
        <v>298</v>
      </c>
      <c r="G10" s="488" t="b">
        <v>1</v>
      </c>
      <c r="H10" s="488" t="s">
        <v>301</v>
      </c>
      <c r="I10" s="488" t="str">
        <f t="shared" si="1"/>
        <v>JpyTibor4M</v>
      </c>
      <c r="J10" s="363"/>
      <c r="K10" s="368" t="str">
        <f>_xll.qlIborIndex(I10,FamilyName,C10,D10,Currency,E10,F10,G10,H10,,TRUE,Trigger)</f>
        <v>JpyTibor4M#0001</v>
      </c>
      <c r="L10" s="368" t="str">
        <f>_xll.qlLastFixingQuote(PROPER(Currency)&amp;$G$3&amp;C10&amp;$L$5,K10,Permanent,Trigger,ObjectOverwrite)</f>
        <v>JpyTibor4MLastFixing_Quote#0001</v>
      </c>
      <c r="M10" s="362" t="str">
        <f>_xll.ohRangeRetrieveError(J10)</f>
        <v/>
      </c>
      <c r="N10" s="362" t="str">
        <f>_xll.ohRangeRetrieveError(K10)</f>
        <v/>
      </c>
      <c r="O10" s="362" t="str">
        <f>_xll.ohRangeRetrieveError(L10)</f>
        <v/>
      </c>
      <c r="P10" s="359"/>
      <c r="Q10" s="373" t="str">
        <f t="shared" si="2"/>
        <v>TIJPY4MD=</v>
      </c>
      <c r="R10" s="371">
        <v>42034</v>
      </c>
      <c r="S10" s="372">
        <v>0.2</v>
      </c>
      <c r="T10" s="372" t="b">
        <f t="shared" si="3"/>
        <v>1</v>
      </c>
      <c r="U10" s="386" t="b">
        <f>IF($T10,_xll.qlIndexAddFixings($K10,$R10,$S10/100,FALSE,ISERROR($W10)),NA())</f>
        <v>1</v>
      </c>
      <c r="V10" s="387"/>
      <c r="W10" s="370" t="e">
        <f>_xll.qlIndexFixing($K10,$R10,TRUE,$T10)</f>
        <v>#NUM!</v>
      </c>
      <c r="X10" s="370" t="e">
        <f>IF($U10,_xll.qlIndexFixing($K10,$R10,FALSE,$T10),"-")</f>
        <v>#NUM!</v>
      </c>
      <c r="Y10" s="370" t="e">
        <f t="shared" si="4"/>
        <v>#NUM!</v>
      </c>
      <c r="Z10" s="374" t="e">
        <f>_xll.qlIndexFixing($K10,$R10,TRUE,$X10)</f>
        <v>#NUM!</v>
      </c>
      <c r="AA10" s="375">
        <f t="shared" si="5"/>
        <v>0</v>
      </c>
      <c r="AB10" s="360"/>
    </row>
    <row r="11" spans="2:32" s="350" customFormat="1" ht="11.25" customHeight="1" x14ac:dyDescent="0.2">
      <c r="B11" s="355"/>
      <c r="C11" s="367" t="s">
        <v>15</v>
      </c>
      <c r="D11" s="490">
        <v>2</v>
      </c>
      <c r="E11" s="490" t="s">
        <v>275</v>
      </c>
      <c r="F11" s="488" t="s">
        <v>298</v>
      </c>
      <c r="G11" s="488" t="b">
        <v>1</v>
      </c>
      <c r="H11" s="488" t="s">
        <v>301</v>
      </c>
      <c r="I11" s="488" t="str">
        <f t="shared" si="1"/>
        <v>JpyTibor5M</v>
      </c>
      <c r="J11" s="363"/>
      <c r="K11" s="368" t="str">
        <f>_xll.qlIborIndex(I11,FamilyName,C11,D11,Currency,E11,F11,G11,H11,,TRUE,Trigger)</f>
        <v>JpyTibor5M#0001</v>
      </c>
      <c r="L11" s="368" t="str">
        <f>_xll.qlLastFixingQuote(PROPER(Currency)&amp;$G$3&amp;C11&amp;$L$5,K11,Permanent,Trigger,ObjectOverwrite)</f>
        <v>JpyTibor5MLastFixing_Quote#0001</v>
      </c>
      <c r="M11" s="362" t="str">
        <f>_xll.ohRangeRetrieveError(J11)</f>
        <v/>
      </c>
      <c r="N11" s="362" t="str">
        <f>_xll.ohRangeRetrieveError(K11)</f>
        <v/>
      </c>
      <c r="O11" s="362" t="str">
        <f>_xll.ohRangeRetrieveError(L11)</f>
        <v/>
      </c>
      <c r="P11" s="359"/>
      <c r="Q11" s="373" t="str">
        <f t="shared" si="2"/>
        <v>TIJPY5MD=</v>
      </c>
      <c r="R11" s="371">
        <v>42034</v>
      </c>
      <c r="S11" s="372">
        <v>0.22999999999999998</v>
      </c>
      <c r="T11" s="372" t="b">
        <f t="shared" si="3"/>
        <v>1</v>
      </c>
      <c r="U11" s="386" t="b">
        <f>IF($T11,_xll.qlIndexAddFixings($K11,$R11,$S11/100,FALSE,ISERROR($W11)),NA())</f>
        <v>1</v>
      </c>
      <c r="V11" s="387"/>
      <c r="W11" s="370" t="e">
        <f>_xll.qlIndexFixing($K11,$R11,TRUE,$T11)</f>
        <v>#NUM!</v>
      </c>
      <c r="X11" s="370" t="e">
        <f>IF($U11,_xll.qlIndexFixing($K11,$R11,FALSE,$T11),"-")</f>
        <v>#NUM!</v>
      </c>
      <c r="Y11" s="370" t="e">
        <f t="shared" si="4"/>
        <v>#NUM!</v>
      </c>
      <c r="Z11" s="374" t="e">
        <f>_xll.qlIndexFixing($K11,$R11,TRUE,$X11)</f>
        <v>#NUM!</v>
      </c>
      <c r="AA11" s="375">
        <f t="shared" si="5"/>
        <v>0</v>
      </c>
      <c r="AB11" s="360"/>
    </row>
    <row r="12" spans="2:32" s="350" customFormat="1" ht="11.25" customHeight="1" x14ac:dyDescent="0.2">
      <c r="B12" s="355"/>
      <c r="C12" s="367" t="s">
        <v>14</v>
      </c>
      <c r="D12" s="490">
        <v>2</v>
      </c>
      <c r="E12" s="490" t="s">
        <v>275</v>
      </c>
      <c r="F12" s="488" t="s">
        <v>298</v>
      </c>
      <c r="G12" s="488" t="b">
        <v>1</v>
      </c>
      <c r="H12" s="488" t="s">
        <v>301</v>
      </c>
      <c r="I12" s="488" t="str">
        <f t="shared" si="1"/>
        <v>JpyTibor6M</v>
      </c>
      <c r="J12" s="363"/>
      <c r="K12" s="368" t="str">
        <f>_xll.qlIborIndex(I12,FamilyName,C12,D12,Currency,E12,F12,G12,H12,,TRUE,Trigger)</f>
        <v>JpyTibor6M#0001</v>
      </c>
      <c r="L12" s="368" t="str">
        <f>_xll.qlLastFixingQuote(PROPER(Currency)&amp;$G$3&amp;C12&amp;$L$5,K12,Permanent,Trigger,ObjectOverwrite)</f>
        <v>JpyTibor6MLastFixing_Quote#0001</v>
      </c>
      <c r="M12" s="362" t="str">
        <f>_xll.ohRangeRetrieveError(J12)</f>
        <v/>
      </c>
      <c r="N12" s="362" t="str">
        <f>_xll.ohRangeRetrieveError(K12)</f>
        <v/>
      </c>
      <c r="O12" s="362" t="str">
        <f>_xll.ohRangeRetrieveError(L12)</f>
        <v/>
      </c>
      <c r="P12" s="359"/>
      <c r="Q12" s="373" t="str">
        <f t="shared" si="2"/>
        <v>TIJPY6MD=</v>
      </c>
      <c r="R12" s="371">
        <v>42034</v>
      </c>
      <c r="S12" s="372">
        <v>0.255</v>
      </c>
      <c r="T12" s="372" t="b">
        <f t="shared" si="3"/>
        <v>1</v>
      </c>
      <c r="U12" s="386" t="b">
        <f>IF($T12,_xll.qlIndexAddFixings($K12,$R12,$S12/100,FALSE,ISERROR($W12)),NA())</f>
        <v>1</v>
      </c>
      <c r="V12" s="387"/>
      <c r="W12" s="370" t="e">
        <f>_xll.qlIndexFixing($K12,$R12,TRUE,$T12)</f>
        <v>#NUM!</v>
      </c>
      <c r="X12" s="370" t="e">
        <f>IF($U12,_xll.qlIndexFixing($K12,$R12,FALSE,$T12),"-")</f>
        <v>#NUM!</v>
      </c>
      <c r="Y12" s="370" t="e">
        <f t="shared" si="4"/>
        <v>#NUM!</v>
      </c>
      <c r="Z12" s="374" t="e">
        <f>_xll.qlIndexFixing($K12,$R12,TRUE,$X12)</f>
        <v>#NUM!</v>
      </c>
      <c r="AA12" s="375">
        <f t="shared" si="5"/>
        <v>0</v>
      </c>
      <c r="AB12" s="360"/>
    </row>
    <row r="13" spans="2:32" s="350" customFormat="1" ht="11.25" customHeight="1" x14ac:dyDescent="0.2">
      <c r="B13" s="355"/>
      <c r="C13" s="367" t="s">
        <v>13</v>
      </c>
      <c r="D13" s="490">
        <v>2</v>
      </c>
      <c r="E13" s="490" t="s">
        <v>275</v>
      </c>
      <c r="F13" s="488" t="s">
        <v>298</v>
      </c>
      <c r="G13" s="488" t="b">
        <v>1</v>
      </c>
      <c r="H13" s="488" t="s">
        <v>301</v>
      </c>
      <c r="I13" s="488" t="str">
        <f t="shared" si="1"/>
        <v>JpyTibor7M</v>
      </c>
      <c r="J13" s="363"/>
      <c r="K13" s="368" t="str">
        <f>_xll.qlIborIndex(I13,FamilyName,C13,D13,Currency,E13,F13,G13,H13,,TRUE,Trigger)</f>
        <v>JpyTibor7M#0001</v>
      </c>
      <c r="L13" s="368" t="str">
        <f>_xll.qlLastFixingQuote(PROPER(Currency)&amp;$G$3&amp;C13&amp;$L$5,K13,Permanent,Trigger,ObjectOverwrite)</f>
        <v>JpyTibor7MLastFixing_Quote#0001</v>
      </c>
      <c r="M13" s="362"/>
      <c r="N13" s="362"/>
      <c r="O13" s="362"/>
      <c r="P13" s="359"/>
      <c r="Q13" s="373" t="str">
        <f t="shared" si="2"/>
        <v>TIJPY7MD=</v>
      </c>
      <c r="R13" s="371">
        <v>42034</v>
      </c>
      <c r="S13" s="372">
        <v>0.26624999999999999</v>
      </c>
      <c r="T13" s="372" t="b">
        <f t="shared" si="3"/>
        <v>1</v>
      </c>
      <c r="U13" s="386" t="b">
        <f>IF($T13,_xll.qlIndexAddFixings($K13,$R13,$S13/100,FALSE,ISERROR($W13)),NA())</f>
        <v>1</v>
      </c>
      <c r="V13" s="387"/>
      <c r="W13" s="370" t="e">
        <f>_xll.qlIndexFixing($K13,$R13,TRUE,$T13)</f>
        <v>#NUM!</v>
      </c>
      <c r="X13" s="370" t="e">
        <f>IF($U13,_xll.qlIndexFixing($K13,$R13,FALSE,$T13),"-")</f>
        <v>#NUM!</v>
      </c>
      <c r="Y13" s="370" t="e">
        <f t="shared" si="4"/>
        <v>#NUM!</v>
      </c>
      <c r="Z13" s="374" t="e">
        <f>_xll.qlIndexFixing($K13,$R13,TRUE,$X13)</f>
        <v>#NUM!</v>
      </c>
      <c r="AA13" s="375">
        <f t="shared" si="5"/>
        <v>0</v>
      </c>
      <c r="AB13" s="360"/>
    </row>
    <row r="14" spans="2:32" s="350" customFormat="1" ht="11.25" customHeight="1" x14ac:dyDescent="0.2">
      <c r="B14" s="355"/>
      <c r="C14" s="367" t="s">
        <v>12</v>
      </c>
      <c r="D14" s="490">
        <v>2</v>
      </c>
      <c r="E14" s="490" t="s">
        <v>275</v>
      </c>
      <c r="F14" s="488" t="s">
        <v>298</v>
      </c>
      <c r="G14" s="488" t="b">
        <v>1</v>
      </c>
      <c r="H14" s="488" t="s">
        <v>301</v>
      </c>
      <c r="I14" s="488" t="str">
        <f t="shared" si="1"/>
        <v>JpyTibor8M</v>
      </c>
      <c r="J14" s="363"/>
      <c r="K14" s="368" t="str">
        <f>_xll.qlIborIndex(I14,FamilyName,C14,D14,Currency,E14,F14,G14,H14,,TRUE,Trigger)</f>
        <v>JpyTibor8M#0001</v>
      </c>
      <c r="L14" s="368" t="str">
        <f>_xll.qlLastFixingQuote(PROPER(Currency)&amp;$G$3&amp;C14&amp;$L$5,K14,Permanent,Trigger,ObjectOverwrite)</f>
        <v>JpyTibor8MLastFixing_Quote#0001</v>
      </c>
      <c r="M14" s="362"/>
      <c r="N14" s="362"/>
      <c r="O14" s="362"/>
      <c r="P14" s="359"/>
      <c r="Q14" s="373" t="str">
        <f t="shared" si="2"/>
        <v>TIJPY8MD=</v>
      </c>
      <c r="R14" s="371">
        <v>42034</v>
      </c>
      <c r="S14" s="372">
        <v>0.27500000000000002</v>
      </c>
      <c r="T14" s="372" t="b">
        <f t="shared" si="3"/>
        <v>1</v>
      </c>
      <c r="U14" s="386" t="b">
        <f>IF($T14,_xll.qlIndexAddFixings($K14,$R14,$S14/100,FALSE,ISERROR($W14)),NA())</f>
        <v>1</v>
      </c>
      <c r="V14" s="387"/>
      <c r="W14" s="370" t="e">
        <f>_xll.qlIndexFixing($K14,$R14,TRUE,$T14)</f>
        <v>#NUM!</v>
      </c>
      <c r="X14" s="370" t="e">
        <f>IF($U14,_xll.qlIndexFixing($K14,$R14,FALSE,$T14),"-")</f>
        <v>#NUM!</v>
      </c>
      <c r="Y14" s="370" t="e">
        <f t="shared" si="4"/>
        <v>#NUM!</v>
      </c>
      <c r="Z14" s="374" t="e">
        <f>_xll.qlIndexFixing($K14,$R14,TRUE,$X14)</f>
        <v>#NUM!</v>
      </c>
      <c r="AA14" s="375">
        <f t="shared" si="5"/>
        <v>0</v>
      </c>
      <c r="AB14" s="360"/>
    </row>
    <row r="15" spans="2:32" s="350" customFormat="1" ht="11.25" customHeight="1" x14ac:dyDescent="0.2">
      <c r="B15" s="355"/>
      <c r="C15" s="367" t="s">
        <v>11</v>
      </c>
      <c r="D15" s="490">
        <v>2</v>
      </c>
      <c r="E15" s="490" t="s">
        <v>275</v>
      </c>
      <c r="F15" s="488" t="s">
        <v>298</v>
      </c>
      <c r="G15" s="488" t="b">
        <v>1</v>
      </c>
      <c r="H15" s="488" t="s">
        <v>301</v>
      </c>
      <c r="I15" s="488" t="str">
        <f t="shared" si="1"/>
        <v>JpyTibor9M</v>
      </c>
      <c r="J15" s="363"/>
      <c r="K15" s="368" t="str">
        <f>_xll.qlIborIndex(I15,FamilyName,C15,D15,Currency,E15,F15,G15,H15,,TRUE,Trigger)</f>
        <v>JpyTibor9M#0001</v>
      </c>
      <c r="L15" s="368" t="str">
        <f>_xll.qlLastFixingQuote(PROPER(Currency)&amp;$G$3&amp;C15&amp;$L$5,K15,Permanent,Trigger,ObjectOverwrite)</f>
        <v>JpyTibor9MLastFixing_Quote#0001</v>
      </c>
      <c r="M15" s="362"/>
      <c r="N15" s="362"/>
      <c r="O15" s="362"/>
      <c r="P15" s="359"/>
      <c r="Q15" s="373" t="str">
        <f t="shared" si="2"/>
        <v>TIJPY9MD=</v>
      </c>
      <c r="R15" s="371">
        <v>42034</v>
      </c>
      <c r="S15" s="372">
        <v>0.28125</v>
      </c>
      <c r="T15" s="372" t="b">
        <f t="shared" si="3"/>
        <v>1</v>
      </c>
      <c r="U15" s="386" t="b">
        <f>IF($T15,_xll.qlIndexAddFixings($K15,$R15,$S15/100,FALSE,ISERROR($W15)),NA())</f>
        <v>1</v>
      </c>
      <c r="V15" s="387"/>
      <c r="W15" s="370" t="e">
        <f>_xll.qlIndexFixing($K15,$R15,TRUE,$T15)</f>
        <v>#NUM!</v>
      </c>
      <c r="X15" s="370" t="e">
        <f>IF($U15,_xll.qlIndexFixing($K15,$R15,FALSE,$T15),"-")</f>
        <v>#NUM!</v>
      </c>
      <c r="Y15" s="370" t="e">
        <f t="shared" si="4"/>
        <v>#NUM!</v>
      </c>
      <c r="Z15" s="374" t="e">
        <f>_xll.qlIndexFixing($K15,$R15,TRUE,$X15)</f>
        <v>#NUM!</v>
      </c>
      <c r="AA15" s="375">
        <f t="shared" si="5"/>
        <v>0</v>
      </c>
      <c r="AB15" s="360"/>
    </row>
    <row r="16" spans="2:32" s="350" customFormat="1" ht="11.25" customHeight="1" x14ac:dyDescent="0.2">
      <c r="B16" s="355"/>
      <c r="C16" s="367" t="s">
        <v>10</v>
      </c>
      <c r="D16" s="490">
        <v>2</v>
      </c>
      <c r="E16" s="490" t="s">
        <v>275</v>
      </c>
      <c r="F16" s="488" t="s">
        <v>298</v>
      </c>
      <c r="G16" s="488" t="b">
        <v>1</v>
      </c>
      <c r="H16" s="488" t="s">
        <v>301</v>
      </c>
      <c r="I16" s="488" t="str">
        <f t="shared" si="1"/>
        <v>JpyTibor10M</v>
      </c>
      <c r="J16" s="363"/>
      <c r="K16" s="368" t="str">
        <f>_xll.qlIborIndex(I16,FamilyName,C16,D16,Currency,E16,F16,G16,H16,,TRUE,Trigger)</f>
        <v>JpyTibor10M#0001</v>
      </c>
      <c r="L16" s="368" t="str">
        <f>_xll.qlLastFixingQuote(PROPER(Currency)&amp;$G$3&amp;C16&amp;$L$5,K16,Permanent,Trigger,ObjectOverwrite)</f>
        <v>JpyTibor10MLastFixing_Quote#0001</v>
      </c>
      <c r="M16" s="362"/>
      <c r="N16" s="362"/>
      <c r="O16" s="362"/>
      <c r="P16" s="359"/>
      <c r="Q16" s="373" t="str">
        <f t="shared" si="2"/>
        <v>TIJPY10MD=</v>
      </c>
      <c r="R16" s="371">
        <v>42034</v>
      </c>
      <c r="S16" s="372">
        <v>0.28250000000000003</v>
      </c>
      <c r="T16" s="372" t="b">
        <f t="shared" si="3"/>
        <v>1</v>
      </c>
      <c r="U16" s="386" t="b">
        <f>IF($T16,_xll.qlIndexAddFixings($K16,$R16,$S16/100,FALSE,ISERROR($W16)),NA())</f>
        <v>1</v>
      </c>
      <c r="V16" s="387"/>
      <c r="W16" s="370" t="e">
        <f>_xll.qlIndexFixing($K16,$R16,TRUE,$T16)</f>
        <v>#NUM!</v>
      </c>
      <c r="X16" s="370" t="e">
        <f>IF($U16,_xll.qlIndexFixing($K16,$R16,FALSE,$T16),"-")</f>
        <v>#NUM!</v>
      </c>
      <c r="Y16" s="370" t="e">
        <f t="shared" si="4"/>
        <v>#NUM!</v>
      </c>
      <c r="Z16" s="374" t="e">
        <f>_xll.qlIndexFixing($K16,$R16,TRUE,$X16)</f>
        <v>#NUM!</v>
      </c>
      <c r="AA16" s="375">
        <f t="shared" si="5"/>
        <v>0</v>
      </c>
      <c r="AB16" s="360"/>
    </row>
    <row r="17" spans="2:28" ht="11.25" customHeight="1" x14ac:dyDescent="0.2">
      <c r="B17" s="355"/>
      <c r="C17" s="367" t="s">
        <v>9</v>
      </c>
      <c r="D17" s="490">
        <v>2</v>
      </c>
      <c r="E17" s="490" t="s">
        <v>275</v>
      </c>
      <c r="F17" s="488" t="s">
        <v>298</v>
      </c>
      <c r="G17" s="488" t="b">
        <v>1</v>
      </c>
      <c r="H17" s="488" t="s">
        <v>301</v>
      </c>
      <c r="I17" s="488" t="str">
        <f t="shared" si="1"/>
        <v>JpyTibor11M</v>
      </c>
      <c r="J17" s="363"/>
      <c r="K17" s="368" t="str">
        <f>_xll.qlIborIndex(I17,FamilyName,C17,D17,Currency,E17,F17,G17,H17,,TRUE,Trigger)</f>
        <v>JpyTibor11M#0001</v>
      </c>
      <c r="L17" s="368" t="str">
        <f>_xll.qlLastFixingQuote(PROPER(Currency)&amp;$G$3&amp;C17&amp;$L$5,K17,Permanent,Trigger,ObjectOverwrite)</f>
        <v>JpyTibor11MLastFixing_Quote#0001</v>
      </c>
      <c r="M17" s="362" t="str">
        <f>_xll.ohRangeRetrieveError(J17)</f>
        <v/>
      </c>
      <c r="N17" s="362" t="str">
        <f>_xll.ohRangeRetrieveError(K17)</f>
        <v/>
      </c>
      <c r="O17" s="362" t="str">
        <f>_xll.ohRangeRetrieveError(L17)</f>
        <v/>
      </c>
      <c r="P17" s="359"/>
      <c r="Q17" s="373" t="str">
        <f t="shared" si="2"/>
        <v>TIJPY11MD=</v>
      </c>
      <c r="R17" s="371">
        <v>42034</v>
      </c>
      <c r="S17" s="372">
        <v>0.28250000000000003</v>
      </c>
      <c r="T17" s="372" t="b">
        <f t="shared" si="3"/>
        <v>1</v>
      </c>
      <c r="U17" s="386" t="b">
        <f>IF($T17,_xll.qlIndexAddFixings($K17,$R17,$S17/100,FALSE,ISERROR($W17)),NA())</f>
        <v>1</v>
      </c>
      <c r="V17" s="387"/>
      <c r="W17" s="370" t="e">
        <f>_xll.qlIndexFixing($K17,$R17,TRUE,$T17)</f>
        <v>#NUM!</v>
      </c>
      <c r="X17" s="370" t="e">
        <f>IF($U17,_xll.qlIndexFixing($K17,$R17,FALSE,$T17),"-")</f>
        <v>#NUM!</v>
      </c>
      <c r="Y17" s="370" t="e">
        <f t="shared" si="4"/>
        <v>#NUM!</v>
      </c>
      <c r="Z17" s="374" t="e">
        <f>_xll.qlIndexFixing($K17,$R17,TRUE,$X17)</f>
        <v>#NUM!</v>
      </c>
      <c r="AA17" s="375">
        <f t="shared" si="5"/>
        <v>0</v>
      </c>
      <c r="AB17" s="360"/>
    </row>
    <row r="18" spans="2:28" ht="11.25" customHeight="1" x14ac:dyDescent="0.2">
      <c r="B18" s="355"/>
      <c r="C18" s="408" t="s">
        <v>8</v>
      </c>
      <c r="D18" s="491">
        <v>2</v>
      </c>
      <c r="E18" s="491" t="s">
        <v>275</v>
      </c>
      <c r="F18" s="488" t="s">
        <v>298</v>
      </c>
      <c r="G18" s="488" t="b">
        <v>1</v>
      </c>
      <c r="H18" s="489" t="s">
        <v>301</v>
      </c>
      <c r="I18" s="489" t="str">
        <f t="shared" si="1"/>
        <v>JpyTibor1Y</v>
      </c>
      <c r="J18" s="409"/>
      <c r="K18" s="368" t="str">
        <f>_xll.qlIborIndex(I18,FamilyName,C18,D18,Currency,E18,F18,G18,H18,,TRUE,Trigger)</f>
        <v>JpyTibor1Y#0001</v>
      </c>
      <c r="L18" s="410" t="str">
        <f>_xll.qlLastFixingQuote(PROPER(Currency)&amp;$G$3&amp;C18&amp;$L$5,K18,Permanent,Trigger,ObjectOverwrite)</f>
        <v>JpyTibor1YLastFixing_Quote#0001</v>
      </c>
      <c r="M18" s="411" t="str">
        <f>_xll.ohRangeRetrieveError(J18)</f>
        <v/>
      </c>
      <c r="N18" s="411" t="str">
        <f>_xll.ohRangeRetrieveError(K18)</f>
        <v/>
      </c>
      <c r="O18" s="411" t="str">
        <f>_xll.ohRangeRetrieveError(L18)</f>
        <v/>
      </c>
      <c r="P18" s="359"/>
      <c r="Q18" s="373" t="str">
        <f t="shared" si="2"/>
        <v>TIJPY1YD=</v>
      </c>
      <c r="R18" s="371">
        <v>42034</v>
      </c>
      <c r="S18" s="372">
        <v>0.28250000000000003</v>
      </c>
      <c r="T18" s="372" t="b">
        <f t="shared" si="3"/>
        <v>1</v>
      </c>
      <c r="U18" s="386" t="b">
        <f>IF($T18,_xll.qlIndexAddFixings($K18,$R18,$S18/100,FALSE,ISERROR($W18)),NA())</f>
        <v>1</v>
      </c>
      <c r="V18" s="387"/>
      <c r="W18" s="370" t="e">
        <f>_xll.qlIndexFixing($K18,$R18,TRUE,$T18)</f>
        <v>#NUM!</v>
      </c>
      <c r="X18" s="370" t="e">
        <f>IF($U18,_xll.qlIndexFixing($K18,$R18,FALSE,$T18),"-")</f>
        <v>#NUM!</v>
      </c>
      <c r="Y18" s="370" t="e">
        <f t="shared" si="4"/>
        <v>#NUM!</v>
      </c>
      <c r="Z18" s="374" t="e">
        <f>_xll.qlIndexFixing($K18,$R18,TRUE,$X18)</f>
        <v>#NUM!</v>
      </c>
      <c r="AA18" s="414">
        <f t="shared" si="5"/>
        <v>0</v>
      </c>
      <c r="AB18" s="360"/>
    </row>
    <row r="19" spans="2:28" ht="11.25" customHeight="1" thickBot="1" x14ac:dyDescent="0.3">
      <c r="B19" s="376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3"/>
      <c r="AB19" s="378"/>
    </row>
    <row r="20" spans="2:28" x14ac:dyDescent="0.2">
      <c r="C20" s="350"/>
      <c r="D20" s="350"/>
      <c r="E20" s="350"/>
      <c r="F20" s="350"/>
      <c r="G20" s="350"/>
      <c r="H20" s="350"/>
      <c r="I20" s="350"/>
      <c r="J20" s="350"/>
      <c r="M20" s="350"/>
      <c r="Q20" s="350"/>
      <c r="R20" s="350"/>
      <c r="T20" s="350"/>
      <c r="U20" s="350"/>
      <c r="V20" s="350"/>
      <c r="W20" s="350"/>
      <c r="X20" s="350"/>
      <c r="Y20" s="350"/>
      <c r="Z20" s="350"/>
      <c r="AA20" s="350"/>
    </row>
  </sheetData>
  <conditionalFormatting sqref="Y6:Y8">
    <cfRule type="cellIs" dxfId="33" priority="3" stopIfTrue="1" operator="greaterThan">
      <formula>0</formula>
    </cfRule>
    <cfRule type="cellIs" dxfId="32" priority="4" stopIfTrue="1" operator="lessThan">
      <formula>0</formula>
    </cfRule>
  </conditionalFormatting>
  <conditionalFormatting sqref="Y9:Y1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Z72"/>
  <sheetViews>
    <sheetView topLeftCell="H1" workbookViewId="0">
      <selection activeCell="S28" sqref="S28"/>
    </sheetView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6.140625" style="5" bestFit="1" customWidth="1"/>
    <col min="7" max="7" width="55" style="5" customWidth="1"/>
    <col min="8" max="11" width="2.7109375" style="5" customWidth="1"/>
    <col min="12" max="12" width="5.7109375" style="5" bestFit="1" customWidth="1"/>
    <col min="13" max="13" width="11.7109375" style="5" bestFit="1" customWidth="1"/>
    <col min="14" max="14" width="15.85546875" style="5" bestFit="1" customWidth="1"/>
    <col min="15" max="15" width="10.5703125" style="5" customWidth="1"/>
    <col min="16" max="16" width="6" style="5" bestFit="1" customWidth="1"/>
    <col min="17" max="17" width="9.140625" style="5"/>
    <col min="18" max="18" width="2.7109375" style="5" customWidth="1"/>
    <col min="19" max="19" width="28.5703125" style="5" bestFit="1" customWidth="1"/>
    <col min="20" max="20" width="8.85546875" style="5" bestFit="1" customWidth="1"/>
    <col min="21" max="21" width="8.7109375" style="5" bestFit="1" customWidth="1"/>
    <col min="22" max="24" width="7.140625" style="5" bestFit="1" customWidth="1"/>
    <col min="25" max="26" width="2.71093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s="8" customFormat="1" ht="15.75" thickBot="1" x14ac:dyDescent="0.3">
      <c r="B3" s="18"/>
      <c r="C3" s="23"/>
      <c r="D3" s="23"/>
      <c r="E3" s="24" t="s">
        <v>25</v>
      </c>
      <c r="F3" s="20" t="s">
        <v>88</v>
      </c>
      <c r="G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86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290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SFIXA</v>
      </c>
      <c r="N5" s="452"/>
      <c r="O5" s="452"/>
      <c r="P5" s="452"/>
      <c r="Q5" s="452"/>
      <c r="R5" s="452"/>
      <c r="S5" s="451" t="str">
        <f>VLOOKUP(Currency,Traits,3,FALSE)</f>
        <v>LiborSwapIsdaFixAm</v>
      </c>
      <c r="T5" s="452"/>
      <c r="U5" s="452"/>
      <c r="V5" s="466">
        <f>MAX(X7:X22)</f>
        <v>0</v>
      </c>
      <c r="W5" s="452"/>
      <c r="X5" s="452"/>
      <c r="Y5" s="459"/>
      <c r="Z5" s="460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JpyLiborSwapIsdaFixAm.xml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11:05:36</v>
      </c>
      <c r="N6" s="316" t="s">
        <v>252</v>
      </c>
      <c r="O6" s="316" t="s">
        <v>258</v>
      </c>
      <c r="P6" s="316" t="s">
        <v>251</v>
      </c>
      <c r="Q6" s="315" t="s">
        <v>250</v>
      </c>
      <c r="R6" s="453"/>
      <c r="S6" s="317" t="s">
        <v>207</v>
      </c>
      <c r="T6" s="316" t="s">
        <v>249</v>
      </c>
      <c r="U6" s="316" t="s">
        <v>248</v>
      </c>
      <c r="V6" s="316" t="s">
        <v>247</v>
      </c>
      <c r="W6" s="315" t="s">
        <v>246</v>
      </c>
      <c r="X6" s="314"/>
      <c r="Y6" s="460"/>
      <c r="Z6" s="460"/>
    </row>
    <row r="7" spans="2:26" s="8" customFormat="1" x14ac:dyDescent="0.2">
      <c r="B7" s="18"/>
      <c r="C7" s="17" t="s">
        <v>8</v>
      </c>
      <c r="D7" s="16" t="s">
        <v>14</v>
      </c>
      <c r="E7" s="15" t="str">
        <f t="shared" ref="E7:E38" si="0">PROPER(Currency)&amp;FamilyName&amp;FixingType&amp;$C7</f>
        <v>JpyLiborSwapIsdaFixAm1Y</v>
      </c>
      <c r="F7" s="14" t="str">
        <f>_xll.qlLiborSwap($E7,Currency,FixingType,$C7,Currency&amp;$D7,Discounting,Permanent,Trigger,ObjectOverwrite)</f>
        <v>JpyLiborSwapIsdaFixAm1Y#0001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JPYSFIXA1Y=</v>
      </c>
      <c r="N7" s="312" t="s">
        <v>190</v>
      </c>
      <c r="O7" s="311" t="s">
        <v>190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JpyLiborSwapIsdaFixAm1Y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0"/>
    </row>
    <row r="8" spans="2:26" s="8" customFormat="1" x14ac:dyDescent="0.2">
      <c r="B8" s="18"/>
      <c r="C8" s="17" t="s">
        <v>84</v>
      </c>
      <c r="D8" s="16" t="s">
        <v>14</v>
      </c>
      <c r="E8" s="15" t="str">
        <f t="shared" si="0"/>
        <v>JpyLiborSwapIsdaFixAm2Y</v>
      </c>
      <c r="F8" s="14" t="str">
        <f>_xll.qlLiborSwap($E8,Currency,FixingType,$C8,Currency&amp;$D8,Discounting,Permanent,Trigger,ObjectOverwrite)</f>
        <v>JpyLiborSwapIsdaFixAm2Y#0001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JPYSFIXA2Y=</v>
      </c>
      <c r="N8" s="305" t="s">
        <v>190</v>
      </c>
      <c r="O8" s="304" t="s">
        <v>190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JpyLiborSwapIsdaFixAm2Y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0"/>
    </row>
    <row r="9" spans="2:26" s="8" customFormat="1" x14ac:dyDescent="0.2">
      <c r="B9" s="18"/>
      <c r="C9" s="17" t="s">
        <v>83</v>
      </c>
      <c r="D9" s="16" t="s">
        <v>14</v>
      </c>
      <c r="E9" s="15" t="str">
        <f t="shared" si="0"/>
        <v>JpyLiborSwapIsdaFixAm3Y</v>
      </c>
      <c r="F9" s="14" t="str">
        <f>_xll.qlLiborSwap($E9,Currency,FixingType,$C9,Currency&amp;$D9,Discounting,Permanent,Trigger,ObjectOverwrite)</f>
        <v>JpyLiborSwapIsdaFixAm3Y#0001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JPYSFIXA3Y=</v>
      </c>
      <c r="N9" s="305" t="s">
        <v>190</v>
      </c>
      <c r="O9" s="304" t="s">
        <v>190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JpyLiborSwapIsdaFixAm3Y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0"/>
    </row>
    <row r="10" spans="2:26" s="8" customFormat="1" x14ac:dyDescent="0.2">
      <c r="B10" s="18"/>
      <c r="C10" s="17" t="s">
        <v>82</v>
      </c>
      <c r="D10" s="16" t="s">
        <v>14</v>
      </c>
      <c r="E10" s="15" t="str">
        <f t="shared" si="0"/>
        <v>JpyLiborSwapIsdaFixAm4Y</v>
      </c>
      <c r="F10" s="14" t="str">
        <f>_xll.qlLiborSwap($E10,Currency,FixingType,$C10,Currency&amp;$D10,Discounting,Permanent,Trigger,ObjectOverwrite)</f>
        <v>JpyLiborSwapIsdaFixAm4Y#0001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JPYSFIXA4Y=</v>
      </c>
      <c r="N10" s="305" t="s">
        <v>190</v>
      </c>
      <c r="O10" s="304" t="s">
        <v>190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JpyLiborSwapIsdaFixAm4Y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0"/>
    </row>
    <row r="11" spans="2:26" s="8" customFormat="1" x14ac:dyDescent="0.2">
      <c r="B11" s="18"/>
      <c r="C11" s="17" t="s">
        <v>81</v>
      </c>
      <c r="D11" s="16" t="s">
        <v>14</v>
      </c>
      <c r="E11" s="15" t="str">
        <f t="shared" si="0"/>
        <v>JpyLiborSwapIsdaFixAm5Y</v>
      </c>
      <c r="F11" s="14" t="e">
        <f>_xll.qlLiborSwap($E11,Currency,FixingType,$C11,Currency&amp;$D11,Discounting,Permanent,Trigger,ObjectOverwrite)</f>
        <v>#NUM!</v>
      </c>
      <c r="G11" s="13" t="str">
        <f ca="1">_xll.ohRangeRetrieveError(F11)</f>
        <v>qlLiborSwap - Cannot create object with ID 'JpyLiborSwapIsdaFixAm5Y' in cell [JPY_Market.xlsx]LiborSwapIsdaFixAm!R11C6 because an object with that ID already resides in cell [JPY_Market.xlsx]LiborSwapIsdaFixAm!R11C6</v>
      </c>
      <c r="H11" s="12"/>
      <c r="J11" s="289"/>
      <c r="K11" s="456"/>
      <c r="L11" s="306" t="s">
        <v>81</v>
      </c>
      <c r="M11" s="301" t="str">
        <f t="shared" si="1"/>
        <v>JPYSFIXA5Y=</v>
      </c>
      <c r="N11" s="305" t="s">
        <v>190</v>
      </c>
      <c r="O11" s="304" t="s">
        <v>190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JpyLiborSwapIsdaFixAm5Y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0"/>
    </row>
    <row r="12" spans="2:26" s="8" customFormat="1" x14ac:dyDescent="0.2">
      <c r="B12" s="18"/>
      <c r="C12" s="17" t="s">
        <v>80</v>
      </c>
      <c r="D12" s="16" t="s">
        <v>14</v>
      </c>
      <c r="E12" s="15" t="str">
        <f t="shared" si="0"/>
        <v>JpyLiborSwapIsdaFixAm6Y</v>
      </c>
      <c r="F12" s="14" t="str">
        <f>_xll.qlLiborSwap($E12,Currency,FixingType,$C12,Currency&amp;$D12,Discounting,Permanent,Trigger,ObjectOverwrite)</f>
        <v>JpyLiborSwapIsdaFixAm6Y#0001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JPYSFIXA6Y=</v>
      </c>
      <c r="N12" s="305" t="s">
        <v>190</v>
      </c>
      <c r="O12" s="304" t="s">
        <v>190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JpyLiborSwapIsdaFixAm6Y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0"/>
    </row>
    <row r="13" spans="2:26" s="8" customFormat="1" x14ac:dyDescent="0.2">
      <c r="B13" s="18"/>
      <c r="C13" s="17" t="s">
        <v>79</v>
      </c>
      <c r="D13" s="16" t="s">
        <v>14</v>
      </c>
      <c r="E13" s="15" t="str">
        <f t="shared" si="0"/>
        <v>JpyLiborSwapIsdaFixAm7Y</v>
      </c>
      <c r="F13" s="14" t="e">
        <f>_xll.qlLiborSwap($E13,Currency,FixingType,$C13,Currency&amp;$D13,Discounting,Permanent,Trigger,ObjectOverwrite)</f>
        <v>#NUM!</v>
      </c>
      <c r="G13" s="13" t="str">
        <f ca="1">_xll.ohRangeRetrieveError(F13)</f>
        <v>qlLiborSwap - Cannot create object with ID 'JpyLiborSwapIsdaFixAm7Y' in cell [JPY_Market.xlsx]LiborSwapIsdaFixAm!R13C6 because an object with that ID already resides in cell [JPY_Market.xlsx]LiborSwapIsdaFixAm!R13C6</v>
      </c>
      <c r="H13" s="12"/>
      <c r="J13" s="289"/>
      <c r="K13" s="456"/>
      <c r="L13" s="306" t="s">
        <v>79</v>
      </c>
      <c r="M13" s="301" t="str">
        <f t="shared" si="1"/>
        <v>JPYSFIXA7Y=</v>
      </c>
      <c r="N13" s="305" t="s">
        <v>190</v>
      </c>
      <c r="O13" s="304" t="s">
        <v>190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JpyLiborSwapIsdaFixAm7Y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0"/>
    </row>
    <row r="14" spans="2:26" s="8" customFormat="1" x14ac:dyDescent="0.2">
      <c r="B14" s="18"/>
      <c r="C14" s="17" t="s">
        <v>78</v>
      </c>
      <c r="D14" s="16" t="s">
        <v>14</v>
      </c>
      <c r="E14" s="15" t="str">
        <f t="shared" si="0"/>
        <v>JpyLiborSwapIsdaFixAm8Y</v>
      </c>
      <c r="F14" s="14" t="e">
        <f>_xll.qlLiborSwap($E14,Currency,FixingType,$C14,Currency&amp;$D14,Discounting,Permanent,Trigger,ObjectOverwrite)</f>
        <v>#NUM!</v>
      </c>
      <c r="G14" s="13" t="str">
        <f ca="1">_xll.ohRangeRetrieveError(F14)</f>
        <v>qlLiborSwap - Cannot create object with ID 'JpyLiborSwapIsdaFixAm8Y' in cell [JPY_Market.xlsx]LiborSwapIsdaFixAm!R14C6 because an object with that ID already resides in cell [JPY_Market.xlsx]LiborSwapIsdaFixAm!R14C6</v>
      </c>
      <c r="H14" s="12"/>
      <c r="J14" s="289"/>
      <c r="K14" s="456"/>
      <c r="L14" s="306" t="s">
        <v>78</v>
      </c>
      <c r="M14" s="301" t="str">
        <f t="shared" si="1"/>
        <v>JPYSFIXA8Y=</v>
      </c>
      <c r="N14" s="305" t="s">
        <v>190</v>
      </c>
      <c r="O14" s="304" t="s">
        <v>190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JpyLiborSwapIsdaFixAm8Y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0"/>
    </row>
    <row r="15" spans="2:26" s="8" customFormat="1" x14ac:dyDescent="0.2">
      <c r="B15" s="18"/>
      <c r="C15" s="17" t="s">
        <v>77</v>
      </c>
      <c r="D15" s="16" t="s">
        <v>14</v>
      </c>
      <c r="E15" s="15" t="str">
        <f t="shared" si="0"/>
        <v>JpyLiborSwapIsdaFixAm9Y</v>
      </c>
      <c r="F15" s="14" t="e">
        <f>_xll.qlLiborSwap($E15,Currency,FixingType,$C15,Currency&amp;$D15,Discounting,Permanent,Trigger,ObjectOverwrite)</f>
        <v>#NUM!</v>
      </c>
      <c r="G15" s="13" t="str">
        <f ca="1">_xll.ohRangeRetrieveError(F15)</f>
        <v>qlLiborSwap - Cannot create object with ID 'JpyLiborSwapIsdaFixAm9Y' in cell [JPY_Market.xlsx]LiborSwapIsdaFixAm!R15C6 because an object with that ID already resides in cell [JPY_Market.xlsx]LiborSwapIsdaFixAm!R15C6</v>
      </c>
      <c r="H15" s="12"/>
      <c r="J15" s="289"/>
      <c r="K15" s="456"/>
      <c r="L15" s="306" t="s">
        <v>77</v>
      </c>
      <c r="M15" s="301" t="str">
        <f t="shared" si="1"/>
        <v>JPYSFIXA9Y=</v>
      </c>
      <c r="N15" s="305" t="s">
        <v>190</v>
      </c>
      <c r="O15" s="304" t="s">
        <v>190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JpyLiborSwapIsdaFixAm9Y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0"/>
    </row>
    <row r="16" spans="2:26" s="8" customFormat="1" x14ac:dyDescent="0.2">
      <c r="B16" s="18"/>
      <c r="C16" s="17" t="s">
        <v>76</v>
      </c>
      <c r="D16" s="16" t="s">
        <v>14</v>
      </c>
      <c r="E16" s="15" t="str">
        <f t="shared" si="0"/>
        <v>JpyLiborSwapIsdaFixAm10Y</v>
      </c>
      <c r="F16" s="14" t="str">
        <f>_xll.qlLiborSwap($E16,Currency,FixingType,$C16,Currency&amp;$D16,Discounting,Permanent,Trigger,ObjectOverwrite)</f>
        <v>JpyLiborSwapIsdaFixAm10Y#0001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JPYSFIXA10Y=</v>
      </c>
      <c r="N16" s="305" t="s">
        <v>190</v>
      </c>
      <c r="O16" s="304" t="s">
        <v>190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JpyLiborSwapIsdaFixAm10Y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0"/>
    </row>
    <row r="17" spans="2:26" s="8" customFormat="1" x14ac:dyDescent="0.2">
      <c r="B17" s="18"/>
      <c r="C17" s="17" t="s">
        <v>75</v>
      </c>
      <c r="D17" s="16" t="s">
        <v>14</v>
      </c>
      <c r="E17" s="15" t="str">
        <f t="shared" si="0"/>
        <v>JpyLiborSwapIsdaFixAm11Y</v>
      </c>
      <c r="F17" s="14" t="str">
        <f>_xll.qlLiborSwap($E17,Currency,FixingType,$C17,Currency&amp;$D17,Discounting,Permanent,Trigger,ObjectOverwrite)</f>
        <v>JpyLiborSwapIsdaFixAm11Y#0001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JPYSFIXA12Y=</v>
      </c>
      <c r="N17" s="305" t="s">
        <v>190</v>
      </c>
      <c r="O17" s="304" t="s">
        <v>190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JpyLiborSwapIsdaFixAm12Y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0"/>
    </row>
    <row r="18" spans="2:26" s="8" customFormat="1" x14ac:dyDescent="0.2">
      <c r="B18" s="18"/>
      <c r="C18" s="17" t="s">
        <v>74</v>
      </c>
      <c r="D18" s="16" t="s">
        <v>14</v>
      </c>
      <c r="E18" s="15" t="str">
        <f t="shared" si="0"/>
        <v>JpyLiborSwapIsdaFixAm12Y</v>
      </c>
      <c r="F18" s="14" t="str">
        <f>_xll.qlLiborSwap($E18,Currency,FixingType,$C18,Currency&amp;$D18,Discounting,Permanent,Trigger,ObjectOverwrite)</f>
        <v>JpyLiborSwapIsdaFixAm12Y#0001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JPYSFIXA15Y=</v>
      </c>
      <c r="N18" s="305" t="s">
        <v>190</v>
      </c>
      <c r="O18" s="304" t="s">
        <v>190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JpyLiborSwapIsdaFixAm15Y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0"/>
    </row>
    <row r="19" spans="2:26" s="8" customFormat="1" x14ac:dyDescent="0.2">
      <c r="B19" s="18"/>
      <c r="C19" s="17" t="s">
        <v>73</v>
      </c>
      <c r="D19" s="16" t="s">
        <v>14</v>
      </c>
      <c r="E19" s="15" t="str">
        <f t="shared" si="0"/>
        <v>JpyLiborSwapIsdaFixAm13Y</v>
      </c>
      <c r="F19" s="14" t="e">
        <f>_xll.qlLiborSwap($E19,Currency,FixingType,$C19,Currency&amp;$D19,Discounting,Permanent,Trigger,ObjectOverwrite)</f>
        <v>#NUM!</v>
      </c>
      <c r="G19" s="13" t="str">
        <f ca="1">_xll.ohRangeRetrieveError(F19)</f>
        <v>qlLiborSwap - Cannot create object with ID 'JpyLiborSwapIsdaFixAm13Y' in cell [JPY_Market.xlsx]LiborSwapIsdaFixAm!R19C6 because an object with that ID already resides in cell [JPY_Market.xlsx]LiborSwapIsdaFixAm!R19C6</v>
      </c>
      <c r="H19" s="12"/>
      <c r="J19" s="289"/>
      <c r="K19" s="456"/>
      <c r="L19" s="306" t="s">
        <v>66</v>
      </c>
      <c r="M19" s="301" t="str">
        <f t="shared" si="1"/>
        <v>JPYSFIXA20Y=</v>
      </c>
      <c r="N19" s="305" t="s">
        <v>190</v>
      </c>
      <c r="O19" s="304" t="s">
        <v>190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JpyLiborSwapIsdaFixAm20Y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0"/>
    </row>
    <row r="20" spans="2:26" s="8" customFormat="1" x14ac:dyDescent="0.2">
      <c r="B20" s="18"/>
      <c r="C20" s="17" t="s">
        <v>72</v>
      </c>
      <c r="D20" s="16" t="s">
        <v>14</v>
      </c>
      <c r="E20" s="15" t="str">
        <f t="shared" si="0"/>
        <v>JpyLiborSwapIsdaFixAm14Y</v>
      </c>
      <c r="F20" s="14" t="e">
        <f>_xll.qlLiborSwap($E20,Currency,FixingType,$C20,Currency&amp;$D20,Discounting,Permanent,Trigger,ObjectOverwrite)</f>
        <v>#NUM!</v>
      </c>
      <c r="G20" s="13" t="str">
        <f ca="1">_xll.ohRangeRetrieveError(F20)</f>
        <v>qlLiborSwap - Cannot create object with ID 'JpyLiborSwapIsdaFixAm14Y' in cell [JPY_Market.xlsx]LiborSwapIsdaFixAm!R20C6 because an object with that ID already resides in cell [JPY_Market.xlsx]LiborSwapIsdaFixAm!R20C6</v>
      </c>
      <c r="H20" s="12"/>
      <c r="J20" s="289"/>
      <c r="K20" s="456"/>
      <c r="L20" s="306" t="s">
        <v>61</v>
      </c>
      <c r="M20" s="301" t="str">
        <f t="shared" si="1"/>
        <v>JPYSFIXA25Y=</v>
      </c>
      <c r="N20" s="305" t="s">
        <v>190</v>
      </c>
      <c r="O20" s="304" t="s">
        <v>190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JpyLiborSwapIsdaFixAm25Y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0"/>
    </row>
    <row r="21" spans="2:26" s="8" customFormat="1" x14ac:dyDescent="0.2">
      <c r="B21" s="18"/>
      <c r="C21" s="17" t="s">
        <v>71</v>
      </c>
      <c r="D21" s="16" t="s">
        <v>14</v>
      </c>
      <c r="E21" s="15" t="str">
        <f t="shared" si="0"/>
        <v>JpyLiborSwapIsdaFixAm15Y</v>
      </c>
      <c r="F21" s="14" t="e">
        <f>_xll.qlLiborSwap($E21,Currency,FixingType,$C21,Currency&amp;$D21,Discounting,Permanent,Trigger,ObjectOverwrite)</f>
        <v>#NUM!</v>
      </c>
      <c r="G21" s="13" t="str">
        <f ca="1">_xll.ohRangeRetrieveError(F21)</f>
        <v>qlLiborSwap - Cannot create object with ID 'JpyLiborSwapIsdaFixAm15Y' in cell [JPY_Market.xlsx]LiborSwapIsdaFixAm!R21C6 because an object with that ID already resides in cell [JPY_Market.xlsx]LiborSwapIsdaFixAm!R21C6</v>
      </c>
      <c r="H21" s="12"/>
      <c r="J21" s="289"/>
      <c r="K21" s="456"/>
      <c r="L21" s="299" t="s">
        <v>56</v>
      </c>
      <c r="M21" s="294" t="str">
        <f t="shared" si="1"/>
        <v>JPYSFIXA30Y=</v>
      </c>
      <c r="N21" s="298" t="s">
        <v>190</v>
      </c>
      <c r="O21" s="297" t="s">
        <v>190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JpyLiborSwapIsdaFixAm30Y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0"/>
    </row>
    <row r="22" spans="2:26" s="8" customFormat="1" ht="12" thickBot="1" x14ac:dyDescent="0.25">
      <c r="B22" s="18"/>
      <c r="C22" s="17" t="s">
        <v>70</v>
      </c>
      <c r="D22" s="16" t="s">
        <v>14</v>
      </c>
      <c r="E22" s="15" t="str">
        <f t="shared" si="0"/>
        <v>JpyLiborSwapIsdaFixAm16Y</v>
      </c>
      <c r="F22" s="14" t="str">
        <f>_xll.qlLiborSwap($E22,Currency,FixingType,$C22,Currency&amp;$D22,Discounting,Permanent,Trigger,ObjectOverwrite)</f>
        <v>JpyLiborSwapIsdaFixAm16Y#0001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0"/>
    </row>
    <row r="23" spans="2:26" s="8" customFormat="1" ht="12" thickBot="1" x14ac:dyDescent="0.25">
      <c r="B23" s="18"/>
      <c r="C23" s="17" t="s">
        <v>69</v>
      </c>
      <c r="D23" s="16" t="s">
        <v>14</v>
      </c>
      <c r="E23" s="15" t="str">
        <f t="shared" si="0"/>
        <v>JpyLiborSwapIsdaFixAm17Y</v>
      </c>
      <c r="F23" s="14" t="e">
        <f>_xll.qlLiborSwap($E23,Currency,FixingType,$C23,Currency&amp;$D23,Discounting,Permanent,Trigger,ObjectOverwrite)</f>
        <v>#NUM!</v>
      </c>
      <c r="G23" s="13" t="str">
        <f ca="1">_xll.ohRangeRetrieveError(F23)</f>
        <v>qlLiborSwap - Cannot create object with ID 'JpyLiborSwapIsdaFixAm17Y' in cell [JPY_Market.xlsx]LiborSwapIsdaFixAm!R23C6 because an object with that ID already resides in cell [JPY_Market.xlsx]LiborSwapIsdaFixAm!R23C6</v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287"/>
    </row>
    <row r="24" spans="2:26" s="8" customFormat="1" x14ac:dyDescent="0.2">
      <c r="B24" s="18"/>
      <c r="C24" s="17" t="s">
        <v>68</v>
      </c>
      <c r="D24" s="16" t="s">
        <v>14</v>
      </c>
      <c r="E24" s="15" t="str">
        <f t="shared" si="0"/>
        <v>JpyLiborSwapIsdaFixAm18Y</v>
      </c>
      <c r="F24" s="14" t="e">
        <f>_xll.qlLiborSwap($E24,Currency,FixingType,$C24,Currency&amp;$D24,Discounting,Permanent,Trigger,ObjectOverwrite)</f>
        <v>#NUM!</v>
      </c>
      <c r="G24" s="13" t="str">
        <f ca="1">_xll.ohRangeRetrieveError(F24)</f>
        <v>qlLiborSwap - Cannot create object with ID 'JpyLiborSwapIsdaFixAm18Y' in cell [JPY_Market.xlsx]LiborSwapIsdaFixAm!R24C6 because an object with that ID already resides in cell [JPY_Market.xlsx]LiborSwapIsdaFixAm!R24C6</v>
      </c>
      <c r="H24" s="12"/>
      <c r="J24" s="289"/>
      <c r="K24" s="288"/>
      <c r="L24" s="292" t="s">
        <v>103</v>
      </c>
      <c r="M24" s="291" t="s">
        <v>254</v>
      </c>
      <c r="N24" s="290" t="s">
        <v>255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7"/>
    </row>
    <row r="25" spans="2:26" s="8" customFormat="1" x14ac:dyDescent="0.2">
      <c r="B25" s="18"/>
      <c r="C25" s="17" t="s">
        <v>67</v>
      </c>
      <c r="D25" s="16" t="s">
        <v>14</v>
      </c>
      <c r="E25" s="15" t="str">
        <f t="shared" si="0"/>
        <v>JpyLiborSwapIsdaFixAm19Y</v>
      </c>
      <c r="F25" s="14" t="str">
        <f>_xll.qlLiborSwap($E25,Currency,FixingType,$C25,Currency&amp;$D25,Discounting,Permanent,Trigger,ObjectOverwrite)</f>
        <v>JpyLiborSwapIsdaFixAm19Y#0001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257</v>
      </c>
      <c r="N25" s="287" t="s">
        <v>256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7"/>
    </row>
    <row r="26" spans="2:26" s="8" customFormat="1" x14ac:dyDescent="0.2">
      <c r="B26" s="18"/>
      <c r="C26" s="17" t="s">
        <v>66</v>
      </c>
      <c r="D26" s="16" t="s">
        <v>14</v>
      </c>
      <c r="E26" s="15" t="str">
        <f t="shared" si="0"/>
        <v>JpyLiborSwapIsdaFixAm20Y</v>
      </c>
      <c r="F26" s="14" t="str">
        <f>_xll.qlLiborSwap($E26,Currency,FixingType,$C26,Currency&amp;$D26,Discounting,Permanent,Trigger,ObjectOverwrite)</f>
        <v>JpyLiborSwapIsdaFixAm20Y#0001</v>
      </c>
      <c r="G26" s="13" t="str">
        <f>_xll.ohRangeRetrieveError(F26)</f>
        <v/>
      </c>
      <c r="H26" s="12"/>
      <c r="J26" s="289"/>
      <c r="K26" s="288"/>
      <c r="L26" s="289" t="s">
        <v>245</v>
      </c>
      <c r="M26" s="288" t="s">
        <v>254</v>
      </c>
      <c r="N26" s="287" t="s">
        <v>253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7"/>
    </row>
    <row r="27" spans="2:26" s="8" customFormat="1" x14ac:dyDescent="0.2">
      <c r="B27" s="18"/>
      <c r="C27" s="17" t="s">
        <v>65</v>
      </c>
      <c r="D27" s="16" t="s">
        <v>14</v>
      </c>
      <c r="E27" s="15" t="str">
        <f t="shared" si="0"/>
        <v>JpyLiborSwapIsdaFixAm21Y</v>
      </c>
      <c r="F27" s="14" t="e">
        <f>_xll.qlLiborSwap($E27,Currency,FixingType,$C27,Currency&amp;$D27,Discounting,Permanent,Trigger,ObjectOverwrite)</f>
        <v>#NUM!</v>
      </c>
      <c r="G27" s="13" t="str">
        <f ca="1">_xll.ohRangeRetrieveError(F27)</f>
        <v>qlLiborSwap - Cannot create object with ID 'JpyLiborSwapIsdaFixAm21Y' in cell [JPY_Market.xlsx]LiborSwapIsdaFixAm!R27C6 because an object with that ID already resides in cell [JPY_Market.xlsx]LiborSwapIsdaFixAm!R27C6</v>
      </c>
      <c r="H27" s="12"/>
      <c r="J27" s="289"/>
      <c r="K27" s="288"/>
      <c r="L27" s="289" t="s">
        <v>244</v>
      </c>
      <c r="M27" s="288" t="s">
        <v>254</v>
      </c>
      <c r="N27" s="287" t="s">
        <v>255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7"/>
    </row>
    <row r="28" spans="2:26" s="8" customFormat="1" x14ac:dyDescent="0.2">
      <c r="B28" s="18"/>
      <c r="C28" s="17" t="s">
        <v>64</v>
      </c>
      <c r="D28" s="16" t="s">
        <v>14</v>
      </c>
      <c r="E28" s="15" t="str">
        <f t="shared" si="0"/>
        <v>JpyLiborSwapIsdaFixAm22Y</v>
      </c>
      <c r="F28" s="14" t="str">
        <f>_xll.qlLiborSwap($E28,Currency,FixingType,$C28,Currency&amp;$D28,Discounting,Permanent,Trigger,ObjectOverwrite)</f>
        <v>JpyLiborSwapIsdaFixAm22Y#0001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254</v>
      </c>
      <c r="N28" s="287" t="s">
        <v>255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7"/>
    </row>
    <row r="29" spans="2:26" s="8" customFormat="1" x14ac:dyDescent="0.2">
      <c r="B29" s="18"/>
      <c r="C29" s="17" t="s">
        <v>63</v>
      </c>
      <c r="D29" s="16" t="s">
        <v>14</v>
      </c>
      <c r="E29" s="15" t="str">
        <f t="shared" si="0"/>
        <v>JpyLiborSwapIsdaFixAm23Y</v>
      </c>
      <c r="F29" s="14" t="str">
        <f>_xll.qlLiborSwap($E29,Currency,FixingType,$C29,Currency&amp;$D29,Discounting,Permanent,Trigger,ObjectOverwrite)</f>
        <v>JpyLiborSwapIsdaFixAm23Y#0001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257</v>
      </c>
      <c r="N29" s="287" t="s">
        <v>253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7"/>
    </row>
    <row r="30" spans="2:26" s="8" customFormat="1" ht="12" thickBot="1" x14ac:dyDescent="0.25">
      <c r="B30" s="18"/>
      <c r="C30" s="17" t="s">
        <v>62</v>
      </c>
      <c r="D30" s="16" t="s">
        <v>14</v>
      </c>
      <c r="E30" s="15" t="str">
        <f t="shared" si="0"/>
        <v>JpyLiborSwapIsdaFixAm24Y</v>
      </c>
      <c r="F30" s="14" t="str">
        <f>_xll.qlLiborSwap($E30,Currency,FixingType,$C30,Currency&amp;$D30,Discounting,Permanent,Trigger,ObjectOverwrite)</f>
        <v>JpyLiborSwapIsdaFixAm24Y#0001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254</v>
      </c>
      <c r="N30" s="318" t="s">
        <v>253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7"/>
    </row>
    <row r="31" spans="2:26" s="8" customFormat="1" ht="12" thickBot="1" x14ac:dyDescent="0.25">
      <c r="B31" s="18"/>
      <c r="C31" s="17" t="s">
        <v>61</v>
      </c>
      <c r="D31" s="16" t="s">
        <v>14</v>
      </c>
      <c r="E31" s="15" t="str">
        <f t="shared" si="0"/>
        <v>JpyLiborSwapIsdaFixAm25Y</v>
      </c>
      <c r="F31" s="14" t="str">
        <f>_xll.qlLiborSwap($E31,Currency,FixingType,$C31,Currency&amp;$D31,Discounting,Permanent,Trigger,ObjectOverwrite)</f>
        <v>JpyLiborSwapIsdaFixAm25Y#0001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8"/>
    </row>
    <row r="32" spans="2:26" s="8" customFormat="1" x14ac:dyDescent="0.2">
      <c r="B32" s="18"/>
      <c r="C32" s="17" t="s">
        <v>60</v>
      </c>
      <c r="D32" s="16" t="s">
        <v>14</v>
      </c>
      <c r="E32" s="15" t="str">
        <f t="shared" si="0"/>
        <v>JpyLiborSwapIsdaFixAm26Y</v>
      </c>
      <c r="F32" s="14" t="str">
        <f>_xll.qlLiborSwap($E32,Currency,FixingType,$C32,Currency&amp;$D32,Discounting,Permanent,Trigger,ObjectOverwrite)</f>
        <v>JpyLiborSwapIsdaFixAm26Y#0001</v>
      </c>
      <c r="G32" s="13" t="str">
        <f>_xll.ohRangeRetrieveError(F32)</f>
        <v/>
      </c>
      <c r="H32" s="12"/>
    </row>
    <row r="33" spans="2:8" s="8" customFormat="1" x14ac:dyDescent="0.2">
      <c r="B33" s="18"/>
      <c r="C33" s="17" t="s">
        <v>59</v>
      </c>
      <c r="D33" s="16" t="s">
        <v>14</v>
      </c>
      <c r="E33" s="15" t="str">
        <f t="shared" si="0"/>
        <v>JpyLiborSwapIsdaFixAm27Y</v>
      </c>
      <c r="F33" s="14" t="str">
        <f>_xll.qlLiborSwap($E33,Currency,FixingType,$C33,Currency&amp;$D33,Discounting,Permanent,Trigger,ObjectOverwrite)</f>
        <v>JpyLiborSwapIsdaFixAm27Y#0001</v>
      </c>
      <c r="G33" s="13" t="str">
        <f>_xll.ohRangeRetrieveError(F33)</f>
        <v/>
      </c>
      <c r="H33" s="12"/>
    </row>
    <row r="34" spans="2:8" s="8" customFormat="1" x14ac:dyDescent="0.2">
      <c r="B34" s="18"/>
      <c r="C34" s="17" t="s">
        <v>58</v>
      </c>
      <c r="D34" s="16" t="s">
        <v>14</v>
      </c>
      <c r="E34" s="15" t="str">
        <f t="shared" si="0"/>
        <v>JpyLiborSwapIsdaFixAm28Y</v>
      </c>
      <c r="F34" s="14" t="e">
        <f>_xll.qlLiborSwap($E34,Currency,FixingType,$C34,Currency&amp;$D34,Discounting,Permanent,Trigger,ObjectOverwrite)</f>
        <v>#NUM!</v>
      </c>
      <c r="G34" s="13" t="str">
        <f ca="1">_xll.ohRangeRetrieveError(F34)</f>
        <v>qlLiborSwap - Cannot create object with ID 'JpyLiborSwapIsdaFixAm28Y' in cell [JPY_Market.xlsx]LiborSwapIsdaFixAm!R34C6 because an object with that ID already resides in cell [JPY_Market.xlsx]LiborSwapIsdaFixAm!R34C6</v>
      </c>
      <c r="H34" s="12"/>
    </row>
    <row r="35" spans="2:8" s="8" customFormat="1" x14ac:dyDescent="0.2">
      <c r="B35" s="18"/>
      <c r="C35" s="17" t="s">
        <v>57</v>
      </c>
      <c r="D35" s="16" t="s">
        <v>14</v>
      </c>
      <c r="E35" s="15" t="str">
        <f t="shared" si="0"/>
        <v>JpyLiborSwapIsdaFixAm29Y</v>
      </c>
      <c r="F35" s="14" t="str">
        <f>_xll.qlLiborSwap($E35,Currency,FixingType,$C35,Currency&amp;$D35,Discounting,Permanent,Trigger,ObjectOverwrite)</f>
        <v>JpyLiborSwapIsdaFixAm29Y#0001</v>
      </c>
      <c r="G35" s="13" t="str">
        <f>_xll.ohRangeRetrieveError(F35)</f>
        <v/>
      </c>
      <c r="H35" s="12"/>
    </row>
    <row r="36" spans="2:8" s="8" customFormat="1" x14ac:dyDescent="0.2">
      <c r="B36" s="18"/>
      <c r="C36" s="17" t="s">
        <v>56</v>
      </c>
      <c r="D36" s="16" t="s">
        <v>14</v>
      </c>
      <c r="E36" s="15" t="str">
        <f t="shared" si="0"/>
        <v>JpyLiborSwapIsdaFixAm30Y</v>
      </c>
      <c r="F36" s="14" t="str">
        <f>_xll.qlLiborSwap($E36,Currency,FixingType,$C36,Currency&amp;$D36,Discounting,Permanent,Trigger,ObjectOverwrite)</f>
        <v>JpyLiborSwapIsdaFixAm30Y#0001</v>
      </c>
      <c r="G36" s="13" t="str">
        <f>_xll.ohRangeRetrieveError(F36)</f>
        <v/>
      </c>
      <c r="H36" s="12"/>
    </row>
    <row r="37" spans="2:8" s="8" customFormat="1" x14ac:dyDescent="0.2">
      <c r="B37" s="18"/>
      <c r="C37" s="17" t="s">
        <v>55</v>
      </c>
      <c r="D37" s="16" t="s">
        <v>14</v>
      </c>
      <c r="E37" s="15" t="str">
        <f t="shared" si="0"/>
        <v>JpyLiborSwapIsdaFixAm31Y</v>
      </c>
      <c r="F37" s="14" t="str">
        <f>_xll.qlLiborSwap($E37,Currency,FixingType,$C37,Currency&amp;$D37,Discounting,Permanent,Trigger,ObjectOverwrite)</f>
        <v>JpyLiborSwapIsdaFixAm31Y#0001</v>
      </c>
      <c r="G37" s="13" t="str">
        <f>_xll.ohRangeRetrieveError(F37)</f>
        <v/>
      </c>
      <c r="H37" s="12"/>
    </row>
    <row r="38" spans="2:8" s="8" customFormat="1" x14ac:dyDescent="0.2">
      <c r="B38" s="18"/>
      <c r="C38" s="17" t="s">
        <v>54</v>
      </c>
      <c r="D38" s="16" t="s">
        <v>14</v>
      </c>
      <c r="E38" s="15" t="str">
        <f t="shared" si="0"/>
        <v>JpyLiborSwapIsdaFixAm32Y</v>
      </c>
      <c r="F38" s="14" t="e">
        <f>_xll.qlLiborSwap($E38,Currency,FixingType,$C38,Currency&amp;$D38,Discounting,Permanent,Trigger,ObjectOverwrite)</f>
        <v>#NUM!</v>
      </c>
      <c r="G38" s="13" t="str">
        <f ca="1">_xll.ohRangeRetrieveError(F38)</f>
        <v>qlLiborSwap - Cannot create object with ID 'JpyLiborSwapIsdaFixAm32Y' in cell [JPY_Market.xlsx]LiborSwapIsdaFixAm!R38C6 because an object with that ID already resides in cell [JPY_Market.xlsx]LiborSwapIsdaFixAm!R38C6</v>
      </c>
      <c r="H38" s="12"/>
    </row>
    <row r="39" spans="2:8" s="8" customFormat="1" x14ac:dyDescent="0.2">
      <c r="B39" s="18"/>
      <c r="C39" s="17" t="s">
        <v>53</v>
      </c>
      <c r="D39" s="16" t="s">
        <v>14</v>
      </c>
      <c r="E39" s="15" t="str">
        <f t="shared" ref="E39:E66" si="6">PROPER(Currency)&amp;FamilyName&amp;FixingType&amp;$C39</f>
        <v>JpyLiborSwapIsdaFixAm33Y</v>
      </c>
      <c r="F39" s="14" t="str">
        <f>_xll.qlLiborSwap($E39,Currency,FixingType,$C39,Currency&amp;$D39,Discounting,Permanent,Trigger,ObjectOverwrite)</f>
        <v>JpyLiborSwapIsdaFixAm33Y#0001</v>
      </c>
      <c r="G39" s="13" t="str">
        <f>_xll.ohRangeRetrieveError(F39)</f>
        <v/>
      </c>
      <c r="H39" s="12"/>
    </row>
    <row r="40" spans="2:8" s="8" customFormat="1" x14ac:dyDescent="0.2">
      <c r="B40" s="18"/>
      <c r="C40" s="17" t="s">
        <v>52</v>
      </c>
      <c r="D40" s="16" t="s">
        <v>14</v>
      </c>
      <c r="E40" s="15" t="str">
        <f t="shared" si="6"/>
        <v>JpyLiborSwapIsdaFixAm34Y</v>
      </c>
      <c r="F40" s="14" t="str">
        <f>_xll.qlLiborSwap($E40,Currency,FixingType,$C40,Currency&amp;$D40,Discounting,Permanent,Trigger,ObjectOverwrite)</f>
        <v>JpyLiborSwapIsdaFixAm34Y#0001</v>
      </c>
      <c r="G40" s="13" t="str">
        <f>_xll.ohRangeRetrieveError(F40)</f>
        <v/>
      </c>
      <c r="H40" s="12"/>
    </row>
    <row r="41" spans="2:8" s="8" customFormat="1" x14ac:dyDescent="0.2">
      <c r="B41" s="18"/>
      <c r="C41" s="17" t="s">
        <v>51</v>
      </c>
      <c r="D41" s="16" t="s">
        <v>14</v>
      </c>
      <c r="E41" s="15" t="str">
        <f t="shared" si="6"/>
        <v>JpyLiborSwapIsdaFixAm35Y</v>
      </c>
      <c r="F41" s="14" t="e">
        <f>_xll.qlLiborSwap($E41,Currency,FixingType,$C41,Currency&amp;$D41,Discounting,Permanent,Trigger,ObjectOverwrite)</f>
        <v>#NUM!</v>
      </c>
      <c r="G41" s="13" t="str">
        <f ca="1">_xll.ohRangeRetrieveError(F41)</f>
        <v>qlLiborSwap - Cannot create object with ID 'JpyLiborSwapIsdaFixAm35Y' in cell [JPY_Market.xlsx]LiborSwapIsdaFixAm!R41C6 because an object with that ID already resides in cell [JPY_Market.xlsx]LiborSwapIsdaFixAm!R41C6</v>
      </c>
      <c r="H41" s="12"/>
    </row>
    <row r="42" spans="2:8" s="8" customFormat="1" x14ac:dyDescent="0.2">
      <c r="B42" s="18"/>
      <c r="C42" s="17" t="s">
        <v>50</v>
      </c>
      <c r="D42" s="16" t="s">
        <v>14</v>
      </c>
      <c r="E42" s="15" t="str">
        <f t="shared" si="6"/>
        <v>JpyLiborSwapIsdaFixAm36Y</v>
      </c>
      <c r="F42" s="14" t="str">
        <f>_xll.qlLiborSwap($E42,Currency,FixingType,$C42,Currency&amp;$D42,Discounting,Permanent,Trigger,ObjectOverwrite)</f>
        <v>JpyLiborSwapIsdaFixAm36Y#0001</v>
      </c>
      <c r="G42" s="13" t="str">
        <f>_xll.ohRangeRetrieveError(F42)</f>
        <v/>
      </c>
      <c r="H42" s="12"/>
    </row>
    <row r="43" spans="2:8" s="8" customFormat="1" x14ac:dyDescent="0.2">
      <c r="B43" s="18"/>
      <c r="C43" s="17" t="s">
        <v>49</v>
      </c>
      <c r="D43" s="16" t="s">
        <v>14</v>
      </c>
      <c r="E43" s="15" t="str">
        <f t="shared" si="6"/>
        <v>JpyLiborSwapIsdaFixAm37Y</v>
      </c>
      <c r="F43" s="14" t="e">
        <f>_xll.qlLiborSwap($E43,Currency,FixingType,$C43,Currency&amp;$D43,Discounting,Permanent,Trigger,ObjectOverwrite)</f>
        <v>#NUM!</v>
      </c>
      <c r="G43" s="13" t="str">
        <f ca="1">_xll.ohRangeRetrieveError(F43)</f>
        <v>qlLiborSwap - Cannot create object with ID 'JpyLiborSwapIsdaFixAm37Y' in cell [JPY_Market.xlsx]LiborSwapIsdaFixAm!R43C6 because an object with that ID already resides in cell [JPY_Market.xlsx]LiborSwapIsdaFixAm!R43C6</v>
      </c>
      <c r="H43" s="12"/>
    </row>
    <row r="44" spans="2:8" s="8" customFormat="1" x14ac:dyDescent="0.2">
      <c r="B44" s="18"/>
      <c r="C44" s="17" t="s">
        <v>48</v>
      </c>
      <c r="D44" s="16" t="s">
        <v>14</v>
      </c>
      <c r="E44" s="15" t="str">
        <f t="shared" si="6"/>
        <v>JpyLiborSwapIsdaFixAm38Y</v>
      </c>
      <c r="F44" s="14" t="str">
        <f>_xll.qlLiborSwap($E44,Currency,FixingType,$C44,Currency&amp;$D44,Discounting,Permanent,Trigger,ObjectOverwrite)</f>
        <v>JpyLiborSwapIsdaFixAm38Y#0001</v>
      </c>
      <c r="G44" s="13" t="str">
        <f>_xll.ohRangeRetrieveError(F44)</f>
        <v/>
      </c>
      <c r="H44" s="12"/>
    </row>
    <row r="45" spans="2:8" s="8" customFormat="1" x14ac:dyDescent="0.2">
      <c r="B45" s="18"/>
      <c r="C45" s="17" t="s">
        <v>47</v>
      </c>
      <c r="D45" s="16" t="s">
        <v>14</v>
      </c>
      <c r="E45" s="15" t="str">
        <f t="shared" si="6"/>
        <v>JpyLiborSwapIsdaFixAm39Y</v>
      </c>
      <c r="F45" s="14" t="e">
        <f>_xll.qlLiborSwap($E45,Currency,FixingType,$C45,Currency&amp;$D45,Discounting,Permanent,Trigger,ObjectOverwrite)</f>
        <v>#NUM!</v>
      </c>
      <c r="G45" s="13" t="str">
        <f ca="1">_xll.ohRangeRetrieveError(F45)</f>
        <v>qlLiborSwap - Cannot create object with ID 'JpyLiborSwapIsdaFixAm39Y' in cell [JPY_Market.xlsx]LiborSwapIsdaFixAm!R45C6 because an object with that ID already resides in cell [JPY_Market.xlsx]LiborSwapIsdaFixAm!R45C6</v>
      </c>
      <c r="H45" s="12"/>
    </row>
    <row r="46" spans="2:8" s="8" customFormat="1" x14ac:dyDescent="0.2">
      <c r="B46" s="18"/>
      <c r="C46" s="17" t="s">
        <v>46</v>
      </c>
      <c r="D46" s="16" t="s">
        <v>14</v>
      </c>
      <c r="E46" s="15" t="str">
        <f t="shared" si="6"/>
        <v>JpyLiborSwapIsdaFixAm40Y</v>
      </c>
      <c r="F46" s="14" t="str">
        <f>_xll.qlLiborSwap($E46,Currency,FixingType,$C46,Currency&amp;$D46,Discounting,Permanent,Trigger,ObjectOverwrite)</f>
        <v>JpyLiborSwapIsdaFixAm40Y#0001</v>
      </c>
      <c r="G46" s="13" t="str">
        <f>_xll.ohRangeRetrieveError(F46)</f>
        <v/>
      </c>
      <c r="H46" s="12"/>
    </row>
    <row r="47" spans="2:8" s="8" customFormat="1" x14ac:dyDescent="0.2">
      <c r="B47" s="18"/>
      <c r="C47" s="17" t="s">
        <v>45</v>
      </c>
      <c r="D47" s="16" t="s">
        <v>14</v>
      </c>
      <c r="E47" s="15" t="str">
        <f t="shared" si="6"/>
        <v>JpyLiborSwapIsdaFixAm41Y</v>
      </c>
      <c r="F47" s="14" t="str">
        <f>_xll.qlLiborSwap($E47,Currency,FixingType,$C47,Currency&amp;$D47,Discounting,Permanent,Trigger,ObjectOverwrite)</f>
        <v>JpyLiborSwapIsdaFixAm41Y#0001</v>
      </c>
      <c r="G47" s="13" t="str">
        <f>_xll.ohRangeRetrieveError(F47)</f>
        <v/>
      </c>
      <c r="H47" s="12"/>
    </row>
    <row r="48" spans="2:8" s="8" customFormat="1" x14ac:dyDescent="0.2">
      <c r="B48" s="18"/>
      <c r="C48" s="17" t="s">
        <v>44</v>
      </c>
      <c r="D48" s="16" t="s">
        <v>14</v>
      </c>
      <c r="E48" s="15" t="str">
        <f t="shared" si="6"/>
        <v>JpyLiborSwapIsdaFixAm42Y</v>
      </c>
      <c r="F48" s="14" t="str">
        <f>_xll.qlLiborSwap($E48,Currency,FixingType,$C48,Currency&amp;$D48,Discounting,Permanent,Trigger,ObjectOverwrite)</f>
        <v>JpyLiborSwapIsdaFixAm42Y#0001</v>
      </c>
      <c r="G48" s="13" t="str">
        <f>_xll.ohRangeRetrieveError(F48)</f>
        <v/>
      </c>
      <c r="H48" s="12"/>
    </row>
    <row r="49" spans="2:8" s="8" customFormat="1" x14ac:dyDescent="0.2">
      <c r="B49" s="18"/>
      <c r="C49" s="17" t="s">
        <v>43</v>
      </c>
      <c r="D49" s="16" t="s">
        <v>14</v>
      </c>
      <c r="E49" s="15" t="str">
        <f t="shared" si="6"/>
        <v>JpyLiborSwapIsdaFixAm43Y</v>
      </c>
      <c r="F49" s="14" t="str">
        <f>_xll.qlLiborSwap($E49,Currency,FixingType,$C49,Currency&amp;$D49,Discounting,Permanent,Trigger,ObjectOverwrite)</f>
        <v>JpyLiborSwapIsdaFixAm43Y#0001</v>
      </c>
      <c r="G49" s="13" t="str">
        <f>_xll.ohRangeRetrieveError(F49)</f>
        <v/>
      </c>
      <c r="H49" s="12"/>
    </row>
    <row r="50" spans="2:8" s="8" customFormat="1" x14ac:dyDescent="0.2">
      <c r="B50" s="18"/>
      <c r="C50" s="17" t="s">
        <v>42</v>
      </c>
      <c r="D50" s="16" t="s">
        <v>14</v>
      </c>
      <c r="E50" s="15" t="str">
        <f t="shared" si="6"/>
        <v>JpyLiborSwapIsdaFixAm44Y</v>
      </c>
      <c r="F50" s="14" t="e">
        <f>_xll.qlLiborSwap($E50,Currency,FixingType,$C50,Currency&amp;$D50,Discounting,Permanent,Trigger,ObjectOverwrite)</f>
        <v>#NUM!</v>
      </c>
      <c r="G50" s="13" t="str">
        <f ca="1">_xll.ohRangeRetrieveError(F50)</f>
        <v>qlLiborSwap - Cannot create object with ID 'JpyLiborSwapIsdaFixAm44Y' in cell [JPY_Market.xlsx]LiborSwapIsdaFixAm!R50C6 because an object with that ID already resides in cell [JPY_Market.xlsx]LiborSwapIsdaFixAm!R50C6</v>
      </c>
      <c r="H50" s="12"/>
    </row>
    <row r="51" spans="2:8" s="8" customFormat="1" x14ac:dyDescent="0.2">
      <c r="B51" s="18"/>
      <c r="C51" s="17" t="s">
        <v>41</v>
      </c>
      <c r="D51" s="16" t="s">
        <v>14</v>
      </c>
      <c r="E51" s="15" t="str">
        <f t="shared" si="6"/>
        <v>JpyLiborSwapIsdaFixAm45Y</v>
      </c>
      <c r="F51" s="14" t="str">
        <f>_xll.qlLiborSwap($E51,Currency,FixingType,$C51,Currency&amp;$D51,Discounting,Permanent,Trigger,ObjectOverwrite)</f>
        <v>JpyLiborSwapIsdaFixAm45Y#0001</v>
      </c>
      <c r="G51" s="13" t="str">
        <f>_xll.ohRangeRetrieveError(F51)</f>
        <v/>
      </c>
      <c r="H51" s="12"/>
    </row>
    <row r="52" spans="2:8" s="8" customFormat="1" x14ac:dyDescent="0.2">
      <c r="B52" s="18"/>
      <c r="C52" s="17" t="s">
        <v>40</v>
      </c>
      <c r="D52" s="16" t="s">
        <v>14</v>
      </c>
      <c r="E52" s="15" t="str">
        <f t="shared" si="6"/>
        <v>JpyLiborSwapIsdaFixAm46Y</v>
      </c>
      <c r="F52" s="14" t="e">
        <f>_xll.qlLiborSwap($E52,Currency,FixingType,$C52,Currency&amp;$D52,Discounting,Permanent,Trigger,ObjectOverwrite)</f>
        <v>#NUM!</v>
      </c>
      <c r="G52" s="13" t="str">
        <f ca="1">_xll.ohRangeRetrieveError(F52)</f>
        <v>qlLiborSwap - Cannot create object with ID 'JpyLiborSwapIsdaFixAm46Y' in cell [JPY_Market.xlsx]LiborSwapIsdaFixAm!R52C6 because an object with that ID already resides in cell [JPY_Market.xlsx]LiborSwapIsdaFixAm!R52C6</v>
      </c>
      <c r="H52" s="12"/>
    </row>
    <row r="53" spans="2:8" s="8" customFormat="1" x14ac:dyDescent="0.2">
      <c r="B53" s="18"/>
      <c r="C53" s="17" t="s">
        <v>39</v>
      </c>
      <c r="D53" s="16" t="s">
        <v>14</v>
      </c>
      <c r="E53" s="15" t="str">
        <f t="shared" si="6"/>
        <v>JpyLiborSwapIsdaFixAm47Y</v>
      </c>
      <c r="F53" s="14" t="e">
        <f>_xll.qlLiborSwap($E53,Currency,FixingType,$C53,Currency&amp;$D53,Discounting,Permanent,Trigger,ObjectOverwrite)</f>
        <v>#NUM!</v>
      </c>
      <c r="G53" s="13" t="str">
        <f ca="1">_xll.ohRangeRetrieveError(F53)</f>
        <v>qlLiborSwap - Cannot create object with ID 'JpyLiborSwapIsdaFixAm47Y' in cell [JPY_Market.xlsx]LiborSwapIsdaFixAm!R53C6 because an object with that ID already resides in cell [JPY_Market.xlsx]LiborSwapIsdaFixAm!R53C6</v>
      </c>
      <c r="H53" s="12"/>
    </row>
    <row r="54" spans="2:8" s="8" customFormat="1" x14ac:dyDescent="0.2">
      <c r="B54" s="18"/>
      <c r="C54" s="17" t="s">
        <v>38</v>
      </c>
      <c r="D54" s="16" t="s">
        <v>14</v>
      </c>
      <c r="E54" s="15" t="str">
        <f t="shared" si="6"/>
        <v>JpyLiborSwapIsdaFixAm48Y</v>
      </c>
      <c r="F54" s="14" t="str">
        <f>_xll.qlLiborSwap($E54,Currency,FixingType,$C54,Currency&amp;$D54,Discounting,Permanent,Trigger,ObjectOverwrite)</f>
        <v>JpyLiborSwapIsdaFixAm48Y#0001</v>
      </c>
      <c r="G54" s="13" t="str">
        <f>_xll.ohRangeRetrieveError(F54)</f>
        <v/>
      </c>
      <c r="H54" s="12"/>
    </row>
    <row r="55" spans="2:8" s="8" customFormat="1" x14ac:dyDescent="0.2">
      <c r="B55" s="18"/>
      <c r="C55" s="17" t="s">
        <v>37</v>
      </c>
      <c r="D55" s="16" t="s">
        <v>14</v>
      </c>
      <c r="E55" s="15" t="str">
        <f t="shared" si="6"/>
        <v>JpyLiborSwapIsdaFixAm49Y</v>
      </c>
      <c r="F55" s="14" t="str">
        <f>_xll.qlLiborSwap($E55,Currency,FixingType,$C55,Currency&amp;$D55,Discounting,Permanent,Trigger,ObjectOverwrite)</f>
        <v>JpyLiborSwapIsdaFixAm49Y#0001</v>
      </c>
      <c r="G55" s="13" t="str">
        <f>_xll.ohRangeRetrieveError(F55)</f>
        <v/>
      </c>
      <c r="H55" s="12"/>
    </row>
    <row r="56" spans="2:8" s="8" customFormat="1" x14ac:dyDescent="0.2">
      <c r="B56" s="18"/>
      <c r="C56" s="17" t="s">
        <v>36</v>
      </c>
      <c r="D56" s="16" t="s">
        <v>14</v>
      </c>
      <c r="E56" s="15" t="str">
        <f t="shared" si="6"/>
        <v>JpyLiborSwapIsdaFixAm50Y</v>
      </c>
      <c r="F56" s="14" t="e">
        <f>_xll.qlLiborSwap($E56,Currency,FixingType,$C56,Currency&amp;$D56,Discounting,Permanent,Trigger,ObjectOverwrite)</f>
        <v>#NUM!</v>
      </c>
      <c r="G56" s="13" t="str">
        <f ca="1">_xll.ohRangeRetrieveError(F56)</f>
        <v>qlLiborSwap - Cannot create object with ID 'JpyLiborSwapIsdaFixAm50Y' in cell [JPY_Market.xlsx]LiborSwapIsdaFixAm!R56C6 because an object with that ID already resides in cell [JPY_Market.xlsx]LiborSwapIsdaFixAm!R56C6</v>
      </c>
      <c r="H56" s="12"/>
    </row>
    <row r="57" spans="2:8" s="8" customFormat="1" x14ac:dyDescent="0.2">
      <c r="B57" s="18"/>
      <c r="C57" s="17" t="s">
        <v>35</v>
      </c>
      <c r="D57" s="16" t="s">
        <v>14</v>
      </c>
      <c r="E57" s="15" t="str">
        <f t="shared" si="6"/>
        <v>JpyLiborSwapIsdaFixAm51Y</v>
      </c>
      <c r="F57" s="14" t="str">
        <f>_xll.qlLiborSwap($E57,Currency,FixingType,$C57,Currency&amp;$D57,Discounting,Permanent,Trigger,ObjectOverwrite)</f>
        <v>JpyLiborSwapIsdaFixAm51Y#0001</v>
      </c>
      <c r="G57" s="13" t="str">
        <f>_xll.ohRangeRetrieveError(F57)</f>
        <v/>
      </c>
      <c r="H57" s="12"/>
    </row>
    <row r="58" spans="2:8" s="8" customFormat="1" x14ac:dyDescent="0.2">
      <c r="B58" s="18"/>
      <c r="C58" s="17" t="s">
        <v>34</v>
      </c>
      <c r="D58" s="16" t="s">
        <v>14</v>
      </c>
      <c r="E58" s="15" t="str">
        <f t="shared" si="6"/>
        <v>JpyLiborSwapIsdaFixAm52Y</v>
      </c>
      <c r="F58" s="14" t="str">
        <f>_xll.qlLiborSwap($E58,Currency,FixingType,$C58,Currency&amp;$D58,Discounting,Permanent,Trigger,ObjectOverwrite)</f>
        <v>JpyLiborSwapIsdaFixAm52Y#0001</v>
      </c>
      <c r="G58" s="13" t="str">
        <f>_xll.ohRangeRetrieveError(F58)</f>
        <v/>
      </c>
      <c r="H58" s="12"/>
    </row>
    <row r="59" spans="2:8" s="8" customFormat="1" x14ac:dyDescent="0.2">
      <c r="B59" s="18"/>
      <c r="C59" s="17" t="s">
        <v>33</v>
      </c>
      <c r="D59" s="16" t="s">
        <v>14</v>
      </c>
      <c r="E59" s="15" t="str">
        <f t="shared" si="6"/>
        <v>JpyLiborSwapIsdaFixAm53Y</v>
      </c>
      <c r="F59" s="14" t="str">
        <f>_xll.qlLiborSwap($E59,Currency,FixingType,$C59,Currency&amp;$D59,Discounting,Permanent,Trigger,ObjectOverwrite)</f>
        <v>JpyLiborSwapIsdaFixAm53Y#0001</v>
      </c>
      <c r="G59" s="13" t="str">
        <f>_xll.ohRangeRetrieveError(F59)</f>
        <v/>
      </c>
      <c r="H59" s="12"/>
    </row>
    <row r="60" spans="2:8" s="8" customFormat="1" x14ac:dyDescent="0.2">
      <c r="B60" s="18"/>
      <c r="C60" s="17" t="s">
        <v>32</v>
      </c>
      <c r="D60" s="16" t="s">
        <v>14</v>
      </c>
      <c r="E60" s="15" t="str">
        <f t="shared" si="6"/>
        <v>JpyLiborSwapIsdaFixAm54Y</v>
      </c>
      <c r="F60" s="14" t="str">
        <f>_xll.qlLiborSwap($E60,Currency,FixingType,$C60,Currency&amp;$D60,Discounting,Permanent,Trigger,ObjectOverwrite)</f>
        <v>JpyLiborSwapIsdaFixAm54Y#0001</v>
      </c>
      <c r="G60" s="13" t="str">
        <f>_xll.ohRangeRetrieveError(F60)</f>
        <v/>
      </c>
      <c r="H60" s="12"/>
    </row>
    <row r="61" spans="2:8" s="8" customFormat="1" x14ac:dyDescent="0.2">
      <c r="B61" s="18"/>
      <c r="C61" s="17" t="s">
        <v>31</v>
      </c>
      <c r="D61" s="16" t="s">
        <v>14</v>
      </c>
      <c r="E61" s="15" t="str">
        <f t="shared" si="6"/>
        <v>JpyLiborSwapIsdaFixAm55Y</v>
      </c>
      <c r="F61" s="14" t="str">
        <f>_xll.qlLiborSwap($E61,Currency,FixingType,$C61,Currency&amp;$D61,Discounting,Permanent,Trigger,ObjectOverwrite)</f>
        <v>JpyLiborSwapIsdaFixAm55Y#0001</v>
      </c>
      <c r="G61" s="13" t="str">
        <f>_xll.ohRangeRetrieveError(F61)</f>
        <v/>
      </c>
      <c r="H61" s="12"/>
    </row>
    <row r="62" spans="2:8" s="8" customFormat="1" x14ac:dyDescent="0.2">
      <c r="B62" s="18"/>
      <c r="C62" s="17" t="s">
        <v>30</v>
      </c>
      <c r="D62" s="16" t="s">
        <v>14</v>
      </c>
      <c r="E62" s="15" t="str">
        <f t="shared" si="6"/>
        <v>JpyLiborSwapIsdaFixAm56Y</v>
      </c>
      <c r="F62" s="14" t="e">
        <f>_xll.qlLiborSwap($E62,Currency,FixingType,$C62,Currency&amp;$D62,Discounting,Permanent,Trigger,ObjectOverwrite)</f>
        <v>#NUM!</v>
      </c>
      <c r="G62" s="13" t="str">
        <f ca="1">_xll.ohRangeRetrieveError(F62)</f>
        <v>qlLiborSwap - Cannot create object with ID 'JpyLiborSwapIsdaFixAm56Y' in cell [JPY_Market.xlsx]LiborSwapIsdaFixAm!R62C6 because an object with that ID already resides in cell [JPY_Market.xlsx]LiborSwapIsdaFixAm!R62C6</v>
      </c>
      <c r="H62" s="12"/>
    </row>
    <row r="63" spans="2:8" s="8" customFormat="1" x14ac:dyDescent="0.2">
      <c r="B63" s="18"/>
      <c r="C63" s="17" t="s">
        <v>29</v>
      </c>
      <c r="D63" s="16" t="s">
        <v>14</v>
      </c>
      <c r="E63" s="15" t="str">
        <f t="shared" si="6"/>
        <v>JpyLiborSwapIsdaFixAm57Y</v>
      </c>
      <c r="F63" s="14" t="str">
        <f>_xll.qlLiborSwap($E63,Currency,FixingType,$C63,Currency&amp;$D63,Discounting,Permanent,Trigger,ObjectOverwrite)</f>
        <v>JpyLiborSwapIsdaFixAm57Y#0001</v>
      </c>
      <c r="G63" s="13" t="str">
        <f>_xll.ohRangeRetrieveError(F63)</f>
        <v/>
      </c>
      <c r="H63" s="12"/>
    </row>
    <row r="64" spans="2:8" s="8" customFormat="1" x14ac:dyDescent="0.2">
      <c r="B64" s="18"/>
      <c r="C64" s="17" t="s">
        <v>28</v>
      </c>
      <c r="D64" s="16" t="s">
        <v>14</v>
      </c>
      <c r="E64" s="15" t="str">
        <f t="shared" si="6"/>
        <v>JpyLiborSwapIsdaFixAm58Y</v>
      </c>
      <c r="F64" s="14" t="e">
        <f>_xll.qlLiborSwap($E64,Currency,FixingType,$C64,Currency&amp;$D64,Discounting,Permanent,Trigger,ObjectOverwrite)</f>
        <v>#NUM!</v>
      </c>
      <c r="G64" s="13" t="str">
        <f ca="1">_xll.ohRangeRetrieveError(F64)</f>
        <v>qlLiborSwap - Cannot create object with ID 'JpyLiborSwapIsdaFixAm58Y' in cell [JPY_Market.xlsx]LiborSwapIsdaFixAm!R64C6 because an object with that ID already resides in cell [JPY_Market.xlsx]LiborSwapIsdaFixAm!R64C6</v>
      </c>
      <c r="H64" s="12"/>
    </row>
    <row r="65" spans="2:26" s="8" customFormat="1" x14ac:dyDescent="0.2">
      <c r="B65" s="18"/>
      <c r="C65" s="17" t="s">
        <v>27</v>
      </c>
      <c r="D65" s="16" t="s">
        <v>14</v>
      </c>
      <c r="E65" s="15" t="str">
        <f t="shared" si="6"/>
        <v>JpyLiborSwapIsdaFixAm59Y</v>
      </c>
      <c r="F65" s="14" t="str">
        <f>_xll.qlLiborSwap($E65,Currency,FixingType,$C65,Currency&amp;$D65,Discounting,Permanent,Trigger,ObjectOverwrite)</f>
        <v>JpyLiborSwapIsdaFixAm59Y#0001</v>
      </c>
      <c r="G65" s="13" t="str">
        <f>_xll.ohRangeRetrieveError(F65)</f>
        <v/>
      </c>
      <c r="H65" s="12"/>
    </row>
    <row r="66" spans="2:26" s="8" customFormat="1" x14ac:dyDescent="0.2">
      <c r="B66" s="18"/>
      <c r="C66" s="17" t="s">
        <v>26</v>
      </c>
      <c r="D66" s="16" t="s">
        <v>14</v>
      </c>
      <c r="E66" s="15" t="str">
        <f t="shared" si="6"/>
        <v>JpyLiborSwapIsdaFixAm60Y</v>
      </c>
      <c r="F66" s="14" t="e">
        <f>_xll.qlLiborSwap($E66,Currency,FixingType,$C66,Currency&amp;$D66,Discounting,Permanent,Trigger,ObjectOverwrite)</f>
        <v>#NUM!</v>
      </c>
      <c r="G66" s="13" t="str">
        <f ca="1">_xll.ohRangeRetrieveError(F66)</f>
        <v>qlLiborSwap - Cannot create object with ID 'JpyLiborSwapIsdaFixAm60Y' in cell [JPY_Market.xlsx]LiborSwapIsdaFixAm!R66C6 because an object with that ID already resides in cell [JPY_Market.xlsx]LiborSwapIsdaFixAm!R66C6</v>
      </c>
      <c r="H66" s="12"/>
    </row>
    <row r="67" spans="2:26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6" s="8" customFormat="1" x14ac:dyDescent="0.2"/>
    <row r="69" spans="2:26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x14ac:dyDescent="0.2"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</sheetData>
  <conditionalFormatting sqref="V7:V21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V5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05" customWidth="1"/>
    <col min="3" max="3" width="4" style="405" bestFit="1" customWidth="1"/>
    <col min="4" max="4" width="10" style="405" bestFit="1" customWidth="1"/>
    <col min="5" max="5" width="30.28515625" style="405" bestFit="1" customWidth="1"/>
    <col min="6" max="6" width="33.85546875" style="405" bestFit="1" customWidth="1"/>
    <col min="7" max="7" width="20.7109375" style="405" customWidth="1"/>
    <col min="8" max="8" width="2.7109375" style="405" customWidth="1"/>
    <col min="9" max="9" width="22.7109375" style="405" customWidth="1"/>
    <col min="10" max="16384" width="9.140625" style="405"/>
  </cols>
  <sheetData>
    <row r="1" spans="2:8" s="350" customFormat="1" ht="12" thickBot="1" x14ac:dyDescent="0.25"/>
    <row r="2" spans="2:8" s="350" customFormat="1" x14ac:dyDescent="0.2">
      <c r="B2" s="389"/>
      <c r="C2" s="353"/>
      <c r="D2" s="353"/>
      <c r="E2" s="390"/>
      <c r="F2" s="353"/>
      <c r="G2" s="353"/>
      <c r="H2" s="354"/>
    </row>
    <row r="3" spans="2:8" s="350" customFormat="1" x14ac:dyDescent="0.2">
      <c r="B3" s="391"/>
      <c r="C3" s="359"/>
      <c r="D3" s="359"/>
      <c r="E3" s="392" t="s">
        <v>25</v>
      </c>
      <c r="F3" s="393" t="s">
        <v>88</v>
      </c>
      <c r="G3" s="359"/>
      <c r="H3" s="360"/>
    </row>
    <row r="4" spans="2:8" s="350" customFormat="1" x14ac:dyDescent="0.2">
      <c r="B4" s="391"/>
      <c r="C4" s="359"/>
      <c r="D4" s="359"/>
      <c r="E4" s="392" t="s">
        <v>87</v>
      </c>
      <c r="F4" s="393" t="s">
        <v>91</v>
      </c>
      <c r="G4" s="359"/>
      <c r="H4" s="360"/>
    </row>
    <row r="5" spans="2:8" s="350" customFormat="1" x14ac:dyDescent="0.2">
      <c r="B5" s="391"/>
      <c r="C5" s="359"/>
      <c r="D5" s="359"/>
      <c r="E5" s="392" t="s">
        <v>90</v>
      </c>
      <c r="F5" s="394" t="str">
        <f>PROPER(Currency)&amp;FamilyName&amp;"6M"</f>
        <v>JpyLibor6M</v>
      </c>
      <c r="G5" s="359"/>
      <c r="H5" s="360"/>
    </row>
    <row r="6" spans="2:8" s="350" customFormat="1" x14ac:dyDescent="0.2">
      <c r="B6" s="391"/>
      <c r="C6" s="359"/>
      <c r="D6" s="359"/>
      <c r="E6" s="359"/>
      <c r="F6" s="359"/>
      <c r="G6" s="359"/>
      <c r="H6" s="360"/>
    </row>
    <row r="7" spans="2:8" s="350" customFormat="1" ht="12" x14ac:dyDescent="0.25">
      <c r="B7" s="391"/>
      <c r="C7" s="359"/>
      <c r="D7" s="395" t="s">
        <v>85</v>
      </c>
      <c r="E7" s="396" t="str">
        <f>PROPER(Currency)&amp;FamilyName2&amp;FixingType&amp;".xml"</f>
        <v>JpyLiborSwapForBasisCalc.xml</v>
      </c>
      <c r="F7" s="393" t="str">
        <f>IF(Serialize,_xll.ohObjectSave(F8:F67,SerializationPath&amp;FileName,FileOverwrite,,Serialize),"---")</f>
        <v>---</v>
      </c>
      <c r="G7" s="397" t="str">
        <f>_xll.ohRangeRetrieveError(F7)</f>
        <v/>
      </c>
      <c r="H7" s="360"/>
    </row>
    <row r="8" spans="2:8" s="350" customFormat="1" x14ac:dyDescent="0.2">
      <c r="B8" s="391"/>
      <c r="C8" s="398" t="s">
        <v>8</v>
      </c>
      <c r="D8" s="398" t="s">
        <v>14</v>
      </c>
      <c r="E8" s="399" t="str">
        <f t="shared" ref="E8:E39" si="0">PROPER(Currency)&amp;FamilyName2&amp;FixingType&amp;$C8</f>
        <v>JpyLiborSwapForBasisCalc1Y</v>
      </c>
      <c r="F8" s="400" t="e">
        <f>_xll.qlSwapIndex($E8,FixingType,C8,2,Currency,Calendar,"6M","mf","act/365",Libor!$E$12,Discounting,Permanent,Trigger,ObjectOverwrite)</f>
        <v>#VALUE!</v>
      </c>
      <c r="G8" s="397" t="str">
        <f ca="1">_xll.ohRangeRetrieveError(F8)</f>
        <v/>
      </c>
      <c r="H8" s="401"/>
    </row>
    <row r="9" spans="2:8" s="350" customFormat="1" x14ac:dyDescent="0.2">
      <c r="B9" s="391"/>
      <c r="C9" s="398" t="s">
        <v>84</v>
      </c>
      <c r="D9" s="398" t="s">
        <v>14</v>
      </c>
      <c r="E9" s="399" t="str">
        <f t="shared" si="0"/>
        <v>JpyLiborSwapForBasisCalc2Y</v>
      </c>
      <c r="F9" s="400" t="e">
        <f>_xll.qlSwapIndex($E9,FixingType,C9,2,Currency,Calendar,"6M","mf","act/365",Libor!$E$12,Discounting,Permanent,Trigger,ObjectOverwrite)</f>
        <v>#VALUE!</v>
      </c>
      <c r="G9" s="397" t="str">
        <f ca="1">_xll.ohRangeRetrieveError(F9)</f>
        <v/>
      </c>
      <c r="H9" s="401"/>
    </row>
    <row r="10" spans="2:8" s="350" customFormat="1" x14ac:dyDescent="0.2">
      <c r="B10" s="391"/>
      <c r="C10" s="398" t="s">
        <v>83</v>
      </c>
      <c r="D10" s="398" t="s">
        <v>14</v>
      </c>
      <c r="E10" s="399" t="str">
        <f t="shared" si="0"/>
        <v>JpyLiborSwapForBasisCalc3Y</v>
      </c>
      <c r="F10" s="400" t="e">
        <f>_xll.qlSwapIndex($E10,FixingType,C10,2,Currency,Calendar,"6M","mf","act/365",Libor!$E$12,Discounting,Permanent,Trigger,ObjectOverwrite)</f>
        <v>#VALUE!</v>
      </c>
      <c r="G10" s="397" t="str">
        <f ca="1">_xll.ohRangeRetrieveError(F10)</f>
        <v/>
      </c>
      <c r="H10" s="401"/>
    </row>
    <row r="11" spans="2:8" s="350" customFormat="1" x14ac:dyDescent="0.2">
      <c r="B11" s="391"/>
      <c r="C11" s="398" t="s">
        <v>82</v>
      </c>
      <c r="D11" s="398" t="s">
        <v>14</v>
      </c>
      <c r="E11" s="399" t="str">
        <f t="shared" si="0"/>
        <v>JpyLiborSwapForBasisCalc4Y</v>
      </c>
      <c r="F11" s="400" t="e">
        <f>_xll.qlSwapIndex($E11,FixingType,C11,2,Currency,Calendar,"6M","mf","act/365",Libor!$E$12,Discounting,Permanent,Trigger,ObjectOverwrite)</f>
        <v>#VALUE!</v>
      </c>
      <c r="G11" s="397" t="str">
        <f ca="1">_xll.ohRangeRetrieveError(F11)</f>
        <v/>
      </c>
      <c r="H11" s="401"/>
    </row>
    <row r="12" spans="2:8" s="350" customFormat="1" x14ac:dyDescent="0.2">
      <c r="B12" s="391"/>
      <c r="C12" s="398" t="s">
        <v>81</v>
      </c>
      <c r="D12" s="398" t="s">
        <v>14</v>
      </c>
      <c r="E12" s="399" t="str">
        <f t="shared" si="0"/>
        <v>JpyLiborSwapForBasisCalc5Y</v>
      </c>
      <c r="F12" s="400" t="e">
        <f>_xll.qlSwapIndex($E12,FixingType,C12,2,Currency,Calendar,"6M","mf","act/365",Libor!$E$12,Discounting,Permanent,Trigger,ObjectOverwrite)</f>
        <v>#VALUE!</v>
      </c>
      <c r="G12" s="397" t="str">
        <f ca="1">_xll.ohRangeRetrieveError(F12)</f>
        <v/>
      </c>
      <c r="H12" s="401"/>
    </row>
    <row r="13" spans="2:8" s="350" customFormat="1" x14ac:dyDescent="0.2">
      <c r="B13" s="391"/>
      <c r="C13" s="398" t="s">
        <v>80</v>
      </c>
      <c r="D13" s="398" t="s">
        <v>14</v>
      </c>
      <c r="E13" s="399" t="str">
        <f t="shared" si="0"/>
        <v>JpyLiborSwapForBasisCalc6Y</v>
      </c>
      <c r="F13" s="400" t="e">
        <f>_xll.qlSwapIndex($E13,FixingType,C13,2,Currency,Calendar,"6M","mf","act/365",Libor!$E$12,Discounting,Permanent,Trigger,ObjectOverwrite)</f>
        <v>#VALUE!</v>
      </c>
      <c r="G13" s="397" t="str">
        <f ca="1">_xll.ohRangeRetrieveError(F13)</f>
        <v/>
      </c>
      <c r="H13" s="401"/>
    </row>
    <row r="14" spans="2:8" s="350" customFormat="1" x14ac:dyDescent="0.2">
      <c r="B14" s="391"/>
      <c r="C14" s="398" t="s">
        <v>79</v>
      </c>
      <c r="D14" s="398" t="s">
        <v>14</v>
      </c>
      <c r="E14" s="399" t="str">
        <f t="shared" si="0"/>
        <v>JpyLiborSwapForBasisCalc7Y</v>
      </c>
      <c r="F14" s="400" t="e">
        <f>_xll.qlSwapIndex($E14,FixingType,C14,2,Currency,Calendar,"6M","mf","act/365",Libor!$E$12,Discounting,Permanent,Trigger,ObjectOverwrite)</f>
        <v>#VALUE!</v>
      </c>
      <c r="G14" s="397" t="str">
        <f ca="1">_xll.ohRangeRetrieveError(F14)</f>
        <v/>
      </c>
      <c r="H14" s="401"/>
    </row>
    <row r="15" spans="2:8" s="350" customFormat="1" x14ac:dyDescent="0.2">
      <c r="B15" s="391"/>
      <c r="C15" s="398" t="s">
        <v>78</v>
      </c>
      <c r="D15" s="398" t="s">
        <v>14</v>
      </c>
      <c r="E15" s="399" t="str">
        <f t="shared" si="0"/>
        <v>JpyLiborSwapForBasisCalc8Y</v>
      </c>
      <c r="F15" s="400" t="e">
        <f>_xll.qlSwapIndex($E15,FixingType,C15,2,Currency,Calendar,"6M","mf","act/365",Libor!$E$12,Discounting,Permanent,Trigger,ObjectOverwrite)</f>
        <v>#VALUE!</v>
      </c>
      <c r="G15" s="397" t="str">
        <f ca="1">_xll.ohRangeRetrieveError(F15)</f>
        <v/>
      </c>
      <c r="H15" s="401"/>
    </row>
    <row r="16" spans="2:8" s="350" customFormat="1" x14ac:dyDescent="0.2">
      <c r="B16" s="391"/>
      <c r="C16" s="398" t="s">
        <v>77</v>
      </c>
      <c r="D16" s="398" t="s">
        <v>14</v>
      </c>
      <c r="E16" s="399" t="str">
        <f t="shared" si="0"/>
        <v>JpyLiborSwapForBasisCalc9Y</v>
      </c>
      <c r="F16" s="400" t="e">
        <f>_xll.qlSwapIndex($E16,FixingType,C16,2,Currency,Calendar,"6M","mf","act/365",Libor!$E$12,Discounting,Permanent,Trigger,ObjectOverwrite)</f>
        <v>#VALUE!</v>
      </c>
      <c r="G16" s="397" t="str">
        <f ca="1">_xll.ohRangeRetrieveError(F16)</f>
        <v/>
      </c>
      <c r="H16" s="401"/>
    </row>
    <row r="17" spans="2:8" s="350" customFormat="1" x14ac:dyDescent="0.2">
      <c r="B17" s="391"/>
      <c r="C17" s="398" t="s">
        <v>76</v>
      </c>
      <c r="D17" s="398" t="s">
        <v>14</v>
      </c>
      <c r="E17" s="399" t="str">
        <f t="shared" si="0"/>
        <v>JpyLiborSwapForBasisCalc10Y</v>
      </c>
      <c r="F17" s="400" t="e">
        <f>_xll.qlSwapIndex($E17,FixingType,C17,2,Currency,Calendar,"6M","mf","act/365",Libor!$E$12,Discounting,Permanent,Trigger,ObjectOverwrite)</f>
        <v>#VALUE!</v>
      </c>
      <c r="G17" s="397" t="str">
        <f ca="1">_xll.ohRangeRetrieveError(F17)</f>
        <v/>
      </c>
      <c r="H17" s="401"/>
    </row>
    <row r="18" spans="2:8" s="350" customFormat="1" x14ac:dyDescent="0.2">
      <c r="B18" s="391"/>
      <c r="C18" s="398" t="s">
        <v>75</v>
      </c>
      <c r="D18" s="398" t="s">
        <v>14</v>
      </c>
      <c r="E18" s="399" t="str">
        <f t="shared" si="0"/>
        <v>JpyLiborSwapForBasisCalc11Y</v>
      </c>
      <c r="F18" s="400" t="e">
        <f>_xll.qlSwapIndex($E18,FixingType,C18,2,Currency,Calendar,"6M","mf","act/365",Libor!$E$12,Discounting,Permanent,Trigger,ObjectOverwrite)</f>
        <v>#VALUE!</v>
      </c>
      <c r="G18" s="397" t="str">
        <f ca="1">_xll.ohRangeRetrieveError(F18)</f>
        <v/>
      </c>
      <c r="H18" s="401"/>
    </row>
    <row r="19" spans="2:8" s="350" customFormat="1" x14ac:dyDescent="0.2">
      <c r="B19" s="391"/>
      <c r="C19" s="398" t="s">
        <v>74</v>
      </c>
      <c r="D19" s="398" t="s">
        <v>14</v>
      </c>
      <c r="E19" s="399" t="str">
        <f t="shared" si="0"/>
        <v>JpyLiborSwapForBasisCalc12Y</v>
      </c>
      <c r="F19" s="400" t="e">
        <f>_xll.qlSwapIndex($E19,FixingType,C19,2,Currency,Calendar,"6M","mf","act/365",Libor!$E$12,Discounting,Permanent,Trigger,ObjectOverwrite)</f>
        <v>#VALUE!</v>
      </c>
      <c r="G19" s="397" t="str">
        <f ca="1">_xll.ohRangeRetrieveError(F19)</f>
        <v/>
      </c>
      <c r="H19" s="401"/>
    </row>
    <row r="20" spans="2:8" s="350" customFormat="1" x14ac:dyDescent="0.2">
      <c r="B20" s="391"/>
      <c r="C20" s="398" t="s">
        <v>73</v>
      </c>
      <c r="D20" s="398" t="s">
        <v>14</v>
      </c>
      <c r="E20" s="399" t="str">
        <f t="shared" si="0"/>
        <v>JpyLiborSwapForBasisCalc13Y</v>
      </c>
      <c r="F20" s="400" t="e">
        <f>_xll.qlSwapIndex($E20,FixingType,C20,2,Currency,Calendar,"6M","mf","act/365",Libor!$E$12,Discounting,Permanent,Trigger,ObjectOverwrite)</f>
        <v>#VALUE!</v>
      </c>
      <c r="G20" s="397" t="str">
        <f ca="1">_xll.ohRangeRetrieveError(F20)</f>
        <v/>
      </c>
      <c r="H20" s="401"/>
    </row>
    <row r="21" spans="2:8" s="350" customFormat="1" x14ac:dyDescent="0.2">
      <c r="B21" s="391"/>
      <c r="C21" s="398" t="s">
        <v>72</v>
      </c>
      <c r="D21" s="398" t="s">
        <v>14</v>
      </c>
      <c r="E21" s="399" t="str">
        <f t="shared" si="0"/>
        <v>JpyLiborSwapForBasisCalc14Y</v>
      </c>
      <c r="F21" s="400" t="e">
        <f>_xll.qlSwapIndex($E21,FixingType,C21,2,Currency,Calendar,"6M","mf","act/365",Libor!$E$12,Discounting,Permanent,Trigger,ObjectOverwrite)</f>
        <v>#VALUE!</v>
      </c>
      <c r="G21" s="397" t="str">
        <f ca="1">_xll.ohRangeRetrieveError(F21)</f>
        <v/>
      </c>
      <c r="H21" s="401"/>
    </row>
    <row r="22" spans="2:8" s="350" customFormat="1" x14ac:dyDescent="0.2">
      <c r="B22" s="391"/>
      <c r="C22" s="398" t="s">
        <v>71</v>
      </c>
      <c r="D22" s="398" t="s">
        <v>14</v>
      </c>
      <c r="E22" s="399" t="str">
        <f t="shared" si="0"/>
        <v>JpyLiborSwapForBasisCalc15Y</v>
      </c>
      <c r="F22" s="400" t="e">
        <f>_xll.qlSwapIndex($E22,FixingType,C22,2,Currency,Calendar,"6M","mf","act/365",Libor!$E$12,Discounting,Permanent,Trigger,ObjectOverwrite)</f>
        <v>#VALUE!</v>
      </c>
      <c r="G22" s="397" t="str">
        <f ca="1">_xll.ohRangeRetrieveError(F22)</f>
        <v/>
      </c>
      <c r="H22" s="401"/>
    </row>
    <row r="23" spans="2:8" s="350" customFormat="1" x14ac:dyDescent="0.2">
      <c r="B23" s="391"/>
      <c r="C23" s="398" t="s">
        <v>70</v>
      </c>
      <c r="D23" s="398" t="s">
        <v>14</v>
      </c>
      <c r="E23" s="399" t="str">
        <f t="shared" si="0"/>
        <v>JpyLiborSwapForBasisCalc16Y</v>
      </c>
      <c r="F23" s="400" t="e">
        <f>_xll.qlSwapIndex($E23,FixingType,C23,2,Currency,Calendar,"6M","mf","act/365",Libor!$E$12,Discounting,Permanent,Trigger,ObjectOverwrite)</f>
        <v>#VALUE!</v>
      </c>
      <c r="G23" s="397" t="str">
        <f ca="1">_xll.ohRangeRetrieveError(F23)</f>
        <v/>
      </c>
      <c r="H23" s="401"/>
    </row>
    <row r="24" spans="2:8" s="350" customFormat="1" x14ac:dyDescent="0.2">
      <c r="B24" s="391"/>
      <c r="C24" s="398" t="s">
        <v>69</v>
      </c>
      <c r="D24" s="398" t="s">
        <v>14</v>
      </c>
      <c r="E24" s="399" t="str">
        <f t="shared" si="0"/>
        <v>JpyLiborSwapForBasisCalc17Y</v>
      </c>
      <c r="F24" s="400" t="e">
        <f>_xll.qlSwapIndex($E24,FixingType,C24,2,Currency,Calendar,"6M","mf","act/365",Libor!$E$12,Discounting,Permanent,Trigger,ObjectOverwrite)</f>
        <v>#VALUE!</v>
      </c>
      <c r="G24" s="397" t="str">
        <f ca="1">_xll.ohRangeRetrieveError(F24)</f>
        <v/>
      </c>
      <c r="H24" s="401"/>
    </row>
    <row r="25" spans="2:8" s="350" customFormat="1" x14ac:dyDescent="0.2">
      <c r="B25" s="391"/>
      <c r="C25" s="398" t="s">
        <v>68</v>
      </c>
      <c r="D25" s="398" t="s">
        <v>14</v>
      </c>
      <c r="E25" s="399" t="str">
        <f t="shared" si="0"/>
        <v>JpyLiborSwapForBasisCalc18Y</v>
      </c>
      <c r="F25" s="400" t="e">
        <f>_xll.qlSwapIndex($E25,FixingType,C25,2,Currency,Calendar,"6M","mf","act/365",Libor!$E$12,Discounting,Permanent,Trigger,ObjectOverwrite)</f>
        <v>#VALUE!</v>
      </c>
      <c r="G25" s="397" t="str">
        <f ca="1">_xll.ohRangeRetrieveError(F25)</f>
        <v/>
      </c>
      <c r="H25" s="401"/>
    </row>
    <row r="26" spans="2:8" s="350" customFormat="1" x14ac:dyDescent="0.2">
      <c r="B26" s="391"/>
      <c r="C26" s="398" t="s">
        <v>67</v>
      </c>
      <c r="D26" s="398" t="s">
        <v>14</v>
      </c>
      <c r="E26" s="399" t="str">
        <f t="shared" si="0"/>
        <v>JpyLiborSwapForBasisCalc19Y</v>
      </c>
      <c r="F26" s="400" t="e">
        <f>_xll.qlSwapIndex($E26,FixingType,C26,2,Currency,Calendar,"6M","mf","act/365",Libor!$E$12,Discounting,Permanent,Trigger,ObjectOverwrite)</f>
        <v>#VALUE!</v>
      </c>
      <c r="G26" s="397" t="str">
        <f ca="1">_xll.ohRangeRetrieveError(F26)</f>
        <v/>
      </c>
      <c r="H26" s="401"/>
    </row>
    <row r="27" spans="2:8" s="350" customFormat="1" x14ac:dyDescent="0.2">
      <c r="B27" s="391"/>
      <c r="C27" s="398" t="s">
        <v>66</v>
      </c>
      <c r="D27" s="398" t="s">
        <v>14</v>
      </c>
      <c r="E27" s="399" t="str">
        <f t="shared" si="0"/>
        <v>JpyLiborSwapForBasisCalc20Y</v>
      </c>
      <c r="F27" s="400" t="e">
        <f>_xll.qlSwapIndex($E27,FixingType,C27,2,Currency,Calendar,"6M","mf","act/365",Libor!$E$12,Discounting,Permanent,Trigger,ObjectOverwrite)</f>
        <v>#VALUE!</v>
      </c>
      <c r="G27" s="397" t="str">
        <f ca="1">_xll.ohRangeRetrieveError(F27)</f>
        <v/>
      </c>
      <c r="H27" s="401"/>
    </row>
    <row r="28" spans="2:8" s="350" customFormat="1" x14ac:dyDescent="0.2">
      <c r="B28" s="391"/>
      <c r="C28" s="398" t="s">
        <v>65</v>
      </c>
      <c r="D28" s="398" t="s">
        <v>14</v>
      </c>
      <c r="E28" s="399" t="str">
        <f t="shared" si="0"/>
        <v>JpyLiborSwapForBasisCalc21Y</v>
      </c>
      <c r="F28" s="400" t="e">
        <f>_xll.qlSwapIndex($E28,FixingType,C28,2,Currency,Calendar,"6M","mf","act/365",Libor!$E$12,Discounting,Permanent,Trigger,ObjectOverwrite)</f>
        <v>#VALUE!</v>
      </c>
      <c r="G28" s="397" t="str">
        <f ca="1">_xll.ohRangeRetrieveError(F28)</f>
        <v/>
      </c>
      <c r="H28" s="401"/>
    </row>
    <row r="29" spans="2:8" s="350" customFormat="1" x14ac:dyDescent="0.2">
      <c r="B29" s="391"/>
      <c r="C29" s="398" t="s">
        <v>64</v>
      </c>
      <c r="D29" s="398" t="s">
        <v>14</v>
      </c>
      <c r="E29" s="399" t="str">
        <f t="shared" si="0"/>
        <v>JpyLiborSwapForBasisCalc22Y</v>
      </c>
      <c r="F29" s="400" t="e">
        <f>_xll.qlSwapIndex($E29,FixingType,C29,2,Currency,Calendar,"6M","mf","act/365",Libor!$E$12,Discounting,Permanent,Trigger,ObjectOverwrite)</f>
        <v>#VALUE!</v>
      </c>
      <c r="G29" s="397" t="str">
        <f ca="1">_xll.ohRangeRetrieveError(F29)</f>
        <v/>
      </c>
      <c r="H29" s="401"/>
    </row>
    <row r="30" spans="2:8" s="350" customFormat="1" x14ac:dyDescent="0.2">
      <c r="B30" s="391"/>
      <c r="C30" s="398" t="s">
        <v>63</v>
      </c>
      <c r="D30" s="398" t="s">
        <v>14</v>
      </c>
      <c r="E30" s="399" t="str">
        <f t="shared" si="0"/>
        <v>JpyLiborSwapForBasisCalc23Y</v>
      </c>
      <c r="F30" s="400" t="e">
        <f>_xll.qlSwapIndex($E30,FixingType,C30,2,Currency,Calendar,"6M","mf","act/365",Libor!$E$12,Discounting,Permanent,Trigger,ObjectOverwrite)</f>
        <v>#VALUE!</v>
      </c>
      <c r="G30" s="397" t="str">
        <f ca="1">_xll.ohRangeRetrieveError(F30)</f>
        <v/>
      </c>
      <c r="H30" s="401"/>
    </row>
    <row r="31" spans="2:8" s="350" customFormat="1" x14ac:dyDescent="0.2">
      <c r="B31" s="391"/>
      <c r="C31" s="398" t="s">
        <v>62</v>
      </c>
      <c r="D31" s="398" t="s">
        <v>14</v>
      </c>
      <c r="E31" s="399" t="str">
        <f t="shared" si="0"/>
        <v>JpyLiborSwapForBasisCalc24Y</v>
      </c>
      <c r="F31" s="400" t="e">
        <f>_xll.qlSwapIndex($E31,FixingType,C31,2,Currency,Calendar,"6M","mf","act/365",Libor!$E$12,Discounting,Permanent,Trigger,ObjectOverwrite)</f>
        <v>#VALUE!</v>
      </c>
      <c r="G31" s="397" t="str">
        <f ca="1">_xll.ohRangeRetrieveError(F31)</f>
        <v/>
      </c>
      <c r="H31" s="401"/>
    </row>
    <row r="32" spans="2:8" s="350" customFormat="1" x14ac:dyDescent="0.2">
      <c r="B32" s="391"/>
      <c r="C32" s="398" t="s">
        <v>61</v>
      </c>
      <c r="D32" s="398" t="s">
        <v>14</v>
      </c>
      <c r="E32" s="399" t="str">
        <f t="shared" si="0"/>
        <v>JpyLiborSwapForBasisCalc25Y</v>
      </c>
      <c r="F32" s="400" t="e">
        <f>_xll.qlSwapIndex($E32,FixingType,C32,2,Currency,Calendar,"6M","mf","act/365",Libor!$E$12,Discounting,Permanent,Trigger,ObjectOverwrite)</f>
        <v>#VALUE!</v>
      </c>
      <c r="G32" s="397" t="str">
        <f ca="1">_xll.ohRangeRetrieveError(F32)</f>
        <v/>
      </c>
      <c r="H32" s="401"/>
    </row>
    <row r="33" spans="2:8" s="350" customFormat="1" x14ac:dyDescent="0.2">
      <c r="B33" s="391"/>
      <c r="C33" s="398" t="s">
        <v>60</v>
      </c>
      <c r="D33" s="398" t="s">
        <v>14</v>
      </c>
      <c r="E33" s="399" t="str">
        <f t="shared" si="0"/>
        <v>JpyLiborSwapForBasisCalc26Y</v>
      </c>
      <c r="F33" s="400" t="e">
        <f>_xll.qlSwapIndex($E33,FixingType,C33,2,Currency,Calendar,"6M","mf","act/365",Libor!$E$12,Discounting,Permanent,Trigger,ObjectOverwrite)</f>
        <v>#VALUE!</v>
      </c>
      <c r="G33" s="397" t="str">
        <f ca="1">_xll.ohRangeRetrieveError(F33)</f>
        <v/>
      </c>
      <c r="H33" s="401"/>
    </row>
    <row r="34" spans="2:8" s="350" customFormat="1" x14ac:dyDescent="0.2">
      <c r="B34" s="391"/>
      <c r="C34" s="398" t="s">
        <v>59</v>
      </c>
      <c r="D34" s="398" t="s">
        <v>14</v>
      </c>
      <c r="E34" s="399" t="str">
        <f t="shared" si="0"/>
        <v>JpyLiborSwapForBasisCalc27Y</v>
      </c>
      <c r="F34" s="400" t="e">
        <f>_xll.qlSwapIndex($E34,FixingType,C34,2,Currency,Calendar,"6M","mf","act/365",Libor!$E$12,Discounting,Permanent,Trigger,ObjectOverwrite)</f>
        <v>#VALUE!</v>
      </c>
      <c r="G34" s="397" t="str">
        <f ca="1">_xll.ohRangeRetrieveError(F34)</f>
        <v/>
      </c>
      <c r="H34" s="401"/>
    </row>
    <row r="35" spans="2:8" s="350" customFormat="1" x14ac:dyDescent="0.2">
      <c r="B35" s="391"/>
      <c r="C35" s="398" t="s">
        <v>58</v>
      </c>
      <c r="D35" s="398" t="s">
        <v>14</v>
      </c>
      <c r="E35" s="399" t="str">
        <f t="shared" si="0"/>
        <v>JpyLiborSwapForBasisCalc28Y</v>
      </c>
      <c r="F35" s="400" t="e">
        <f>_xll.qlSwapIndex($E35,FixingType,C35,2,Currency,Calendar,"6M","mf","act/365",Libor!$E$12,Discounting,Permanent,Trigger,ObjectOverwrite)</f>
        <v>#VALUE!</v>
      </c>
      <c r="G35" s="397" t="str">
        <f ca="1">_xll.ohRangeRetrieveError(F35)</f>
        <v/>
      </c>
      <c r="H35" s="401"/>
    </row>
    <row r="36" spans="2:8" s="350" customFormat="1" x14ac:dyDescent="0.2">
      <c r="B36" s="391"/>
      <c r="C36" s="398" t="s">
        <v>57</v>
      </c>
      <c r="D36" s="398" t="s">
        <v>14</v>
      </c>
      <c r="E36" s="399" t="str">
        <f t="shared" si="0"/>
        <v>JpyLiborSwapForBasisCalc29Y</v>
      </c>
      <c r="F36" s="400" t="e">
        <f>_xll.qlSwapIndex($E36,FixingType,C36,2,Currency,Calendar,"6M","mf","act/365",Libor!$E$12,Discounting,Permanent,Trigger,ObjectOverwrite)</f>
        <v>#VALUE!</v>
      </c>
      <c r="G36" s="397" t="str">
        <f ca="1">_xll.ohRangeRetrieveError(F36)</f>
        <v/>
      </c>
      <c r="H36" s="401"/>
    </row>
    <row r="37" spans="2:8" s="350" customFormat="1" x14ac:dyDescent="0.2">
      <c r="B37" s="391"/>
      <c r="C37" s="398" t="s">
        <v>56</v>
      </c>
      <c r="D37" s="398" t="s">
        <v>14</v>
      </c>
      <c r="E37" s="399" t="str">
        <f t="shared" si="0"/>
        <v>JpyLiborSwapForBasisCalc30Y</v>
      </c>
      <c r="F37" s="400" t="e">
        <f>_xll.qlSwapIndex($E37,FixingType,C37,2,Currency,Calendar,"6M","mf","act/365",Libor!$E$12,Discounting,Permanent,Trigger,ObjectOverwrite)</f>
        <v>#VALUE!</v>
      </c>
      <c r="G37" s="397" t="str">
        <f ca="1">_xll.ohRangeRetrieveError(F37)</f>
        <v/>
      </c>
      <c r="H37" s="401"/>
    </row>
    <row r="38" spans="2:8" s="350" customFormat="1" x14ac:dyDescent="0.2">
      <c r="B38" s="391"/>
      <c r="C38" s="398" t="s">
        <v>55</v>
      </c>
      <c r="D38" s="398" t="s">
        <v>14</v>
      </c>
      <c r="E38" s="399" t="str">
        <f t="shared" si="0"/>
        <v>JpyLiborSwapForBasisCalc31Y</v>
      </c>
      <c r="F38" s="400" t="e">
        <f>_xll.qlSwapIndex($E38,FixingType,C38,2,Currency,Calendar,"6M","mf","act/365",Libor!$E$12,Discounting,Permanent,Trigger,ObjectOverwrite)</f>
        <v>#VALUE!</v>
      </c>
      <c r="G38" s="397" t="str">
        <f ca="1">_xll.ohRangeRetrieveError(F38)</f>
        <v/>
      </c>
      <c r="H38" s="401"/>
    </row>
    <row r="39" spans="2:8" s="350" customFormat="1" x14ac:dyDescent="0.2">
      <c r="B39" s="391"/>
      <c r="C39" s="398" t="s">
        <v>54</v>
      </c>
      <c r="D39" s="398" t="s">
        <v>14</v>
      </c>
      <c r="E39" s="399" t="str">
        <f t="shared" si="0"/>
        <v>JpyLiborSwapForBasisCalc32Y</v>
      </c>
      <c r="F39" s="400" t="e">
        <f>_xll.qlSwapIndex($E39,FixingType,C39,2,Currency,Calendar,"6M","mf","act/365",Libor!$E$12,Discounting,Permanent,Trigger,ObjectOverwrite)</f>
        <v>#VALUE!</v>
      </c>
      <c r="G39" s="397" t="str">
        <f ca="1">_xll.ohRangeRetrieveError(F39)</f>
        <v/>
      </c>
      <c r="H39" s="401"/>
    </row>
    <row r="40" spans="2:8" s="350" customFormat="1" x14ac:dyDescent="0.2">
      <c r="B40" s="391"/>
      <c r="C40" s="398" t="s">
        <v>53</v>
      </c>
      <c r="D40" s="398" t="s">
        <v>14</v>
      </c>
      <c r="E40" s="399" t="str">
        <f t="shared" ref="E40:E67" si="1">PROPER(Currency)&amp;FamilyName2&amp;FixingType&amp;$C40</f>
        <v>JpyLiborSwapForBasisCalc33Y</v>
      </c>
      <c r="F40" s="400" t="e">
        <f>_xll.qlSwapIndex($E40,FixingType,C40,2,Currency,Calendar,"6M","mf","act/365",Libor!$E$12,Discounting,Permanent,Trigger,ObjectOverwrite)</f>
        <v>#VALUE!</v>
      </c>
      <c r="G40" s="397" t="str">
        <f ca="1">_xll.ohRangeRetrieveError(F40)</f>
        <v/>
      </c>
      <c r="H40" s="401"/>
    </row>
    <row r="41" spans="2:8" s="350" customFormat="1" x14ac:dyDescent="0.2">
      <c r="B41" s="391"/>
      <c r="C41" s="398" t="s">
        <v>52</v>
      </c>
      <c r="D41" s="398" t="s">
        <v>14</v>
      </c>
      <c r="E41" s="399" t="str">
        <f t="shared" si="1"/>
        <v>JpyLiborSwapForBasisCalc34Y</v>
      </c>
      <c r="F41" s="400" t="e">
        <f>_xll.qlSwapIndex($E41,FixingType,C41,2,Currency,Calendar,"6M","mf","act/365",Libor!$E$12,Discounting,Permanent,Trigger,ObjectOverwrite)</f>
        <v>#VALUE!</v>
      </c>
      <c r="G41" s="397" t="str">
        <f ca="1">_xll.ohRangeRetrieveError(F41)</f>
        <v/>
      </c>
      <c r="H41" s="401"/>
    </row>
    <row r="42" spans="2:8" s="350" customFormat="1" x14ac:dyDescent="0.2">
      <c r="B42" s="391"/>
      <c r="C42" s="398" t="s">
        <v>51</v>
      </c>
      <c r="D42" s="398" t="s">
        <v>14</v>
      </c>
      <c r="E42" s="399" t="str">
        <f t="shared" si="1"/>
        <v>JpyLiborSwapForBasisCalc35Y</v>
      </c>
      <c r="F42" s="400" t="e">
        <f>_xll.qlSwapIndex($E42,FixingType,C42,2,Currency,Calendar,"6M","mf","act/365",Libor!$E$12,Discounting,Permanent,Trigger,ObjectOverwrite)</f>
        <v>#VALUE!</v>
      </c>
      <c r="G42" s="397" t="str">
        <f ca="1">_xll.ohRangeRetrieveError(F42)</f>
        <v/>
      </c>
      <c r="H42" s="401"/>
    </row>
    <row r="43" spans="2:8" s="350" customFormat="1" x14ac:dyDescent="0.2">
      <c r="B43" s="391"/>
      <c r="C43" s="398" t="s">
        <v>50</v>
      </c>
      <c r="D43" s="398" t="s">
        <v>14</v>
      </c>
      <c r="E43" s="399" t="str">
        <f t="shared" si="1"/>
        <v>JpyLiborSwapForBasisCalc36Y</v>
      </c>
      <c r="F43" s="400" t="e">
        <f>_xll.qlSwapIndex($E43,FixingType,C43,2,Currency,Calendar,"6M","mf","act/365",Libor!$E$12,Discounting,Permanent,Trigger,ObjectOverwrite)</f>
        <v>#VALUE!</v>
      </c>
      <c r="G43" s="397" t="str">
        <f ca="1">_xll.ohRangeRetrieveError(F43)</f>
        <v/>
      </c>
      <c r="H43" s="401"/>
    </row>
    <row r="44" spans="2:8" s="350" customFormat="1" x14ac:dyDescent="0.2">
      <c r="B44" s="391"/>
      <c r="C44" s="398" t="s">
        <v>49</v>
      </c>
      <c r="D44" s="398" t="s">
        <v>14</v>
      </c>
      <c r="E44" s="399" t="str">
        <f t="shared" si="1"/>
        <v>JpyLiborSwapForBasisCalc37Y</v>
      </c>
      <c r="F44" s="400" t="e">
        <f>_xll.qlSwapIndex($E44,FixingType,C44,2,Currency,Calendar,"6M","mf","act/365",Libor!$E$12,Discounting,Permanent,Trigger,ObjectOverwrite)</f>
        <v>#VALUE!</v>
      </c>
      <c r="G44" s="397" t="str">
        <f ca="1">_xll.ohRangeRetrieveError(F44)</f>
        <v/>
      </c>
      <c r="H44" s="401"/>
    </row>
    <row r="45" spans="2:8" s="350" customFormat="1" x14ac:dyDescent="0.2">
      <c r="B45" s="391"/>
      <c r="C45" s="398" t="s">
        <v>48</v>
      </c>
      <c r="D45" s="398" t="s">
        <v>14</v>
      </c>
      <c r="E45" s="399" t="str">
        <f t="shared" si="1"/>
        <v>JpyLiborSwapForBasisCalc38Y</v>
      </c>
      <c r="F45" s="400" t="e">
        <f>_xll.qlSwapIndex($E45,FixingType,C45,2,Currency,Calendar,"6M","mf","act/365",Libor!$E$12,Discounting,Permanent,Trigger,ObjectOverwrite)</f>
        <v>#VALUE!</v>
      </c>
      <c r="G45" s="397" t="str">
        <f ca="1">_xll.ohRangeRetrieveError(F45)</f>
        <v/>
      </c>
      <c r="H45" s="401"/>
    </row>
    <row r="46" spans="2:8" s="350" customFormat="1" x14ac:dyDescent="0.2">
      <c r="B46" s="391"/>
      <c r="C46" s="398" t="s">
        <v>47</v>
      </c>
      <c r="D46" s="398" t="s">
        <v>14</v>
      </c>
      <c r="E46" s="399" t="str">
        <f t="shared" si="1"/>
        <v>JpyLiborSwapForBasisCalc39Y</v>
      </c>
      <c r="F46" s="400" t="e">
        <f>_xll.qlSwapIndex($E46,FixingType,C46,2,Currency,Calendar,"6M","mf","act/365",Libor!$E$12,Discounting,Permanent,Trigger,ObjectOverwrite)</f>
        <v>#VALUE!</v>
      </c>
      <c r="G46" s="397" t="str">
        <f ca="1">_xll.ohRangeRetrieveError(F46)</f>
        <v/>
      </c>
      <c r="H46" s="401"/>
    </row>
    <row r="47" spans="2:8" s="350" customFormat="1" x14ac:dyDescent="0.2">
      <c r="B47" s="391"/>
      <c r="C47" s="398" t="s">
        <v>46</v>
      </c>
      <c r="D47" s="398" t="s">
        <v>14</v>
      </c>
      <c r="E47" s="399" t="str">
        <f t="shared" si="1"/>
        <v>JpyLiborSwapForBasisCalc40Y</v>
      </c>
      <c r="F47" s="400" t="e">
        <f>_xll.qlSwapIndex($E47,FixingType,C47,2,Currency,Calendar,"6M","mf","act/365",Libor!$E$12,Discounting,Permanent,Trigger,ObjectOverwrite)</f>
        <v>#VALUE!</v>
      </c>
      <c r="G47" s="397" t="str">
        <f ca="1">_xll.ohRangeRetrieveError(F47)</f>
        <v/>
      </c>
      <c r="H47" s="401"/>
    </row>
    <row r="48" spans="2:8" s="350" customFormat="1" x14ac:dyDescent="0.2">
      <c r="B48" s="391"/>
      <c r="C48" s="398" t="s">
        <v>45</v>
      </c>
      <c r="D48" s="398" t="s">
        <v>14</v>
      </c>
      <c r="E48" s="399" t="str">
        <f t="shared" si="1"/>
        <v>JpyLiborSwapForBasisCalc41Y</v>
      </c>
      <c r="F48" s="400" t="e">
        <f>_xll.qlSwapIndex($E48,FixingType,C48,2,Currency,Calendar,"6M","mf","act/365",Libor!$E$12,Discounting,Permanent,Trigger,ObjectOverwrite)</f>
        <v>#VALUE!</v>
      </c>
      <c r="G48" s="397" t="str">
        <f ca="1">_xll.ohRangeRetrieveError(F48)</f>
        <v/>
      </c>
      <c r="H48" s="401"/>
    </row>
    <row r="49" spans="2:8" s="350" customFormat="1" x14ac:dyDescent="0.2">
      <c r="B49" s="391"/>
      <c r="C49" s="398" t="s">
        <v>44</v>
      </c>
      <c r="D49" s="398" t="s">
        <v>14</v>
      </c>
      <c r="E49" s="399" t="str">
        <f t="shared" si="1"/>
        <v>JpyLiborSwapForBasisCalc42Y</v>
      </c>
      <c r="F49" s="400" t="e">
        <f>_xll.qlSwapIndex($E49,FixingType,C49,2,Currency,Calendar,"6M","mf","act/365",Libor!$E$12,Discounting,Permanent,Trigger,ObjectOverwrite)</f>
        <v>#VALUE!</v>
      </c>
      <c r="G49" s="397" t="str">
        <f ca="1">_xll.ohRangeRetrieveError(F49)</f>
        <v/>
      </c>
      <c r="H49" s="401"/>
    </row>
    <row r="50" spans="2:8" s="350" customFormat="1" x14ac:dyDescent="0.2">
      <c r="B50" s="391"/>
      <c r="C50" s="398" t="s">
        <v>43</v>
      </c>
      <c r="D50" s="398" t="s">
        <v>14</v>
      </c>
      <c r="E50" s="399" t="str">
        <f t="shared" si="1"/>
        <v>JpyLiborSwapForBasisCalc43Y</v>
      </c>
      <c r="F50" s="400" t="e">
        <f>_xll.qlSwapIndex($E50,FixingType,C50,2,Currency,Calendar,"6M","mf","act/365",Libor!$E$12,Discounting,Permanent,Trigger,ObjectOverwrite)</f>
        <v>#VALUE!</v>
      </c>
      <c r="G50" s="397" t="str">
        <f ca="1">_xll.ohRangeRetrieveError(F50)</f>
        <v/>
      </c>
      <c r="H50" s="401"/>
    </row>
    <row r="51" spans="2:8" s="350" customFormat="1" x14ac:dyDescent="0.2">
      <c r="B51" s="391"/>
      <c r="C51" s="398" t="s">
        <v>42</v>
      </c>
      <c r="D51" s="398" t="s">
        <v>14</v>
      </c>
      <c r="E51" s="399" t="str">
        <f t="shared" si="1"/>
        <v>JpyLiborSwapForBasisCalc44Y</v>
      </c>
      <c r="F51" s="400" t="e">
        <f>_xll.qlSwapIndex($E51,FixingType,C51,2,Currency,Calendar,"6M","mf","act/365",Libor!$E$12,Discounting,Permanent,Trigger,ObjectOverwrite)</f>
        <v>#VALUE!</v>
      </c>
      <c r="G51" s="397" t="str">
        <f ca="1">_xll.ohRangeRetrieveError(F51)</f>
        <v/>
      </c>
      <c r="H51" s="401"/>
    </row>
    <row r="52" spans="2:8" s="350" customFormat="1" x14ac:dyDescent="0.2">
      <c r="B52" s="391"/>
      <c r="C52" s="398" t="s">
        <v>41</v>
      </c>
      <c r="D52" s="398" t="s">
        <v>14</v>
      </c>
      <c r="E52" s="399" t="str">
        <f t="shared" si="1"/>
        <v>JpyLiborSwapForBasisCalc45Y</v>
      </c>
      <c r="F52" s="400" t="e">
        <f>_xll.qlSwapIndex($E52,FixingType,C52,2,Currency,Calendar,"6M","mf","act/365",Libor!$E$12,Discounting,Permanent,Trigger,ObjectOverwrite)</f>
        <v>#VALUE!</v>
      </c>
      <c r="G52" s="397" t="str">
        <f ca="1">_xll.ohRangeRetrieveError(F52)</f>
        <v/>
      </c>
      <c r="H52" s="401"/>
    </row>
    <row r="53" spans="2:8" s="350" customFormat="1" x14ac:dyDescent="0.2">
      <c r="B53" s="391"/>
      <c r="C53" s="398" t="s">
        <v>40</v>
      </c>
      <c r="D53" s="398" t="s">
        <v>14</v>
      </c>
      <c r="E53" s="399" t="str">
        <f t="shared" si="1"/>
        <v>JpyLiborSwapForBasisCalc46Y</v>
      </c>
      <c r="F53" s="400" t="e">
        <f>_xll.qlSwapIndex($E53,FixingType,C53,2,Currency,Calendar,"6M","mf","act/365",Libor!$E$12,Discounting,Permanent,Trigger,ObjectOverwrite)</f>
        <v>#VALUE!</v>
      </c>
      <c r="G53" s="397" t="str">
        <f ca="1">_xll.ohRangeRetrieveError(F53)</f>
        <v/>
      </c>
      <c r="H53" s="401"/>
    </row>
    <row r="54" spans="2:8" s="350" customFormat="1" x14ac:dyDescent="0.2">
      <c r="B54" s="391"/>
      <c r="C54" s="398" t="s">
        <v>39</v>
      </c>
      <c r="D54" s="398" t="s">
        <v>14</v>
      </c>
      <c r="E54" s="399" t="str">
        <f t="shared" si="1"/>
        <v>JpyLiborSwapForBasisCalc47Y</v>
      </c>
      <c r="F54" s="400" t="e">
        <f>_xll.qlSwapIndex($E54,FixingType,C54,2,Currency,Calendar,"6M","mf","act/365",Libor!$E$12,Discounting,Permanent,Trigger,ObjectOverwrite)</f>
        <v>#VALUE!</v>
      </c>
      <c r="G54" s="397" t="str">
        <f ca="1">_xll.ohRangeRetrieveError(F54)</f>
        <v/>
      </c>
      <c r="H54" s="401"/>
    </row>
    <row r="55" spans="2:8" s="350" customFormat="1" x14ac:dyDescent="0.2">
      <c r="B55" s="391"/>
      <c r="C55" s="398" t="s">
        <v>38</v>
      </c>
      <c r="D55" s="398" t="s">
        <v>14</v>
      </c>
      <c r="E55" s="399" t="str">
        <f t="shared" si="1"/>
        <v>JpyLiborSwapForBasisCalc48Y</v>
      </c>
      <c r="F55" s="400" t="e">
        <f>_xll.qlSwapIndex($E55,FixingType,C55,2,Currency,Calendar,"6M","mf","act/365",Libor!$E$12,Discounting,Permanent,Trigger,ObjectOverwrite)</f>
        <v>#VALUE!</v>
      </c>
      <c r="G55" s="397" t="str">
        <f ca="1">_xll.ohRangeRetrieveError(F55)</f>
        <v/>
      </c>
      <c r="H55" s="401"/>
    </row>
    <row r="56" spans="2:8" s="350" customFormat="1" x14ac:dyDescent="0.2">
      <c r="B56" s="391"/>
      <c r="C56" s="398" t="s">
        <v>37</v>
      </c>
      <c r="D56" s="398" t="s">
        <v>14</v>
      </c>
      <c r="E56" s="399" t="str">
        <f t="shared" si="1"/>
        <v>JpyLiborSwapForBasisCalc49Y</v>
      </c>
      <c r="F56" s="400" t="e">
        <f>_xll.qlSwapIndex($E56,FixingType,C56,2,Currency,Calendar,"6M","mf","act/365",Libor!$E$12,Discounting,Permanent,Trigger,ObjectOverwrite)</f>
        <v>#VALUE!</v>
      </c>
      <c r="G56" s="397" t="str">
        <f ca="1">_xll.ohRangeRetrieveError(F56)</f>
        <v/>
      </c>
      <c r="H56" s="401"/>
    </row>
    <row r="57" spans="2:8" s="350" customFormat="1" x14ac:dyDescent="0.2">
      <c r="B57" s="391"/>
      <c r="C57" s="398" t="s">
        <v>36</v>
      </c>
      <c r="D57" s="398" t="s">
        <v>14</v>
      </c>
      <c r="E57" s="399" t="str">
        <f t="shared" si="1"/>
        <v>JpyLiborSwapForBasisCalc50Y</v>
      </c>
      <c r="F57" s="400" t="e">
        <f>_xll.qlSwapIndex($E57,FixingType,C57,2,Currency,Calendar,"6M","mf","act/365",Libor!$E$12,Discounting,Permanent,Trigger,ObjectOverwrite)</f>
        <v>#VALUE!</v>
      </c>
      <c r="G57" s="397" t="str">
        <f ca="1">_xll.ohRangeRetrieveError(F57)</f>
        <v/>
      </c>
      <c r="H57" s="401"/>
    </row>
    <row r="58" spans="2:8" s="350" customFormat="1" x14ac:dyDescent="0.2">
      <c r="B58" s="391"/>
      <c r="C58" s="398" t="s">
        <v>35</v>
      </c>
      <c r="D58" s="398" t="s">
        <v>14</v>
      </c>
      <c r="E58" s="399" t="str">
        <f t="shared" si="1"/>
        <v>JpyLiborSwapForBasisCalc51Y</v>
      </c>
      <c r="F58" s="400" t="e">
        <f>_xll.qlSwapIndex($E58,FixingType,C58,2,Currency,Calendar,"6M","mf","act/365",Libor!$E$12,Discounting,Permanent,Trigger,ObjectOverwrite)</f>
        <v>#VALUE!</v>
      </c>
      <c r="G58" s="397" t="str">
        <f ca="1">_xll.ohRangeRetrieveError(F58)</f>
        <v/>
      </c>
      <c r="H58" s="401"/>
    </row>
    <row r="59" spans="2:8" s="350" customFormat="1" x14ac:dyDescent="0.2">
      <c r="B59" s="391"/>
      <c r="C59" s="398" t="s">
        <v>34</v>
      </c>
      <c r="D59" s="398" t="s">
        <v>14</v>
      </c>
      <c r="E59" s="399" t="str">
        <f t="shared" si="1"/>
        <v>JpyLiborSwapForBasisCalc52Y</v>
      </c>
      <c r="F59" s="400" t="e">
        <f>_xll.qlSwapIndex($E59,FixingType,C59,2,Currency,Calendar,"6M","mf","act/365",Libor!$E$12,Discounting,Permanent,Trigger,ObjectOverwrite)</f>
        <v>#VALUE!</v>
      </c>
      <c r="G59" s="397" t="str">
        <f ca="1">_xll.ohRangeRetrieveError(F59)</f>
        <v/>
      </c>
      <c r="H59" s="401"/>
    </row>
    <row r="60" spans="2:8" s="350" customFormat="1" x14ac:dyDescent="0.2">
      <c r="B60" s="391"/>
      <c r="C60" s="398" t="s">
        <v>33</v>
      </c>
      <c r="D60" s="398" t="s">
        <v>14</v>
      </c>
      <c r="E60" s="399" t="str">
        <f t="shared" si="1"/>
        <v>JpyLiborSwapForBasisCalc53Y</v>
      </c>
      <c r="F60" s="400" t="e">
        <f>_xll.qlSwapIndex($E60,FixingType,C60,2,Currency,Calendar,"6M","mf","act/365",Libor!$E$12,Discounting,Permanent,Trigger,ObjectOverwrite)</f>
        <v>#VALUE!</v>
      </c>
      <c r="G60" s="397" t="str">
        <f ca="1">_xll.ohRangeRetrieveError(F60)</f>
        <v/>
      </c>
      <c r="H60" s="401"/>
    </row>
    <row r="61" spans="2:8" s="350" customFormat="1" x14ac:dyDescent="0.2">
      <c r="B61" s="391"/>
      <c r="C61" s="398" t="s">
        <v>32</v>
      </c>
      <c r="D61" s="398" t="s">
        <v>14</v>
      </c>
      <c r="E61" s="399" t="str">
        <f t="shared" si="1"/>
        <v>JpyLiborSwapForBasisCalc54Y</v>
      </c>
      <c r="F61" s="400" t="e">
        <f>_xll.qlSwapIndex($E61,FixingType,C61,2,Currency,Calendar,"6M","mf","act/365",Libor!$E$12,Discounting,Permanent,Trigger,ObjectOverwrite)</f>
        <v>#VALUE!</v>
      </c>
      <c r="G61" s="397" t="str">
        <f ca="1">_xll.ohRangeRetrieveError(F61)</f>
        <v/>
      </c>
      <c r="H61" s="401"/>
    </row>
    <row r="62" spans="2:8" s="350" customFormat="1" x14ac:dyDescent="0.2">
      <c r="B62" s="391"/>
      <c r="C62" s="398" t="s">
        <v>31</v>
      </c>
      <c r="D62" s="398" t="s">
        <v>14</v>
      </c>
      <c r="E62" s="399" t="str">
        <f t="shared" si="1"/>
        <v>JpyLiborSwapForBasisCalc55Y</v>
      </c>
      <c r="F62" s="400" t="e">
        <f>_xll.qlSwapIndex($E62,FixingType,C62,2,Currency,Calendar,"6M","mf","act/365",Libor!$E$12,Discounting,Permanent,Trigger,ObjectOverwrite)</f>
        <v>#VALUE!</v>
      </c>
      <c r="G62" s="397" t="str">
        <f ca="1">_xll.ohRangeRetrieveError(F62)</f>
        <v/>
      </c>
      <c r="H62" s="401"/>
    </row>
    <row r="63" spans="2:8" s="350" customFormat="1" x14ac:dyDescent="0.2">
      <c r="B63" s="391"/>
      <c r="C63" s="398" t="s">
        <v>30</v>
      </c>
      <c r="D63" s="398" t="s">
        <v>14</v>
      </c>
      <c r="E63" s="399" t="str">
        <f t="shared" si="1"/>
        <v>JpyLiborSwapForBasisCalc56Y</v>
      </c>
      <c r="F63" s="400" t="e">
        <f>_xll.qlSwapIndex($E63,FixingType,C63,2,Currency,Calendar,"6M","mf","act/365",Libor!$E$12,Discounting,Permanent,Trigger,ObjectOverwrite)</f>
        <v>#VALUE!</v>
      </c>
      <c r="G63" s="397" t="str">
        <f ca="1">_xll.ohRangeRetrieveError(F63)</f>
        <v/>
      </c>
      <c r="H63" s="401"/>
    </row>
    <row r="64" spans="2:8" s="350" customFormat="1" x14ac:dyDescent="0.2">
      <c r="B64" s="391"/>
      <c r="C64" s="398" t="s">
        <v>29</v>
      </c>
      <c r="D64" s="398" t="s">
        <v>14</v>
      </c>
      <c r="E64" s="399" t="str">
        <f t="shared" si="1"/>
        <v>JpyLiborSwapForBasisCalc57Y</v>
      </c>
      <c r="F64" s="400" t="e">
        <f>_xll.qlSwapIndex($E64,FixingType,C64,2,Currency,Calendar,"6M","mf","act/365",Libor!$E$12,Discounting,Permanent,Trigger,ObjectOverwrite)</f>
        <v>#VALUE!</v>
      </c>
      <c r="G64" s="397" t="str">
        <f ca="1">_xll.ohRangeRetrieveError(F64)</f>
        <v/>
      </c>
      <c r="H64" s="401"/>
    </row>
    <row r="65" spans="2:8" s="350" customFormat="1" x14ac:dyDescent="0.2">
      <c r="B65" s="391"/>
      <c r="C65" s="398" t="s">
        <v>28</v>
      </c>
      <c r="D65" s="398" t="s">
        <v>14</v>
      </c>
      <c r="E65" s="399" t="str">
        <f t="shared" si="1"/>
        <v>JpyLiborSwapForBasisCalc58Y</v>
      </c>
      <c r="F65" s="400" t="e">
        <f>_xll.qlSwapIndex($E65,FixingType,C65,2,Currency,Calendar,"6M","mf","act/365",Libor!$E$12,Discounting,Permanent,Trigger,ObjectOverwrite)</f>
        <v>#VALUE!</v>
      </c>
      <c r="G65" s="397" t="str">
        <f ca="1">_xll.ohRangeRetrieveError(F65)</f>
        <v/>
      </c>
      <c r="H65" s="401"/>
    </row>
    <row r="66" spans="2:8" s="350" customFormat="1" x14ac:dyDescent="0.2">
      <c r="B66" s="391"/>
      <c r="C66" s="398" t="s">
        <v>27</v>
      </c>
      <c r="D66" s="398" t="s">
        <v>14</v>
      </c>
      <c r="E66" s="399" t="str">
        <f t="shared" si="1"/>
        <v>JpyLiborSwapForBasisCalc59Y</v>
      </c>
      <c r="F66" s="400" t="e">
        <f>_xll.qlSwapIndex($E66,FixingType,C66,2,Currency,Calendar,"6M","mf","act/365",Libor!$E$12,Discounting,Permanent,Trigger,ObjectOverwrite)</f>
        <v>#VALUE!</v>
      </c>
      <c r="G66" s="397" t="str">
        <f ca="1">_xll.ohRangeRetrieveError(F66)</f>
        <v/>
      </c>
      <c r="H66" s="401"/>
    </row>
    <row r="67" spans="2:8" s="350" customFormat="1" x14ac:dyDescent="0.2">
      <c r="B67" s="391"/>
      <c r="C67" s="398" t="s">
        <v>26</v>
      </c>
      <c r="D67" s="398" t="s">
        <v>14</v>
      </c>
      <c r="E67" s="399" t="str">
        <f t="shared" si="1"/>
        <v>JpyLiborSwapForBasisCalc60Y</v>
      </c>
      <c r="F67" s="400" t="e">
        <f>_xll.qlSwapIndex($E67,FixingType,C67,2,Currency,Calendar,"6M","mf","act/365",Libor!$E$12,Discounting,Permanent,Trigger,ObjectOverwrite)</f>
        <v>#VALUE!</v>
      </c>
      <c r="G67" s="397" t="str">
        <f ca="1">_xll.ohRangeRetrieveError(F67)</f>
        <v/>
      </c>
      <c r="H67" s="401"/>
    </row>
    <row r="68" spans="2:8" s="350" customFormat="1" ht="12" thickBot="1" x14ac:dyDescent="0.25">
      <c r="B68" s="402"/>
      <c r="C68" s="403"/>
      <c r="D68" s="403"/>
      <c r="E68" s="403"/>
      <c r="F68" s="403"/>
      <c r="G68" s="403"/>
      <c r="H68" s="404"/>
    </row>
    <row r="69" spans="2:8" s="350" customFormat="1" x14ac:dyDescent="0.2"/>
    <row r="70" spans="2:8" s="350" customFormat="1" x14ac:dyDescent="0.2">
      <c r="B70" s="405"/>
      <c r="C70" s="405"/>
      <c r="D70" s="405"/>
      <c r="E70" s="405"/>
      <c r="F70" s="405"/>
      <c r="G70" s="405"/>
      <c r="H70" s="405"/>
    </row>
    <row r="71" spans="2:8" s="350" customFormat="1" x14ac:dyDescent="0.2">
      <c r="B71" s="405"/>
      <c r="C71" s="405"/>
      <c r="D71" s="405"/>
      <c r="E71" s="405"/>
      <c r="F71" s="405"/>
      <c r="G71" s="405"/>
      <c r="H71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Z71"/>
  <sheetViews>
    <sheetView workbookViewId="0"/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5.85546875" style="5" bestFit="1" customWidth="1"/>
    <col min="7" max="7" width="55" style="5" customWidth="1"/>
    <col min="8" max="11" width="2.7109375" style="5" customWidth="1"/>
    <col min="12" max="13" width="9.140625" style="5"/>
    <col min="14" max="14" width="12.42578125" style="5" customWidth="1"/>
    <col min="15" max="17" width="9.140625" style="5"/>
    <col min="18" max="18" width="2.7109375" style="5" customWidth="1"/>
    <col min="19" max="19" width="28.5703125" style="5" bestFit="1" customWidth="1"/>
    <col min="20" max="24" width="9.140625" style="5"/>
    <col min="25" max="25" width="2.7109375" style="5" customWidth="1"/>
    <col min="26" max="26" width="2.855468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6" s="8" customFormat="1" ht="12" thickBot="1" x14ac:dyDescent="0.25">
      <c r="B3" s="18"/>
      <c r="C3" s="23"/>
      <c r="D3" s="23"/>
      <c r="E3" s="24" t="s">
        <v>25</v>
      </c>
      <c r="F3" s="20" t="s">
        <v>88</v>
      </c>
      <c r="G3" s="2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89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467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SFIXP</v>
      </c>
      <c r="N5" s="452"/>
      <c r="O5" s="452"/>
      <c r="P5" s="452"/>
      <c r="Q5" s="452"/>
      <c r="R5" s="452"/>
      <c r="S5" s="451" t="str">
        <f>VLOOKUP(Currency,Traits,3,FALSE)</f>
        <v>LiborSwapIsdaFixPm</v>
      </c>
      <c r="T5" s="452"/>
      <c r="U5" s="452"/>
      <c r="V5" s="466">
        <f>MAX(X7:X22)</f>
        <v>0</v>
      </c>
      <c r="W5" s="452"/>
      <c r="X5" s="452"/>
      <c r="Y5" s="459"/>
      <c r="Z5" s="468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JpyLiborSwapIsdaFixPm.xml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11:05:36</v>
      </c>
      <c r="N6" s="316" t="s">
        <v>252</v>
      </c>
      <c r="O6" s="316" t="s">
        <v>258</v>
      </c>
      <c r="P6" s="316" t="s">
        <v>251</v>
      </c>
      <c r="Q6" s="315" t="s">
        <v>250</v>
      </c>
      <c r="R6" s="453"/>
      <c r="S6" s="317" t="s">
        <v>207</v>
      </c>
      <c r="T6" s="316" t="s">
        <v>249</v>
      </c>
      <c r="U6" s="316" t="s">
        <v>248</v>
      </c>
      <c r="V6" s="316" t="s">
        <v>247</v>
      </c>
      <c r="W6" s="315" t="s">
        <v>246</v>
      </c>
      <c r="X6" s="314"/>
      <c r="Y6" s="460"/>
      <c r="Z6" s="468"/>
    </row>
    <row r="7" spans="2:26" s="8" customFormat="1" x14ac:dyDescent="0.2">
      <c r="B7" s="18"/>
      <c r="C7" s="30" t="s">
        <v>8</v>
      </c>
      <c r="D7" s="16" t="s">
        <v>14</v>
      </c>
      <c r="E7" s="29" t="str">
        <f t="shared" ref="E7:E38" si="0">PROPER(Currency)&amp;FamilyName&amp;FixingType&amp;$C7</f>
        <v>JpyLiborSwapIsdaFixPm1Y</v>
      </c>
      <c r="F7" s="14" t="str">
        <f>_xll.qlLiborSwap($E7,Currency,FixingType,$C7,Currency&amp;$D7,Discounting,Permanent,Trigger,ObjectOverwrite)</f>
        <v>JpyLiborSwapIsdaFixPm1Y#0001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JPYSFIXP1Y=</v>
      </c>
      <c r="N7" s="312" t="s">
        <v>190</v>
      </c>
      <c r="O7" s="311" t="s">
        <v>190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JpyLiborSwapIsdaFixPm1Y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8"/>
    </row>
    <row r="8" spans="2:26" s="8" customFormat="1" x14ac:dyDescent="0.2">
      <c r="B8" s="18"/>
      <c r="C8" s="30" t="s">
        <v>84</v>
      </c>
      <c r="D8" s="16" t="s">
        <v>14</v>
      </c>
      <c r="E8" s="29" t="str">
        <f t="shared" si="0"/>
        <v>JpyLiborSwapIsdaFixPm2Y</v>
      </c>
      <c r="F8" s="14" t="str">
        <f>_xll.qlLiborSwap($E8,Currency,FixingType,$C8,Currency&amp;$D8,Discounting,Permanent,Trigger,ObjectOverwrite)</f>
        <v>JpyLiborSwapIsdaFixPm2Y#0001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JPYSFIXP2Y=</v>
      </c>
      <c r="N8" s="305" t="s">
        <v>190</v>
      </c>
      <c r="O8" s="304" t="s">
        <v>190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JpyLiborSwapIsdaFixPm2Y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8"/>
    </row>
    <row r="9" spans="2:26" s="8" customFormat="1" x14ac:dyDescent="0.2">
      <c r="B9" s="18"/>
      <c r="C9" s="30" t="s">
        <v>83</v>
      </c>
      <c r="D9" s="16" t="s">
        <v>14</v>
      </c>
      <c r="E9" s="29" t="str">
        <f t="shared" si="0"/>
        <v>JpyLiborSwapIsdaFixPm3Y</v>
      </c>
      <c r="F9" s="14" t="str">
        <f>_xll.qlLiborSwap($E9,Currency,FixingType,$C9,Currency&amp;$D9,Discounting,Permanent,Trigger,ObjectOverwrite)</f>
        <v>JpyLiborSwapIsdaFixPm3Y#0001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JPYSFIXP3Y=</v>
      </c>
      <c r="N9" s="305" t="s">
        <v>190</v>
      </c>
      <c r="O9" s="304" t="s">
        <v>190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JpyLiborSwapIsdaFixPm3Y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8"/>
    </row>
    <row r="10" spans="2:26" s="8" customFormat="1" x14ac:dyDescent="0.2">
      <c r="B10" s="18"/>
      <c r="C10" s="30" t="s">
        <v>82</v>
      </c>
      <c r="D10" s="16" t="s">
        <v>14</v>
      </c>
      <c r="E10" s="29" t="str">
        <f t="shared" si="0"/>
        <v>JpyLiborSwapIsdaFixPm4Y</v>
      </c>
      <c r="F10" s="14" t="e">
        <f>_xll.qlLiborSwap($E10,Currency,FixingType,$C10,Currency&amp;$D10,Discounting,Permanent,Trigger,ObjectOverwrite)</f>
        <v>#NUM!</v>
      </c>
      <c r="G10" s="13" t="str">
        <f ca="1">_xll.ohRangeRetrieveError(F10)</f>
        <v>qlLiborSwap - Cannot create object with ID 'JpyLiborSwapIsdaFixPm4Y' in cell [JPY_Market.xlsx]LiborSwapIsdaFixPm!R10C6 because an object with that ID already resides in cell [JPY_Market.xlsx]LiborSwapIsdaFixPm!R10C6</v>
      </c>
      <c r="H10" s="12"/>
      <c r="J10" s="289"/>
      <c r="K10" s="456"/>
      <c r="L10" s="306" t="s">
        <v>82</v>
      </c>
      <c r="M10" s="301" t="str">
        <f t="shared" si="1"/>
        <v>JPYSFIXP4Y=</v>
      </c>
      <c r="N10" s="305" t="s">
        <v>190</v>
      </c>
      <c r="O10" s="304" t="s">
        <v>190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JpyLiborSwapIsdaFixPm4Y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8"/>
    </row>
    <row r="11" spans="2:26" s="8" customFormat="1" x14ac:dyDescent="0.2">
      <c r="B11" s="18"/>
      <c r="C11" s="30" t="s">
        <v>81</v>
      </c>
      <c r="D11" s="16" t="s">
        <v>14</v>
      </c>
      <c r="E11" s="29" t="str">
        <f t="shared" si="0"/>
        <v>JpyLiborSwapIsdaFixPm5Y</v>
      </c>
      <c r="F11" s="14" t="str">
        <f>_xll.qlLiborSwap($E11,Currency,FixingType,$C11,Currency&amp;$D11,Discounting,Permanent,Trigger,ObjectOverwrite)</f>
        <v>JpyLiborSwapIsdaFixPm5Y#0001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JPYSFIXP5Y=</v>
      </c>
      <c r="N11" s="305" t="s">
        <v>190</v>
      </c>
      <c r="O11" s="304" t="s">
        <v>190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JpyLiborSwapIsdaFixPm5Y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8"/>
    </row>
    <row r="12" spans="2:26" s="8" customFormat="1" x14ac:dyDescent="0.2">
      <c r="B12" s="18"/>
      <c r="C12" s="30" t="s">
        <v>80</v>
      </c>
      <c r="D12" s="16" t="s">
        <v>14</v>
      </c>
      <c r="E12" s="29" t="str">
        <f t="shared" si="0"/>
        <v>JpyLiborSwapIsdaFixPm6Y</v>
      </c>
      <c r="F12" s="14" t="str">
        <f>_xll.qlLiborSwap($E12,Currency,FixingType,$C12,Currency&amp;$D12,Discounting,Permanent,Trigger,ObjectOverwrite)</f>
        <v>JpyLiborSwapIsdaFixPm6Y#0001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JPYSFIXP6Y=</v>
      </c>
      <c r="N12" s="305" t="s">
        <v>190</v>
      </c>
      <c r="O12" s="304" t="s">
        <v>190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JpyLiborSwapIsdaFixPm6Y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8"/>
    </row>
    <row r="13" spans="2:26" s="8" customFormat="1" x14ac:dyDescent="0.2">
      <c r="B13" s="18"/>
      <c r="C13" s="30" t="s">
        <v>79</v>
      </c>
      <c r="D13" s="16" t="s">
        <v>14</v>
      </c>
      <c r="E13" s="29" t="str">
        <f t="shared" si="0"/>
        <v>JpyLiborSwapIsdaFixPm7Y</v>
      </c>
      <c r="F13" s="14" t="str">
        <f>_xll.qlLiborSwap($E13,Currency,FixingType,$C13,Currency&amp;$D13,Discounting,Permanent,Trigger,ObjectOverwrite)</f>
        <v>JpyLiborSwapIsdaFixPm7Y#0001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JPYSFIXP7Y=</v>
      </c>
      <c r="N13" s="305" t="s">
        <v>190</v>
      </c>
      <c r="O13" s="304" t="s">
        <v>190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JpyLiborSwapIsdaFixPm7Y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8"/>
    </row>
    <row r="14" spans="2:26" s="8" customFormat="1" x14ac:dyDescent="0.2">
      <c r="B14" s="18"/>
      <c r="C14" s="30" t="s">
        <v>78</v>
      </c>
      <c r="D14" s="16" t="s">
        <v>14</v>
      </c>
      <c r="E14" s="29" t="str">
        <f t="shared" si="0"/>
        <v>JpyLiborSwapIsdaFixPm8Y</v>
      </c>
      <c r="F14" s="14" t="e">
        <f>_xll.qlLiborSwap($E14,Currency,FixingType,$C14,Currency&amp;$D14,Discounting,Permanent,Trigger,ObjectOverwrite)</f>
        <v>#NUM!</v>
      </c>
      <c r="G14" s="13" t="str">
        <f ca="1">_xll.ohRangeRetrieveError(F14)</f>
        <v>qlLiborSwap - Cannot create object with ID 'JpyLiborSwapIsdaFixPm8Y' in cell [JPY_Market.xlsx]LiborSwapIsdaFixPm!R14C6 because an object with that ID already resides in cell [JPY_Market.xlsx]LiborSwapIsdaFixPm!R14C6</v>
      </c>
      <c r="H14" s="12"/>
      <c r="J14" s="289"/>
      <c r="K14" s="456"/>
      <c r="L14" s="306" t="s">
        <v>78</v>
      </c>
      <c r="M14" s="301" t="str">
        <f t="shared" si="1"/>
        <v>JPYSFIXP8Y=</v>
      </c>
      <c r="N14" s="305" t="s">
        <v>190</v>
      </c>
      <c r="O14" s="304" t="s">
        <v>190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JpyLiborSwapIsdaFixPm8Y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8"/>
    </row>
    <row r="15" spans="2:26" s="8" customFormat="1" x14ac:dyDescent="0.2">
      <c r="B15" s="18"/>
      <c r="C15" s="30" t="s">
        <v>77</v>
      </c>
      <c r="D15" s="16" t="s">
        <v>14</v>
      </c>
      <c r="E15" s="29" t="str">
        <f t="shared" si="0"/>
        <v>JpyLiborSwapIsdaFixPm9Y</v>
      </c>
      <c r="F15" s="14" t="e">
        <f>_xll.qlLiborSwap($E15,Currency,FixingType,$C15,Currency&amp;$D15,Discounting,Permanent,Trigger,ObjectOverwrite)</f>
        <v>#NUM!</v>
      </c>
      <c r="G15" s="13" t="str">
        <f ca="1">_xll.ohRangeRetrieveError(F15)</f>
        <v>qlLiborSwap - Cannot create object with ID 'JpyLiborSwapIsdaFixPm9Y' in cell [JPY_Market.xlsx]LiborSwapIsdaFixPm!R15C6 because an object with that ID already resides in cell [JPY_Market.xlsx]LiborSwapIsdaFixPm!R15C6</v>
      </c>
      <c r="H15" s="12"/>
      <c r="J15" s="289"/>
      <c r="K15" s="456"/>
      <c r="L15" s="306" t="s">
        <v>77</v>
      </c>
      <c r="M15" s="301" t="str">
        <f t="shared" si="1"/>
        <v>JPYSFIXP9Y=</v>
      </c>
      <c r="N15" s="305" t="s">
        <v>190</v>
      </c>
      <c r="O15" s="304" t="s">
        <v>190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JpyLiborSwapIsdaFixPm9Y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8"/>
    </row>
    <row r="16" spans="2:26" s="8" customFormat="1" x14ac:dyDescent="0.2">
      <c r="B16" s="18"/>
      <c r="C16" s="30" t="s">
        <v>76</v>
      </c>
      <c r="D16" s="16" t="s">
        <v>14</v>
      </c>
      <c r="E16" s="29" t="str">
        <f t="shared" si="0"/>
        <v>JpyLiborSwapIsdaFixPm10Y</v>
      </c>
      <c r="F16" s="14" t="e">
        <f>_xll.qlLiborSwap($E16,Currency,FixingType,$C16,Currency&amp;$D16,Discounting,Permanent,Trigger,ObjectOverwrite)</f>
        <v>#NUM!</v>
      </c>
      <c r="G16" s="13" t="str">
        <f ca="1">_xll.ohRangeRetrieveError(F16)</f>
        <v>qlLiborSwap - Cannot create object with ID 'JpyLiborSwapIsdaFixPm10Y' in cell [JPY_Market.xlsx]LiborSwapIsdaFixPm!R16C6 because an object with that ID already resides in cell [JPY_Market.xlsx]LiborSwapIsdaFixPm!R16C6</v>
      </c>
      <c r="H16" s="12"/>
      <c r="J16" s="289"/>
      <c r="K16" s="456"/>
      <c r="L16" s="306" t="s">
        <v>76</v>
      </c>
      <c r="M16" s="301" t="str">
        <f t="shared" si="1"/>
        <v>JPYSFIXP10Y=</v>
      </c>
      <c r="N16" s="305" t="s">
        <v>190</v>
      </c>
      <c r="O16" s="304" t="s">
        <v>190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JpyLiborSwapIsdaFixPm10Y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8"/>
    </row>
    <row r="17" spans="2:26" s="8" customFormat="1" x14ac:dyDescent="0.2">
      <c r="B17" s="18"/>
      <c r="C17" s="30" t="s">
        <v>75</v>
      </c>
      <c r="D17" s="16" t="s">
        <v>14</v>
      </c>
      <c r="E17" s="29" t="str">
        <f t="shared" si="0"/>
        <v>JpyLiborSwapIsdaFixPm11Y</v>
      </c>
      <c r="F17" s="14" t="e">
        <f>_xll.qlLiborSwap($E17,Currency,FixingType,$C17,Currency&amp;$D17,Discounting,Permanent,Trigger,ObjectOverwrite)</f>
        <v>#NUM!</v>
      </c>
      <c r="G17" s="13" t="str">
        <f ca="1">_xll.ohRangeRetrieveError(F17)</f>
        <v>qlLiborSwap - Cannot create object with ID 'JpyLiborSwapIsdaFixPm11Y' in cell [JPY_Market.xlsx]LiborSwapIsdaFixPm!R17C6 because an object with that ID already resides in cell [JPY_Market.xlsx]LiborSwapIsdaFixPm!R17C6</v>
      </c>
      <c r="H17" s="12"/>
      <c r="J17" s="289"/>
      <c r="K17" s="456"/>
      <c r="L17" s="306" t="s">
        <v>74</v>
      </c>
      <c r="M17" s="301" t="str">
        <f t="shared" si="1"/>
        <v>JPYSFIXP12Y=</v>
      </c>
      <c r="N17" s="305" t="s">
        <v>190</v>
      </c>
      <c r="O17" s="304" t="s">
        <v>190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JpyLiborSwapIsdaFixPm12Y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8"/>
    </row>
    <row r="18" spans="2:26" s="8" customFormat="1" x14ac:dyDescent="0.2">
      <c r="B18" s="18"/>
      <c r="C18" s="30" t="s">
        <v>74</v>
      </c>
      <c r="D18" s="16" t="s">
        <v>14</v>
      </c>
      <c r="E18" s="29" t="str">
        <f t="shared" si="0"/>
        <v>JpyLiborSwapIsdaFixPm12Y</v>
      </c>
      <c r="F18" s="14" t="e">
        <f>_xll.qlLiborSwap($E18,Currency,FixingType,$C18,Currency&amp;$D18,Discounting,Permanent,Trigger,ObjectOverwrite)</f>
        <v>#NUM!</v>
      </c>
      <c r="G18" s="13" t="str">
        <f ca="1">_xll.ohRangeRetrieveError(F18)</f>
        <v>qlLiborSwap - Cannot create object with ID 'JpyLiborSwapIsdaFixPm12Y' in cell [JPY_Market.xlsx]LiborSwapIsdaFixPm!R18C6 because an object with that ID already resides in cell [JPY_Market.xlsx]LiborSwapIsdaFixPm!R18C6</v>
      </c>
      <c r="H18" s="12"/>
      <c r="J18" s="289"/>
      <c r="K18" s="456"/>
      <c r="L18" s="306" t="s">
        <v>71</v>
      </c>
      <c r="M18" s="301" t="str">
        <f t="shared" si="1"/>
        <v>JPYSFIXP15Y=</v>
      </c>
      <c r="N18" s="305" t="s">
        <v>190</v>
      </c>
      <c r="O18" s="304" t="s">
        <v>190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JpyLiborSwapIsdaFixPm15Y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8"/>
    </row>
    <row r="19" spans="2:26" s="8" customFormat="1" x14ac:dyDescent="0.2">
      <c r="B19" s="18"/>
      <c r="C19" s="30" t="s">
        <v>73</v>
      </c>
      <c r="D19" s="16" t="s">
        <v>14</v>
      </c>
      <c r="E19" s="29" t="str">
        <f t="shared" si="0"/>
        <v>JpyLiborSwapIsdaFixPm13Y</v>
      </c>
      <c r="F19" s="14" t="e">
        <f>_xll.qlLiborSwap($E19,Currency,FixingType,$C19,Currency&amp;$D19,Discounting,Permanent,Trigger,ObjectOverwrite)</f>
        <v>#NUM!</v>
      </c>
      <c r="G19" s="13" t="str">
        <f ca="1">_xll.ohRangeRetrieveError(F19)</f>
        <v>qlLiborSwap - Cannot create object with ID 'JpyLiborSwapIsdaFixPm13Y' in cell [JPY_Market.xlsx]LiborSwapIsdaFixPm!R19C6 because an object with that ID already resides in cell [JPY_Market.xlsx]LiborSwapIsdaFixPm!R19C6</v>
      </c>
      <c r="H19" s="12"/>
      <c r="J19" s="289"/>
      <c r="K19" s="456"/>
      <c r="L19" s="306" t="s">
        <v>66</v>
      </c>
      <c r="M19" s="301" t="str">
        <f t="shared" si="1"/>
        <v>JPYSFIXP20Y=</v>
      </c>
      <c r="N19" s="305" t="s">
        <v>190</v>
      </c>
      <c r="O19" s="304" t="s">
        <v>190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JpyLiborSwapIsdaFixPm20Y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8"/>
    </row>
    <row r="20" spans="2:26" s="8" customFormat="1" x14ac:dyDescent="0.2">
      <c r="B20" s="18"/>
      <c r="C20" s="30" t="s">
        <v>72</v>
      </c>
      <c r="D20" s="16" t="s">
        <v>14</v>
      </c>
      <c r="E20" s="29" t="str">
        <f t="shared" si="0"/>
        <v>JpyLiborSwapIsdaFixPm14Y</v>
      </c>
      <c r="F20" s="14" t="str">
        <f>_xll.qlLiborSwap($E20,Currency,FixingType,$C20,Currency&amp;$D20,Discounting,Permanent,Trigger,ObjectOverwrite)</f>
        <v>JpyLiborSwapIsdaFixPm14Y#0001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JPYSFIXP25Y=</v>
      </c>
      <c r="N20" s="305" t="s">
        <v>190</v>
      </c>
      <c r="O20" s="304" t="s">
        <v>190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JpyLiborSwapIsdaFixPm25Y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8"/>
    </row>
    <row r="21" spans="2:26" s="8" customFormat="1" x14ac:dyDescent="0.2">
      <c r="B21" s="18"/>
      <c r="C21" s="30" t="s">
        <v>71</v>
      </c>
      <c r="D21" s="16" t="s">
        <v>14</v>
      </c>
      <c r="E21" s="29" t="str">
        <f t="shared" si="0"/>
        <v>JpyLiborSwapIsdaFixPm15Y</v>
      </c>
      <c r="F21" s="14" t="e">
        <f>_xll.qlLiborSwap($E21,Currency,FixingType,$C21,Currency&amp;$D21,Discounting,Permanent,Trigger,ObjectOverwrite)</f>
        <v>#NUM!</v>
      </c>
      <c r="G21" s="13" t="str">
        <f ca="1">_xll.ohRangeRetrieveError(F21)</f>
        <v>qlLiborSwap - Cannot create object with ID 'JpyLiborSwapIsdaFixPm15Y' in cell [JPY_Market.xlsx]LiborSwapIsdaFixPm!R21C6 because an object with that ID already resides in cell [JPY_Market.xlsx]LiborSwapIsdaFixPm!R21C6</v>
      </c>
      <c r="H21" s="12"/>
      <c r="J21" s="289"/>
      <c r="K21" s="456"/>
      <c r="L21" s="299" t="s">
        <v>56</v>
      </c>
      <c r="M21" s="294" t="str">
        <f t="shared" si="1"/>
        <v>JPYSFIXP30Y=</v>
      </c>
      <c r="N21" s="298" t="s">
        <v>190</v>
      </c>
      <c r="O21" s="297" t="s">
        <v>190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JpyLiborSwapIsdaFixPm30Y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8"/>
    </row>
    <row r="22" spans="2:26" s="8" customFormat="1" ht="12" thickBot="1" x14ac:dyDescent="0.25">
      <c r="B22" s="18"/>
      <c r="C22" s="30" t="s">
        <v>70</v>
      </c>
      <c r="D22" s="16" t="s">
        <v>14</v>
      </c>
      <c r="E22" s="29" t="str">
        <f t="shared" si="0"/>
        <v>JpyLiborSwapIsdaFixPm16Y</v>
      </c>
      <c r="F22" s="14" t="e">
        <f>_xll.qlLiborSwap($E22,Currency,FixingType,$C22,Currency&amp;$D22,Discounting,Permanent,Trigger,ObjectOverwrite)</f>
        <v>#NUM!</v>
      </c>
      <c r="G22" s="13" t="str">
        <f ca="1">_xll.ohRangeRetrieveError(F22)</f>
        <v>qlLiborSwap - Cannot create object with ID 'JpyLiborSwapIsdaFixPm16Y' in cell [JPY_Market.xlsx]LiborSwapIsdaFixPm!R22C6 because an object with that ID already resides in cell [JPY_Market.xlsx]LiborSwapIsdaFixPm!R22C6</v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8"/>
    </row>
    <row r="23" spans="2:26" s="8" customFormat="1" ht="12" thickBot="1" x14ac:dyDescent="0.25">
      <c r="B23" s="18"/>
      <c r="C23" s="30" t="s">
        <v>69</v>
      </c>
      <c r="D23" s="16" t="s">
        <v>14</v>
      </c>
      <c r="E23" s="29" t="str">
        <f t="shared" si="0"/>
        <v>JpyLiborSwapIsdaFixPm17Y</v>
      </c>
      <c r="F23" s="14" t="str">
        <f>_xll.qlLiborSwap($E23,Currency,FixingType,$C23,Currency&amp;$D23,Discounting,Permanent,Trigger,ObjectOverwrite)</f>
        <v>JpyLiborSwapIsdaFixPm17Y#0001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468"/>
    </row>
    <row r="24" spans="2:26" s="8" customFormat="1" x14ac:dyDescent="0.2">
      <c r="B24" s="18"/>
      <c r="C24" s="30" t="s">
        <v>68</v>
      </c>
      <c r="D24" s="16" t="s">
        <v>14</v>
      </c>
      <c r="E24" s="29" t="str">
        <f t="shared" si="0"/>
        <v>JpyLiborSwapIsdaFixPm18Y</v>
      </c>
      <c r="F24" s="14" t="e">
        <f>_xll.qlLiborSwap($E24,Currency,FixingType,$C24,Currency&amp;$D24,Discounting,Permanent,Trigger,ObjectOverwrite)</f>
        <v>#NUM!</v>
      </c>
      <c r="G24" s="13" t="str">
        <f ca="1">_xll.ohRangeRetrieveError(F24)</f>
        <v>qlLiborSwap - Cannot create object with ID 'JpyLiborSwapIsdaFixPm18Y' in cell [JPY_Market.xlsx]LiborSwapIsdaFixPm!R24C6 because an object with that ID already resides in cell [JPY_Market.xlsx]LiborSwapIsdaFixPm!R24C6</v>
      </c>
      <c r="H24" s="12"/>
      <c r="J24" s="289"/>
      <c r="K24" s="288"/>
      <c r="L24" s="292" t="s">
        <v>103</v>
      </c>
      <c r="M24" s="291" t="s">
        <v>261</v>
      </c>
      <c r="N24" s="290" t="s">
        <v>261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468"/>
    </row>
    <row r="25" spans="2:26" s="8" customFormat="1" x14ac:dyDescent="0.2">
      <c r="B25" s="18"/>
      <c r="C25" s="30" t="s">
        <v>67</v>
      </c>
      <c r="D25" s="16" t="s">
        <v>14</v>
      </c>
      <c r="E25" s="29" t="str">
        <f t="shared" si="0"/>
        <v>JpyLiborSwapIsdaFixPm19Y</v>
      </c>
      <c r="F25" s="14" t="str">
        <f>_xll.qlLiborSwap($E25,Currency,FixingType,$C25,Currency&amp;$D25,Discounting,Permanent,Trigger,ObjectOverwrite)</f>
        <v>JpyLiborSwapIsdaFixPm19Y#0001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263</v>
      </c>
      <c r="N25" s="287" t="s">
        <v>262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68"/>
    </row>
    <row r="26" spans="2:26" s="8" customFormat="1" x14ac:dyDescent="0.2">
      <c r="B26" s="18"/>
      <c r="C26" s="30" t="s">
        <v>66</v>
      </c>
      <c r="D26" s="16" t="s">
        <v>14</v>
      </c>
      <c r="E26" s="29" t="str">
        <f t="shared" si="0"/>
        <v>JpyLiborSwapIsdaFixPm20Y</v>
      </c>
      <c r="F26" s="14" t="e">
        <f>_xll.qlLiborSwap($E26,Currency,FixingType,$C26,Currency&amp;$D26,Discounting,Permanent,Trigger,ObjectOverwrite)</f>
        <v>#NUM!</v>
      </c>
      <c r="G26" s="13" t="str">
        <f ca="1">_xll.ohRangeRetrieveError(F26)</f>
        <v>qlLiborSwap - Cannot create object with ID 'JpyLiborSwapIsdaFixPm20Y' in cell [JPY_Market.xlsx]LiborSwapIsdaFixPm!R26C6 because an object with that ID already resides in cell [JPY_Market.xlsx]LiborSwapIsdaFixPm!R26C6</v>
      </c>
      <c r="H26" s="12"/>
      <c r="J26" s="289"/>
      <c r="K26" s="288"/>
      <c r="L26" s="289" t="s">
        <v>245</v>
      </c>
      <c r="M26" s="288" t="s">
        <v>260</v>
      </c>
      <c r="N26" s="287" t="s">
        <v>259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468"/>
    </row>
    <row r="27" spans="2:26" s="8" customFormat="1" x14ac:dyDescent="0.2">
      <c r="B27" s="18"/>
      <c r="C27" s="30" t="s">
        <v>65</v>
      </c>
      <c r="D27" s="16" t="s">
        <v>14</v>
      </c>
      <c r="E27" s="29" t="str">
        <f t="shared" si="0"/>
        <v>JpyLiborSwapIsdaFixPm21Y</v>
      </c>
      <c r="F27" s="14" t="e">
        <f>_xll.qlLiborSwap($E27,Currency,FixingType,$C27,Currency&amp;$D27,Discounting,Permanent,Trigger,ObjectOverwrite)</f>
        <v>#NUM!</v>
      </c>
      <c r="G27" s="13" t="str">
        <f ca="1">_xll.ohRangeRetrieveError(F27)</f>
        <v>qlLiborSwap - Cannot create object with ID 'JpyLiborSwapIsdaFixPm21Y' in cell [JPY_Market.xlsx]LiborSwapIsdaFixPm!R27C6 because an object with that ID already resides in cell [JPY_Market.xlsx]LiborSwapIsdaFixPm!R27C6</v>
      </c>
      <c r="H27" s="12"/>
      <c r="J27" s="289"/>
      <c r="K27" s="288"/>
      <c r="L27" s="289" t="s">
        <v>244</v>
      </c>
      <c r="M27" s="288" t="s">
        <v>261</v>
      </c>
      <c r="N27" s="287" t="s">
        <v>261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468"/>
    </row>
    <row r="28" spans="2:26" s="8" customFormat="1" x14ac:dyDescent="0.2">
      <c r="B28" s="18"/>
      <c r="C28" s="30" t="s">
        <v>64</v>
      </c>
      <c r="D28" s="16" t="s">
        <v>14</v>
      </c>
      <c r="E28" s="29" t="str">
        <f t="shared" si="0"/>
        <v>JpyLiborSwapIsdaFixPm22Y</v>
      </c>
      <c r="F28" s="14" t="str">
        <f>_xll.qlLiborSwap($E28,Currency,FixingType,$C28,Currency&amp;$D28,Discounting,Permanent,Trigger,ObjectOverwrite)</f>
        <v>JpyLiborSwapIsdaFixPm22Y#0001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261</v>
      </c>
      <c r="N28" s="287" t="s">
        <v>261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468"/>
    </row>
    <row r="29" spans="2:26" s="8" customFormat="1" x14ac:dyDescent="0.2">
      <c r="B29" s="18"/>
      <c r="C29" s="30" t="s">
        <v>63</v>
      </c>
      <c r="D29" s="16" t="s">
        <v>14</v>
      </c>
      <c r="E29" s="29" t="str">
        <f t="shared" si="0"/>
        <v>JpyLiborSwapIsdaFixPm23Y</v>
      </c>
      <c r="F29" s="14" t="str">
        <f>_xll.qlLiborSwap($E29,Currency,FixingType,$C29,Currency&amp;$D29,Discounting,Permanent,Trigger,ObjectOverwrite)</f>
        <v>JpyLiborSwapIsdaFixPm23Y#0001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260</v>
      </c>
      <c r="N29" s="287" t="s">
        <v>259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468"/>
    </row>
    <row r="30" spans="2:26" s="8" customFormat="1" ht="12" thickBot="1" x14ac:dyDescent="0.25">
      <c r="B30" s="18"/>
      <c r="C30" s="30" t="s">
        <v>62</v>
      </c>
      <c r="D30" s="16" t="s">
        <v>14</v>
      </c>
      <c r="E30" s="29" t="str">
        <f t="shared" si="0"/>
        <v>JpyLiborSwapIsdaFixPm24Y</v>
      </c>
      <c r="F30" s="14" t="str">
        <f>_xll.qlLiborSwap($E30,Currency,FixingType,$C30,Currency&amp;$D30,Discounting,Permanent,Trigger,ObjectOverwrite)</f>
        <v>JpyLiborSwapIsdaFixPm24Y#0001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260</v>
      </c>
      <c r="N30" s="318" t="s">
        <v>259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468"/>
    </row>
    <row r="31" spans="2:26" s="8" customFormat="1" ht="12" thickBot="1" x14ac:dyDescent="0.25">
      <c r="B31" s="18"/>
      <c r="C31" s="30" t="s">
        <v>61</v>
      </c>
      <c r="D31" s="16" t="s">
        <v>14</v>
      </c>
      <c r="E31" s="29" t="str">
        <f t="shared" si="0"/>
        <v>JpyLiborSwapIsdaFixPm25Y</v>
      </c>
      <c r="F31" s="14" t="str">
        <f>_xll.qlLiborSwap($E31,Currency,FixingType,$C31,Currency&amp;$D31,Discounting,Permanent,Trigger,ObjectOverwrite)</f>
        <v>JpyLiborSwapIsdaFixPm25Y#0001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469"/>
    </row>
    <row r="32" spans="2:26" s="8" customFormat="1" x14ac:dyDescent="0.2">
      <c r="B32" s="18"/>
      <c r="C32" s="30" t="s">
        <v>60</v>
      </c>
      <c r="D32" s="16" t="s">
        <v>14</v>
      </c>
      <c r="E32" s="29" t="str">
        <f t="shared" si="0"/>
        <v>JpyLiborSwapIsdaFixPm26Y</v>
      </c>
      <c r="F32" s="14" t="e">
        <f>_xll.qlLiborSwap($E32,Currency,FixingType,$C32,Currency&amp;$D32,Discounting,Permanent,Trigger,ObjectOverwrite)</f>
        <v>#NUM!</v>
      </c>
      <c r="G32" s="13" t="str">
        <f ca="1">_xll.ohRangeRetrieveError(F32)</f>
        <v>qlLiborSwap - Cannot create object with ID 'JpyLiborSwapIsdaFixPm26Y' in cell [JPY_Market.xlsx]LiborSwapIsdaFixPm!R32C6 because an object with that ID already resides in cell [JPY_Market.xlsx]LiborSwapIsdaFixPm!R32C6</v>
      </c>
      <c r="H32" s="12"/>
    </row>
    <row r="33" spans="2:8" s="8" customFormat="1" x14ac:dyDescent="0.2">
      <c r="B33" s="18"/>
      <c r="C33" s="30" t="s">
        <v>59</v>
      </c>
      <c r="D33" s="16" t="s">
        <v>14</v>
      </c>
      <c r="E33" s="29" t="str">
        <f t="shared" si="0"/>
        <v>JpyLiborSwapIsdaFixPm27Y</v>
      </c>
      <c r="F33" s="14" t="str">
        <f>_xll.qlLiborSwap($E33,Currency,FixingType,$C33,Currency&amp;$D33,Discounting,Permanent,Trigger,ObjectOverwrite)</f>
        <v>JpyLiborSwapIsdaFixPm27Y#0001</v>
      </c>
      <c r="G33" s="13" t="str">
        <f>_xll.ohRangeRetrieveError(F33)</f>
        <v/>
      </c>
      <c r="H33" s="12"/>
    </row>
    <row r="34" spans="2:8" s="8" customFormat="1" x14ac:dyDescent="0.2">
      <c r="B34" s="18"/>
      <c r="C34" s="30" t="s">
        <v>58</v>
      </c>
      <c r="D34" s="16" t="s">
        <v>14</v>
      </c>
      <c r="E34" s="29" t="str">
        <f t="shared" si="0"/>
        <v>JpyLiborSwapIsdaFixPm28Y</v>
      </c>
      <c r="F34" s="14" t="e">
        <f>_xll.qlLiborSwap($E34,Currency,FixingType,$C34,Currency&amp;$D34,Discounting,Permanent,Trigger,ObjectOverwrite)</f>
        <v>#NUM!</v>
      </c>
      <c r="G34" s="13" t="str">
        <f ca="1">_xll.ohRangeRetrieveError(F34)</f>
        <v>qlLiborSwap - Cannot create object with ID 'JpyLiborSwapIsdaFixPm28Y' in cell [JPY_Market.xlsx]LiborSwapIsdaFixPm!R34C6 because an object with that ID already resides in cell [JPY_Market.xlsx]LiborSwapIsdaFixPm!R34C6</v>
      </c>
      <c r="H34" s="12"/>
    </row>
    <row r="35" spans="2:8" s="8" customFormat="1" x14ac:dyDescent="0.2">
      <c r="B35" s="18"/>
      <c r="C35" s="30" t="s">
        <v>57</v>
      </c>
      <c r="D35" s="16" t="s">
        <v>14</v>
      </c>
      <c r="E35" s="29" t="str">
        <f t="shared" si="0"/>
        <v>JpyLiborSwapIsdaFixPm29Y</v>
      </c>
      <c r="F35" s="14" t="str">
        <f>_xll.qlLiborSwap($E35,Currency,FixingType,$C35,Currency&amp;$D35,Discounting,Permanent,Trigger,ObjectOverwrite)</f>
        <v>JpyLiborSwapIsdaFixPm29Y#0001</v>
      </c>
      <c r="G35" s="13" t="str">
        <f>_xll.ohRangeRetrieveError(F35)</f>
        <v/>
      </c>
      <c r="H35" s="12"/>
    </row>
    <row r="36" spans="2:8" s="8" customFormat="1" x14ac:dyDescent="0.2">
      <c r="B36" s="18"/>
      <c r="C36" s="30" t="s">
        <v>56</v>
      </c>
      <c r="D36" s="16" t="s">
        <v>14</v>
      </c>
      <c r="E36" s="29" t="str">
        <f t="shared" si="0"/>
        <v>JpyLiborSwapIsdaFixPm30Y</v>
      </c>
      <c r="F36" s="14" t="e">
        <f>_xll.qlLiborSwap($E36,Currency,FixingType,$C36,Currency&amp;$D36,Discounting,Permanent,Trigger,ObjectOverwrite)</f>
        <v>#NUM!</v>
      </c>
      <c r="G36" s="13" t="str">
        <f ca="1">_xll.ohRangeRetrieveError(F36)</f>
        <v>qlLiborSwap - Cannot create object with ID 'JpyLiborSwapIsdaFixPm30Y' in cell [JPY_Market.xlsx]LiborSwapIsdaFixPm!R36C6 because an object with that ID already resides in cell [JPY_Market.xlsx]LiborSwapIsdaFixPm!R36C6</v>
      </c>
      <c r="H36" s="12"/>
    </row>
    <row r="37" spans="2:8" s="8" customFormat="1" x14ac:dyDescent="0.2">
      <c r="B37" s="18"/>
      <c r="C37" s="30" t="s">
        <v>55</v>
      </c>
      <c r="D37" s="16" t="s">
        <v>14</v>
      </c>
      <c r="E37" s="29" t="str">
        <f t="shared" si="0"/>
        <v>JpyLiborSwapIsdaFixPm31Y</v>
      </c>
      <c r="F37" s="14" t="str">
        <f>_xll.qlLiborSwap($E37,Currency,FixingType,$C37,Currency&amp;$D37,Discounting,Permanent,Trigger,ObjectOverwrite)</f>
        <v>JpyLiborSwapIsdaFixPm31Y#0001</v>
      </c>
      <c r="G37" s="13" t="str">
        <f>_xll.ohRangeRetrieveError(F37)</f>
        <v/>
      </c>
      <c r="H37" s="12"/>
    </row>
    <row r="38" spans="2:8" s="8" customFormat="1" x14ac:dyDescent="0.2">
      <c r="B38" s="18"/>
      <c r="C38" s="30" t="s">
        <v>54</v>
      </c>
      <c r="D38" s="16" t="s">
        <v>14</v>
      </c>
      <c r="E38" s="29" t="str">
        <f t="shared" si="0"/>
        <v>JpyLiborSwapIsdaFixPm32Y</v>
      </c>
      <c r="F38" s="14" t="e">
        <f>_xll.qlLiborSwap($E38,Currency,FixingType,$C38,Currency&amp;$D38,Discounting,Permanent,Trigger,ObjectOverwrite)</f>
        <v>#NUM!</v>
      </c>
      <c r="G38" s="13" t="str">
        <f ca="1">_xll.ohRangeRetrieveError(F38)</f>
        <v>qlLiborSwap - Cannot create object with ID 'JpyLiborSwapIsdaFixPm32Y' in cell [JPY_Market.xlsx]LiborSwapIsdaFixPm!R38C6 because an object with that ID already resides in cell [JPY_Market.xlsx]LiborSwapIsdaFixPm!R38C6</v>
      </c>
      <c r="H38" s="12"/>
    </row>
    <row r="39" spans="2:8" s="8" customFormat="1" x14ac:dyDescent="0.2">
      <c r="B39" s="18"/>
      <c r="C39" s="30" t="s">
        <v>53</v>
      </c>
      <c r="D39" s="16" t="s">
        <v>14</v>
      </c>
      <c r="E39" s="29" t="str">
        <f t="shared" ref="E39:E66" si="6">PROPER(Currency)&amp;FamilyName&amp;FixingType&amp;$C39</f>
        <v>JpyLiborSwapIsdaFixPm33Y</v>
      </c>
      <c r="F39" s="14" t="e">
        <f>_xll.qlLiborSwap($E39,Currency,FixingType,$C39,Currency&amp;$D39,Discounting,Permanent,Trigger,ObjectOverwrite)</f>
        <v>#NUM!</v>
      </c>
      <c r="G39" s="13" t="str">
        <f ca="1">_xll.ohRangeRetrieveError(F39)</f>
        <v>qlLiborSwap - Cannot create object with ID 'JpyLiborSwapIsdaFixPm33Y' in cell [JPY_Market.xlsx]LiborSwapIsdaFixPm!R39C6 because an object with that ID already resides in cell [JPY_Market.xlsx]LiborSwapIsdaFixPm!R39C6</v>
      </c>
      <c r="H39" s="12"/>
    </row>
    <row r="40" spans="2:8" s="8" customFormat="1" x14ac:dyDescent="0.2">
      <c r="B40" s="18"/>
      <c r="C40" s="30" t="s">
        <v>52</v>
      </c>
      <c r="D40" s="16" t="s">
        <v>14</v>
      </c>
      <c r="E40" s="29" t="str">
        <f t="shared" si="6"/>
        <v>JpyLiborSwapIsdaFixPm34Y</v>
      </c>
      <c r="F40" s="14" t="str">
        <f>_xll.qlLiborSwap($E40,Currency,FixingType,$C40,Currency&amp;$D40,Discounting,Permanent,Trigger,ObjectOverwrite)</f>
        <v>JpyLiborSwapIsdaFixPm34Y#0001</v>
      </c>
      <c r="G40" s="13" t="str">
        <f>_xll.ohRangeRetrieveError(F40)</f>
        <v/>
      </c>
      <c r="H40" s="12"/>
    </row>
    <row r="41" spans="2:8" s="8" customFormat="1" x14ac:dyDescent="0.2">
      <c r="B41" s="18"/>
      <c r="C41" s="30" t="s">
        <v>51</v>
      </c>
      <c r="D41" s="16" t="s">
        <v>14</v>
      </c>
      <c r="E41" s="29" t="str">
        <f t="shared" si="6"/>
        <v>JpyLiborSwapIsdaFixPm35Y</v>
      </c>
      <c r="F41" s="14" t="str">
        <f>_xll.qlLiborSwap($E41,Currency,FixingType,$C41,Currency&amp;$D41,Discounting,Permanent,Trigger,ObjectOverwrite)</f>
        <v>JpyLiborSwapIsdaFixPm35Y#0001</v>
      </c>
      <c r="G41" s="13" t="str">
        <f>_xll.ohRangeRetrieveError(F41)</f>
        <v/>
      </c>
      <c r="H41" s="12"/>
    </row>
    <row r="42" spans="2:8" s="8" customFormat="1" x14ac:dyDescent="0.2">
      <c r="B42" s="18"/>
      <c r="C42" s="30" t="s">
        <v>50</v>
      </c>
      <c r="D42" s="16" t="s">
        <v>14</v>
      </c>
      <c r="E42" s="29" t="str">
        <f t="shared" si="6"/>
        <v>JpyLiborSwapIsdaFixPm36Y</v>
      </c>
      <c r="F42" s="14" t="str">
        <f>_xll.qlLiborSwap($E42,Currency,FixingType,$C42,Currency&amp;$D42,Discounting,Permanent,Trigger,ObjectOverwrite)</f>
        <v>JpyLiborSwapIsdaFixPm36Y#0001</v>
      </c>
      <c r="G42" s="13" t="str">
        <f>_xll.ohRangeRetrieveError(F42)</f>
        <v/>
      </c>
      <c r="H42" s="12"/>
    </row>
    <row r="43" spans="2:8" s="8" customFormat="1" x14ac:dyDescent="0.2">
      <c r="B43" s="18"/>
      <c r="C43" s="30" t="s">
        <v>49</v>
      </c>
      <c r="D43" s="16" t="s">
        <v>14</v>
      </c>
      <c r="E43" s="29" t="str">
        <f t="shared" si="6"/>
        <v>JpyLiborSwapIsdaFixPm37Y</v>
      </c>
      <c r="F43" s="14" t="str">
        <f>_xll.qlLiborSwap($E43,Currency,FixingType,$C43,Currency&amp;$D43,Discounting,Permanent,Trigger,ObjectOverwrite)</f>
        <v>JpyLiborSwapIsdaFixPm37Y#0001</v>
      </c>
      <c r="G43" s="13" t="str">
        <f>_xll.ohRangeRetrieveError(F43)</f>
        <v/>
      </c>
      <c r="H43" s="12"/>
    </row>
    <row r="44" spans="2:8" s="8" customFormat="1" x14ac:dyDescent="0.2">
      <c r="B44" s="18"/>
      <c r="C44" s="30" t="s">
        <v>48</v>
      </c>
      <c r="D44" s="16" t="s">
        <v>14</v>
      </c>
      <c r="E44" s="29" t="str">
        <f t="shared" si="6"/>
        <v>JpyLiborSwapIsdaFixPm38Y</v>
      </c>
      <c r="F44" s="14" t="str">
        <f>_xll.qlLiborSwap($E44,Currency,FixingType,$C44,Currency&amp;$D44,Discounting,Permanent,Trigger,ObjectOverwrite)</f>
        <v>JpyLiborSwapIsdaFixPm38Y#0001</v>
      </c>
      <c r="G44" s="13" t="str">
        <f>_xll.ohRangeRetrieveError(F44)</f>
        <v/>
      </c>
      <c r="H44" s="12"/>
    </row>
    <row r="45" spans="2:8" s="8" customFormat="1" x14ac:dyDescent="0.2">
      <c r="B45" s="18"/>
      <c r="C45" s="30" t="s">
        <v>47</v>
      </c>
      <c r="D45" s="16" t="s">
        <v>14</v>
      </c>
      <c r="E45" s="29" t="str">
        <f t="shared" si="6"/>
        <v>JpyLiborSwapIsdaFixPm39Y</v>
      </c>
      <c r="F45" s="14" t="str">
        <f>_xll.qlLiborSwap($E45,Currency,FixingType,$C45,Currency&amp;$D45,Discounting,Permanent,Trigger,ObjectOverwrite)</f>
        <v>JpyLiborSwapIsdaFixPm39Y#0001</v>
      </c>
      <c r="G45" s="13" t="str">
        <f>_xll.ohRangeRetrieveError(F45)</f>
        <v/>
      </c>
      <c r="H45" s="12"/>
    </row>
    <row r="46" spans="2:8" s="8" customFormat="1" x14ac:dyDescent="0.2">
      <c r="B46" s="18"/>
      <c r="C46" s="30" t="s">
        <v>46</v>
      </c>
      <c r="D46" s="16" t="s">
        <v>14</v>
      </c>
      <c r="E46" s="29" t="str">
        <f t="shared" si="6"/>
        <v>JpyLiborSwapIsdaFixPm40Y</v>
      </c>
      <c r="F46" s="14" t="str">
        <f>_xll.qlLiborSwap($E46,Currency,FixingType,$C46,Currency&amp;$D46,Discounting,Permanent,Trigger,ObjectOverwrite)</f>
        <v>JpyLiborSwapIsdaFixPm40Y#0001</v>
      </c>
      <c r="G46" s="13" t="str">
        <f>_xll.ohRangeRetrieveError(F46)</f>
        <v/>
      </c>
      <c r="H46" s="12"/>
    </row>
    <row r="47" spans="2:8" s="8" customFormat="1" x14ac:dyDescent="0.2">
      <c r="B47" s="18"/>
      <c r="C47" s="30" t="s">
        <v>45</v>
      </c>
      <c r="D47" s="16" t="s">
        <v>14</v>
      </c>
      <c r="E47" s="29" t="str">
        <f t="shared" si="6"/>
        <v>JpyLiborSwapIsdaFixPm41Y</v>
      </c>
      <c r="F47" s="14" t="str">
        <f>_xll.qlLiborSwap($E47,Currency,FixingType,$C47,Currency&amp;$D47,Discounting,Permanent,Trigger,ObjectOverwrite)</f>
        <v>JpyLiborSwapIsdaFixPm41Y#0001</v>
      </c>
      <c r="G47" s="13" t="str">
        <f>_xll.ohRangeRetrieveError(F47)</f>
        <v/>
      </c>
      <c r="H47" s="12"/>
    </row>
    <row r="48" spans="2:8" s="8" customFormat="1" x14ac:dyDescent="0.2">
      <c r="B48" s="18"/>
      <c r="C48" s="30" t="s">
        <v>44</v>
      </c>
      <c r="D48" s="16" t="s">
        <v>14</v>
      </c>
      <c r="E48" s="29" t="str">
        <f t="shared" si="6"/>
        <v>JpyLiborSwapIsdaFixPm42Y</v>
      </c>
      <c r="F48" s="14" t="e">
        <f>_xll.qlLiborSwap($E48,Currency,FixingType,$C48,Currency&amp;$D48,Discounting,Permanent,Trigger,ObjectOverwrite)</f>
        <v>#NUM!</v>
      </c>
      <c r="G48" s="13" t="str">
        <f ca="1">_xll.ohRangeRetrieveError(F48)</f>
        <v>qlLiborSwap - Cannot create object with ID 'JpyLiborSwapIsdaFixPm42Y' in cell [JPY_Market.xlsx]LiborSwapIsdaFixPm!R48C6 because an object with that ID already resides in cell [JPY_Market.xlsx]LiborSwapIsdaFixPm!R48C6</v>
      </c>
      <c r="H48" s="12"/>
    </row>
    <row r="49" spans="2:8" s="8" customFormat="1" x14ac:dyDescent="0.2">
      <c r="B49" s="18"/>
      <c r="C49" s="30" t="s">
        <v>43</v>
      </c>
      <c r="D49" s="16" t="s">
        <v>14</v>
      </c>
      <c r="E49" s="29" t="str">
        <f t="shared" si="6"/>
        <v>JpyLiborSwapIsdaFixPm43Y</v>
      </c>
      <c r="F49" s="14" t="e">
        <f>_xll.qlLiborSwap($E49,Currency,FixingType,$C49,Currency&amp;$D49,Discounting,Permanent,Trigger,ObjectOverwrite)</f>
        <v>#NUM!</v>
      </c>
      <c r="G49" s="13" t="str">
        <f ca="1">_xll.ohRangeRetrieveError(F49)</f>
        <v>qlLiborSwap - Cannot create object with ID 'JpyLiborSwapIsdaFixPm43Y' in cell [JPY_Market.xlsx]LiborSwapIsdaFixPm!R49C6 because an object with that ID already resides in cell [JPY_Market.xlsx]LiborSwapIsdaFixPm!R49C6</v>
      </c>
      <c r="H49" s="12"/>
    </row>
    <row r="50" spans="2:8" s="8" customFormat="1" x14ac:dyDescent="0.2">
      <c r="B50" s="18"/>
      <c r="C50" s="30" t="s">
        <v>42</v>
      </c>
      <c r="D50" s="16" t="s">
        <v>14</v>
      </c>
      <c r="E50" s="29" t="str">
        <f t="shared" si="6"/>
        <v>JpyLiborSwapIsdaFixPm44Y</v>
      </c>
      <c r="F50" s="14" t="str">
        <f>_xll.qlLiborSwap($E50,Currency,FixingType,$C50,Currency&amp;$D50,Discounting,Permanent,Trigger,ObjectOverwrite)</f>
        <v>JpyLiborSwapIsdaFixPm44Y#0001</v>
      </c>
      <c r="G50" s="13" t="str">
        <f>_xll.ohRangeRetrieveError(F50)</f>
        <v/>
      </c>
      <c r="H50" s="12"/>
    </row>
    <row r="51" spans="2:8" s="8" customFormat="1" x14ac:dyDescent="0.2">
      <c r="B51" s="18"/>
      <c r="C51" s="30" t="s">
        <v>41</v>
      </c>
      <c r="D51" s="16" t="s">
        <v>14</v>
      </c>
      <c r="E51" s="29" t="str">
        <f t="shared" si="6"/>
        <v>JpyLiborSwapIsdaFixPm45Y</v>
      </c>
      <c r="F51" s="14" t="str">
        <f>_xll.qlLiborSwap($E51,Currency,FixingType,$C51,Currency&amp;$D51,Discounting,Permanent,Trigger,ObjectOverwrite)</f>
        <v>JpyLiborSwapIsdaFixPm45Y#0001</v>
      </c>
      <c r="G51" s="13" t="str">
        <f>_xll.ohRangeRetrieveError(F51)</f>
        <v/>
      </c>
      <c r="H51" s="12"/>
    </row>
    <row r="52" spans="2:8" s="8" customFormat="1" x14ac:dyDescent="0.2">
      <c r="B52" s="18"/>
      <c r="C52" s="30" t="s">
        <v>40</v>
      </c>
      <c r="D52" s="16" t="s">
        <v>14</v>
      </c>
      <c r="E52" s="29" t="str">
        <f t="shared" si="6"/>
        <v>JpyLiborSwapIsdaFixPm46Y</v>
      </c>
      <c r="F52" s="14" t="e">
        <f>_xll.qlLiborSwap($E52,Currency,FixingType,$C52,Currency&amp;$D52,Discounting,Permanent,Trigger,ObjectOverwrite)</f>
        <v>#NUM!</v>
      </c>
      <c r="G52" s="13" t="str">
        <f ca="1">_xll.ohRangeRetrieveError(F52)</f>
        <v>qlLiborSwap - Cannot create object with ID 'JpyLiborSwapIsdaFixPm46Y' in cell [JPY_Market.xlsx]LiborSwapIsdaFixPm!R52C6 because an object with that ID already resides in cell [JPY_Market.xlsx]LiborSwapIsdaFixPm!R52C6</v>
      </c>
      <c r="H52" s="12"/>
    </row>
    <row r="53" spans="2:8" s="8" customFormat="1" x14ac:dyDescent="0.2">
      <c r="B53" s="18"/>
      <c r="C53" s="30" t="s">
        <v>39</v>
      </c>
      <c r="D53" s="16" t="s">
        <v>14</v>
      </c>
      <c r="E53" s="29" t="str">
        <f t="shared" si="6"/>
        <v>JpyLiborSwapIsdaFixPm47Y</v>
      </c>
      <c r="F53" s="14" t="str">
        <f>_xll.qlLiborSwap($E53,Currency,FixingType,$C53,Currency&amp;$D53,Discounting,Permanent,Trigger,ObjectOverwrite)</f>
        <v>JpyLiborSwapIsdaFixPm47Y#0001</v>
      </c>
      <c r="G53" s="13" t="str">
        <f>_xll.ohRangeRetrieveError(F53)</f>
        <v/>
      </c>
      <c r="H53" s="12"/>
    </row>
    <row r="54" spans="2:8" s="8" customFormat="1" x14ac:dyDescent="0.2">
      <c r="B54" s="18"/>
      <c r="C54" s="30" t="s">
        <v>38</v>
      </c>
      <c r="D54" s="16" t="s">
        <v>14</v>
      </c>
      <c r="E54" s="29" t="str">
        <f t="shared" si="6"/>
        <v>JpyLiborSwapIsdaFixPm48Y</v>
      </c>
      <c r="F54" s="14" t="str">
        <f>_xll.qlLiborSwap($E54,Currency,FixingType,$C54,Currency&amp;$D54,Discounting,Permanent,Trigger,ObjectOverwrite)</f>
        <v>JpyLiborSwapIsdaFixPm48Y#0001</v>
      </c>
      <c r="G54" s="13" t="str">
        <f>_xll.ohRangeRetrieveError(F54)</f>
        <v/>
      </c>
      <c r="H54" s="12"/>
    </row>
    <row r="55" spans="2:8" s="8" customFormat="1" x14ac:dyDescent="0.2">
      <c r="B55" s="18"/>
      <c r="C55" s="30" t="s">
        <v>37</v>
      </c>
      <c r="D55" s="16" t="s">
        <v>14</v>
      </c>
      <c r="E55" s="29" t="str">
        <f t="shared" si="6"/>
        <v>JpyLiborSwapIsdaFixPm49Y</v>
      </c>
      <c r="F55" s="14" t="str">
        <f>_xll.qlLiborSwap($E55,Currency,FixingType,$C55,Currency&amp;$D55,Discounting,Permanent,Trigger,ObjectOverwrite)</f>
        <v>JpyLiborSwapIsdaFixPm49Y#0001</v>
      </c>
      <c r="G55" s="13" t="str">
        <f>_xll.ohRangeRetrieveError(F55)</f>
        <v/>
      </c>
      <c r="H55" s="12"/>
    </row>
    <row r="56" spans="2:8" s="8" customFormat="1" x14ac:dyDescent="0.2">
      <c r="B56" s="18"/>
      <c r="C56" s="30" t="s">
        <v>36</v>
      </c>
      <c r="D56" s="16" t="s">
        <v>14</v>
      </c>
      <c r="E56" s="29" t="str">
        <f t="shared" si="6"/>
        <v>JpyLiborSwapIsdaFixPm50Y</v>
      </c>
      <c r="F56" s="14" t="e">
        <f>_xll.qlLiborSwap($E56,Currency,FixingType,$C56,Currency&amp;$D56,Discounting,Permanent,Trigger,ObjectOverwrite)</f>
        <v>#NUM!</v>
      </c>
      <c r="G56" s="13" t="str">
        <f ca="1">_xll.ohRangeRetrieveError(F56)</f>
        <v>qlLiborSwap - Cannot create object with ID 'JpyLiborSwapIsdaFixPm50Y' in cell [JPY_Market.xlsx]LiborSwapIsdaFixPm!R56C6 because an object with that ID already resides in cell [JPY_Market.xlsx]LiborSwapIsdaFixPm!R56C6</v>
      </c>
      <c r="H56" s="12"/>
    </row>
    <row r="57" spans="2:8" s="8" customFormat="1" x14ac:dyDescent="0.2">
      <c r="B57" s="18"/>
      <c r="C57" s="30" t="s">
        <v>35</v>
      </c>
      <c r="D57" s="16" t="s">
        <v>14</v>
      </c>
      <c r="E57" s="29" t="str">
        <f t="shared" si="6"/>
        <v>JpyLiborSwapIsdaFixPm51Y</v>
      </c>
      <c r="F57" s="14" t="str">
        <f>_xll.qlLiborSwap($E57,Currency,FixingType,$C57,Currency&amp;$D57,Discounting,Permanent,Trigger,ObjectOverwrite)</f>
        <v>JpyLiborSwapIsdaFixPm51Y#0001</v>
      </c>
      <c r="G57" s="13" t="str">
        <f>_xll.ohRangeRetrieveError(F57)</f>
        <v/>
      </c>
      <c r="H57" s="12"/>
    </row>
    <row r="58" spans="2:8" s="8" customFormat="1" x14ac:dyDescent="0.2">
      <c r="B58" s="18"/>
      <c r="C58" s="30" t="s">
        <v>34</v>
      </c>
      <c r="D58" s="16" t="s">
        <v>14</v>
      </c>
      <c r="E58" s="29" t="str">
        <f t="shared" si="6"/>
        <v>JpyLiborSwapIsdaFixPm52Y</v>
      </c>
      <c r="F58" s="14" t="str">
        <f>_xll.qlLiborSwap($E58,Currency,FixingType,$C58,Currency&amp;$D58,Discounting,Permanent,Trigger,ObjectOverwrite)</f>
        <v>JpyLiborSwapIsdaFixPm52Y#0001</v>
      </c>
      <c r="G58" s="13" t="str">
        <f>_xll.ohRangeRetrieveError(F58)</f>
        <v/>
      </c>
      <c r="H58" s="12"/>
    </row>
    <row r="59" spans="2:8" s="8" customFormat="1" x14ac:dyDescent="0.2">
      <c r="B59" s="18"/>
      <c r="C59" s="30" t="s">
        <v>33</v>
      </c>
      <c r="D59" s="16" t="s">
        <v>14</v>
      </c>
      <c r="E59" s="29" t="str">
        <f t="shared" si="6"/>
        <v>JpyLiborSwapIsdaFixPm53Y</v>
      </c>
      <c r="F59" s="14" t="str">
        <f>_xll.qlLiborSwap($E59,Currency,FixingType,$C59,Currency&amp;$D59,Discounting,Permanent,Trigger,ObjectOverwrite)</f>
        <v>JpyLiborSwapIsdaFixPm53Y#0001</v>
      </c>
      <c r="G59" s="13" t="str">
        <f>_xll.ohRangeRetrieveError(F59)</f>
        <v/>
      </c>
      <c r="H59" s="12"/>
    </row>
    <row r="60" spans="2:8" s="8" customFormat="1" x14ac:dyDescent="0.2">
      <c r="B60" s="18"/>
      <c r="C60" s="30" t="s">
        <v>32</v>
      </c>
      <c r="D60" s="16" t="s">
        <v>14</v>
      </c>
      <c r="E60" s="29" t="str">
        <f t="shared" si="6"/>
        <v>JpyLiborSwapIsdaFixPm54Y</v>
      </c>
      <c r="F60" s="14" t="e">
        <f>_xll.qlLiborSwap($E60,Currency,FixingType,$C60,Currency&amp;$D60,Discounting,Permanent,Trigger,ObjectOverwrite)</f>
        <v>#NUM!</v>
      </c>
      <c r="G60" s="13" t="str">
        <f ca="1">_xll.ohRangeRetrieveError(F60)</f>
        <v>qlLiborSwap - Cannot create object with ID 'JpyLiborSwapIsdaFixPm54Y' in cell [JPY_Market.xlsx]LiborSwapIsdaFixPm!R60C6 because an object with that ID already resides in cell [JPY_Market.xlsx]LiborSwapIsdaFixPm!R60C6</v>
      </c>
      <c r="H60" s="12"/>
    </row>
    <row r="61" spans="2:8" s="8" customFormat="1" x14ac:dyDescent="0.2">
      <c r="B61" s="18"/>
      <c r="C61" s="30" t="s">
        <v>31</v>
      </c>
      <c r="D61" s="16" t="s">
        <v>14</v>
      </c>
      <c r="E61" s="29" t="str">
        <f t="shared" si="6"/>
        <v>JpyLiborSwapIsdaFixPm55Y</v>
      </c>
      <c r="F61" s="14" t="str">
        <f>_xll.qlLiborSwap($E61,Currency,FixingType,$C61,Currency&amp;$D61,Discounting,Permanent,Trigger,ObjectOverwrite)</f>
        <v>JpyLiborSwapIsdaFixPm55Y#0001</v>
      </c>
      <c r="G61" s="13" t="str">
        <f>_xll.ohRangeRetrieveError(F61)</f>
        <v/>
      </c>
      <c r="H61" s="12"/>
    </row>
    <row r="62" spans="2:8" s="8" customFormat="1" x14ac:dyDescent="0.2">
      <c r="B62" s="18"/>
      <c r="C62" s="30" t="s">
        <v>30</v>
      </c>
      <c r="D62" s="16" t="s">
        <v>14</v>
      </c>
      <c r="E62" s="29" t="str">
        <f t="shared" si="6"/>
        <v>JpyLiborSwapIsdaFixPm56Y</v>
      </c>
      <c r="F62" s="14" t="str">
        <f>_xll.qlLiborSwap($E62,Currency,FixingType,$C62,Currency&amp;$D62,Discounting,Permanent,Trigger,ObjectOverwrite)</f>
        <v>JpyLiborSwapIsdaFixPm56Y#0001</v>
      </c>
      <c r="G62" s="13" t="str">
        <f>_xll.ohRangeRetrieveError(F62)</f>
        <v/>
      </c>
      <c r="H62" s="12"/>
    </row>
    <row r="63" spans="2:8" s="8" customFormat="1" x14ac:dyDescent="0.2">
      <c r="B63" s="18"/>
      <c r="C63" s="30" t="s">
        <v>29</v>
      </c>
      <c r="D63" s="16" t="s">
        <v>14</v>
      </c>
      <c r="E63" s="29" t="str">
        <f t="shared" si="6"/>
        <v>JpyLiborSwapIsdaFixPm57Y</v>
      </c>
      <c r="F63" s="14" t="str">
        <f>_xll.qlLiborSwap($E63,Currency,FixingType,$C63,Currency&amp;$D63,Discounting,Permanent,Trigger,ObjectOverwrite)</f>
        <v>JpyLiborSwapIsdaFixPm57Y#0001</v>
      </c>
      <c r="G63" s="13" t="str">
        <f>_xll.ohRangeRetrieveError(F63)</f>
        <v/>
      </c>
      <c r="H63" s="12"/>
    </row>
    <row r="64" spans="2:8" s="8" customFormat="1" x14ac:dyDescent="0.2">
      <c r="B64" s="18"/>
      <c r="C64" s="30" t="s">
        <v>28</v>
      </c>
      <c r="D64" s="16" t="s">
        <v>14</v>
      </c>
      <c r="E64" s="29" t="str">
        <f t="shared" si="6"/>
        <v>JpyLiborSwapIsdaFixPm58Y</v>
      </c>
      <c r="F64" s="14" t="str">
        <f>_xll.qlLiborSwap($E64,Currency,FixingType,$C64,Currency&amp;$D64,Discounting,Permanent,Trigger,ObjectOverwrite)</f>
        <v>JpyLiborSwapIsdaFixPm58Y#0001</v>
      </c>
      <c r="G64" s="13" t="str">
        <f>_xll.ohRangeRetrieveError(F64)</f>
        <v/>
      </c>
      <c r="H64" s="12"/>
    </row>
    <row r="65" spans="2:25" s="8" customFormat="1" x14ac:dyDescent="0.2">
      <c r="B65" s="18"/>
      <c r="C65" s="30" t="s">
        <v>27</v>
      </c>
      <c r="D65" s="16" t="s">
        <v>14</v>
      </c>
      <c r="E65" s="29" t="str">
        <f t="shared" si="6"/>
        <v>JpyLiborSwapIsdaFixPm59Y</v>
      </c>
      <c r="F65" s="14" t="str">
        <f>_xll.qlLiborSwap($E65,Currency,FixingType,$C65,Currency&amp;$D65,Discounting,Permanent,Trigger,ObjectOverwrite)</f>
        <v>JpyLiborSwapIsdaFixPm59Y#0001</v>
      </c>
      <c r="G65" s="13" t="str">
        <f>_xll.ohRangeRetrieveError(F65)</f>
        <v/>
      </c>
      <c r="H65" s="12"/>
    </row>
    <row r="66" spans="2:25" s="8" customFormat="1" x14ac:dyDescent="0.2">
      <c r="B66" s="18"/>
      <c r="C66" s="30" t="s">
        <v>26</v>
      </c>
      <c r="D66" s="16" t="s">
        <v>14</v>
      </c>
      <c r="E66" s="29" t="str">
        <f t="shared" si="6"/>
        <v>JpyLiborSwapIsdaFixPm60Y</v>
      </c>
      <c r="F66" s="14" t="str">
        <f>_xll.qlLiborSwap($E66,Currency,FixingType,$C66,Currency&amp;$D66,Discounting,Permanent,Trigger,ObjectOverwrite)</f>
        <v>JpyLiborSwapIsdaFixPm60Y#0001</v>
      </c>
      <c r="G66" s="13" t="str">
        <f>_xll.ohRangeRetrieveError(F66)</f>
        <v/>
      </c>
      <c r="H66" s="12"/>
    </row>
    <row r="67" spans="2:25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5" s="8" customFormat="1" x14ac:dyDescent="0.2"/>
    <row r="69" spans="2:25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</sheetData>
  <conditionalFormatting sqref="V5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conditionalFormatting sqref="V7:V21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/>
  </sheetViews>
  <sheetFormatPr defaultRowHeight="11.25" x14ac:dyDescent="0.2"/>
  <cols>
    <col min="1" max="1" width="2.7109375" style="64" customWidth="1"/>
    <col min="2" max="2" width="5.140625" style="64" bestFit="1" customWidth="1"/>
    <col min="3" max="3" width="17.140625" style="64" bestFit="1" customWidth="1"/>
    <col min="4" max="4" width="17" style="64" bestFit="1" customWidth="1"/>
    <col min="5" max="5" width="35.7109375" style="64" customWidth="1"/>
    <col min="6" max="8" width="2.7109375" style="64" customWidth="1"/>
    <col min="9" max="9" width="6.42578125" style="64" bestFit="1" customWidth="1"/>
    <col min="10" max="10" width="11.28515625" style="64" bestFit="1" customWidth="1"/>
    <col min="11" max="11" width="9.140625" style="64"/>
    <col min="12" max="12" width="2.7109375" style="64" customWidth="1"/>
    <col min="13" max="13" width="9.140625" style="64"/>
    <col min="14" max="14" width="2.7109375" style="64" customWidth="1"/>
    <col min="15" max="15" width="12.140625" style="64" customWidth="1"/>
    <col min="16" max="16" width="7.7109375" style="64" bestFit="1" customWidth="1"/>
    <col min="17" max="18" width="2.7109375" style="64" customWidth="1"/>
    <col min="19" max="19" width="15.28515625" style="64" bestFit="1" customWidth="1"/>
    <col min="20" max="20" width="7.140625" style="64" bestFit="1" customWidth="1"/>
    <col min="21" max="21" width="9" style="64" customWidth="1"/>
    <col min="22" max="22" width="8.42578125" style="64" customWidth="1"/>
    <col min="23" max="23" width="6.140625" style="64" customWidth="1"/>
    <col min="24" max="24" width="7.140625" style="64" bestFit="1" customWidth="1"/>
    <col min="25" max="16384" width="9.140625" style="64"/>
  </cols>
  <sheetData>
    <row r="1" spans="1:23" ht="12" thickBot="1" x14ac:dyDescent="0.25">
      <c r="H1" s="204"/>
      <c r="I1" s="125"/>
      <c r="J1" s="4"/>
      <c r="K1" s="125"/>
      <c r="L1" s="125"/>
      <c r="M1" s="125"/>
      <c r="N1" s="125"/>
      <c r="O1" s="125"/>
      <c r="P1" s="125"/>
      <c r="Q1" s="122"/>
      <c r="R1" s="4"/>
      <c r="S1" s="4"/>
      <c r="T1" s="4"/>
      <c r="U1" s="4"/>
      <c r="V1" s="4"/>
      <c r="W1" s="4"/>
    </row>
    <row r="2" spans="1:23" ht="21" customHeight="1" thickBot="1" x14ac:dyDescent="0.25">
      <c r="H2" s="203"/>
      <c r="I2" s="221" t="s">
        <v>193</v>
      </c>
      <c r="J2" s="407" t="s">
        <v>24</v>
      </c>
      <c r="L2" s="171"/>
      <c r="M2" s="171"/>
      <c r="N2" s="171"/>
      <c r="O2" s="171"/>
      <c r="P2" s="171"/>
      <c r="Q2" s="12"/>
      <c r="R2" s="4"/>
      <c r="S2" s="4"/>
      <c r="T2" s="4"/>
      <c r="U2" s="4"/>
      <c r="V2" s="4"/>
      <c r="W2" s="4"/>
    </row>
    <row r="3" spans="1:23" x14ac:dyDescent="0.2">
      <c r="A3" s="471"/>
      <c r="B3" s="73"/>
      <c r="C3" s="73"/>
      <c r="D3" s="73"/>
      <c r="E3" s="73"/>
      <c r="F3" s="72"/>
      <c r="H3" s="79"/>
      <c r="I3" s="171"/>
      <c r="J3" s="171"/>
      <c r="K3" s="171"/>
      <c r="L3" s="171"/>
      <c r="M3" s="171"/>
      <c r="N3" s="171"/>
      <c r="O3" s="201"/>
      <c r="P3" s="200">
        <f>_xll.ohTrigger(P5:P18)</f>
        <v>2</v>
      </c>
      <c r="Q3" s="140"/>
      <c r="R3" s="4"/>
      <c r="S3" s="4"/>
      <c r="T3" s="4"/>
      <c r="U3" s="4"/>
      <c r="V3" s="4"/>
      <c r="W3" s="4"/>
    </row>
    <row r="4" spans="1:23" ht="22.5" x14ac:dyDescent="0.2">
      <c r="A4" s="42"/>
      <c r="B4" s="71"/>
      <c r="C4" s="54" t="str">
        <f>Currency&amp;"_010_"&amp;"Deposits.xml"</f>
        <v>JPY_010_Deposits.xml</v>
      </c>
      <c r="D4" s="70" t="str">
        <f>IF(Serialize,_xll.ohObjectSave(D5:D22,SerializationPath&amp;C4,FileOverwrite,Serialize),"---")</f>
        <v>---</v>
      </c>
      <c r="E4" s="69" t="str">
        <f>_xll.ohRangeRetrieveError(D4)</f>
        <v/>
      </c>
      <c r="F4" s="65"/>
      <c r="H4" s="79"/>
      <c r="I4" s="197"/>
      <c r="J4" s="166" t="str">
        <f>_xll.RData(J8:J22,K4,,ReutersRtMode,,K8)</f>
        <v>Updated at 11:05:36</v>
      </c>
      <c r="K4" s="199" t="str">
        <f>VLOOKUP(Contributor,ContributorTable,5,FALSE)</f>
        <v>LAST</v>
      </c>
      <c r="L4" s="171"/>
      <c r="M4" s="198" t="s">
        <v>208</v>
      </c>
      <c r="N4" s="171"/>
      <c r="O4" s="197" t="s">
        <v>206</v>
      </c>
      <c r="P4" s="196" t="s">
        <v>205</v>
      </c>
      <c r="Q4" s="140"/>
      <c r="R4" s="4"/>
      <c r="S4" s="195" t="s">
        <v>204</v>
      </c>
      <c r="T4" s="194" t="s">
        <v>203</v>
      </c>
      <c r="U4" s="194" t="s">
        <v>202</v>
      </c>
      <c r="V4" s="194" t="s">
        <v>201</v>
      </c>
      <c r="W4" s="193" t="s">
        <v>200</v>
      </c>
    </row>
    <row r="5" spans="1:23" ht="11.25" customHeight="1" x14ac:dyDescent="0.2">
      <c r="A5" s="42"/>
      <c r="B5" s="68" t="s">
        <v>131</v>
      </c>
      <c r="C5" s="67" t="str">
        <f t="shared" ref="C5:C22" si="0">Currency&amp;$B5&amp;QuoteSuffix</f>
        <v>JPYOND_Quote</v>
      </c>
      <c r="D5" s="67" t="e">
        <f>_xll.qlSimpleQuote(C5,,RateTickValue,Permanent,Trigger,ObjectOverwrite)</f>
        <v>#NUM!</v>
      </c>
      <c r="E5" s="66" t="str">
        <f ca="1">_xll.ohRangeRetrieveError(D5)</f>
        <v>qlSimpleQuote - Cannot create object with ID 'JPYOND_Quote' in cell [JPY_Market.xlsx]Deposits!R5C4 because an object with that ID already resides in cell [JPY_Market.xlsx]Deposits!R5C4</v>
      </c>
      <c r="F5" s="65"/>
      <c r="H5" s="79"/>
      <c r="I5" s="192" t="s">
        <v>170</v>
      </c>
      <c r="J5" s="191" t="str">
        <f t="array" ref="J5:J7">Currency&amp;VLOOKUP(U25,ContributorTable,2,FALSE)&amp;I5:I7&amp;VLOOKUP(U25,ContributorTable,3,FALSE)&amp;"="&amp;VLOOKUP(U25,ContributorTable,4,FALSE)</f>
        <v>JPYOND=TTKL</v>
      </c>
      <c r="K5" s="190" t="e">
        <f>X28</f>
        <v>#VALUE!</v>
      </c>
      <c r="L5" s="171"/>
      <c r="M5" s="189" t="e">
        <v>#VALUE!</v>
      </c>
      <c r="N5" s="171"/>
      <c r="O5" s="238" t="e">
        <f t="array" ref="O5:O22">QuoteLive</f>
        <v>#VALUE!</v>
      </c>
      <c r="P5" s="187" t="e">
        <f>_xll.qlSimpleQuoteSetValue(D5,O5/100,Trigger)</f>
        <v>#VALUE!</v>
      </c>
      <c r="Q5" s="140"/>
      <c r="R5" s="4"/>
      <c r="S5" s="180" t="s">
        <v>199</v>
      </c>
      <c r="T5" s="47" t="s">
        <v>198</v>
      </c>
      <c r="U5" s="47" t="s">
        <v>182</v>
      </c>
      <c r="V5" s="47" t="str">
        <f>""</f>
        <v/>
      </c>
      <c r="W5" s="179" t="s">
        <v>195</v>
      </c>
    </row>
    <row r="6" spans="1:23" ht="11.25" customHeight="1" x14ac:dyDescent="0.2">
      <c r="A6" s="42"/>
      <c r="B6" s="68" t="s">
        <v>130</v>
      </c>
      <c r="C6" s="67" t="str">
        <f t="shared" si="0"/>
        <v>JPYTND_Quote</v>
      </c>
      <c r="D6" s="67" t="e">
        <f>_xll.qlSimpleQuote(C6,,RateTickValue,Permanent,Trigger,ObjectOverwrite)</f>
        <v>#NUM!</v>
      </c>
      <c r="E6" s="66" t="str">
        <f ca="1">_xll.ohRangeRetrieveError(D6)</f>
        <v>qlSimpleQuote - Cannot create object with ID 'JPYTND_Quote' in cell [JPY_Market.xlsx]Deposits!R6C4 because an object with that ID already resides in cell [JPY_Market.xlsx]Deposits!R6C4</v>
      </c>
      <c r="F6" s="65"/>
      <c r="H6" s="79"/>
      <c r="I6" s="175" t="s">
        <v>197</v>
      </c>
      <c r="J6" s="174" t="str">
        <v>JPYTND=TTKL</v>
      </c>
      <c r="K6" s="173">
        <f>X29</f>
        <v>0</v>
      </c>
      <c r="L6" s="171"/>
      <c r="M6" s="172">
        <v>2.0000000000000004E-2</v>
      </c>
      <c r="N6" s="171"/>
      <c r="O6" s="231">
        <v>0</v>
      </c>
      <c r="P6" s="168" t="e">
        <f>_xll.qlSimpleQuoteSetValue(D6,O6/100,Trigger)</f>
        <v>#VALUE!</v>
      </c>
      <c r="Q6" s="140"/>
      <c r="R6" s="4"/>
      <c r="S6" s="180" t="s">
        <v>24</v>
      </c>
      <c r="T6" s="47"/>
      <c r="U6" s="47" t="s">
        <v>196</v>
      </c>
      <c r="V6" s="47"/>
      <c r="W6" s="179" t="s">
        <v>195</v>
      </c>
    </row>
    <row r="7" spans="1:23" ht="11.25" customHeight="1" x14ac:dyDescent="0.2">
      <c r="A7" s="42"/>
      <c r="B7" s="68" t="s">
        <v>129</v>
      </c>
      <c r="C7" s="67" t="str">
        <f t="shared" si="0"/>
        <v>JPYSND_Quote</v>
      </c>
      <c r="D7" s="67" t="e">
        <f>_xll.qlSimpleQuote(C7,,RateTickValue,Permanent,Trigger,ObjectOverwrite)</f>
        <v>#NUM!</v>
      </c>
      <c r="E7" s="66" t="str">
        <f ca="1">_xll.ohRangeRetrieveError(D7)</f>
        <v>qlSimpleQuote - Cannot create object with ID 'JPYSND_Quote' in cell [JPY_Market.xlsx]Deposits!R7C4 because an object with that ID already resides in cell [JPY_Market.xlsx]Deposits!R7C4</v>
      </c>
      <c r="F7" s="65"/>
      <c r="H7" s="79"/>
      <c r="I7" s="186" t="s">
        <v>194</v>
      </c>
      <c r="J7" s="185" t="str">
        <v>JPYSND=TTKL</v>
      </c>
      <c r="K7" s="184">
        <f>X30</f>
        <v>0</v>
      </c>
      <c r="L7" s="171"/>
      <c r="M7" s="183">
        <v>2.0000000000000004E-2</v>
      </c>
      <c r="N7" s="171"/>
      <c r="O7" s="224">
        <v>0</v>
      </c>
      <c r="P7" s="181" t="e">
        <f>_xll.qlSimpleQuoteSetValue(D7,O7/100,Trigger)</f>
        <v>#VALUE!</v>
      </c>
      <c r="Q7" s="140"/>
      <c r="R7" s="4"/>
      <c r="S7" s="180" t="s">
        <v>193</v>
      </c>
      <c r="T7" s="47"/>
      <c r="U7" s="47" t="s">
        <v>182</v>
      </c>
      <c r="V7" s="47"/>
      <c r="W7" s="179" t="s">
        <v>177</v>
      </c>
    </row>
    <row r="8" spans="1:23" ht="11.25" customHeight="1" x14ac:dyDescent="0.2">
      <c r="A8" s="42"/>
      <c r="B8" s="68" t="s">
        <v>128</v>
      </c>
      <c r="C8" s="67" t="str">
        <f t="shared" si="0"/>
        <v>JPYSWD_Quote</v>
      </c>
      <c r="D8" s="67" t="e">
        <f>_xll.qlSimpleQuote(C8,,RateTickValue,Permanent,Trigger,ObjectOverwrite)</f>
        <v>#NUM!</v>
      </c>
      <c r="E8" s="66" t="str">
        <f ca="1">_xll.ohRangeRetrieveError(D8)</f>
        <v>qlSimpleQuote - Cannot create object with ID 'JPYSWD_Quote' in cell [JPY_Market.xlsx]Deposits!R8C4 because an object with that ID already resides in cell [JPY_Market.xlsx]Deposits!R8C4</v>
      </c>
      <c r="F8" s="65"/>
      <c r="H8" s="79"/>
      <c r="I8" s="175" t="s">
        <v>22</v>
      </c>
      <c r="J8" s="174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73">
        <v>4.3570000000000005E-2</v>
      </c>
      <c r="L8" s="171"/>
      <c r="M8" s="172">
        <v>7.0000000000000007E-2</v>
      </c>
      <c r="N8" s="171"/>
      <c r="O8" s="231">
        <v>4.3570000000000005E-2</v>
      </c>
      <c r="P8" s="168" t="e">
        <f>_xll.qlSimpleQuoteSetValue(D8,O8/100,Trigger)</f>
        <v>#VALUE!</v>
      </c>
      <c r="Q8" s="140"/>
      <c r="R8" s="4"/>
      <c r="S8" s="180" t="s">
        <v>180</v>
      </c>
      <c r="T8" s="47"/>
      <c r="U8" s="47" t="s">
        <v>182</v>
      </c>
      <c r="V8" s="47" t="s">
        <v>192</v>
      </c>
      <c r="W8" s="179" t="s">
        <v>177</v>
      </c>
    </row>
    <row r="9" spans="1:23" ht="11.25" customHeight="1" x14ac:dyDescent="0.2">
      <c r="A9" s="42"/>
      <c r="B9" s="68" t="s">
        <v>127</v>
      </c>
      <c r="C9" s="67" t="str">
        <f t="shared" si="0"/>
        <v>JPY2WD_Quote</v>
      </c>
      <c r="D9" s="67" t="e">
        <f>_xll.qlSimpleQuote(C9,,RateTickValue,Permanent,Trigger,ObjectOverwrite)</f>
        <v>#NUM!</v>
      </c>
      <c r="E9" s="66" t="str">
        <f ca="1">_xll.ohRangeRetrieveError(D9)</f>
        <v>qlSimpleQuote - Cannot create object with ID 'JPY2WD_Quote' in cell [JPY_Market.xlsx]Deposits!R9C4 because an object with that ID already resides in cell [JPY_Market.xlsx]Deposits!R9C4</v>
      </c>
      <c r="F9" s="65"/>
      <c r="H9" s="79"/>
      <c r="I9" s="175" t="s">
        <v>21</v>
      </c>
      <c r="J9" s="174" t="str">
        <v>JPY2WFSR=</v>
      </c>
      <c r="K9" s="173">
        <v>0</v>
      </c>
      <c r="L9" s="171"/>
      <c r="M9" s="172">
        <v>0</v>
      </c>
      <c r="N9" s="171"/>
      <c r="O9" s="231">
        <v>0</v>
      </c>
      <c r="P9" s="168" t="e">
        <f>_xll.qlSimpleQuoteSetValue(D9,O9/100,Trigger)</f>
        <v>#VALUE!</v>
      </c>
      <c r="Q9" s="140"/>
      <c r="R9" s="4"/>
      <c r="S9" s="180" t="s">
        <v>191</v>
      </c>
      <c r="T9" s="47"/>
      <c r="U9" s="47" t="s">
        <v>182</v>
      </c>
      <c r="V9" s="47" t="s">
        <v>191</v>
      </c>
      <c r="W9" s="179" t="s">
        <v>177</v>
      </c>
    </row>
    <row r="10" spans="1:23" ht="11.25" customHeight="1" x14ac:dyDescent="0.2">
      <c r="A10" s="42"/>
      <c r="B10" s="68" t="s">
        <v>126</v>
      </c>
      <c r="C10" s="67" t="str">
        <f t="shared" si="0"/>
        <v>JPY3WD_Quote</v>
      </c>
      <c r="D10" s="67" t="e">
        <f>_xll.qlSimpleQuote(C10,,RateTickValue,Permanent,Trigger,ObjectOverwrite)</f>
        <v>#NUM!</v>
      </c>
      <c r="E10" s="66" t="str">
        <f ca="1">_xll.ohRangeRetrieveError(D10)</f>
        <v>qlSimpleQuote - Cannot create object with ID 'JPY3WD_Quote' in cell [JPY_Market.xlsx]Deposits!R10C4 because an object with that ID already resides in cell [JPY_Market.xlsx]Deposits!R10C4</v>
      </c>
      <c r="F10" s="65"/>
      <c r="H10" s="79"/>
      <c r="I10" s="175" t="s">
        <v>20</v>
      </c>
      <c r="J10" s="174" t="str">
        <v>JPY3WFSR=</v>
      </c>
      <c r="K10" s="173" t="s">
        <v>190</v>
      </c>
      <c r="L10" s="171" t="s">
        <v>293</v>
      </c>
      <c r="M10" s="172" t="s">
        <v>190</v>
      </c>
      <c r="N10" s="171" t="s">
        <v>293</v>
      </c>
      <c r="O10" s="231" t="str">
        <v>The record could not be found</v>
      </c>
      <c r="P10" s="168" t="e">
        <f>_xll.qlSimpleQuoteSetValue(D10,O10/100,Trigger)</f>
        <v>#VALUE!</v>
      </c>
      <c r="Q10" s="140"/>
      <c r="R10" s="4"/>
      <c r="S10" s="180" t="s">
        <v>189</v>
      </c>
      <c r="T10" s="47"/>
      <c r="U10" s="47" t="s">
        <v>182</v>
      </c>
      <c r="V10" s="47" t="s">
        <v>188</v>
      </c>
      <c r="W10" s="179" t="s">
        <v>177</v>
      </c>
    </row>
    <row r="11" spans="1:23" ht="11.25" customHeight="1" x14ac:dyDescent="0.2">
      <c r="A11" s="42"/>
      <c r="B11" s="68" t="s">
        <v>125</v>
      </c>
      <c r="C11" s="67" t="str">
        <f t="shared" si="0"/>
        <v>JPY1MD_Quote</v>
      </c>
      <c r="D11" s="67" t="e">
        <f>_xll.qlSimpleQuote(C11,,RateTickValue,Permanent,Trigger,ObjectOverwrite)</f>
        <v>#NUM!</v>
      </c>
      <c r="E11" s="66" t="str">
        <f ca="1">_xll.ohRangeRetrieveError(D11)</f>
        <v>qlSimpleQuote - Cannot create object with ID 'JPY1MD_Quote' in cell [JPY_Market.xlsx]Deposits!R11C4 because an object with that ID already resides in cell [JPY_Market.xlsx]Deposits!R11C4</v>
      </c>
      <c r="F11" s="65"/>
      <c r="H11" s="79"/>
      <c r="I11" s="175" t="s">
        <v>19</v>
      </c>
      <c r="J11" s="174" t="str">
        <v>JPY1MFSR=</v>
      </c>
      <c r="K11" s="173">
        <v>7.571E-2</v>
      </c>
      <c r="L11" s="171"/>
      <c r="M11" s="172">
        <v>9.6430000000000002E-2</v>
      </c>
      <c r="N11" s="171"/>
      <c r="O11" s="231">
        <v>7.571E-2</v>
      </c>
      <c r="P11" s="168" t="e">
        <f>_xll.qlSimpleQuoteSetValue(D11,O11/100,Trigger)</f>
        <v>#VALUE!</v>
      </c>
      <c r="Q11" s="140"/>
      <c r="R11" s="4"/>
      <c r="S11" s="180" t="s">
        <v>187</v>
      </c>
      <c r="T11" s="47"/>
      <c r="U11" s="47" t="s">
        <v>182</v>
      </c>
      <c r="V11" s="47" t="s">
        <v>186</v>
      </c>
      <c r="W11" s="179" t="s">
        <v>177</v>
      </c>
    </row>
    <row r="12" spans="1:23" ht="11.25" customHeight="1" x14ac:dyDescent="0.2">
      <c r="A12" s="42"/>
      <c r="B12" s="68" t="s">
        <v>124</v>
      </c>
      <c r="C12" s="67" t="str">
        <f t="shared" si="0"/>
        <v>JPY2MD_Quote</v>
      </c>
      <c r="D12" s="67" t="e">
        <f>_xll.qlSimpleQuote(C12,,RateTickValue,Permanent,Trigger,ObjectOverwrite)</f>
        <v>#NUM!</v>
      </c>
      <c r="E12" s="66" t="str">
        <f ca="1">_xll.ohRangeRetrieveError(D12)</f>
        <v>qlSimpleQuote - Cannot create object with ID 'JPY2MD_Quote' in cell [JPY_Market.xlsx]Deposits!R12C4 because an object with that ID already resides in cell [JPY_Market.xlsx]Deposits!R12C4</v>
      </c>
      <c r="F12" s="65"/>
      <c r="H12" s="79"/>
      <c r="I12" s="175" t="s">
        <v>18</v>
      </c>
      <c r="J12" s="174" t="str">
        <v>JPY2MFSR=</v>
      </c>
      <c r="K12" s="173">
        <v>9.0709999999999999E-2</v>
      </c>
      <c r="L12" s="171"/>
      <c r="M12" s="172">
        <v>0.12143</v>
      </c>
      <c r="N12" s="171"/>
      <c r="O12" s="231">
        <v>9.0709999999999999E-2</v>
      </c>
      <c r="P12" s="168" t="e">
        <f>_xll.qlSimpleQuoteSetValue(D12,O12/100,Trigger)</f>
        <v>#VALUE!</v>
      </c>
      <c r="Q12" s="140"/>
      <c r="R12" s="4"/>
      <c r="S12" s="180" t="s">
        <v>185</v>
      </c>
      <c r="T12" s="47"/>
      <c r="U12" s="47" t="s">
        <v>182</v>
      </c>
      <c r="V12" s="47" t="s">
        <v>184</v>
      </c>
      <c r="W12" s="179" t="s">
        <v>177</v>
      </c>
    </row>
    <row r="13" spans="1:23" ht="11.25" customHeight="1" x14ac:dyDescent="0.2">
      <c r="A13" s="42"/>
      <c r="B13" s="68" t="s">
        <v>123</v>
      </c>
      <c r="C13" s="67" t="str">
        <f t="shared" si="0"/>
        <v>JPY3MD_Quote</v>
      </c>
      <c r="D13" s="67" t="e">
        <f>_xll.qlSimpleQuote(C13,,RateTickValue,Permanent,Trigger,ObjectOverwrite)</f>
        <v>#NUM!</v>
      </c>
      <c r="E13" s="66" t="str">
        <f ca="1">_xll.ohRangeRetrieveError(D13)</f>
        <v>qlSimpleQuote - Cannot create object with ID 'JPY3MD_Quote' in cell [JPY_Market.xlsx]Deposits!R13C4 because an object with that ID already resides in cell [JPY_Market.xlsx]Deposits!R13C4</v>
      </c>
      <c r="F13" s="65"/>
      <c r="H13" s="79"/>
      <c r="I13" s="175" t="s">
        <v>17</v>
      </c>
      <c r="J13" s="174" t="str">
        <v>JPY3MFSR=</v>
      </c>
      <c r="K13" s="173">
        <v>0.10357000000000001</v>
      </c>
      <c r="L13" s="171"/>
      <c r="M13" s="172">
        <v>0.13356999999999999</v>
      </c>
      <c r="N13" s="171"/>
      <c r="O13" s="231">
        <v>0.10357000000000001</v>
      </c>
      <c r="P13" s="168" t="e">
        <f>_xll.qlSimpleQuoteSetValue(D13,O13/100,Trigger)</f>
        <v>#VALUE!</v>
      </c>
      <c r="Q13" s="140"/>
      <c r="R13" s="4"/>
      <c r="S13" s="178" t="s">
        <v>183</v>
      </c>
      <c r="T13" s="177"/>
      <c r="U13" s="177" t="s">
        <v>182</v>
      </c>
      <c r="V13" s="177" t="s">
        <v>181</v>
      </c>
      <c r="W13" s="176" t="s">
        <v>177</v>
      </c>
    </row>
    <row r="14" spans="1:23" ht="11.25" customHeight="1" x14ac:dyDescent="0.2">
      <c r="A14" s="42"/>
      <c r="B14" s="68" t="s">
        <v>122</v>
      </c>
      <c r="C14" s="67" t="str">
        <f t="shared" si="0"/>
        <v>JPY4MD_Quote</v>
      </c>
      <c r="D14" s="67" t="e">
        <f>_xll.qlSimpleQuote(C14,,RateTickValue,Permanent,Trigger,ObjectOverwrite)</f>
        <v>#NUM!</v>
      </c>
      <c r="E14" s="66" t="str">
        <f ca="1">_xll.ohRangeRetrieveError(D14)</f>
        <v>qlSimpleQuote - Cannot create object with ID 'JPY4MD_Quote' in cell [JPY_Market.xlsx]Deposits!R14C4 because an object with that ID already resides in cell [JPY_Market.xlsx]Deposits!R14C4</v>
      </c>
      <c r="F14" s="65"/>
      <c r="H14" s="79"/>
      <c r="I14" s="175" t="s">
        <v>16</v>
      </c>
      <c r="J14" s="174" t="str">
        <v>JPY4MFSR=</v>
      </c>
      <c r="K14" s="173">
        <v>0</v>
      </c>
      <c r="L14" s="171"/>
      <c r="M14" s="172">
        <v>0</v>
      </c>
      <c r="N14" s="171"/>
      <c r="O14" s="231">
        <v>0</v>
      </c>
      <c r="P14" s="168" t="e">
        <f>_xll.qlSimpleQuoteSetValue(D14,O14/100,Trigger)</f>
        <v>#VALUE!</v>
      </c>
      <c r="Q14" s="140"/>
      <c r="R14" s="4"/>
      <c r="S14" s="4"/>
      <c r="T14" s="4"/>
      <c r="U14" s="4"/>
      <c r="V14" s="4"/>
      <c r="W14" s="4"/>
    </row>
    <row r="15" spans="1:23" ht="11.25" customHeight="1" x14ac:dyDescent="0.2">
      <c r="A15" s="42"/>
      <c r="B15" s="68" t="s">
        <v>121</v>
      </c>
      <c r="C15" s="67" t="str">
        <f t="shared" si="0"/>
        <v>JPY5MD_Quote</v>
      </c>
      <c r="D15" s="67" t="e">
        <f>_xll.qlSimpleQuote(C15,,RateTickValue,Permanent,Trigger,ObjectOverwrite)</f>
        <v>#NUM!</v>
      </c>
      <c r="E15" s="66" t="str">
        <f ca="1">_xll.ohRangeRetrieveError(D15)</f>
        <v>qlSimpleQuote - Cannot create object with ID 'JPY5MD_Quote' in cell [JPY_Market.xlsx]Deposits!R15C4 because an object with that ID already resides in cell [JPY_Market.xlsx]Deposits!R15C4</v>
      </c>
      <c r="F15" s="65"/>
      <c r="H15" s="79"/>
      <c r="I15" s="175" t="s">
        <v>15</v>
      </c>
      <c r="J15" s="174" t="str">
        <v>JPY5MFSR=</v>
      </c>
      <c r="K15" s="173">
        <v>0</v>
      </c>
      <c r="L15" s="171"/>
      <c r="M15" s="172">
        <v>0</v>
      </c>
      <c r="N15" s="171"/>
      <c r="O15" s="231">
        <v>0</v>
      </c>
      <c r="P15" s="168" t="e">
        <f>_xll.qlSimpleQuoteSetValue(D15,O15/100,Trigger)</f>
        <v>#VALUE!</v>
      </c>
      <c r="Q15" s="140"/>
      <c r="R15" s="4"/>
      <c r="S15" s="4"/>
      <c r="T15" s="4"/>
      <c r="U15" s="4"/>
      <c r="V15" s="4"/>
      <c r="W15" s="4"/>
    </row>
    <row r="16" spans="1:23" ht="11.25" customHeight="1" x14ac:dyDescent="0.2">
      <c r="A16" s="42"/>
      <c r="B16" s="68" t="s">
        <v>120</v>
      </c>
      <c r="C16" s="67" t="str">
        <f t="shared" si="0"/>
        <v>JPY6MD_Quote</v>
      </c>
      <c r="D16" s="67" t="e">
        <f>_xll.qlSimpleQuote(C16,,RateTickValue,Permanent,Trigger,ObjectOverwrite)</f>
        <v>#NUM!</v>
      </c>
      <c r="E16" s="66" t="str">
        <f ca="1">_xll.ohRangeRetrieveError(D16)</f>
        <v>qlSimpleQuote - Cannot create object with ID 'JPY6MD_Quote' in cell [JPY_Market.xlsx]Deposits!R16C4 because an object with that ID already resides in cell [JPY_Market.xlsx]Deposits!R16C4</v>
      </c>
      <c r="F16" s="65"/>
      <c r="H16" s="79"/>
      <c r="I16" s="175" t="s">
        <v>14</v>
      </c>
      <c r="J16" s="174" t="str">
        <v>JPY6MFSR=</v>
      </c>
      <c r="K16" s="173">
        <v>0.14371</v>
      </c>
      <c r="L16" s="171"/>
      <c r="M16" s="172">
        <v>0.17929</v>
      </c>
      <c r="N16" s="171"/>
      <c r="O16" s="231">
        <v>0.14371</v>
      </c>
      <c r="P16" s="168" t="e">
        <f>_xll.qlSimpleQuoteSetValue(D16,O16/100,Trigger)</f>
        <v>#VALUE!</v>
      </c>
      <c r="Q16" s="140"/>
      <c r="R16" s="4"/>
      <c r="S16" s="4"/>
      <c r="T16" s="4"/>
      <c r="U16" s="4"/>
      <c r="V16" s="4"/>
      <c r="W16" s="4"/>
    </row>
    <row r="17" spans="1:24" ht="11.25" customHeight="1" x14ac:dyDescent="0.2">
      <c r="A17" s="42"/>
      <c r="B17" s="68" t="s">
        <v>119</v>
      </c>
      <c r="C17" s="67" t="str">
        <f t="shared" si="0"/>
        <v>JPY7MD_Quote</v>
      </c>
      <c r="D17" s="67" t="e">
        <f>_xll.qlSimpleQuote(C17,,RateTickValue,Permanent,Trigger,ObjectOverwrite)</f>
        <v>#NUM!</v>
      </c>
      <c r="E17" s="66" t="str">
        <f ca="1">_xll.ohRangeRetrieveError(D17)</f>
        <v>qlSimpleQuote - Cannot create object with ID 'JPY7MD_Quote' in cell [JPY_Market.xlsx]Deposits!R17C4 because an object with that ID already resides in cell [JPY_Market.xlsx]Deposits!R17C4</v>
      </c>
      <c r="F17" s="65"/>
      <c r="H17" s="79"/>
      <c r="I17" s="175" t="s">
        <v>13</v>
      </c>
      <c r="J17" s="174" t="str">
        <v>JPY7MFSR=</v>
      </c>
      <c r="K17" s="173">
        <v>0</v>
      </c>
      <c r="L17" s="171"/>
      <c r="M17" s="172">
        <v>0</v>
      </c>
      <c r="N17" s="171"/>
      <c r="O17" s="231">
        <v>0</v>
      </c>
      <c r="P17" s="168" t="e">
        <f>_xll.qlSimpleQuoteSetValue(D17,O17/100,Trigger)</f>
        <v>#VALUE!</v>
      </c>
      <c r="Q17" s="140"/>
      <c r="R17" s="4"/>
      <c r="S17" s="4"/>
      <c r="T17" s="4"/>
      <c r="U17" s="4"/>
      <c r="V17" s="4"/>
      <c r="W17" s="4"/>
    </row>
    <row r="18" spans="1:24" ht="11.25" customHeight="1" x14ac:dyDescent="0.2">
      <c r="A18" s="42"/>
      <c r="B18" s="68" t="s">
        <v>118</v>
      </c>
      <c r="C18" s="67" t="str">
        <f t="shared" si="0"/>
        <v>JPY8MD_Quote</v>
      </c>
      <c r="D18" s="67" t="e">
        <f>_xll.qlSimpleQuote(C18,,RateTickValue,Permanent,Trigger,ObjectOverwrite)</f>
        <v>#NUM!</v>
      </c>
      <c r="E18" s="66" t="str">
        <f ca="1">_xll.ohRangeRetrieveError(D18)</f>
        <v>qlSimpleQuote - Cannot create object with ID 'JPY8MD_Quote' in cell [JPY_Market.xlsx]Deposits!R18C4 because an object with that ID already resides in cell [JPY_Market.xlsx]Deposits!R18C4</v>
      </c>
      <c r="F18" s="65"/>
      <c r="H18" s="79"/>
      <c r="I18" s="175" t="s">
        <v>12</v>
      </c>
      <c r="J18" s="174" t="str">
        <v>JPY8MFSR=</v>
      </c>
      <c r="K18" s="173">
        <v>0</v>
      </c>
      <c r="L18" s="171"/>
      <c r="M18" s="172">
        <v>0</v>
      </c>
      <c r="N18" s="171"/>
      <c r="O18" s="231">
        <v>0</v>
      </c>
      <c r="P18" s="168" t="e">
        <f>_xll.qlSimpleQuoteSetValue(D18,O18/100,Trigger)</f>
        <v>#VALUE!</v>
      </c>
      <c r="Q18" s="140"/>
      <c r="R18" s="4"/>
      <c r="S18" s="4"/>
      <c r="T18" s="4"/>
      <c r="U18" s="4"/>
      <c r="V18" s="4"/>
      <c r="W18" s="4"/>
    </row>
    <row r="19" spans="1:24" ht="11.25" customHeight="1" x14ac:dyDescent="0.2">
      <c r="A19" s="42"/>
      <c r="B19" s="68" t="s">
        <v>117</v>
      </c>
      <c r="C19" s="67" t="str">
        <f t="shared" si="0"/>
        <v>JPY9MD_Quote</v>
      </c>
      <c r="D19" s="67" t="e">
        <f>_xll.qlSimpleQuote(C19,,RateTickValue,Permanent,Trigger,ObjectOverwrite)</f>
        <v>#NUM!</v>
      </c>
      <c r="E19" s="66" t="str">
        <f ca="1">_xll.ohRangeRetrieveError(D19)</f>
        <v>qlSimpleQuote - Cannot create object with ID 'JPY9MD_Quote' in cell [JPY_Market.xlsx]Deposits!R19C4 because an object with that ID already resides in cell [JPY_Market.xlsx]Deposits!R19C4</v>
      </c>
      <c r="F19" s="65"/>
      <c r="H19" s="79"/>
      <c r="I19" s="175" t="s">
        <v>11</v>
      </c>
      <c r="J19" s="174" t="str">
        <v>JPY9MFSR=</v>
      </c>
      <c r="K19" s="173">
        <v>0</v>
      </c>
      <c r="L19" s="171"/>
      <c r="M19" s="172">
        <v>0</v>
      </c>
      <c r="N19" s="171"/>
      <c r="O19" s="231">
        <v>0</v>
      </c>
      <c r="P19" s="168" t="e">
        <f>_xll.qlSimpleQuoteSetValue(D19,O19/100,Trigger)</f>
        <v>#VALUE!</v>
      </c>
      <c r="Q19" s="140"/>
      <c r="R19" s="4"/>
      <c r="S19" s="4"/>
      <c r="T19" s="4"/>
      <c r="U19" s="4"/>
      <c r="V19" s="4"/>
      <c r="W19" s="4"/>
    </row>
    <row r="20" spans="1:24" ht="11.25" customHeight="1" x14ac:dyDescent="0.2">
      <c r="A20" s="42"/>
      <c r="B20" s="68" t="s">
        <v>116</v>
      </c>
      <c r="C20" s="67" t="str">
        <f t="shared" si="0"/>
        <v>JPY10MD_Quote</v>
      </c>
      <c r="D20" s="67" t="e">
        <f>_xll.qlSimpleQuote(C20,,RateTickValue,Permanent,Trigger,ObjectOverwrite)</f>
        <v>#NUM!</v>
      </c>
      <c r="E20" s="66" t="str">
        <f ca="1">_xll.ohRangeRetrieveError(D20)</f>
        <v>qlSimpleQuote - Cannot create object with ID 'JPY10MD_Quote' in cell [JPY_Market.xlsx]Deposits!R20C4 because an object with that ID already resides in cell [JPY_Market.xlsx]Deposits!R20C4</v>
      </c>
      <c r="F20" s="65"/>
      <c r="H20" s="79"/>
      <c r="I20" s="175" t="s">
        <v>10</v>
      </c>
      <c r="J20" s="174" t="str">
        <v>JPY10MFSR=</v>
      </c>
      <c r="K20" s="173">
        <v>0</v>
      </c>
      <c r="L20" s="171"/>
      <c r="M20" s="172">
        <v>0</v>
      </c>
      <c r="N20" s="171"/>
      <c r="O20" s="231">
        <v>0</v>
      </c>
      <c r="P20" s="168" t="e">
        <f>_xll.qlSimpleQuoteSetValue(D20,O20/100,Trigger)</f>
        <v>#VALUE!</v>
      </c>
      <c r="Q20" s="140"/>
      <c r="R20" s="4"/>
      <c r="S20" s="4"/>
      <c r="T20" s="4"/>
      <c r="U20" s="4"/>
      <c r="V20" s="4"/>
      <c r="W20" s="4"/>
    </row>
    <row r="21" spans="1:24" ht="11.25" customHeight="1" x14ac:dyDescent="0.2">
      <c r="A21" s="42"/>
      <c r="B21" s="68" t="s">
        <v>115</v>
      </c>
      <c r="C21" s="67" t="str">
        <f t="shared" si="0"/>
        <v>JPY11MD_Quote</v>
      </c>
      <c r="D21" s="67" t="e">
        <f>_xll.qlSimpleQuote(C21,,RateTickValue,Permanent,Trigger,ObjectOverwrite)</f>
        <v>#NUM!</v>
      </c>
      <c r="E21" s="66" t="str">
        <f ca="1">_xll.ohRangeRetrieveError(D21)</f>
        <v>qlSimpleQuote - Cannot create object with ID 'JPY11MD_Quote' in cell [JPY_Market.xlsx]Deposits!R21C4 because an object with that ID already resides in cell [JPY_Market.xlsx]Deposits!R21C4</v>
      </c>
      <c r="F21" s="65"/>
      <c r="H21" s="79"/>
      <c r="I21" s="175" t="s">
        <v>9</v>
      </c>
      <c r="J21" s="174" t="str">
        <v>JPY11MFSR=</v>
      </c>
      <c r="K21" s="173">
        <v>0</v>
      </c>
      <c r="L21" s="171"/>
      <c r="M21" s="172">
        <v>0</v>
      </c>
      <c r="N21" s="171"/>
      <c r="O21" s="231">
        <v>0</v>
      </c>
      <c r="P21" s="168" t="e">
        <f>_xll.qlSimpleQuoteSetValue(D21,O21/100,Trigger)</f>
        <v>#VALUE!</v>
      </c>
      <c r="Q21" s="140"/>
      <c r="R21" s="4"/>
      <c r="S21" s="4"/>
      <c r="T21" s="4"/>
      <c r="U21" s="4"/>
      <c r="V21" s="4"/>
      <c r="W21" s="4"/>
    </row>
    <row r="22" spans="1:24" ht="11.25" customHeight="1" x14ac:dyDescent="0.2">
      <c r="A22" s="42"/>
      <c r="B22" s="68" t="s">
        <v>114</v>
      </c>
      <c r="C22" s="67" t="str">
        <f t="shared" si="0"/>
        <v>JPY1YD_Quote</v>
      </c>
      <c r="D22" s="67" t="e">
        <f>_xll.qlSimpleQuote(C22,,RateTickValue,Permanent,Trigger,ObjectOverwrite)</f>
        <v>#NUM!</v>
      </c>
      <c r="E22" s="66" t="str">
        <f ca="1">_xll.ohRangeRetrieveError(D22)</f>
        <v>qlSimpleQuote - Cannot create object with ID 'JPY1YD_Quote' in cell [JPY_Market.xlsx]Deposits!R22C4 because an object with that ID already resides in cell [JPY_Market.xlsx]Deposits!R22C4</v>
      </c>
      <c r="F22" s="65"/>
      <c r="H22" s="79"/>
      <c r="I22" s="175" t="s">
        <v>8</v>
      </c>
      <c r="J22" s="174" t="str">
        <v>JPY1YFSR=</v>
      </c>
      <c r="K22" s="173">
        <v>0.26900000000000002</v>
      </c>
      <c r="L22" s="171"/>
      <c r="M22" s="172">
        <v>0.32713999999999999</v>
      </c>
      <c r="N22" s="171"/>
      <c r="O22" s="224">
        <v>0.26900000000000002</v>
      </c>
      <c r="P22" s="181" t="e">
        <f>_xll.qlSimpleQuoteSetValue(D22,O22/100,Trigger)</f>
        <v>#VALUE!</v>
      </c>
      <c r="Q22" s="140"/>
      <c r="R22" s="4"/>
      <c r="S22" s="4"/>
      <c r="T22" s="4"/>
      <c r="U22" s="4"/>
      <c r="V22" s="4"/>
      <c r="W22" s="4"/>
    </row>
    <row r="23" spans="1:24" ht="11.25" customHeight="1" thickBot="1" x14ac:dyDescent="0.25">
      <c r="A23" s="35"/>
      <c r="B23" s="34"/>
      <c r="C23" s="34"/>
      <c r="D23" s="34"/>
      <c r="E23" s="34"/>
      <c r="F23" s="32"/>
      <c r="H23" s="11"/>
      <c r="I23" s="167"/>
      <c r="J23" s="167"/>
      <c r="K23" s="167"/>
      <c r="L23" s="10"/>
      <c r="M23" s="167"/>
      <c r="N23" s="10"/>
      <c r="O23" s="167"/>
      <c r="P23" s="167"/>
      <c r="Q23" s="9"/>
      <c r="R23" s="4"/>
      <c r="S23" s="4"/>
      <c r="T23" s="4"/>
      <c r="U23" s="4"/>
      <c r="V23" s="4"/>
      <c r="W23" s="4"/>
    </row>
    <row r="24" spans="1:24" x14ac:dyDescent="0.2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 x14ac:dyDescent="0.2">
      <c r="N25" s="4"/>
      <c r="O25" s="4"/>
      <c r="P25" s="4"/>
      <c r="Q25" s="4"/>
      <c r="R25" s="4"/>
      <c r="S25" s="4"/>
      <c r="T25" s="4"/>
      <c r="U25" s="94" t="s">
        <v>189</v>
      </c>
      <c r="V25" s="4"/>
      <c r="W25" s="4"/>
      <c r="X25" s="4"/>
    </row>
    <row r="26" spans="1:24" x14ac:dyDescent="0.2">
      <c r="N26" s="4"/>
      <c r="O26" s="4"/>
      <c r="P26" s="4"/>
      <c r="Q26" s="4"/>
      <c r="R26" s="4"/>
      <c r="S26" s="4" t="s">
        <v>179</v>
      </c>
      <c r="T26" s="4"/>
      <c r="U26" s="4"/>
      <c r="V26" s="4"/>
      <c r="W26" s="4"/>
      <c r="X26" s="4"/>
    </row>
    <row r="27" spans="1:24" ht="19.5" customHeight="1" x14ac:dyDescent="0.25">
      <c r="N27" s="4"/>
      <c r="O27"/>
      <c r="P27" s="4"/>
      <c r="Q27" s="4"/>
      <c r="R27" s="4"/>
      <c r="S27" s="4"/>
      <c r="T27" s="4"/>
      <c r="U27" s="336" t="str">
        <f>_xll.RData(J5:J7,V27:W27,"RTFEED:IDN",ReutersRtMode,,V28)</f>
        <v>Updated at 11:05:36</v>
      </c>
      <c r="V27" s="337" t="s">
        <v>178</v>
      </c>
      <c r="W27" s="337" t="s">
        <v>177</v>
      </c>
      <c r="X27" s="337" t="s">
        <v>265</v>
      </c>
    </row>
    <row r="28" spans="1:24" ht="15" x14ac:dyDescent="0.25">
      <c r="N28" s="4"/>
      <c r="O28"/>
      <c r="P28" s="4"/>
      <c r="Q28" s="4"/>
      <c r="R28" s="4"/>
      <c r="S28" s="4"/>
      <c r="T28" s="4"/>
      <c r="U28" s="4"/>
      <c r="V28" s="338" t="s">
        <v>190</v>
      </c>
      <c r="W28" s="338" t="s">
        <v>190</v>
      </c>
      <c r="X28" s="338" t="e">
        <f>(V28+W28)/2</f>
        <v>#VALUE!</v>
      </c>
    </row>
    <row r="29" spans="1:24" x14ac:dyDescent="0.2">
      <c r="N29" s="4"/>
      <c r="O29" s="4"/>
      <c r="P29" s="4"/>
      <c r="Q29" s="4"/>
      <c r="R29" s="4"/>
      <c r="S29" s="4"/>
      <c r="T29" s="4"/>
      <c r="U29" s="4"/>
      <c r="V29" s="339">
        <v>-0.05</v>
      </c>
      <c r="W29" s="339">
        <v>0.05</v>
      </c>
      <c r="X29" s="339">
        <f>(V29+W29)/2</f>
        <v>0</v>
      </c>
    </row>
    <row r="30" spans="1:24" x14ac:dyDescent="0.2">
      <c r="N30" s="4"/>
      <c r="O30" s="4"/>
      <c r="P30" s="4"/>
      <c r="Q30" s="4"/>
      <c r="R30" s="4"/>
      <c r="S30" s="4"/>
      <c r="T30" s="4"/>
      <c r="U30" s="4"/>
      <c r="V30" s="340">
        <v>-0.05</v>
      </c>
      <c r="W30" s="340">
        <v>0.05</v>
      </c>
      <c r="X30" s="340">
        <f>(V30+W30)/2</f>
        <v>0</v>
      </c>
    </row>
  </sheetData>
  <conditionalFormatting sqref="P5:P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61"/>
  <sheetViews>
    <sheetView topLeftCell="G1" workbookViewId="0"/>
  </sheetViews>
  <sheetFormatPr defaultRowHeight="11.25" x14ac:dyDescent="0.2"/>
  <cols>
    <col min="1" max="1" width="2.7109375" style="4" customWidth="1"/>
    <col min="2" max="3" width="4" style="4" bestFit="1" customWidth="1"/>
    <col min="4" max="4" width="3.85546875" style="4" bestFit="1" customWidth="1"/>
    <col min="5" max="5" width="14.5703125" style="4" bestFit="1" customWidth="1"/>
    <col min="6" max="6" width="18.5703125" style="31" bestFit="1" customWidth="1"/>
    <col min="7" max="7" width="35.7109375" style="4" customWidth="1"/>
    <col min="8" max="10" width="2.7109375" style="4" customWidth="1"/>
    <col min="11" max="11" width="3.85546875" style="4" bestFit="1" customWidth="1"/>
    <col min="12" max="12" width="2.7109375" style="4" customWidth="1"/>
    <col min="13" max="13" width="3.42578125" style="4" bestFit="1" customWidth="1"/>
    <col min="14" max="14" width="9" style="4" bestFit="1" customWidth="1"/>
    <col min="15" max="15" width="13.28515625" style="4" bestFit="1" customWidth="1"/>
    <col min="16" max="18" width="9.140625" style="4"/>
    <col min="19" max="19" width="10" style="4" customWidth="1"/>
    <col min="20" max="20" width="9" style="4" bestFit="1" customWidth="1"/>
    <col min="21" max="21" width="2.7109375" style="4" customWidth="1"/>
    <col min="22" max="22" width="5.7109375" style="4" bestFit="1" customWidth="1"/>
    <col min="23" max="23" width="2.7109375" style="4" customWidth="1"/>
    <col min="24" max="25" width="7.7109375" style="4" bestFit="1" customWidth="1"/>
    <col min="26" max="26" width="2.7109375" style="4" customWidth="1"/>
    <col min="27" max="16384" width="9.140625" style="4"/>
  </cols>
  <sheetData>
    <row r="1" spans="1:26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6" ht="12" thickBot="1" x14ac:dyDescent="0.25">
      <c r="J2" s="203"/>
      <c r="K2" s="87"/>
      <c r="L2" s="87"/>
      <c r="M2" s="87"/>
      <c r="N2" s="87"/>
      <c r="O2" s="94" t="s">
        <v>191</v>
      </c>
      <c r="P2" s="87"/>
      <c r="Q2" s="87"/>
      <c r="R2" s="87"/>
      <c r="S2" s="87"/>
      <c r="T2" s="87"/>
      <c r="U2" s="171"/>
      <c r="V2" s="171"/>
      <c r="W2" s="171"/>
      <c r="X2" s="171"/>
      <c r="Y2" s="171"/>
      <c r="Z2" s="12"/>
    </row>
    <row r="3" spans="1:26" x14ac:dyDescent="0.2">
      <c r="A3" s="139"/>
      <c r="B3" s="125"/>
      <c r="C3" s="125"/>
      <c r="D3" s="125"/>
      <c r="E3" s="159"/>
      <c r="F3" s="349"/>
      <c r="G3" s="159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_xll.ohTrigger(Y5:Y24)</f>
        <v>2</v>
      </c>
      <c r="Z3" s="140"/>
    </row>
    <row r="4" spans="1:26" ht="22.5" x14ac:dyDescent="0.2">
      <c r="A4" s="79"/>
      <c r="B4" s="55"/>
      <c r="C4" s="55"/>
      <c r="D4" s="121"/>
      <c r="E4" s="341" t="str">
        <f>Currency&amp;"_010_"&amp;"OIS.xml"</f>
        <v>JPY_010_OIS.xml</v>
      </c>
      <c r="F4" s="342" t="str">
        <f>IF(Serialize,_xll.ohObjectSave(_xll.ohPack(F5:F95),SerializationPath&amp;E4,FileOverwrite,Serialize),"---")</f>
        <v>---</v>
      </c>
      <c r="G4" s="343" t="str">
        <f>_xll.ohRangeRetrieveError(F4)</f>
        <v/>
      </c>
      <c r="H4" s="12"/>
      <c r="J4" s="79"/>
      <c r="K4" s="284"/>
      <c r="L4" s="86"/>
      <c r="M4" s="86"/>
      <c r="N4" s="86"/>
      <c r="O4" s="252" t="str">
        <f>_xll.RData(O5:O58,P4:S4,"RTFEED:IDN",ReutersRtMode,,P5)</f>
        <v>Updated at 11:05:36</v>
      </c>
      <c r="P4" s="249" t="s">
        <v>178</v>
      </c>
      <c r="Q4" s="249" t="s">
        <v>177</v>
      </c>
      <c r="R4" s="249" t="s">
        <v>195</v>
      </c>
      <c r="S4" s="249" t="s">
        <v>211</v>
      </c>
      <c r="T4" s="251" t="s">
        <v>231</v>
      </c>
      <c r="U4" s="171"/>
      <c r="V4" s="198" t="s">
        <v>208</v>
      </c>
      <c r="W4" s="171"/>
      <c r="X4" s="324" t="s">
        <v>206</v>
      </c>
      <c r="Y4" s="56" t="s">
        <v>205</v>
      </c>
      <c r="Z4" s="140"/>
    </row>
    <row r="5" spans="1:26" ht="11.25" customHeight="1" x14ac:dyDescent="0.2">
      <c r="A5" s="79"/>
      <c r="B5" s="116"/>
      <c r="C5" s="116" t="s">
        <v>142</v>
      </c>
      <c r="D5" s="344" t="s">
        <v>22</v>
      </c>
      <c r="E5" s="150" t="str">
        <f t="shared" ref="E5:E36" si="0">Currency&amp;$B5&amp;$C5&amp;$D5&amp;QuoteSuffix</f>
        <v>JPYOISSW_Quote</v>
      </c>
      <c r="F5" s="150" t="e">
        <f>_xll.qlSimpleQuote(Currency&amp;$B5&amp;$C5&amp;$D5&amp;QuoteSuffix,,RateTickValue,Permanent,Trigger,ObjectOverwrite)</f>
        <v>#NUM!</v>
      </c>
      <c r="G5" s="13" t="str">
        <f ca="1">_xll.ohRangeRetrieveError(F5)</f>
        <v>qlSimpleQuote - Cannot create object with ID 'JPYOISSW_Quote' in cell [JPY_Market.xlsx]OIS!R5C6 because an object with that ID already resides in cell [JPY_Market.xlsx]OIS!R5C6</v>
      </c>
      <c r="H5" s="12"/>
      <c r="J5" s="79"/>
      <c r="K5" s="192" t="s">
        <v>22</v>
      </c>
      <c r="L5" s="218"/>
      <c r="M5" s="218" t="s">
        <v>142</v>
      </c>
      <c r="N5" s="216" t="str">
        <f t="shared" ref="N5:N36" si="1">Currency&amp;$K5&amp;$L5&amp;$M5</f>
        <v>JPYSWOIS</v>
      </c>
      <c r="O5" s="216" t="str">
        <f t="array" ref="O5:O58">Instruments&amp;"="&amp;VLOOKUP(Contributor,ContributorTable,2,FALSE)</f>
        <v>JPYSWOIS=ICAP</v>
      </c>
      <c r="P5" s="188" t="s">
        <v>190</v>
      </c>
      <c r="Q5" s="188" t="s">
        <v>190</v>
      </c>
      <c r="R5" s="188" t="s">
        <v>190</v>
      </c>
      <c r="S5" s="188" t="s">
        <v>190</v>
      </c>
      <c r="T5" s="190" t="e">
        <f>_xll.qlMidEquivalent($P5,$Q5,$R5,$S5)</f>
        <v>#NUM!</v>
      </c>
      <c r="U5" s="171"/>
      <c r="V5" s="189" t="e">
        <v>#NUM!</v>
      </c>
      <c r="W5" s="171"/>
      <c r="X5" s="238" t="e">
        <f t="array" ref="X5:X58">QuoteLive</f>
        <v>#NUM!</v>
      </c>
      <c r="Y5" s="187" t="e">
        <f>_xll.qlSimpleQuoteSetValue(F5,X5/100,Trigger)</f>
        <v>#VALUE!</v>
      </c>
      <c r="Z5" s="140"/>
    </row>
    <row r="6" spans="1:26" ht="11.25" customHeight="1" x14ac:dyDescent="0.2">
      <c r="A6" s="79"/>
      <c r="B6" s="116"/>
      <c r="C6" s="116" t="s">
        <v>142</v>
      </c>
      <c r="D6" s="344" t="s">
        <v>21</v>
      </c>
      <c r="E6" s="150" t="str">
        <f t="shared" si="0"/>
        <v>JPYOIS2W_Quote</v>
      </c>
      <c r="F6" s="150" t="e">
        <f>_xll.qlSimpleQuote(Currency&amp;$B6&amp;$C6&amp;$D6&amp;QuoteSuffix,,RateTickValue,Permanent,Trigger,ObjectOverwrite)</f>
        <v>#NUM!</v>
      </c>
      <c r="G6" s="13" t="str">
        <f ca="1">_xll.ohRangeRetrieveError(F6)</f>
        <v>qlSimpleQuote - Cannot create object with ID 'JPYOIS2W_Quote' in cell [JPY_Market.xlsx]OIS!R6C6 because an object with that ID already resides in cell [JPY_Market.xlsx]OIS!R6C6</v>
      </c>
      <c r="H6" s="12"/>
      <c r="J6" s="79"/>
      <c r="K6" s="175" t="s">
        <v>21</v>
      </c>
      <c r="L6" s="214"/>
      <c r="M6" s="214" t="s">
        <v>142</v>
      </c>
      <c r="N6" s="212" t="str">
        <f t="shared" si="1"/>
        <v>JPY2WOIS</v>
      </c>
      <c r="O6" s="212" t="str">
        <v>JPY2WOIS=ICAP</v>
      </c>
      <c r="P6" s="169" t="s">
        <v>190</v>
      </c>
      <c r="Q6" s="169" t="s">
        <v>190</v>
      </c>
      <c r="R6" s="169" t="s">
        <v>190</v>
      </c>
      <c r="S6" s="169" t="s">
        <v>190</v>
      </c>
      <c r="T6" s="173" t="e">
        <f>_xll.qlMidEquivalent($P6,$Q6,$R6,$S6)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#VALUE!</v>
      </c>
      <c r="Z6" s="140"/>
    </row>
    <row r="7" spans="1:26" ht="11.25" customHeight="1" x14ac:dyDescent="0.2">
      <c r="A7" s="79"/>
      <c r="B7" s="116"/>
      <c r="C7" s="116" t="s">
        <v>142</v>
      </c>
      <c r="D7" s="344" t="s">
        <v>20</v>
      </c>
      <c r="E7" s="150" t="str">
        <f t="shared" si="0"/>
        <v>JPYOIS3W_Quote</v>
      </c>
      <c r="F7" s="150" t="e">
        <f>_xll.qlSimpleQuote(Currency&amp;$B7&amp;$C7&amp;$D7&amp;QuoteSuffix,,RateTickValue,Permanent,Trigger,ObjectOverwrite)</f>
        <v>#NUM!</v>
      </c>
      <c r="G7" s="13" t="str">
        <f ca="1">_xll.ohRangeRetrieveError(F7)</f>
        <v>qlSimpleQuote - Cannot create object with ID 'JPYOIS3W_Quote' in cell [JPY_Market.xlsx]OIS!R7C6 because an object with that ID already resides in cell [JPY_Market.xlsx]OIS!R7C6</v>
      </c>
      <c r="H7" s="12"/>
      <c r="J7" s="79"/>
      <c r="K7" s="175" t="s">
        <v>20</v>
      </c>
      <c r="L7" s="214"/>
      <c r="M7" s="214" t="s">
        <v>142</v>
      </c>
      <c r="N7" s="212" t="str">
        <f t="shared" si="1"/>
        <v>JPY3WOIS</v>
      </c>
      <c r="O7" s="212" t="str">
        <v>JPY3WOIS=ICAP</v>
      </c>
      <c r="P7" s="169" t="s">
        <v>190</v>
      </c>
      <c r="Q7" s="169" t="s">
        <v>190</v>
      </c>
      <c r="R7" s="169" t="s">
        <v>190</v>
      </c>
      <c r="S7" s="169" t="s">
        <v>190</v>
      </c>
      <c r="T7" s="173" t="e">
        <f>_xll.qlMidEquivalent($P7,$Q7,$R7,$S7)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#VALUE!</v>
      </c>
      <c r="Z7" s="140"/>
    </row>
    <row r="8" spans="1:26" ht="11.25" customHeight="1" x14ac:dyDescent="0.2">
      <c r="A8" s="79"/>
      <c r="B8" s="116"/>
      <c r="C8" s="116" t="s">
        <v>142</v>
      </c>
      <c r="D8" s="344" t="s">
        <v>19</v>
      </c>
      <c r="E8" s="150" t="str">
        <f t="shared" si="0"/>
        <v>JPYOIS1M_Quote</v>
      </c>
      <c r="F8" s="150" t="e">
        <f>_xll.qlSimpleQuote(Currency&amp;$B8&amp;$C8&amp;$D8&amp;QuoteSuffix,,RateTickValue,Permanent,Trigger,ObjectOverwrite)</f>
        <v>#NUM!</v>
      </c>
      <c r="G8" s="13" t="str">
        <f ca="1">_xll.ohRangeRetrieveError(F8)</f>
        <v>qlSimpleQuote - Cannot create object with ID 'JPYOIS1M_Quote' in cell [JPY_Market.xlsx]OIS!R8C6 because an object with that ID already resides in cell [JPY_Market.xlsx]OIS!R8C6</v>
      </c>
      <c r="H8" s="12"/>
      <c r="J8" s="79"/>
      <c r="K8" s="175" t="s">
        <v>19</v>
      </c>
      <c r="L8" s="214"/>
      <c r="M8" s="214" t="s">
        <v>142</v>
      </c>
      <c r="N8" s="212" t="str">
        <f t="shared" si="1"/>
        <v>JPY1MOIS</v>
      </c>
      <c r="O8" s="212" t="str">
        <v>JPY1MOIS=ICAP</v>
      </c>
      <c r="P8" s="169">
        <v>0.05</v>
      </c>
      <c r="Q8" s="169">
        <v>0.09</v>
      </c>
      <c r="R8" s="169">
        <v>0</v>
      </c>
      <c r="S8" s="169">
        <v>0</v>
      </c>
      <c r="T8" s="173">
        <f>_xll.qlMidEquivalent($P8,$Q8,$R8,$S8)</f>
        <v>7.0000000000000007E-2</v>
      </c>
      <c r="U8" s="171"/>
      <c r="V8" s="172">
        <v>6.5000000000000002E-2</v>
      </c>
      <c r="W8" s="171"/>
      <c r="X8" s="231">
        <v>7.0000000000000007E-2</v>
      </c>
      <c r="Y8" s="168" t="e">
        <f>_xll.qlSimpleQuoteSetValue(F8,X8/100,Trigger)</f>
        <v>#VALUE!</v>
      </c>
      <c r="Z8" s="140"/>
    </row>
    <row r="9" spans="1:26" ht="11.25" customHeight="1" x14ac:dyDescent="0.2">
      <c r="A9" s="79"/>
      <c r="B9" s="116"/>
      <c r="C9" s="116" t="s">
        <v>142</v>
      </c>
      <c r="D9" s="344" t="s">
        <v>18</v>
      </c>
      <c r="E9" s="150" t="str">
        <f t="shared" si="0"/>
        <v>JPYOIS2M_Quote</v>
      </c>
      <c r="F9" s="150" t="e">
        <f>_xll.qlSimpleQuote(Currency&amp;$B9&amp;$C9&amp;$D9&amp;QuoteSuffix,,RateTickValue,Permanent,Trigger,ObjectOverwrite)</f>
        <v>#NUM!</v>
      </c>
      <c r="G9" s="13" t="str">
        <f ca="1">_xll.ohRangeRetrieveError(F9)</f>
        <v>qlSimpleQuote - Cannot create object with ID 'JPYOIS2M_Quote' in cell [JPY_Market.xlsx]OIS!R9C6 because an object with that ID already resides in cell [JPY_Market.xlsx]OIS!R9C6</v>
      </c>
      <c r="H9" s="12"/>
      <c r="J9" s="79"/>
      <c r="K9" s="175" t="s">
        <v>18</v>
      </c>
      <c r="L9" s="214"/>
      <c r="M9" s="214" t="s">
        <v>142</v>
      </c>
      <c r="N9" s="212" t="str">
        <f t="shared" si="1"/>
        <v>JPY2MOIS</v>
      </c>
      <c r="O9" s="212" t="str">
        <v>JPY2MOIS=ICAP</v>
      </c>
      <c r="P9" s="169">
        <v>4.7500000000000001E-2</v>
      </c>
      <c r="Q9" s="169">
        <v>8.7499999999999994E-2</v>
      </c>
      <c r="R9" s="169">
        <v>0</v>
      </c>
      <c r="S9" s="169">
        <v>0</v>
      </c>
      <c r="T9" s="173">
        <f>_xll.qlMidEquivalent($P9,$Q9,$R9,$S9)</f>
        <v>6.7500000000000004E-2</v>
      </c>
      <c r="U9" s="171"/>
      <c r="V9" s="172">
        <v>6.5000000000000002E-2</v>
      </c>
      <c r="W9" s="171"/>
      <c r="X9" s="231">
        <v>6.7500000000000004E-2</v>
      </c>
      <c r="Y9" s="168" t="e">
        <f>_xll.qlSimpleQuoteSetValue(F9,X9/100,Trigger)</f>
        <v>#VALUE!</v>
      </c>
      <c r="Z9" s="140"/>
    </row>
    <row r="10" spans="1:26" ht="11.25" customHeight="1" x14ac:dyDescent="0.2">
      <c r="A10" s="79"/>
      <c r="B10" s="116"/>
      <c r="C10" s="116" t="s">
        <v>142</v>
      </c>
      <c r="D10" s="344" t="s">
        <v>17</v>
      </c>
      <c r="E10" s="150" t="str">
        <f t="shared" si="0"/>
        <v>JPYOIS3M_Quote</v>
      </c>
      <c r="F10" s="150" t="e">
        <f>_xll.qlSimpleQuote(Currency&amp;$B10&amp;$C10&amp;$D10&amp;QuoteSuffix,,RateTickValue,Permanent,Trigger,ObjectOverwrite)</f>
        <v>#NUM!</v>
      </c>
      <c r="G10" s="13" t="str">
        <f ca="1">_xll.ohRangeRetrieveError(F10)</f>
        <v>qlSimpleQuote - Cannot create object with ID 'JPYOIS3M_Quote' in cell [JPY_Market.xlsx]OIS!R10C6 because an object with that ID already resides in cell [JPY_Market.xlsx]OIS!R10C6</v>
      </c>
      <c r="H10" s="12"/>
      <c r="J10" s="79"/>
      <c r="K10" s="175" t="s">
        <v>17</v>
      </c>
      <c r="L10" s="214"/>
      <c r="M10" s="214" t="s">
        <v>142</v>
      </c>
      <c r="N10" s="212" t="str">
        <f t="shared" si="1"/>
        <v>JPY3MOIS</v>
      </c>
      <c r="O10" s="212" t="str">
        <v>JPY3MOIS=ICAP</v>
      </c>
      <c r="P10" s="169">
        <v>0.04</v>
      </c>
      <c r="Q10" s="169">
        <v>0.08</v>
      </c>
      <c r="R10" s="169">
        <v>0</v>
      </c>
      <c r="S10" s="169">
        <v>0</v>
      </c>
      <c r="T10" s="173">
        <f>_xll.qlMidEquivalent($P10,$Q10,$R10,$S10)</f>
        <v>0.06</v>
      </c>
      <c r="U10" s="171"/>
      <c r="V10" s="172">
        <v>6.5000000000000002E-2</v>
      </c>
      <c r="W10" s="171"/>
      <c r="X10" s="231">
        <v>0.06</v>
      </c>
      <c r="Y10" s="168" t="e">
        <f>_xll.qlSimpleQuoteSetValue(F10,X10/100,Trigger)</f>
        <v>#VALUE!</v>
      </c>
      <c r="Z10" s="140"/>
    </row>
    <row r="11" spans="1:26" ht="11.25" customHeight="1" x14ac:dyDescent="0.2">
      <c r="A11" s="79"/>
      <c r="B11" s="116"/>
      <c r="C11" s="116" t="s">
        <v>142</v>
      </c>
      <c r="D11" s="344" t="s">
        <v>16</v>
      </c>
      <c r="E11" s="150" t="str">
        <f t="shared" si="0"/>
        <v>JPYOIS4M_Quote</v>
      </c>
      <c r="F11" s="150" t="e">
        <f>_xll.qlSimpleQuote(Currency&amp;$B11&amp;$C11&amp;$D11&amp;QuoteSuffix,,RateTickValue,Permanent,Trigger,ObjectOverwrite)</f>
        <v>#NUM!</v>
      </c>
      <c r="G11" s="13" t="str">
        <f ca="1">_xll.ohRangeRetrieveError(F11)</f>
        <v>qlSimpleQuote - Cannot create object with ID 'JPYOIS4M_Quote' in cell [JPY_Market.xlsx]OIS!R11C6 because an object with that ID already resides in cell [JPY_Market.xlsx]OIS!R11C6</v>
      </c>
      <c r="H11" s="12"/>
      <c r="J11" s="79"/>
      <c r="K11" s="175" t="s">
        <v>16</v>
      </c>
      <c r="L11" s="214"/>
      <c r="M11" s="214" t="s">
        <v>142</v>
      </c>
      <c r="N11" s="212" t="str">
        <f t="shared" si="1"/>
        <v>JPY4MOIS</v>
      </c>
      <c r="O11" s="212" t="str">
        <v>JPY4MOIS=ICAP</v>
      </c>
      <c r="P11" s="169">
        <v>3.4999999999999996E-2</v>
      </c>
      <c r="Q11" s="169">
        <v>7.4999999999999997E-2</v>
      </c>
      <c r="R11" s="169">
        <v>0</v>
      </c>
      <c r="S11" s="169">
        <v>0</v>
      </c>
      <c r="T11" s="173">
        <f>_xll.qlMidEquivalent($P11,$Q11,$R11,$S11)</f>
        <v>5.4999999999999993E-2</v>
      </c>
      <c r="U11" s="171"/>
      <c r="V11" s="172">
        <v>6.25E-2</v>
      </c>
      <c r="W11" s="171"/>
      <c r="X11" s="231">
        <v>5.4999999999999993E-2</v>
      </c>
      <c r="Y11" s="168" t="e">
        <f>_xll.qlSimpleQuoteSetValue(F11,X11/100,Trigger)</f>
        <v>#VALUE!</v>
      </c>
      <c r="Z11" s="140"/>
    </row>
    <row r="12" spans="1:26" ht="11.25" customHeight="1" x14ac:dyDescent="0.2">
      <c r="A12" s="79"/>
      <c r="B12" s="116"/>
      <c r="C12" s="116" t="s">
        <v>142</v>
      </c>
      <c r="D12" s="344" t="s">
        <v>15</v>
      </c>
      <c r="E12" s="150" t="str">
        <f t="shared" si="0"/>
        <v>JPYOIS5M_Quote</v>
      </c>
      <c r="F12" s="150" t="e">
        <f>_xll.qlSimpleQuote(Currency&amp;$B12&amp;$C12&amp;$D12&amp;QuoteSuffix,,RateTickValue,Permanent,Trigger,ObjectOverwrite)</f>
        <v>#NUM!</v>
      </c>
      <c r="G12" s="13" t="str">
        <f ca="1">_xll.ohRangeRetrieveError(F12)</f>
        <v>qlSimpleQuote - Cannot create object with ID 'JPYOIS5M_Quote' in cell [JPY_Market.xlsx]OIS!R12C6 because an object with that ID already resides in cell [JPY_Market.xlsx]OIS!R12C6</v>
      </c>
      <c r="H12" s="12"/>
      <c r="J12" s="79"/>
      <c r="K12" s="175" t="s">
        <v>15</v>
      </c>
      <c r="L12" s="214"/>
      <c r="M12" s="214" t="s">
        <v>142</v>
      </c>
      <c r="N12" s="212" t="str">
        <f t="shared" si="1"/>
        <v>JPY5MOIS</v>
      </c>
      <c r="O12" s="212" t="str">
        <v>JPY5MOIS=ICAP</v>
      </c>
      <c r="P12" s="169">
        <v>3.2500000000000001E-2</v>
      </c>
      <c r="Q12" s="169">
        <v>7.2499999999999995E-2</v>
      </c>
      <c r="R12" s="169">
        <v>0</v>
      </c>
      <c r="S12" s="169">
        <v>0</v>
      </c>
      <c r="T12" s="173">
        <f>_xll.qlMidEquivalent($P12,$Q12,$R12,$S12)</f>
        <v>5.2499999999999998E-2</v>
      </c>
      <c r="U12" s="171"/>
      <c r="V12" s="172">
        <v>6.25E-2</v>
      </c>
      <c r="W12" s="171"/>
      <c r="X12" s="231">
        <v>5.2499999999999998E-2</v>
      </c>
      <c r="Y12" s="168" t="e">
        <f>_xll.qlSimpleQuoteSetValue(F12,X12/100,Trigger)</f>
        <v>#VALUE!</v>
      </c>
      <c r="Z12" s="140"/>
    </row>
    <row r="13" spans="1:26" ht="11.25" customHeight="1" x14ac:dyDescent="0.2">
      <c r="A13" s="79"/>
      <c r="B13" s="116"/>
      <c r="C13" s="116" t="s">
        <v>142</v>
      </c>
      <c r="D13" s="344" t="s">
        <v>14</v>
      </c>
      <c r="E13" s="150" t="str">
        <f t="shared" si="0"/>
        <v>JPYOIS6M_Quote</v>
      </c>
      <c r="F13" s="150" t="e">
        <f>_xll.qlSimpleQuote(Currency&amp;$B13&amp;$C13&amp;$D13&amp;QuoteSuffix,,RateTickValue,Permanent,Trigger,ObjectOverwrite)</f>
        <v>#NUM!</v>
      </c>
      <c r="G13" s="13" t="str">
        <f ca="1">_xll.ohRangeRetrieveError(F13)</f>
        <v>qlSimpleQuote - Cannot create object with ID 'JPYOIS6M_Quote' in cell [JPY_Market.xlsx]OIS!R13C6 because an object with that ID already resides in cell [JPY_Market.xlsx]OIS!R13C6</v>
      </c>
      <c r="H13" s="12"/>
      <c r="J13" s="79"/>
      <c r="K13" s="175" t="s">
        <v>14</v>
      </c>
      <c r="L13" s="214"/>
      <c r="M13" s="214" t="s">
        <v>142</v>
      </c>
      <c r="N13" s="212" t="str">
        <f t="shared" si="1"/>
        <v>JPY6MOIS</v>
      </c>
      <c r="O13" s="212" t="str">
        <v>JPY6MOIS=ICAP</v>
      </c>
      <c r="P13" s="169">
        <v>0.03</v>
      </c>
      <c r="Q13" s="169">
        <v>6.9999999999999993E-2</v>
      </c>
      <c r="R13" s="169">
        <v>0</v>
      </c>
      <c r="S13" s="169">
        <v>0</v>
      </c>
      <c r="T13" s="173">
        <f>_xll.qlMidEquivalent($P13,$Q13,$R13,$S13)</f>
        <v>4.9999999999999996E-2</v>
      </c>
      <c r="U13" s="171"/>
      <c r="V13" s="172">
        <v>6.25E-2</v>
      </c>
      <c r="W13" s="171"/>
      <c r="X13" s="231">
        <v>4.9999999999999996E-2</v>
      </c>
      <c r="Y13" s="168" t="e">
        <f>_xll.qlSimpleQuoteSetValue(F13,X13/100,Trigger)</f>
        <v>#VALUE!</v>
      </c>
      <c r="Z13" s="140"/>
    </row>
    <row r="14" spans="1:26" ht="11.25" customHeight="1" x14ac:dyDescent="0.2">
      <c r="A14" s="79"/>
      <c r="B14" s="116"/>
      <c r="C14" s="116" t="s">
        <v>142</v>
      </c>
      <c r="D14" s="344" t="s">
        <v>13</v>
      </c>
      <c r="E14" s="150" t="str">
        <f t="shared" si="0"/>
        <v>JPYOIS7M_Quote</v>
      </c>
      <c r="F14" s="150" t="e">
        <f>_xll.qlSimpleQuote(Currency&amp;$B14&amp;$C14&amp;$D14&amp;QuoteSuffix,,RateTickValue,Permanent,Trigger,ObjectOverwrite)</f>
        <v>#NUM!</v>
      </c>
      <c r="G14" s="13" t="str">
        <f ca="1">_xll.ohRangeRetrieveError(F14)</f>
        <v>qlSimpleQuote - Cannot create object with ID 'JPYOIS7M_Quote' in cell [JPY_Market.xlsx]OIS!R14C6 because an object with that ID already resides in cell [JPY_Market.xlsx]OIS!R14C6</v>
      </c>
      <c r="H14" s="12"/>
      <c r="J14" s="79"/>
      <c r="K14" s="175" t="s">
        <v>13</v>
      </c>
      <c r="L14" s="214"/>
      <c r="M14" s="214" t="s">
        <v>142</v>
      </c>
      <c r="N14" s="212" t="str">
        <f t="shared" si="1"/>
        <v>JPY7MOIS</v>
      </c>
      <c r="O14" s="212" t="str">
        <v>JPY7MOIS=ICAP</v>
      </c>
      <c r="P14" s="169" t="s">
        <v>190</v>
      </c>
      <c r="Q14" s="169" t="s">
        <v>190</v>
      </c>
      <c r="R14" s="169" t="s">
        <v>190</v>
      </c>
      <c r="S14" s="169" t="s">
        <v>190</v>
      </c>
      <c r="T14" s="173" t="e">
        <f>_xll.qlMidEquivalent($P14,$Q14,$R14,$S14)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#VALUE!</v>
      </c>
      <c r="Z14" s="140"/>
    </row>
    <row r="15" spans="1:26" ht="11.25" customHeight="1" x14ac:dyDescent="0.2">
      <c r="A15" s="79"/>
      <c r="B15" s="116"/>
      <c r="C15" s="116" t="s">
        <v>142</v>
      </c>
      <c r="D15" s="344" t="s">
        <v>12</v>
      </c>
      <c r="E15" s="150" t="str">
        <f t="shared" si="0"/>
        <v>JPYOIS8M_Quote</v>
      </c>
      <c r="F15" s="150" t="e">
        <f>_xll.qlSimpleQuote(Currency&amp;$B15&amp;$C15&amp;$D15&amp;QuoteSuffix,,RateTickValue,Permanent,Trigger,ObjectOverwrite)</f>
        <v>#NUM!</v>
      </c>
      <c r="G15" s="13" t="str">
        <f ca="1">_xll.ohRangeRetrieveError(F15)</f>
        <v>qlSimpleQuote - Cannot create object with ID 'JPYOIS8M_Quote' in cell [JPY_Market.xlsx]OIS!R15C6 because an object with that ID already resides in cell [JPY_Market.xlsx]OIS!R15C6</v>
      </c>
      <c r="H15" s="12"/>
      <c r="J15" s="79"/>
      <c r="K15" s="175" t="s">
        <v>12</v>
      </c>
      <c r="L15" s="214"/>
      <c r="M15" s="214" t="s">
        <v>142</v>
      </c>
      <c r="N15" s="212" t="str">
        <f t="shared" si="1"/>
        <v>JPY8MOIS</v>
      </c>
      <c r="O15" s="212" t="str">
        <v>JPY8MOIS=ICAP</v>
      </c>
      <c r="P15" s="169" t="s">
        <v>190</v>
      </c>
      <c r="Q15" s="169" t="s">
        <v>190</v>
      </c>
      <c r="R15" s="169" t="s">
        <v>190</v>
      </c>
      <c r="S15" s="169" t="s">
        <v>190</v>
      </c>
      <c r="T15" s="173" t="e">
        <f>_xll.qlMidEquivalent($P15,$Q15,$R15,$S15)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#VALUE!</v>
      </c>
      <c r="Z15" s="140"/>
    </row>
    <row r="16" spans="1:26" ht="11.25" customHeight="1" x14ac:dyDescent="0.2">
      <c r="A16" s="79"/>
      <c r="B16" s="116"/>
      <c r="C16" s="116" t="s">
        <v>142</v>
      </c>
      <c r="D16" s="344" t="s">
        <v>11</v>
      </c>
      <c r="E16" s="150" t="str">
        <f t="shared" si="0"/>
        <v>JPYOIS9M_Quote</v>
      </c>
      <c r="F16" s="150" t="e">
        <f>_xll.qlSimpleQuote(Currency&amp;$B16&amp;$C16&amp;$D16&amp;QuoteSuffix,,RateTickValue,Permanent,Trigger,ObjectOverwrite)</f>
        <v>#NUM!</v>
      </c>
      <c r="G16" s="13" t="str">
        <f ca="1">_xll.ohRangeRetrieveError(F16)</f>
        <v>qlSimpleQuote - Cannot create object with ID 'JPYOIS9M_Quote' in cell [JPY_Market.xlsx]OIS!R16C6 because an object with that ID already resides in cell [JPY_Market.xlsx]OIS!R16C6</v>
      </c>
      <c r="H16" s="12"/>
      <c r="J16" s="79"/>
      <c r="K16" s="175" t="s">
        <v>11</v>
      </c>
      <c r="L16" s="214"/>
      <c r="M16" s="214" t="s">
        <v>142</v>
      </c>
      <c r="N16" s="212" t="str">
        <f t="shared" si="1"/>
        <v>JPY9MOIS</v>
      </c>
      <c r="O16" s="212" t="str">
        <v>JPY9MOIS=ICAP</v>
      </c>
      <c r="P16" s="169">
        <v>2.7500000000000004E-2</v>
      </c>
      <c r="Q16" s="169">
        <v>6.7500000000000004E-2</v>
      </c>
      <c r="R16" s="169">
        <v>0</v>
      </c>
      <c r="S16" s="169">
        <v>0</v>
      </c>
      <c r="T16" s="173">
        <f>_xll.qlMidEquivalent($P16,$Q16,$R16,$S16)</f>
        <v>4.7500000000000001E-2</v>
      </c>
      <c r="U16" s="171"/>
      <c r="V16" s="172">
        <v>6.25E-2</v>
      </c>
      <c r="W16" s="171"/>
      <c r="X16" s="231">
        <v>4.7500000000000001E-2</v>
      </c>
      <c r="Y16" s="168" t="e">
        <f>_xll.qlSimpleQuoteSetValue(F16,X16/100,Trigger)</f>
        <v>#VALUE!</v>
      </c>
      <c r="Z16" s="140"/>
    </row>
    <row r="17" spans="1:33" ht="11.25" customHeight="1" x14ac:dyDescent="0.2">
      <c r="A17" s="79"/>
      <c r="B17" s="116"/>
      <c r="C17" s="116" t="s">
        <v>142</v>
      </c>
      <c r="D17" s="344" t="s">
        <v>10</v>
      </c>
      <c r="E17" s="150" t="str">
        <f t="shared" si="0"/>
        <v>JPYOIS10M_Quote</v>
      </c>
      <c r="F17" s="150" t="e">
        <f>_xll.qlSimpleQuote(Currency&amp;$B17&amp;$C17&amp;$D17&amp;QuoteSuffix,,RateTickValue,Permanent,Trigger,ObjectOverwrite)</f>
        <v>#NUM!</v>
      </c>
      <c r="G17" s="13" t="str">
        <f ca="1">_xll.ohRangeRetrieveError(F17)</f>
        <v>qlSimpleQuote - Cannot create object with ID 'JPYOIS10M_Quote' in cell [JPY_Market.xlsx]OIS!R17C6 because an object with that ID already resides in cell [JPY_Market.xlsx]OIS!R17C6</v>
      </c>
      <c r="H17" s="12"/>
      <c r="J17" s="79"/>
      <c r="K17" s="175" t="s">
        <v>10</v>
      </c>
      <c r="L17" s="214"/>
      <c r="M17" s="214" t="s">
        <v>142</v>
      </c>
      <c r="N17" s="212" t="str">
        <f t="shared" si="1"/>
        <v>JPY10MOIS</v>
      </c>
      <c r="O17" s="212" t="str">
        <v>JPY10MOIS=ICAP</v>
      </c>
      <c r="P17" s="169" t="s">
        <v>190</v>
      </c>
      <c r="Q17" s="169" t="s">
        <v>190</v>
      </c>
      <c r="R17" s="169" t="s">
        <v>190</v>
      </c>
      <c r="S17" s="169" t="s">
        <v>190</v>
      </c>
      <c r="T17" s="173" t="e">
        <f>_xll.qlMidEquivalent($P17,$Q17,$R17,$S17)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#VALUE!</v>
      </c>
      <c r="Z17" s="140"/>
    </row>
    <row r="18" spans="1:33" ht="11.25" customHeight="1" x14ac:dyDescent="0.2">
      <c r="A18" s="79"/>
      <c r="B18" s="116"/>
      <c r="C18" s="116" t="s">
        <v>142</v>
      </c>
      <c r="D18" s="344" t="s">
        <v>9</v>
      </c>
      <c r="E18" s="150" t="str">
        <f t="shared" si="0"/>
        <v>JPYOIS11M_Quote</v>
      </c>
      <c r="F18" s="150" t="e">
        <f>_xll.qlSimpleQuote(Currency&amp;$B18&amp;$C18&amp;$D18&amp;QuoteSuffix,,RateTickValue,Permanent,Trigger,ObjectOverwrite)</f>
        <v>#NUM!</v>
      </c>
      <c r="G18" s="13" t="str">
        <f ca="1">_xll.ohRangeRetrieveError(F18)</f>
        <v>qlSimpleQuote - Cannot create object with ID 'JPYOIS11M_Quote' in cell [JPY_Market.xlsx]OIS!R18C6 because an object with that ID already resides in cell [JPY_Market.xlsx]OIS!R18C6</v>
      </c>
      <c r="H18" s="12"/>
      <c r="J18" s="79"/>
      <c r="K18" s="175" t="s">
        <v>9</v>
      </c>
      <c r="L18" s="214"/>
      <c r="M18" s="214" t="s">
        <v>142</v>
      </c>
      <c r="N18" s="212" t="str">
        <f t="shared" si="1"/>
        <v>JPY11MOIS</v>
      </c>
      <c r="O18" s="212" t="str">
        <v>JPY11MOIS=ICAP</v>
      </c>
      <c r="P18" s="169" t="s">
        <v>190</v>
      </c>
      <c r="Q18" s="169" t="s">
        <v>190</v>
      </c>
      <c r="R18" s="169" t="s">
        <v>190</v>
      </c>
      <c r="S18" s="169" t="s">
        <v>190</v>
      </c>
      <c r="T18" s="173" t="e">
        <f>_xll.qlMidEquivalent($P18,$Q18,$R18,$S18)</f>
        <v>#NUM!</v>
      </c>
      <c r="U18" s="171"/>
      <c r="V18" s="172" t="e">
        <v>#NUM!</v>
      </c>
      <c r="W18" s="171"/>
      <c r="X18" s="231" t="e">
        <v>#NUM!</v>
      </c>
      <c r="Y18" s="168" t="e">
        <f>_xll.qlSimpleQuoteSetValue(F18,X18/100,Trigger)</f>
        <v>#VALUE!</v>
      </c>
      <c r="Z18" s="140"/>
    </row>
    <row r="19" spans="1:33" ht="11.25" customHeight="1" x14ac:dyDescent="0.2">
      <c r="A19" s="79"/>
      <c r="B19" s="116"/>
      <c r="C19" s="116" t="s">
        <v>142</v>
      </c>
      <c r="D19" s="344" t="s">
        <v>8</v>
      </c>
      <c r="E19" s="150" t="str">
        <f t="shared" si="0"/>
        <v>JPYOIS1Y_Quote</v>
      </c>
      <c r="F19" s="150" t="e">
        <f>_xll.qlSimpleQuote(Currency&amp;$B19&amp;$C19&amp;$D19&amp;QuoteSuffix,,RateTickValue,Permanent,Trigger,ObjectOverwrite)</f>
        <v>#NUM!</v>
      </c>
      <c r="G19" s="13" t="str">
        <f ca="1">_xll.ohRangeRetrieveError(F19)</f>
        <v>qlSimpleQuote - Cannot create object with ID 'JPYOIS1Y_Quote' in cell [JPY_Market.xlsx]OIS!R19C6 because an object with that ID already resides in cell [JPY_Market.xlsx]OIS!R19C6</v>
      </c>
      <c r="H19" s="12"/>
      <c r="J19" s="79"/>
      <c r="K19" s="175" t="s">
        <v>8</v>
      </c>
      <c r="L19" s="214"/>
      <c r="M19" s="214" t="s">
        <v>142</v>
      </c>
      <c r="N19" s="212" t="str">
        <f t="shared" si="1"/>
        <v>JPY1YOIS</v>
      </c>
      <c r="O19" s="212" t="str">
        <v>JPY1YOIS=ICAP</v>
      </c>
      <c r="P19" s="169">
        <v>2.7500000000000004E-2</v>
      </c>
      <c r="Q19" s="169">
        <v>6.7500000000000004E-2</v>
      </c>
      <c r="R19" s="169">
        <v>0</v>
      </c>
      <c r="S19" s="169">
        <v>0</v>
      </c>
      <c r="T19" s="173">
        <f>_xll.qlMidEquivalent($P19,$Q19,$R19,$S19)</f>
        <v>4.7500000000000001E-2</v>
      </c>
      <c r="U19" s="171"/>
      <c r="V19" s="172">
        <v>0.06</v>
      </c>
      <c r="W19" s="171"/>
      <c r="X19" s="231">
        <v>4.7500000000000001E-2</v>
      </c>
      <c r="Y19" s="168" t="e">
        <f>_xll.qlSimpleQuoteSetValue(F19,X19/100,Trigger)</f>
        <v>#VALUE!</v>
      </c>
      <c r="Z19" s="140"/>
    </row>
    <row r="20" spans="1:33" ht="11.25" customHeight="1" x14ac:dyDescent="0.2">
      <c r="A20" s="79"/>
      <c r="B20" s="116"/>
      <c r="C20" s="116" t="s">
        <v>142</v>
      </c>
      <c r="D20" s="344" t="s">
        <v>159</v>
      </c>
      <c r="E20" s="150" t="str">
        <f t="shared" si="0"/>
        <v>JPYOIS13M_Quote</v>
      </c>
      <c r="F20" s="150" t="e">
        <f>_xll.qlSimpleQuote(Currency&amp;$B20&amp;$C20&amp;$D20&amp;QuoteSuffix,,RateTickValue,Permanent,Trigger,ObjectOverwrite)</f>
        <v>#NUM!</v>
      </c>
      <c r="G20" s="13" t="str">
        <f ca="1">_xll.ohRangeRetrieveError(F20)</f>
        <v>qlSimpleQuote - Cannot create object with ID 'JPYOIS13M_Quote' in cell [JPY_Market.xlsx]OIS!R20C6 because an object with that ID already resides in cell [JPY_Market.xlsx]OIS!R20C6</v>
      </c>
      <c r="H20" s="12"/>
      <c r="J20" s="79"/>
      <c r="K20" s="175" t="s">
        <v>159</v>
      </c>
      <c r="L20" s="214"/>
      <c r="M20" s="214" t="s">
        <v>142</v>
      </c>
      <c r="N20" s="212" t="str">
        <f t="shared" si="1"/>
        <v>JPY13MOIS</v>
      </c>
      <c r="O20" s="212" t="str">
        <v>JPY13MOIS=ICAP</v>
      </c>
      <c r="P20" s="169" t="s">
        <v>190</v>
      </c>
      <c r="Q20" s="169" t="s">
        <v>190</v>
      </c>
      <c r="R20" s="169" t="s">
        <v>190</v>
      </c>
      <c r="S20" s="169" t="s">
        <v>190</v>
      </c>
      <c r="T20" s="173" t="e">
        <f>_xll.qlMidEquivalent($P20,$Q20,$R20,$S20)</f>
        <v>#NUM!</v>
      </c>
      <c r="U20" s="171"/>
      <c r="V20" s="172" t="e">
        <v>#NUM!</v>
      </c>
      <c r="W20" s="171"/>
      <c r="X20" s="231" t="e">
        <v>#NUM!</v>
      </c>
      <c r="Y20" s="168" t="e">
        <f>_xll.qlSimpleQuoteSetValue(F20,X20/100,Trigger)</f>
        <v>#VALUE!</v>
      </c>
      <c r="Z20" s="140"/>
    </row>
    <row r="21" spans="1:33" ht="11.25" customHeight="1" x14ac:dyDescent="0.25">
      <c r="A21" s="79"/>
      <c r="B21" s="116"/>
      <c r="C21" s="116" t="s">
        <v>142</v>
      </c>
      <c r="D21" s="344" t="s">
        <v>158</v>
      </c>
      <c r="E21" s="150" t="str">
        <f t="shared" si="0"/>
        <v>JPYOIS14M_Quote</v>
      </c>
      <c r="F21" s="150" t="e">
        <f>_xll.qlSimpleQuote(Currency&amp;$B21&amp;$C21&amp;$D21&amp;QuoteSuffix,,RateTickValue,Permanent,Trigger,ObjectOverwrite)</f>
        <v>#NUM!</v>
      </c>
      <c r="G21" s="13" t="str">
        <f ca="1">_xll.ohRangeRetrieveError(F21)</f>
        <v>qlSimpleQuote - Cannot create object with ID 'JPYOIS14M_Quote' in cell [JPY_Market.xlsx]OIS!R21C6 because an object with that ID already resides in cell [JPY_Market.xlsx]OIS!R21C6</v>
      </c>
      <c r="H21" s="12"/>
      <c r="J21" s="79"/>
      <c r="K21" s="175" t="s">
        <v>158</v>
      </c>
      <c r="L21" s="214"/>
      <c r="M21" s="214" t="s">
        <v>142</v>
      </c>
      <c r="N21" s="212" t="str">
        <f t="shared" si="1"/>
        <v>JPY14MOIS</v>
      </c>
      <c r="O21" s="212" t="str">
        <v>JPY14MOIS=ICAP</v>
      </c>
      <c r="P21" s="169" t="s">
        <v>190</v>
      </c>
      <c r="Q21" s="169" t="s">
        <v>190</v>
      </c>
      <c r="R21" s="169" t="s">
        <v>190</v>
      </c>
      <c r="S21" s="169" t="s">
        <v>190</v>
      </c>
      <c r="T21" s="173" t="e">
        <f>_xll.qlMidEquivalent($P21,$Q21,$R21,$S21)</f>
        <v>#NUM!</v>
      </c>
      <c r="U21" s="171"/>
      <c r="V21" s="172" t="e">
        <v>#NUM!</v>
      </c>
      <c r="W21" s="171"/>
      <c r="X21" s="231" t="e">
        <v>#NUM!</v>
      </c>
      <c r="Y21" s="168" t="e">
        <f>_xll.qlSimpleQuoteSetValue(F21,X21/100,Trigger)</f>
        <v>#VALUE!</v>
      </c>
      <c r="Z21" s="140"/>
      <c r="AG21"/>
    </row>
    <row r="22" spans="1:33" ht="11.25" customHeight="1" x14ac:dyDescent="0.2">
      <c r="A22" s="79"/>
      <c r="B22" s="116"/>
      <c r="C22" s="116" t="s">
        <v>142</v>
      </c>
      <c r="D22" s="344" t="s">
        <v>106</v>
      </c>
      <c r="E22" s="150" t="str">
        <f t="shared" si="0"/>
        <v>JPYOIS15M_Quote</v>
      </c>
      <c r="F22" s="150" t="e">
        <f>_xll.qlSimpleQuote(Currency&amp;$B22&amp;$C22&amp;$D22&amp;QuoteSuffix,,RateTickValue,Permanent,Trigger,ObjectOverwrite)</f>
        <v>#NUM!</v>
      </c>
      <c r="G22" s="13" t="str">
        <f ca="1">_xll.ohRangeRetrieveError(F22)</f>
        <v>qlSimpleQuote - Cannot create object with ID 'JPYOIS15M_Quote' in cell [JPY_Market.xlsx]OIS!R22C6 because an object with that ID already resides in cell [JPY_Market.xlsx]OIS!R22C6</v>
      </c>
      <c r="H22" s="12"/>
      <c r="J22" s="79"/>
      <c r="K22" s="175" t="s">
        <v>106</v>
      </c>
      <c r="L22" s="214"/>
      <c r="M22" s="214" t="s">
        <v>142</v>
      </c>
      <c r="N22" s="212" t="str">
        <f t="shared" si="1"/>
        <v>JPY15MOIS</v>
      </c>
      <c r="O22" s="212" t="str">
        <v>JPY15MOIS=ICAP</v>
      </c>
      <c r="P22" s="169" t="s">
        <v>190</v>
      </c>
      <c r="Q22" s="169" t="s">
        <v>190</v>
      </c>
      <c r="R22" s="169" t="s">
        <v>190</v>
      </c>
      <c r="S22" s="169" t="s">
        <v>190</v>
      </c>
      <c r="T22" s="173" t="e">
        <f>_xll.qlMidEquivalent($P22,$Q22,$R22,$S22)</f>
        <v>#NUM!</v>
      </c>
      <c r="U22" s="171"/>
      <c r="V22" s="172" t="e">
        <v>#NUM!</v>
      </c>
      <c r="W22" s="171"/>
      <c r="X22" s="231" t="e">
        <v>#NUM!</v>
      </c>
      <c r="Y22" s="168" t="e">
        <f>_xll.qlSimpleQuoteSetValue(F22,X22/100,Trigger)</f>
        <v>#VALUE!</v>
      </c>
      <c r="Z22" s="140"/>
    </row>
    <row r="23" spans="1:33" ht="11.25" customHeight="1" x14ac:dyDescent="0.2">
      <c r="A23" s="79"/>
      <c r="B23" s="116"/>
      <c r="C23" s="116" t="s">
        <v>142</v>
      </c>
      <c r="D23" s="344" t="s">
        <v>157</v>
      </c>
      <c r="E23" s="150" t="str">
        <f t="shared" si="0"/>
        <v>JPYOIS16M_Quote</v>
      </c>
      <c r="F23" s="150" t="e">
        <f>_xll.qlSimpleQuote(Currency&amp;$B23&amp;$C23&amp;$D23&amp;QuoteSuffix,,RateTickValue,Permanent,Trigger,ObjectOverwrite)</f>
        <v>#NUM!</v>
      </c>
      <c r="G23" s="13" t="str">
        <f ca="1">_xll.ohRangeRetrieveError(F23)</f>
        <v>qlSimpleQuote - Cannot create object with ID 'JPYOIS16M_Quote' in cell [JPY_Market.xlsx]OIS!R23C6 because an object with that ID already resides in cell [JPY_Market.xlsx]OIS!R23C6</v>
      </c>
      <c r="H23" s="12"/>
      <c r="J23" s="79"/>
      <c r="K23" s="175" t="s">
        <v>157</v>
      </c>
      <c r="L23" s="214"/>
      <c r="M23" s="214" t="s">
        <v>142</v>
      </c>
      <c r="N23" s="212" t="str">
        <f t="shared" si="1"/>
        <v>JPY16MOIS</v>
      </c>
      <c r="O23" s="212" t="str">
        <v>JPY16MOIS=ICAP</v>
      </c>
      <c r="P23" s="169" t="s">
        <v>190</v>
      </c>
      <c r="Q23" s="169" t="s">
        <v>190</v>
      </c>
      <c r="R23" s="169" t="s">
        <v>190</v>
      </c>
      <c r="S23" s="169" t="s">
        <v>190</v>
      </c>
      <c r="T23" s="173" t="e">
        <f>_xll.qlMidEquivalent($P23,$Q23,$R23,$S23)</f>
        <v>#NUM!</v>
      </c>
      <c r="U23" s="171"/>
      <c r="V23" s="172" t="e">
        <v>#NUM!</v>
      </c>
      <c r="W23" s="171"/>
      <c r="X23" s="231" t="e">
        <v>#NUM!</v>
      </c>
      <c r="Y23" s="168" t="e">
        <f>_xll.qlSimpleQuoteSetValue(F23,X23/100,Trigger)</f>
        <v>#VALUE!</v>
      </c>
      <c r="Z23" s="140"/>
    </row>
    <row r="24" spans="1:33" ht="11.25" customHeight="1" x14ac:dyDescent="0.2">
      <c r="A24" s="79"/>
      <c r="B24" s="116"/>
      <c r="C24" s="116" t="s">
        <v>142</v>
      </c>
      <c r="D24" s="344" t="s">
        <v>156</v>
      </c>
      <c r="E24" s="150" t="str">
        <f t="shared" si="0"/>
        <v>JPYOIS17M_Quote</v>
      </c>
      <c r="F24" s="150" t="e">
        <f>_xll.qlSimpleQuote(Currency&amp;$B24&amp;$C24&amp;$D24&amp;QuoteSuffix,,RateTickValue,Permanent,Trigger,ObjectOverwrite)</f>
        <v>#NUM!</v>
      </c>
      <c r="G24" s="13" t="str">
        <f ca="1">_xll.ohRangeRetrieveError(F24)</f>
        <v>qlSimpleQuote - Cannot create object with ID 'JPYOIS17M_Quote' in cell [JPY_Market.xlsx]OIS!R24C6 because an object with that ID already resides in cell [JPY_Market.xlsx]OIS!R24C6</v>
      </c>
      <c r="H24" s="12"/>
      <c r="J24" s="79"/>
      <c r="K24" s="175" t="s">
        <v>156</v>
      </c>
      <c r="L24" s="214"/>
      <c r="M24" s="214" t="s">
        <v>142</v>
      </c>
      <c r="N24" s="212" t="str">
        <f t="shared" si="1"/>
        <v>JPY17MOIS</v>
      </c>
      <c r="O24" s="212" t="str">
        <v>JPY17MOIS=ICAP</v>
      </c>
      <c r="P24" s="169" t="s">
        <v>190</v>
      </c>
      <c r="Q24" s="169" t="s">
        <v>190</v>
      </c>
      <c r="R24" s="169" t="s">
        <v>190</v>
      </c>
      <c r="S24" s="169" t="s">
        <v>190</v>
      </c>
      <c r="T24" s="173" t="e">
        <f>_xll.qlMidEquivalent($P24,$Q24,$R24,$S24)</f>
        <v>#NUM!</v>
      </c>
      <c r="U24" s="171"/>
      <c r="V24" s="172" t="e">
        <v>#NUM!</v>
      </c>
      <c r="W24" s="171"/>
      <c r="X24" s="231" t="e">
        <v>#NUM!</v>
      </c>
      <c r="Y24" s="168" t="e">
        <f>_xll.qlSimpleQuoteSetValue(F24,X24/100,Trigger)</f>
        <v>#VALUE!</v>
      </c>
      <c r="Z24" s="140"/>
    </row>
    <row r="25" spans="1:33" ht="11.25" customHeight="1" x14ac:dyDescent="0.2">
      <c r="A25" s="79"/>
      <c r="B25" s="116"/>
      <c r="C25" s="116" t="s">
        <v>142</v>
      </c>
      <c r="D25" s="344" t="s">
        <v>105</v>
      </c>
      <c r="E25" s="150" t="str">
        <f t="shared" si="0"/>
        <v>JPYOIS18M_Quote</v>
      </c>
      <c r="F25" s="150" t="e">
        <f>_xll.qlSimpleQuote(Currency&amp;$B25&amp;$C25&amp;$D25&amp;QuoteSuffix,,RateTickValue,Permanent,Trigger,ObjectOverwrite)</f>
        <v>#NUM!</v>
      </c>
      <c r="G25" s="13" t="str">
        <f ca="1">_xll.ohRangeRetrieveError(F25)</f>
        <v>qlSimpleQuote - Cannot create object with ID 'JPYOIS18M_Quote' in cell [JPY_Market.xlsx]OIS!R25C6 because an object with that ID already resides in cell [JPY_Market.xlsx]OIS!R25C6</v>
      </c>
      <c r="H25" s="12"/>
      <c r="J25" s="79"/>
      <c r="K25" s="175" t="s">
        <v>105</v>
      </c>
      <c r="L25" s="214"/>
      <c r="M25" s="214" t="s">
        <v>142</v>
      </c>
      <c r="N25" s="212" t="str">
        <f t="shared" si="1"/>
        <v>JPY18MOIS</v>
      </c>
      <c r="O25" s="212" t="str">
        <v>JPY18MOIS=ICAP</v>
      </c>
      <c r="P25" s="169">
        <v>2.7500000000000004E-2</v>
      </c>
      <c r="Q25" s="169">
        <v>6.7500000000000004E-2</v>
      </c>
      <c r="R25" s="169">
        <v>0</v>
      </c>
      <c r="S25" s="169">
        <v>0</v>
      </c>
      <c r="T25" s="173">
        <f>_xll.qlMidEquivalent($P25,$Q25,$R25,$S25)</f>
        <v>4.7500000000000001E-2</v>
      </c>
      <c r="U25" s="171"/>
      <c r="V25" s="172">
        <v>6.25E-2</v>
      </c>
      <c r="W25" s="171"/>
      <c r="X25" s="231">
        <v>4.7500000000000001E-2</v>
      </c>
      <c r="Y25" s="168" t="e">
        <f>_xll.qlSimpleQuoteSetValue(F25,X25/100,Trigger)</f>
        <v>#VALUE!</v>
      </c>
      <c r="Z25" s="140"/>
    </row>
    <row r="26" spans="1:33" ht="11.25" customHeight="1" x14ac:dyDescent="0.2">
      <c r="A26" s="79"/>
      <c r="B26" s="116"/>
      <c r="C26" s="116" t="s">
        <v>142</v>
      </c>
      <c r="D26" s="344" t="s">
        <v>155</v>
      </c>
      <c r="E26" s="150" t="str">
        <f t="shared" si="0"/>
        <v>JPYOIS19M_Quote</v>
      </c>
      <c r="F26" s="150" t="e">
        <f>_xll.qlSimpleQuote(Currency&amp;$B26&amp;$C26&amp;$D26&amp;QuoteSuffix,,RateTickValue,Permanent,Trigger,ObjectOverwrite)</f>
        <v>#NUM!</v>
      </c>
      <c r="G26" s="13" t="str">
        <f ca="1">_xll.ohRangeRetrieveError(F26)</f>
        <v>qlSimpleQuote - Cannot create object with ID 'JPYOIS19M_Quote' in cell [JPY_Market.xlsx]OIS!R26C6 because an object with that ID already resides in cell [JPY_Market.xlsx]OIS!R26C6</v>
      </c>
      <c r="H26" s="12"/>
      <c r="J26" s="79"/>
      <c r="K26" s="175" t="s">
        <v>155</v>
      </c>
      <c r="L26" s="214"/>
      <c r="M26" s="214" t="s">
        <v>142</v>
      </c>
      <c r="N26" s="212" t="str">
        <f t="shared" si="1"/>
        <v>JPY19MOIS</v>
      </c>
      <c r="O26" s="212" t="str">
        <v>JPY19MOIS=ICAP</v>
      </c>
      <c r="P26" s="169" t="s">
        <v>190</v>
      </c>
      <c r="Q26" s="169" t="s">
        <v>190</v>
      </c>
      <c r="R26" s="169" t="s">
        <v>190</v>
      </c>
      <c r="S26" s="169" t="s">
        <v>190</v>
      </c>
      <c r="T26" s="173" t="e">
        <f>_xll.qlMidEquivalent($P26,$Q26,$R26,$S26)</f>
        <v>#NUM!</v>
      </c>
      <c r="U26" s="171"/>
      <c r="V26" s="172" t="e">
        <v>#NUM!</v>
      </c>
      <c r="W26" s="171"/>
      <c r="X26" s="231" t="e">
        <v>#NUM!</v>
      </c>
      <c r="Y26" s="168" t="e">
        <f>_xll.qlSimpleQuoteSetValue(F26,X26/100,Trigger)</f>
        <v>#VALUE!</v>
      </c>
      <c r="Z26" s="140"/>
    </row>
    <row r="27" spans="1:33" ht="11.25" customHeight="1" x14ac:dyDescent="0.2">
      <c r="A27" s="79"/>
      <c r="B27" s="116"/>
      <c r="C27" s="116" t="s">
        <v>142</v>
      </c>
      <c r="D27" s="344" t="s">
        <v>154</v>
      </c>
      <c r="E27" s="150" t="str">
        <f t="shared" si="0"/>
        <v>JPYOIS20M_Quote</v>
      </c>
      <c r="F27" s="150" t="e">
        <f>_xll.qlSimpleQuote(Currency&amp;$B27&amp;$C27&amp;$D27&amp;QuoteSuffix,,RateTickValue,Permanent,Trigger,ObjectOverwrite)</f>
        <v>#NUM!</v>
      </c>
      <c r="G27" s="13" t="str">
        <f ca="1">_xll.ohRangeRetrieveError(F27)</f>
        <v>qlSimpleQuote - Cannot create object with ID 'JPYOIS20M_Quote' in cell [JPY_Market.xlsx]OIS!R27C6 because an object with that ID already resides in cell [JPY_Market.xlsx]OIS!R27C6</v>
      </c>
      <c r="H27" s="12"/>
      <c r="J27" s="79"/>
      <c r="K27" s="175" t="s">
        <v>154</v>
      </c>
      <c r="L27" s="214"/>
      <c r="M27" s="214" t="s">
        <v>142</v>
      </c>
      <c r="N27" s="212" t="str">
        <f t="shared" si="1"/>
        <v>JPY20MOIS</v>
      </c>
      <c r="O27" s="212" t="str">
        <v>JPY20MOIS=ICAP</v>
      </c>
      <c r="P27" s="169" t="s">
        <v>190</v>
      </c>
      <c r="Q27" s="169" t="s">
        <v>190</v>
      </c>
      <c r="R27" s="169" t="s">
        <v>190</v>
      </c>
      <c r="S27" s="169" t="s">
        <v>190</v>
      </c>
      <c r="T27" s="173" t="e">
        <f>_xll.qlMidEquivalent($P27,$Q27,$R27,$S27)</f>
        <v>#NUM!</v>
      </c>
      <c r="U27" s="171"/>
      <c r="V27" s="172" t="e">
        <v>#NUM!</v>
      </c>
      <c r="W27" s="171"/>
      <c r="X27" s="231" t="e">
        <v>#NUM!</v>
      </c>
      <c r="Y27" s="168" t="e">
        <f>_xll.qlSimpleQuoteSetValue(F27,X27/100,Trigger)</f>
        <v>#VALUE!</v>
      </c>
      <c r="Z27" s="140"/>
    </row>
    <row r="28" spans="1:33" ht="11.25" customHeight="1" x14ac:dyDescent="0.2">
      <c r="A28" s="79"/>
      <c r="B28" s="116"/>
      <c r="C28" s="116" t="s">
        <v>142</v>
      </c>
      <c r="D28" s="344" t="s">
        <v>104</v>
      </c>
      <c r="E28" s="150" t="str">
        <f t="shared" si="0"/>
        <v>JPYOIS21M_Quote</v>
      </c>
      <c r="F28" s="150" t="e">
        <f>_xll.qlSimpleQuote(Currency&amp;$B28&amp;$C28&amp;$D28&amp;QuoteSuffix,,RateTickValue,Permanent,Trigger,ObjectOverwrite)</f>
        <v>#NUM!</v>
      </c>
      <c r="G28" s="13" t="str">
        <f ca="1">_xll.ohRangeRetrieveError(F28)</f>
        <v>qlSimpleQuote - Cannot create object with ID 'JPYOIS21M_Quote' in cell [JPY_Market.xlsx]OIS!R28C6 because an object with that ID already resides in cell [JPY_Market.xlsx]OIS!R28C6</v>
      </c>
      <c r="H28" s="12"/>
      <c r="J28" s="79"/>
      <c r="K28" s="175" t="s">
        <v>104</v>
      </c>
      <c r="L28" s="214"/>
      <c r="M28" s="214" t="s">
        <v>142</v>
      </c>
      <c r="N28" s="212" t="str">
        <f t="shared" si="1"/>
        <v>JPY21MOIS</v>
      </c>
      <c r="O28" s="212" t="str">
        <v>JPY21MOIS=ICAP</v>
      </c>
      <c r="P28" s="169" t="s">
        <v>190</v>
      </c>
      <c r="Q28" s="169" t="s">
        <v>190</v>
      </c>
      <c r="R28" s="169" t="s">
        <v>190</v>
      </c>
      <c r="S28" s="169" t="s">
        <v>190</v>
      </c>
      <c r="T28" s="173" t="e">
        <f>_xll.qlMidEquivalent($P28,$Q28,$R28,$S28)</f>
        <v>#NUM!</v>
      </c>
      <c r="U28" s="171"/>
      <c r="V28" s="172" t="e">
        <v>#NUM!</v>
      </c>
      <c r="W28" s="171"/>
      <c r="X28" s="231" t="e">
        <v>#NUM!</v>
      </c>
      <c r="Y28" s="168" t="e">
        <f>_xll.qlSimpleQuoteSetValue(F28,X28/100,Trigger)</f>
        <v>#VALUE!</v>
      </c>
      <c r="Z28" s="140"/>
    </row>
    <row r="29" spans="1:33" ht="11.25" customHeight="1" x14ac:dyDescent="0.2">
      <c r="A29" s="79"/>
      <c r="B29" s="116"/>
      <c r="C29" s="116" t="s">
        <v>142</v>
      </c>
      <c r="D29" s="344" t="s">
        <v>153</v>
      </c>
      <c r="E29" s="150" t="str">
        <f t="shared" si="0"/>
        <v>JPYOIS22M_Quote</v>
      </c>
      <c r="F29" s="150" t="e">
        <f>_xll.qlSimpleQuote(Currency&amp;$B29&amp;$C29&amp;$D29&amp;QuoteSuffix,,RateTickValue,Permanent,Trigger,ObjectOverwrite)</f>
        <v>#NUM!</v>
      </c>
      <c r="G29" s="13" t="str">
        <f ca="1">_xll.ohRangeRetrieveError(F29)</f>
        <v>qlSimpleQuote - Cannot create object with ID 'JPYOIS22M_Quote' in cell [JPY_Market.xlsx]OIS!R29C6 because an object with that ID already resides in cell [JPY_Market.xlsx]OIS!R29C6</v>
      </c>
      <c r="H29" s="12"/>
      <c r="J29" s="79"/>
      <c r="K29" s="175" t="s">
        <v>153</v>
      </c>
      <c r="L29" s="214"/>
      <c r="M29" s="214" t="s">
        <v>142</v>
      </c>
      <c r="N29" s="212" t="str">
        <f t="shared" si="1"/>
        <v>JPY22MOIS</v>
      </c>
      <c r="O29" s="212" t="str">
        <v>JPY22MOIS=ICAP</v>
      </c>
      <c r="P29" s="169" t="s">
        <v>190</v>
      </c>
      <c r="Q29" s="169" t="s">
        <v>190</v>
      </c>
      <c r="R29" s="169" t="s">
        <v>190</v>
      </c>
      <c r="S29" s="169" t="s">
        <v>190</v>
      </c>
      <c r="T29" s="173" t="e">
        <f>_xll.qlMidEquivalent($P29,$Q29,$R29,$S29)</f>
        <v>#NUM!</v>
      </c>
      <c r="U29" s="171"/>
      <c r="V29" s="172" t="e">
        <v>#NUM!</v>
      </c>
      <c r="W29" s="171"/>
      <c r="X29" s="231" t="e">
        <v>#NUM!</v>
      </c>
      <c r="Y29" s="168" t="e">
        <f>_xll.qlSimpleQuoteSetValue(F29,X29/100,Trigger)</f>
        <v>#VALUE!</v>
      </c>
      <c r="Z29" s="140"/>
    </row>
    <row r="30" spans="1:33" ht="11.25" customHeight="1" x14ac:dyDescent="0.2">
      <c r="A30" s="79"/>
      <c r="B30" s="116"/>
      <c r="C30" s="116" t="s">
        <v>142</v>
      </c>
      <c r="D30" s="344" t="s">
        <v>152</v>
      </c>
      <c r="E30" s="150" t="str">
        <f t="shared" si="0"/>
        <v>JPYOIS23M_Quote</v>
      </c>
      <c r="F30" s="150" t="e">
        <f>_xll.qlSimpleQuote(Currency&amp;$B30&amp;$C30&amp;$D30&amp;QuoteSuffix,,RateTickValue,Permanent,Trigger,ObjectOverwrite)</f>
        <v>#NUM!</v>
      </c>
      <c r="G30" s="13" t="str">
        <f ca="1">_xll.ohRangeRetrieveError(F30)</f>
        <v>qlSimpleQuote - Cannot create object with ID 'JPYOIS23M_Quote' in cell [JPY_Market.xlsx]OIS!R30C6 because an object with that ID already resides in cell [JPY_Market.xlsx]OIS!R30C6</v>
      </c>
      <c r="H30" s="12"/>
      <c r="J30" s="79"/>
      <c r="K30" s="175" t="s">
        <v>152</v>
      </c>
      <c r="L30" s="214"/>
      <c r="M30" s="214" t="s">
        <v>142</v>
      </c>
      <c r="N30" s="212" t="str">
        <f t="shared" si="1"/>
        <v>JPY23MOIS</v>
      </c>
      <c r="O30" s="212" t="str">
        <v>JPY23MOIS=ICAP</v>
      </c>
      <c r="P30" s="169" t="s">
        <v>190</v>
      </c>
      <c r="Q30" s="169" t="s">
        <v>190</v>
      </c>
      <c r="R30" s="169" t="s">
        <v>190</v>
      </c>
      <c r="S30" s="169" t="s">
        <v>190</v>
      </c>
      <c r="T30" s="173" t="e">
        <f>_xll.qlMidEquivalent($P30,$Q30,$R30,$S30)</f>
        <v>#NUM!</v>
      </c>
      <c r="U30" s="171"/>
      <c r="V30" s="172" t="e">
        <v>#NUM!</v>
      </c>
      <c r="W30" s="171"/>
      <c r="X30" s="231" t="e">
        <v>#NUM!</v>
      </c>
      <c r="Y30" s="168" t="e">
        <f>_xll.qlSimpleQuoteSetValue(F30,X30/100,Trigger)</f>
        <v>#VALUE!</v>
      </c>
      <c r="Z30" s="140"/>
    </row>
    <row r="31" spans="1:33" ht="11.25" customHeight="1" x14ac:dyDescent="0.2">
      <c r="A31" s="79"/>
      <c r="B31" s="116"/>
      <c r="C31" s="116" t="s">
        <v>142</v>
      </c>
      <c r="D31" s="344" t="s">
        <v>84</v>
      </c>
      <c r="E31" s="150" t="str">
        <f t="shared" si="0"/>
        <v>JPYOIS2Y_Quote</v>
      </c>
      <c r="F31" s="150" t="e">
        <f>_xll.qlSimpleQuote(Currency&amp;$B31&amp;$C31&amp;$D31&amp;QuoteSuffix,,RateTickValue,Permanent,Trigger,ObjectOverwrite)</f>
        <v>#NUM!</v>
      </c>
      <c r="G31" s="13" t="str">
        <f ca="1">_xll.ohRangeRetrieveError(F31)</f>
        <v>qlSimpleQuote - Cannot create object with ID 'JPYOIS2Y_Quote' in cell [JPY_Market.xlsx]OIS!R31C6 because an object with that ID already resides in cell [JPY_Market.xlsx]OIS!R31C6</v>
      </c>
      <c r="H31" s="12"/>
      <c r="J31" s="79"/>
      <c r="K31" s="175" t="s">
        <v>84</v>
      </c>
      <c r="L31" s="214"/>
      <c r="M31" s="214" t="s">
        <v>142</v>
      </c>
      <c r="N31" s="212" t="str">
        <f t="shared" si="1"/>
        <v>JPY2YOIS</v>
      </c>
      <c r="O31" s="212" t="str">
        <v>JPY2YOIS=ICAP</v>
      </c>
      <c r="P31" s="169">
        <v>0.03</v>
      </c>
      <c r="Q31" s="169">
        <v>6.9999999999999993E-2</v>
      </c>
      <c r="R31" s="169">
        <v>0</v>
      </c>
      <c r="S31" s="169">
        <v>0</v>
      </c>
      <c r="T31" s="173">
        <f>_xll.qlMidEquivalent($P31,$Q31,$R31,$S31)</f>
        <v>4.9999999999999996E-2</v>
      </c>
      <c r="U31" s="171"/>
      <c r="V31" s="172">
        <v>6.5000000000000002E-2</v>
      </c>
      <c r="W31" s="171"/>
      <c r="X31" s="231">
        <v>4.9999999999999996E-2</v>
      </c>
      <c r="Y31" s="168" t="e">
        <f>_xll.qlSimpleQuoteSetValue(F31,X31/100,Trigger)</f>
        <v>#VALUE!</v>
      </c>
      <c r="Z31" s="140"/>
    </row>
    <row r="32" spans="1:33" ht="11.25" customHeight="1" x14ac:dyDescent="0.2">
      <c r="A32" s="79"/>
      <c r="B32" s="116"/>
      <c r="C32" s="116" t="s">
        <v>142</v>
      </c>
      <c r="D32" s="344" t="s">
        <v>151</v>
      </c>
      <c r="E32" s="150" t="str">
        <f t="shared" si="0"/>
        <v>JPYOIS27M_Quote</v>
      </c>
      <c r="F32" s="150" t="e">
        <f>_xll.qlSimpleQuote(Currency&amp;$B32&amp;$C32&amp;$D32&amp;QuoteSuffix,,RateTickValue,Permanent,Trigger,ObjectOverwrite)</f>
        <v>#NUM!</v>
      </c>
      <c r="G32" s="13" t="str">
        <f ca="1">_xll.ohRangeRetrieveError(F32)</f>
        <v>qlSimpleQuote - Cannot create object with ID 'JPYOIS27M_Quote' in cell [JPY_Market.xlsx]OIS!R32C6 because an object with that ID already resides in cell [JPY_Market.xlsx]OIS!R32C6</v>
      </c>
      <c r="H32" s="12"/>
      <c r="J32" s="79"/>
      <c r="K32" s="175" t="s">
        <v>151</v>
      </c>
      <c r="L32" s="214"/>
      <c r="M32" s="214" t="s">
        <v>142</v>
      </c>
      <c r="N32" s="212" t="str">
        <f t="shared" si="1"/>
        <v>JPY27MOIS</v>
      </c>
      <c r="O32" s="212" t="str">
        <v>JPY27MOIS=ICAP</v>
      </c>
      <c r="P32" s="169" t="s">
        <v>190</v>
      </c>
      <c r="Q32" s="169" t="s">
        <v>190</v>
      </c>
      <c r="R32" s="169" t="s">
        <v>190</v>
      </c>
      <c r="S32" s="169" t="s">
        <v>190</v>
      </c>
      <c r="T32" s="173" t="e">
        <f>_xll.qlMidEquivalent($P32,$Q32,$R32,$S32)</f>
        <v>#NUM!</v>
      </c>
      <c r="U32" s="171"/>
      <c r="V32" s="172" t="e">
        <v>#NUM!</v>
      </c>
      <c r="W32" s="171"/>
      <c r="X32" s="231" t="e">
        <v>#NUM!</v>
      </c>
      <c r="Y32" s="168" t="e">
        <f>_xll.qlSimpleQuoteSetValue(F32,X32/100,Trigger)</f>
        <v>#VALUE!</v>
      </c>
      <c r="Z32" s="140"/>
    </row>
    <row r="33" spans="1:26" ht="11.25" customHeight="1" x14ac:dyDescent="0.2">
      <c r="A33" s="79"/>
      <c r="B33" s="116"/>
      <c r="C33" s="116" t="s">
        <v>142</v>
      </c>
      <c r="D33" s="344" t="s">
        <v>150</v>
      </c>
      <c r="E33" s="150" t="str">
        <f t="shared" si="0"/>
        <v>JPYOIS30M_Quote</v>
      </c>
      <c r="F33" s="150" t="e">
        <f>_xll.qlSimpleQuote(Currency&amp;$B33&amp;$C33&amp;$D33&amp;QuoteSuffix,,RateTickValue,Permanent,Trigger,ObjectOverwrite)</f>
        <v>#NUM!</v>
      </c>
      <c r="G33" s="13" t="str">
        <f ca="1">_xll.ohRangeRetrieveError(F33)</f>
        <v>qlSimpleQuote - Cannot create object with ID 'JPYOIS30M_Quote' in cell [JPY_Market.xlsx]OIS!R33C6 because an object with that ID already resides in cell [JPY_Market.xlsx]OIS!R33C6</v>
      </c>
      <c r="H33" s="12"/>
      <c r="J33" s="79"/>
      <c r="K33" s="175" t="s">
        <v>150</v>
      </c>
      <c r="L33" s="214"/>
      <c r="M33" s="214" t="s">
        <v>142</v>
      </c>
      <c r="N33" s="212" t="str">
        <f t="shared" si="1"/>
        <v>JPY30MOIS</v>
      </c>
      <c r="O33" s="212" t="str">
        <v>JPY30MOIS=ICAP</v>
      </c>
      <c r="P33" s="169" t="s">
        <v>190</v>
      </c>
      <c r="Q33" s="169" t="s">
        <v>190</v>
      </c>
      <c r="R33" s="169" t="s">
        <v>190</v>
      </c>
      <c r="S33" s="169" t="s">
        <v>190</v>
      </c>
      <c r="T33" s="173" t="e">
        <f>_xll.qlMidEquivalent($P33,$Q33,$R33,$S33)</f>
        <v>#NUM!</v>
      </c>
      <c r="U33" s="171"/>
      <c r="V33" s="172" t="e">
        <v>#NUM!</v>
      </c>
      <c r="W33" s="171"/>
      <c r="X33" s="231" t="e">
        <v>#NUM!</v>
      </c>
      <c r="Y33" s="168" t="e">
        <f>_xll.qlSimpleQuoteSetValue(F33,X33/100,Trigger)</f>
        <v>#VALUE!</v>
      </c>
      <c r="Z33" s="140"/>
    </row>
    <row r="34" spans="1:26" ht="11.25" customHeight="1" x14ac:dyDescent="0.2">
      <c r="A34" s="79"/>
      <c r="B34" s="116"/>
      <c r="C34" s="116" t="s">
        <v>142</v>
      </c>
      <c r="D34" s="344" t="s">
        <v>149</v>
      </c>
      <c r="E34" s="150" t="str">
        <f t="shared" si="0"/>
        <v>JPYOIS33M_Quote</v>
      </c>
      <c r="F34" s="150" t="e">
        <f>_xll.qlSimpleQuote(Currency&amp;$B34&amp;$C34&amp;$D34&amp;QuoteSuffix,,RateTickValue,Permanent,Trigger,ObjectOverwrite)</f>
        <v>#NUM!</v>
      </c>
      <c r="G34" s="13" t="str">
        <f ca="1">_xll.ohRangeRetrieveError(F34)</f>
        <v>qlSimpleQuote - Cannot create object with ID 'JPYOIS33M_Quote' in cell [JPY_Market.xlsx]OIS!R34C6 because an object with that ID already resides in cell [JPY_Market.xlsx]OIS!R34C6</v>
      </c>
      <c r="H34" s="12"/>
      <c r="J34" s="79"/>
      <c r="K34" s="175" t="s">
        <v>149</v>
      </c>
      <c r="L34" s="214"/>
      <c r="M34" s="214" t="s">
        <v>142</v>
      </c>
      <c r="N34" s="212" t="str">
        <f t="shared" si="1"/>
        <v>JPY33MOIS</v>
      </c>
      <c r="O34" s="212" t="str">
        <v>JPY33MOIS=ICAP</v>
      </c>
      <c r="P34" s="169" t="s">
        <v>190</v>
      </c>
      <c r="Q34" s="169" t="s">
        <v>190</v>
      </c>
      <c r="R34" s="169" t="s">
        <v>190</v>
      </c>
      <c r="S34" s="169" t="s">
        <v>190</v>
      </c>
      <c r="T34" s="173" t="e">
        <f>_xll.qlMidEquivalent($P34,$Q34,$R34,$S34)</f>
        <v>#NUM!</v>
      </c>
      <c r="U34" s="171"/>
      <c r="V34" s="172" t="e">
        <v>#NUM!</v>
      </c>
      <c r="W34" s="171"/>
      <c r="X34" s="231" t="e">
        <v>#NUM!</v>
      </c>
      <c r="Y34" s="168" t="e">
        <f>_xll.qlSimpleQuoteSetValue(F34,X34/100,Trigger)</f>
        <v>#VALUE!</v>
      </c>
      <c r="Z34" s="140"/>
    </row>
    <row r="35" spans="1:26" ht="11.25" customHeight="1" x14ac:dyDescent="0.2">
      <c r="A35" s="79"/>
      <c r="B35" s="116"/>
      <c r="C35" s="116" t="s">
        <v>142</v>
      </c>
      <c r="D35" s="344" t="s">
        <v>83</v>
      </c>
      <c r="E35" s="150" t="str">
        <f t="shared" si="0"/>
        <v>JPYOIS3Y_Quote</v>
      </c>
      <c r="F35" s="150" t="e">
        <f>_xll.qlSimpleQuote(Currency&amp;$B35&amp;$C35&amp;$D35&amp;QuoteSuffix,,RateTickValue,Permanent,Trigger,ObjectOverwrite)</f>
        <v>#NUM!</v>
      </c>
      <c r="G35" s="13" t="str">
        <f ca="1">_xll.ohRangeRetrieveError(F35)</f>
        <v>qlSimpleQuote - Cannot create object with ID 'JPYOIS3Y_Quote' in cell [JPY_Market.xlsx]OIS!R35C6 because an object with that ID already resides in cell [JPY_Market.xlsx]OIS!R35C6</v>
      </c>
      <c r="H35" s="12"/>
      <c r="J35" s="79"/>
      <c r="K35" s="175" t="s">
        <v>83</v>
      </c>
      <c r="L35" s="214"/>
      <c r="M35" s="214" t="s">
        <v>142</v>
      </c>
      <c r="N35" s="212" t="str">
        <f t="shared" si="1"/>
        <v>JPY3YOIS</v>
      </c>
      <c r="O35" s="212" t="str">
        <v>JPY3YOIS=ICAP</v>
      </c>
      <c r="P35" s="169">
        <v>3.2500000000000001E-2</v>
      </c>
      <c r="Q35" s="169">
        <v>9.2499999999999999E-2</v>
      </c>
      <c r="R35" s="169">
        <v>0</v>
      </c>
      <c r="S35" s="169">
        <v>0</v>
      </c>
      <c r="T35" s="173">
        <f>_xll.qlMidEquivalent($P35,$Q35,$R35,$S35)</f>
        <v>6.25E-2</v>
      </c>
      <c r="U35" s="171"/>
      <c r="V35" s="172">
        <v>7.0000000000000007E-2</v>
      </c>
      <c r="W35" s="171"/>
      <c r="X35" s="231">
        <v>6.25E-2</v>
      </c>
      <c r="Y35" s="168" t="e">
        <f>_xll.qlSimpleQuoteSetValue(F35,X35/100,Trigger)</f>
        <v>#VALUE!</v>
      </c>
      <c r="Z35" s="140"/>
    </row>
    <row r="36" spans="1:26" ht="11.25" customHeight="1" x14ac:dyDescent="0.2">
      <c r="A36" s="79"/>
      <c r="B36" s="116"/>
      <c r="C36" s="116" t="s">
        <v>142</v>
      </c>
      <c r="D36" s="344" t="s">
        <v>148</v>
      </c>
      <c r="E36" s="150" t="str">
        <f t="shared" si="0"/>
        <v>JPYOIS39M_Quote</v>
      </c>
      <c r="F36" s="150" t="e">
        <f>_xll.qlSimpleQuote(Currency&amp;$B36&amp;$C36&amp;$D36&amp;QuoteSuffix,,RateTickValue,Permanent,Trigger,ObjectOverwrite)</f>
        <v>#NUM!</v>
      </c>
      <c r="G36" s="13" t="str">
        <f ca="1">_xll.ohRangeRetrieveError(F36)</f>
        <v>qlSimpleQuote - Cannot create object with ID 'JPYOIS39M_Quote' in cell [JPY_Market.xlsx]OIS!R36C6 because an object with that ID already resides in cell [JPY_Market.xlsx]OIS!R36C6</v>
      </c>
      <c r="H36" s="12"/>
      <c r="J36" s="79"/>
      <c r="K36" s="175" t="s">
        <v>148</v>
      </c>
      <c r="L36" s="214"/>
      <c r="M36" s="214" t="s">
        <v>142</v>
      </c>
      <c r="N36" s="212" t="str">
        <f t="shared" si="1"/>
        <v>JPY39MOIS</v>
      </c>
      <c r="O36" s="212" t="str">
        <v>JPY39MOIS=ICAP</v>
      </c>
      <c r="P36" s="169" t="s">
        <v>190</v>
      </c>
      <c r="Q36" s="169" t="s">
        <v>190</v>
      </c>
      <c r="R36" s="169" t="s">
        <v>190</v>
      </c>
      <c r="S36" s="169" t="s">
        <v>190</v>
      </c>
      <c r="T36" s="173" t="e">
        <f>_xll.qlMidEquivalent($P36,$Q36,$R36,$S36)</f>
        <v>#NUM!</v>
      </c>
      <c r="U36" s="171"/>
      <c r="V36" s="172" t="e">
        <v>#NUM!</v>
      </c>
      <c r="W36" s="171"/>
      <c r="X36" s="231" t="e">
        <v>#NUM!</v>
      </c>
      <c r="Y36" s="168" t="e">
        <f>_xll.qlSimpleQuoteSetValue(F36,X36/100,Trigger)</f>
        <v>#VALUE!</v>
      </c>
      <c r="Z36" s="140"/>
    </row>
    <row r="37" spans="1:26" ht="11.25" customHeight="1" x14ac:dyDescent="0.2">
      <c r="A37" s="79"/>
      <c r="B37" s="116"/>
      <c r="C37" s="116" t="s">
        <v>142</v>
      </c>
      <c r="D37" s="344" t="s">
        <v>147</v>
      </c>
      <c r="E37" s="150" t="str">
        <f t="shared" ref="E37:E58" si="2">Currency&amp;$B37&amp;$C37&amp;$D37&amp;QuoteSuffix</f>
        <v>JPYOIS42M_Quote</v>
      </c>
      <c r="F37" s="150" t="e">
        <f>_xll.qlSimpleQuote(Currency&amp;$B37&amp;$C37&amp;$D37&amp;QuoteSuffix,,RateTickValue,Permanent,Trigger,ObjectOverwrite)</f>
        <v>#NUM!</v>
      </c>
      <c r="G37" s="13" t="str">
        <f ca="1">_xll.ohRangeRetrieveError(F37)</f>
        <v>qlSimpleQuote - Cannot create object with ID 'JPYOIS42M_Quote' in cell [JPY_Market.xlsx]OIS!R37C6 because an object with that ID already resides in cell [JPY_Market.xlsx]OIS!R37C6</v>
      </c>
      <c r="H37" s="12"/>
      <c r="J37" s="79"/>
      <c r="K37" s="175" t="s">
        <v>147</v>
      </c>
      <c r="L37" s="214"/>
      <c r="M37" s="214" t="s">
        <v>142</v>
      </c>
      <c r="N37" s="212" t="str">
        <f t="shared" ref="N37:N58" si="3">Currency&amp;$K37&amp;$L37&amp;$M37</f>
        <v>JPY42MOIS</v>
      </c>
      <c r="O37" s="212" t="str">
        <v>JPY42MOIS=ICAP</v>
      </c>
      <c r="P37" s="169" t="s">
        <v>190</v>
      </c>
      <c r="Q37" s="169" t="s">
        <v>190</v>
      </c>
      <c r="R37" s="169" t="s">
        <v>190</v>
      </c>
      <c r="S37" s="169" t="s">
        <v>190</v>
      </c>
      <c r="T37" s="173" t="e">
        <f>_xll.qlMidEquivalent($P37,$Q37,$R37,$S37)</f>
        <v>#NUM!</v>
      </c>
      <c r="U37" s="171"/>
      <c r="V37" s="172" t="e">
        <v>#NUM!</v>
      </c>
      <c r="W37" s="171"/>
      <c r="X37" s="231" t="e">
        <v>#NUM!</v>
      </c>
      <c r="Y37" s="168" t="e">
        <f>_xll.qlSimpleQuoteSetValue(F37,X37/100,Trigger)</f>
        <v>#VALUE!</v>
      </c>
      <c r="Z37" s="140"/>
    </row>
    <row r="38" spans="1:26" ht="11.25" customHeight="1" x14ac:dyDescent="0.2">
      <c r="A38" s="79"/>
      <c r="B38" s="116"/>
      <c r="C38" s="116" t="s">
        <v>142</v>
      </c>
      <c r="D38" s="344" t="s">
        <v>146</v>
      </c>
      <c r="E38" s="150" t="str">
        <f t="shared" si="2"/>
        <v>JPYOIS45M_Quote</v>
      </c>
      <c r="F38" s="150" t="e">
        <f>_xll.qlSimpleQuote(Currency&amp;$B38&amp;$C38&amp;$D38&amp;QuoteSuffix,,RateTickValue,Permanent,Trigger,ObjectOverwrite)</f>
        <v>#NUM!</v>
      </c>
      <c r="G38" s="13" t="str">
        <f ca="1">_xll.ohRangeRetrieveError(F38)</f>
        <v>qlSimpleQuote - Cannot create object with ID 'JPYOIS45M_Quote' in cell [JPY_Market.xlsx]OIS!R38C6 because an object with that ID already resides in cell [JPY_Market.xlsx]OIS!R38C6</v>
      </c>
      <c r="H38" s="12"/>
      <c r="J38" s="79"/>
      <c r="K38" s="175" t="s">
        <v>146</v>
      </c>
      <c r="L38" s="214"/>
      <c r="M38" s="214" t="s">
        <v>142</v>
      </c>
      <c r="N38" s="212" t="str">
        <f t="shared" si="3"/>
        <v>JPY45MOIS</v>
      </c>
      <c r="O38" s="212" t="str">
        <v>JPY45MOIS=ICAP</v>
      </c>
      <c r="P38" s="169" t="s">
        <v>190</v>
      </c>
      <c r="Q38" s="169" t="s">
        <v>190</v>
      </c>
      <c r="R38" s="169" t="s">
        <v>190</v>
      </c>
      <c r="S38" s="169" t="s">
        <v>190</v>
      </c>
      <c r="T38" s="173" t="e">
        <f>_xll.qlMidEquivalent($P38,$Q38,$R38,$S38)</f>
        <v>#NUM!</v>
      </c>
      <c r="U38" s="171"/>
      <c r="V38" s="172" t="e">
        <v>#NUM!</v>
      </c>
      <c r="W38" s="171"/>
      <c r="X38" s="231" t="e">
        <v>#NUM!</v>
      </c>
      <c r="Y38" s="168" t="e">
        <f>_xll.qlSimpleQuoteSetValue(F38,X38/100,Trigger)</f>
        <v>#VALUE!</v>
      </c>
      <c r="Z38" s="140"/>
    </row>
    <row r="39" spans="1:26" ht="11.25" customHeight="1" x14ac:dyDescent="0.2">
      <c r="A39" s="79"/>
      <c r="B39" s="116"/>
      <c r="C39" s="116" t="s">
        <v>142</v>
      </c>
      <c r="D39" s="344" t="s">
        <v>82</v>
      </c>
      <c r="E39" s="150" t="str">
        <f t="shared" si="2"/>
        <v>JPYOIS4Y_Quote</v>
      </c>
      <c r="F39" s="150" t="e">
        <f>_xll.qlSimpleQuote(Currency&amp;$B39&amp;$C39&amp;$D39&amp;QuoteSuffix,,RateTickValue,Permanent,Trigger,ObjectOverwrite)</f>
        <v>#NUM!</v>
      </c>
      <c r="G39" s="13" t="str">
        <f ca="1">_xll.ohRangeRetrieveError(F39)</f>
        <v>qlSimpleQuote - Cannot create object with ID 'JPYOIS4Y_Quote' in cell [JPY_Market.xlsx]OIS!R39C6 because an object with that ID already resides in cell [JPY_Market.xlsx]OIS!R39C6</v>
      </c>
      <c r="H39" s="12"/>
      <c r="J39" s="79"/>
      <c r="K39" s="175" t="s">
        <v>82</v>
      </c>
      <c r="L39" s="214"/>
      <c r="M39" s="214" t="s">
        <v>142</v>
      </c>
      <c r="N39" s="212" t="str">
        <f t="shared" si="3"/>
        <v>JPY4YOIS</v>
      </c>
      <c r="O39" s="212" t="str">
        <v>JPY4YOIS=ICAP</v>
      </c>
      <c r="P39" s="169">
        <v>0.06</v>
      </c>
      <c r="Q39" s="169">
        <v>0.12</v>
      </c>
      <c r="R39" s="169">
        <v>0</v>
      </c>
      <c r="S39" s="169">
        <v>0</v>
      </c>
      <c r="T39" s="173">
        <f>_xll.qlMidEquivalent($P39,$Q39,$R39,$S39)</f>
        <v>0.09</v>
      </c>
      <c r="U39" s="171"/>
      <c r="V39" s="172">
        <v>8.7499999999999994E-2</v>
      </c>
      <c r="W39" s="171"/>
      <c r="X39" s="231">
        <v>0.09</v>
      </c>
      <c r="Y39" s="168" t="e">
        <f>_xll.qlSimpleQuoteSetValue(F39,X39/100,Trigger)</f>
        <v>#VALUE!</v>
      </c>
      <c r="Z39" s="140"/>
    </row>
    <row r="40" spans="1:26" ht="11.25" customHeight="1" x14ac:dyDescent="0.2">
      <c r="A40" s="79"/>
      <c r="B40" s="116"/>
      <c r="C40" s="116" t="s">
        <v>142</v>
      </c>
      <c r="D40" s="344" t="s">
        <v>145</v>
      </c>
      <c r="E40" s="150" t="str">
        <f t="shared" si="2"/>
        <v>JPYOIS51M_Quote</v>
      </c>
      <c r="F40" s="150" t="e">
        <f>_xll.qlSimpleQuote(Currency&amp;$B40&amp;$C40&amp;$D40&amp;QuoteSuffix,,RateTickValue,Permanent,Trigger,ObjectOverwrite)</f>
        <v>#NUM!</v>
      </c>
      <c r="G40" s="13" t="str">
        <f ca="1">_xll.ohRangeRetrieveError(F40)</f>
        <v>qlSimpleQuote - Cannot create object with ID 'JPYOIS51M_Quote' in cell [JPY_Market.xlsx]OIS!R40C6 because an object with that ID already resides in cell [JPY_Market.xlsx]OIS!R40C6</v>
      </c>
      <c r="H40" s="12"/>
      <c r="J40" s="79"/>
      <c r="K40" s="175" t="s">
        <v>145</v>
      </c>
      <c r="L40" s="214"/>
      <c r="M40" s="214" t="s">
        <v>142</v>
      </c>
      <c r="N40" s="212" t="str">
        <f t="shared" si="3"/>
        <v>JPY51MOIS</v>
      </c>
      <c r="O40" s="212" t="str">
        <v>JPY51MOIS=ICAP</v>
      </c>
      <c r="P40" s="169" t="s">
        <v>190</v>
      </c>
      <c r="Q40" s="169" t="s">
        <v>190</v>
      </c>
      <c r="R40" s="169" t="s">
        <v>190</v>
      </c>
      <c r="S40" s="169" t="s">
        <v>190</v>
      </c>
      <c r="T40" s="173" t="e">
        <f>_xll.qlMidEquivalent($P40,$Q40,$R40,$S40)</f>
        <v>#NUM!</v>
      </c>
      <c r="U40" s="171"/>
      <c r="V40" s="172" t="e">
        <v>#NUM!</v>
      </c>
      <c r="W40" s="171"/>
      <c r="X40" s="231" t="e">
        <v>#NUM!</v>
      </c>
      <c r="Y40" s="168" t="e">
        <f>_xll.qlSimpleQuoteSetValue(F40,X40/100,Trigger)</f>
        <v>#VALUE!</v>
      </c>
      <c r="Z40" s="140"/>
    </row>
    <row r="41" spans="1:26" ht="11.25" customHeight="1" x14ac:dyDescent="0.2">
      <c r="A41" s="79"/>
      <c r="B41" s="116"/>
      <c r="C41" s="116" t="s">
        <v>142</v>
      </c>
      <c r="D41" s="344" t="s">
        <v>144</v>
      </c>
      <c r="E41" s="150" t="str">
        <f t="shared" si="2"/>
        <v>JPYOIS54M_Quote</v>
      </c>
      <c r="F41" s="150" t="e">
        <f>_xll.qlSimpleQuote(Currency&amp;$B41&amp;$C41&amp;$D41&amp;QuoteSuffix,,RateTickValue,Permanent,Trigger,ObjectOverwrite)</f>
        <v>#NUM!</v>
      </c>
      <c r="G41" s="13" t="str">
        <f ca="1">_xll.ohRangeRetrieveError(F41)</f>
        <v>qlSimpleQuote - Cannot create object with ID 'JPYOIS54M_Quote' in cell [JPY_Market.xlsx]OIS!R41C6 because an object with that ID already resides in cell [JPY_Market.xlsx]OIS!R41C6</v>
      </c>
      <c r="H41" s="12"/>
      <c r="J41" s="79"/>
      <c r="K41" s="175" t="s">
        <v>144</v>
      </c>
      <c r="L41" s="214"/>
      <c r="M41" s="214" t="s">
        <v>142</v>
      </c>
      <c r="N41" s="212" t="str">
        <f t="shared" si="3"/>
        <v>JPY54MOIS</v>
      </c>
      <c r="O41" s="212" t="str">
        <v>JPY54MOIS=ICAP</v>
      </c>
      <c r="P41" s="169" t="s">
        <v>190</v>
      </c>
      <c r="Q41" s="169" t="s">
        <v>190</v>
      </c>
      <c r="R41" s="169" t="s">
        <v>190</v>
      </c>
      <c r="S41" s="169" t="s">
        <v>190</v>
      </c>
      <c r="T41" s="173" t="e">
        <f>_xll.qlMidEquivalent($P41,$Q41,$R41,$S41)</f>
        <v>#NUM!</v>
      </c>
      <c r="U41" s="171"/>
      <c r="V41" s="172" t="e">
        <v>#NUM!</v>
      </c>
      <c r="W41" s="171"/>
      <c r="X41" s="231" t="e">
        <v>#NUM!</v>
      </c>
      <c r="Y41" s="168" t="e">
        <f>_xll.qlSimpleQuoteSetValue(F41,X41/100,Trigger)</f>
        <v>#VALUE!</v>
      </c>
      <c r="Z41" s="140"/>
    </row>
    <row r="42" spans="1:26" ht="11.25" customHeight="1" x14ac:dyDescent="0.2">
      <c r="A42" s="79"/>
      <c r="B42" s="116"/>
      <c r="C42" s="116" t="s">
        <v>142</v>
      </c>
      <c r="D42" s="344" t="s">
        <v>143</v>
      </c>
      <c r="E42" s="150" t="str">
        <f t="shared" si="2"/>
        <v>JPYOIS57M_Quote</v>
      </c>
      <c r="F42" s="150" t="e">
        <f>_xll.qlSimpleQuote(Currency&amp;$B42&amp;$C42&amp;$D42&amp;QuoteSuffix,,RateTickValue,Permanent,Trigger,ObjectOverwrite)</f>
        <v>#NUM!</v>
      </c>
      <c r="G42" s="13" t="str">
        <f ca="1">_xll.ohRangeRetrieveError(F42)</f>
        <v>qlSimpleQuote - Cannot create object with ID 'JPYOIS57M_Quote' in cell [JPY_Market.xlsx]OIS!R42C6 because an object with that ID already resides in cell [JPY_Market.xlsx]OIS!R42C6</v>
      </c>
      <c r="H42" s="12"/>
      <c r="J42" s="79"/>
      <c r="K42" s="175" t="s">
        <v>143</v>
      </c>
      <c r="L42" s="214"/>
      <c r="M42" s="214" t="s">
        <v>142</v>
      </c>
      <c r="N42" s="212" t="str">
        <f t="shared" si="3"/>
        <v>JPY57MOIS</v>
      </c>
      <c r="O42" s="212" t="str">
        <v>JPY57MOIS=ICAP</v>
      </c>
      <c r="P42" s="169" t="s">
        <v>190</v>
      </c>
      <c r="Q42" s="169" t="s">
        <v>190</v>
      </c>
      <c r="R42" s="169" t="s">
        <v>190</v>
      </c>
      <c r="S42" s="169" t="s">
        <v>190</v>
      </c>
      <c r="T42" s="173" t="e">
        <f>_xll.qlMidEquivalent($P42,$Q42,$R42,$S42)</f>
        <v>#NUM!</v>
      </c>
      <c r="U42" s="171"/>
      <c r="V42" s="172" t="e">
        <v>#NUM!</v>
      </c>
      <c r="W42" s="171"/>
      <c r="X42" s="231" t="e">
        <v>#NUM!</v>
      </c>
      <c r="Y42" s="168" t="e">
        <f>_xll.qlSimpleQuoteSetValue(F42,X42/100,Trigger)</f>
        <v>#VALUE!</v>
      </c>
      <c r="Z42" s="140"/>
    </row>
    <row r="43" spans="1:26" ht="11.25" customHeight="1" x14ac:dyDescent="0.2">
      <c r="A43" s="79"/>
      <c r="B43" s="116"/>
      <c r="C43" s="116" t="s">
        <v>142</v>
      </c>
      <c r="D43" s="344" t="s">
        <v>81</v>
      </c>
      <c r="E43" s="150" t="str">
        <f t="shared" si="2"/>
        <v>JPYOIS5Y_Quote</v>
      </c>
      <c r="F43" s="150" t="e">
        <f>_xll.qlSimpleQuote(Currency&amp;$B43&amp;$C43&amp;$D43&amp;QuoteSuffix,,RateTickValue,Permanent,Trigger,ObjectOverwrite)</f>
        <v>#NUM!</v>
      </c>
      <c r="G43" s="13" t="str">
        <f ca="1">_xll.ohRangeRetrieveError(F43)</f>
        <v>qlSimpleQuote - Cannot create object with ID 'JPYOIS5Y_Quote' in cell [JPY_Market.xlsx]OIS!R43C6 because an object with that ID already resides in cell [JPY_Market.xlsx]OIS!R43C6</v>
      </c>
      <c r="H43" s="12"/>
      <c r="J43" s="79"/>
      <c r="K43" s="175" t="s">
        <v>81</v>
      </c>
      <c r="L43" s="214"/>
      <c r="M43" s="214" t="s">
        <v>142</v>
      </c>
      <c r="N43" s="212" t="str">
        <f t="shared" si="3"/>
        <v>JPY5YOIS</v>
      </c>
      <c r="O43" s="212" t="str">
        <v>JPY5YOIS=ICAP</v>
      </c>
      <c r="P43" s="169">
        <v>9.2499999999999999E-2</v>
      </c>
      <c r="Q43" s="169">
        <v>0.1525</v>
      </c>
      <c r="R43" s="169">
        <v>0</v>
      </c>
      <c r="S43" s="169">
        <v>0</v>
      </c>
      <c r="T43" s="173">
        <f>_xll.qlMidEquivalent($P43,$Q43,$R43,$S43)</f>
        <v>0.1225</v>
      </c>
      <c r="U43" s="171"/>
      <c r="V43" s="172">
        <v>0.125</v>
      </c>
      <c r="W43" s="171"/>
      <c r="X43" s="231">
        <v>0.1225</v>
      </c>
      <c r="Y43" s="168" t="e">
        <f>_xll.qlSimpleQuoteSetValue(F43,X43/100,Trigger)</f>
        <v>#VALUE!</v>
      </c>
      <c r="Z43" s="140"/>
    </row>
    <row r="44" spans="1:26" ht="11.25" customHeight="1" x14ac:dyDescent="0.2">
      <c r="A44" s="79"/>
      <c r="B44" s="116"/>
      <c r="C44" s="116" t="s">
        <v>142</v>
      </c>
      <c r="D44" s="344" t="s">
        <v>80</v>
      </c>
      <c r="E44" s="150" t="str">
        <f t="shared" si="2"/>
        <v>JPYOIS6Y_Quote</v>
      </c>
      <c r="F44" s="150" t="e">
        <f>_xll.qlSimpleQuote(Currency&amp;$B44&amp;$C44&amp;$D44&amp;QuoteSuffix,,RateTickValue,Permanent,Trigger,ObjectOverwrite)</f>
        <v>#NUM!</v>
      </c>
      <c r="G44" s="13" t="str">
        <f ca="1">_xll.ohRangeRetrieveError(F44)</f>
        <v>qlSimpleQuote - Cannot create object with ID 'JPYOIS6Y_Quote' in cell [JPY_Market.xlsx]OIS!R44C6 because an object with that ID already resides in cell [JPY_Market.xlsx]OIS!R44C6</v>
      </c>
      <c r="H44" s="12"/>
      <c r="J44" s="79"/>
      <c r="K44" s="175" t="s">
        <v>80</v>
      </c>
      <c r="L44" s="214"/>
      <c r="M44" s="214" t="s">
        <v>142</v>
      </c>
      <c r="N44" s="212" t="str">
        <f t="shared" si="3"/>
        <v>JPY6YOIS</v>
      </c>
      <c r="O44" s="212" t="str">
        <v>JPY6YOIS=ICAP</v>
      </c>
      <c r="P44" s="169">
        <v>0.11000000000000001</v>
      </c>
      <c r="Q44" s="169">
        <v>0.21000000000000002</v>
      </c>
      <c r="R44" s="169">
        <v>0</v>
      </c>
      <c r="S44" s="169">
        <v>0</v>
      </c>
      <c r="T44" s="173">
        <f>_xll.qlMidEquivalent($P44,$Q44,$R44,$S44)</f>
        <v>0.16000000000000003</v>
      </c>
      <c r="U44" s="171"/>
      <c r="V44" s="172">
        <v>0.1825</v>
      </c>
      <c r="W44" s="171"/>
      <c r="X44" s="231">
        <v>0.16000000000000003</v>
      </c>
      <c r="Y44" s="168" t="e">
        <f>_xll.qlSimpleQuoteSetValue(F44,X44/100,Trigger)</f>
        <v>#VALUE!</v>
      </c>
      <c r="Z44" s="140"/>
    </row>
    <row r="45" spans="1:26" ht="11.25" customHeight="1" x14ac:dyDescent="0.2">
      <c r="A45" s="79"/>
      <c r="B45" s="116"/>
      <c r="C45" s="116" t="s">
        <v>142</v>
      </c>
      <c r="D45" s="344" t="s">
        <v>79</v>
      </c>
      <c r="E45" s="150" t="str">
        <f t="shared" si="2"/>
        <v>JPYOIS7Y_Quote</v>
      </c>
      <c r="F45" s="150" t="e">
        <f>_xll.qlSimpleQuote(Currency&amp;$B45&amp;$C45&amp;$D45&amp;QuoteSuffix,,RateTickValue,Permanent,Trigger,ObjectOverwrite)</f>
        <v>#NUM!</v>
      </c>
      <c r="G45" s="13" t="str">
        <f ca="1">_xll.ohRangeRetrieveError(F45)</f>
        <v>qlSimpleQuote - Cannot create object with ID 'JPYOIS7Y_Quote' in cell [JPY_Market.xlsx]OIS!R45C6 because an object with that ID already resides in cell [JPY_Market.xlsx]OIS!R45C6</v>
      </c>
      <c r="H45" s="12"/>
      <c r="J45" s="79"/>
      <c r="K45" s="175" t="s">
        <v>79</v>
      </c>
      <c r="L45" s="214"/>
      <c r="M45" s="214" t="s">
        <v>142</v>
      </c>
      <c r="N45" s="212" t="str">
        <f t="shared" si="3"/>
        <v>JPY7YOIS</v>
      </c>
      <c r="O45" s="212" t="str">
        <v>JPY7YOIS=ICAP</v>
      </c>
      <c r="P45" s="169">
        <v>0.14750000000000002</v>
      </c>
      <c r="Q45" s="169">
        <v>0.2475</v>
      </c>
      <c r="R45" s="169">
        <v>0</v>
      </c>
      <c r="S45" s="169">
        <v>0</v>
      </c>
      <c r="T45" s="173">
        <f>_xll.qlMidEquivalent($P45,$Q45,$R45,$S45)</f>
        <v>0.19750000000000001</v>
      </c>
      <c r="U45" s="171"/>
      <c r="V45" s="172">
        <v>0.2525</v>
      </c>
      <c r="W45" s="171"/>
      <c r="X45" s="231">
        <v>0.19750000000000001</v>
      </c>
      <c r="Y45" s="168" t="e">
        <f>_xll.qlSimpleQuoteSetValue(F45,X45/100,Trigger)</f>
        <v>#VALUE!</v>
      </c>
      <c r="Z45" s="140"/>
    </row>
    <row r="46" spans="1:26" ht="11.25" customHeight="1" x14ac:dyDescent="0.2">
      <c r="A46" s="79"/>
      <c r="B46" s="116"/>
      <c r="C46" s="116" t="s">
        <v>142</v>
      </c>
      <c r="D46" s="344" t="s">
        <v>78</v>
      </c>
      <c r="E46" s="150" t="str">
        <f t="shared" si="2"/>
        <v>JPYOIS8Y_Quote</v>
      </c>
      <c r="F46" s="150" t="e">
        <f>_xll.qlSimpleQuote(Currency&amp;$B46&amp;$C46&amp;$D46&amp;QuoteSuffix,,RateTickValue,Permanent,Trigger,ObjectOverwrite)</f>
        <v>#NUM!</v>
      </c>
      <c r="G46" s="13" t="str">
        <f ca="1">_xll.ohRangeRetrieveError(F46)</f>
        <v>qlSimpleQuote - Cannot create object with ID 'JPYOIS8Y_Quote' in cell [JPY_Market.xlsx]OIS!R46C6 because an object with that ID already resides in cell [JPY_Market.xlsx]OIS!R46C6</v>
      </c>
      <c r="H46" s="12"/>
      <c r="J46" s="79"/>
      <c r="K46" s="175" t="s">
        <v>78</v>
      </c>
      <c r="L46" s="214"/>
      <c r="M46" s="214" t="s">
        <v>142</v>
      </c>
      <c r="N46" s="212" t="str">
        <f t="shared" si="3"/>
        <v>JPY8YOIS</v>
      </c>
      <c r="O46" s="212" t="str">
        <v>JPY8YOIS=ICAP</v>
      </c>
      <c r="P46" s="169">
        <v>0.1875</v>
      </c>
      <c r="Q46" s="169">
        <v>0.28749999999999998</v>
      </c>
      <c r="R46" s="169">
        <v>0</v>
      </c>
      <c r="S46" s="169">
        <v>0</v>
      </c>
      <c r="T46" s="173">
        <f>_xll.qlMidEquivalent($P46,$Q46,$R46,$S46)</f>
        <v>0.23749999999999999</v>
      </c>
      <c r="U46" s="171"/>
      <c r="V46" s="172">
        <v>0.32500000000000001</v>
      </c>
      <c r="W46" s="171"/>
      <c r="X46" s="231">
        <v>0.23749999999999999</v>
      </c>
      <c r="Y46" s="168" t="e">
        <f>_xll.qlSimpleQuoteSetValue(F46,X46/100,Trigger)</f>
        <v>#VALUE!</v>
      </c>
      <c r="Z46" s="140"/>
    </row>
    <row r="47" spans="1:26" ht="11.25" customHeight="1" x14ac:dyDescent="0.2">
      <c r="A47" s="79"/>
      <c r="B47" s="116"/>
      <c r="C47" s="116" t="s">
        <v>142</v>
      </c>
      <c r="D47" s="344" t="s">
        <v>77</v>
      </c>
      <c r="E47" s="150" t="str">
        <f t="shared" si="2"/>
        <v>JPYOIS9Y_Quote</v>
      </c>
      <c r="F47" s="150" t="e">
        <f>_xll.qlSimpleQuote(Currency&amp;$B47&amp;$C47&amp;$D47&amp;QuoteSuffix,,RateTickValue,Permanent,Trigger,ObjectOverwrite)</f>
        <v>#NUM!</v>
      </c>
      <c r="G47" s="13" t="str">
        <f ca="1">_xll.ohRangeRetrieveError(F47)</f>
        <v>qlSimpleQuote - Cannot create object with ID 'JPYOIS9Y_Quote' in cell [JPY_Market.xlsx]OIS!R47C6 because an object with that ID already resides in cell [JPY_Market.xlsx]OIS!R47C6</v>
      </c>
      <c r="H47" s="12"/>
      <c r="J47" s="79"/>
      <c r="K47" s="175" t="s">
        <v>77</v>
      </c>
      <c r="L47" s="214"/>
      <c r="M47" s="214" t="s">
        <v>142</v>
      </c>
      <c r="N47" s="212" t="str">
        <f t="shared" si="3"/>
        <v>JPY9YOIS</v>
      </c>
      <c r="O47" s="212" t="str">
        <v>JPY9YOIS=ICAP</v>
      </c>
      <c r="P47" s="169">
        <v>0.22749999999999998</v>
      </c>
      <c r="Q47" s="169">
        <v>0.32750000000000001</v>
      </c>
      <c r="R47" s="169">
        <v>0</v>
      </c>
      <c r="S47" s="169">
        <v>0</v>
      </c>
      <c r="T47" s="173">
        <f>_xll.qlMidEquivalent($P47,$Q47,$R47,$S47)</f>
        <v>0.27749999999999997</v>
      </c>
      <c r="U47" s="171"/>
      <c r="V47" s="172">
        <v>0.4</v>
      </c>
      <c r="W47" s="171"/>
      <c r="X47" s="231">
        <v>0.27749999999999997</v>
      </c>
      <c r="Y47" s="168" t="e">
        <f>_xll.qlSimpleQuoteSetValue(F47,X47/100,Trigger)</f>
        <v>#VALUE!</v>
      </c>
      <c r="Z47" s="140"/>
    </row>
    <row r="48" spans="1:26" ht="11.25" customHeight="1" x14ac:dyDescent="0.2">
      <c r="A48" s="79"/>
      <c r="B48" s="116"/>
      <c r="C48" s="116" t="s">
        <v>142</v>
      </c>
      <c r="D48" s="344" t="s">
        <v>76</v>
      </c>
      <c r="E48" s="150" t="str">
        <f t="shared" si="2"/>
        <v>JPYOIS10Y_Quote</v>
      </c>
      <c r="F48" s="150" t="e">
        <f>_xll.qlSimpleQuote(Currency&amp;$B48&amp;$C48&amp;$D48&amp;QuoteSuffix,,RateTickValue,Permanent,Trigger,ObjectOverwrite)</f>
        <v>#NUM!</v>
      </c>
      <c r="G48" s="13" t="str">
        <f ca="1">_xll.ohRangeRetrieveError(F48)</f>
        <v>qlSimpleQuote - Cannot create object with ID 'JPYOIS10Y_Quote' in cell [JPY_Market.xlsx]OIS!R48C6 because an object with that ID already resides in cell [JPY_Market.xlsx]OIS!R48C6</v>
      </c>
      <c r="H48" s="12"/>
      <c r="J48" s="79"/>
      <c r="K48" s="175" t="s">
        <v>76</v>
      </c>
      <c r="L48" s="214"/>
      <c r="M48" s="214" t="s">
        <v>142</v>
      </c>
      <c r="N48" s="212" t="str">
        <f t="shared" si="3"/>
        <v>JPY10YOIS</v>
      </c>
      <c r="O48" s="212" t="str">
        <v>JPY10YOIS=ICAP</v>
      </c>
      <c r="P48" s="169">
        <v>0.26749999999999996</v>
      </c>
      <c r="Q48" s="169">
        <v>0.36749999999999999</v>
      </c>
      <c r="R48" s="169">
        <v>0</v>
      </c>
      <c r="S48" s="169">
        <v>0</v>
      </c>
      <c r="T48" s="173">
        <f>_xll.qlMidEquivalent($P48,$Q48,$R48,$S48)</f>
        <v>0.3175</v>
      </c>
      <c r="U48" s="171"/>
      <c r="V48" s="172">
        <v>0.47499999999999998</v>
      </c>
      <c r="W48" s="171"/>
      <c r="X48" s="231">
        <v>0.3175</v>
      </c>
      <c r="Y48" s="168" t="e">
        <f>_xll.qlSimpleQuoteSetValue(F48,X48/100,Trigger)</f>
        <v>#VALUE!</v>
      </c>
      <c r="Z48" s="140"/>
    </row>
    <row r="49" spans="1:26" ht="11.25" customHeight="1" x14ac:dyDescent="0.2">
      <c r="A49" s="79"/>
      <c r="B49" s="116"/>
      <c r="C49" s="116" t="s">
        <v>142</v>
      </c>
      <c r="D49" s="344" t="s">
        <v>74</v>
      </c>
      <c r="E49" s="150" t="str">
        <f t="shared" si="2"/>
        <v>JPYOIS12Y_Quote</v>
      </c>
      <c r="F49" s="150" t="e">
        <f>_xll.qlSimpleQuote(Currency&amp;$B49&amp;$C49&amp;$D49&amp;QuoteSuffix,,RateTickValue,Permanent,Trigger,ObjectOverwrite)</f>
        <v>#NUM!</v>
      </c>
      <c r="G49" s="13" t="str">
        <f ca="1">_xll.ohRangeRetrieveError(F49)</f>
        <v>qlSimpleQuote - Cannot create object with ID 'JPYOIS12Y_Quote' in cell [JPY_Market.xlsx]OIS!R49C6 because an object with that ID already resides in cell [JPY_Market.xlsx]OIS!R49C6</v>
      </c>
      <c r="H49" s="12"/>
      <c r="J49" s="79"/>
      <c r="K49" s="175" t="s">
        <v>74</v>
      </c>
      <c r="L49" s="214"/>
      <c r="M49" s="214" t="s">
        <v>142</v>
      </c>
      <c r="N49" s="212" t="str">
        <f t="shared" si="3"/>
        <v>JPY12YOIS</v>
      </c>
      <c r="O49" s="212" t="str">
        <v>JPY12YOIS=ICAP</v>
      </c>
      <c r="P49" s="169">
        <v>0.3725</v>
      </c>
      <c r="Q49" s="169">
        <v>0.47249999999999998</v>
      </c>
      <c r="R49" s="169">
        <v>0</v>
      </c>
      <c r="S49" s="169">
        <v>0</v>
      </c>
      <c r="T49" s="173">
        <f>_xll.qlMidEquivalent($P49,$Q49,$R49,$S49)</f>
        <v>0.42249999999999999</v>
      </c>
      <c r="U49" s="171"/>
      <c r="V49" s="172">
        <v>0.6399999999999999</v>
      </c>
      <c r="W49" s="171"/>
      <c r="X49" s="231">
        <v>0.42249999999999999</v>
      </c>
      <c r="Y49" s="168" t="e">
        <f>_xll.qlSimpleQuoteSetValue(F49,X49/100,Trigger)</f>
        <v>#VALUE!</v>
      </c>
      <c r="Z49" s="140"/>
    </row>
    <row r="50" spans="1:26" ht="11.25" customHeight="1" x14ac:dyDescent="0.2">
      <c r="A50" s="79"/>
      <c r="B50" s="116"/>
      <c r="C50" s="116" t="s">
        <v>142</v>
      </c>
      <c r="D50" s="344" t="s">
        <v>71</v>
      </c>
      <c r="E50" s="150" t="str">
        <f t="shared" si="2"/>
        <v>JPYOIS15Y_Quote</v>
      </c>
      <c r="F50" s="150" t="e">
        <f>_xll.qlSimpleQuote(Currency&amp;$B50&amp;$C50&amp;$D50&amp;QuoteSuffix,,RateTickValue,Permanent,Trigger,ObjectOverwrite)</f>
        <v>#NUM!</v>
      </c>
      <c r="G50" s="13" t="str">
        <f ca="1">_xll.ohRangeRetrieveError(F50)</f>
        <v>qlSimpleQuote - Cannot create object with ID 'JPYOIS15Y_Quote' in cell [JPY_Market.xlsx]OIS!R50C6 because an object with that ID already resides in cell [JPY_Market.xlsx]OIS!R50C6</v>
      </c>
      <c r="H50" s="12"/>
      <c r="J50" s="79"/>
      <c r="K50" s="175" t="s">
        <v>71</v>
      </c>
      <c r="L50" s="214"/>
      <c r="M50" s="214" t="s">
        <v>142</v>
      </c>
      <c r="N50" s="212" t="str">
        <f t="shared" si="3"/>
        <v>JPY15YOIS</v>
      </c>
      <c r="O50" s="212" t="str">
        <v>JPY15YOIS=ICAP</v>
      </c>
      <c r="P50" s="169">
        <v>0.55999999999999994</v>
      </c>
      <c r="Q50" s="169">
        <v>0.65999999999999992</v>
      </c>
      <c r="R50" s="169">
        <v>0</v>
      </c>
      <c r="S50" s="169">
        <v>0</v>
      </c>
      <c r="T50" s="173">
        <f>_xll.qlMidEquivalent($P50,$Q50,$R50,$S50)</f>
        <v>0.60999999999999988</v>
      </c>
      <c r="U50" s="171"/>
      <c r="V50" s="172">
        <v>0.89749999999999996</v>
      </c>
      <c r="W50" s="171"/>
      <c r="X50" s="231">
        <v>0.60999999999999988</v>
      </c>
      <c r="Y50" s="168" t="e">
        <f>_xll.qlSimpleQuoteSetValue(F50,X50/100,Trigger)</f>
        <v>#VALUE!</v>
      </c>
      <c r="Z50" s="140"/>
    </row>
    <row r="51" spans="1:26" ht="11.25" customHeight="1" x14ac:dyDescent="0.2">
      <c r="A51" s="79"/>
      <c r="B51" s="116"/>
      <c r="C51" s="116" t="s">
        <v>142</v>
      </c>
      <c r="D51" s="344" t="s">
        <v>66</v>
      </c>
      <c r="E51" s="150" t="str">
        <f t="shared" si="2"/>
        <v>JPYOIS20Y_Quote</v>
      </c>
      <c r="F51" s="150" t="e">
        <f>_xll.qlSimpleQuote(Currency&amp;$B51&amp;$C51&amp;$D51&amp;QuoteSuffix,,RateTickValue,Permanent,Trigger,ObjectOverwrite)</f>
        <v>#NUM!</v>
      </c>
      <c r="G51" s="13" t="str">
        <f ca="1">_xll.ohRangeRetrieveError(F51)</f>
        <v>qlSimpleQuote - Cannot create object with ID 'JPYOIS20Y_Quote' in cell [JPY_Market.xlsx]OIS!R51C6 because an object with that ID already resides in cell [JPY_Market.xlsx]OIS!R51C6</v>
      </c>
      <c r="H51" s="12"/>
      <c r="J51" s="79"/>
      <c r="K51" s="175" t="s">
        <v>66</v>
      </c>
      <c r="L51" s="214"/>
      <c r="M51" s="214" t="s">
        <v>142</v>
      </c>
      <c r="N51" s="212" t="str">
        <f t="shared" si="3"/>
        <v>JPY20YOIS</v>
      </c>
      <c r="O51" s="212" t="str">
        <v>JPY20YOIS=ICAP</v>
      </c>
      <c r="P51" s="169">
        <v>0.82499999999999996</v>
      </c>
      <c r="Q51" s="169">
        <v>0.92500000000000004</v>
      </c>
      <c r="R51" s="169">
        <v>0</v>
      </c>
      <c r="S51" s="169">
        <v>0</v>
      </c>
      <c r="T51" s="173">
        <f>_xll.qlMidEquivalent($P51,$Q51,$R51,$S51)</f>
        <v>0.875</v>
      </c>
      <c r="U51" s="171"/>
      <c r="V51" s="172">
        <v>1.2124999999999999</v>
      </c>
      <c r="W51" s="171"/>
      <c r="X51" s="231">
        <v>0.875</v>
      </c>
      <c r="Y51" s="168" t="e">
        <f>_xll.qlSimpleQuoteSetValue(F51,X51/100,Trigger)</f>
        <v>#VALUE!</v>
      </c>
      <c r="Z51" s="140"/>
    </row>
    <row r="52" spans="1:26" ht="11.25" customHeight="1" x14ac:dyDescent="0.2">
      <c r="A52" s="79"/>
      <c r="B52" s="116"/>
      <c r="C52" s="116" t="s">
        <v>142</v>
      </c>
      <c r="D52" s="344" t="s">
        <v>61</v>
      </c>
      <c r="E52" s="150" t="str">
        <f t="shared" si="2"/>
        <v>JPYOIS25Y_Quote</v>
      </c>
      <c r="F52" s="150" t="e">
        <f>_xll.qlSimpleQuote(Currency&amp;$B52&amp;$C52&amp;$D52&amp;QuoteSuffix,,RateTickValue,Permanent,Trigger,ObjectOverwrite)</f>
        <v>#NUM!</v>
      </c>
      <c r="G52" s="13" t="str">
        <f ca="1">_xll.ohRangeRetrieveError(F52)</f>
        <v>qlSimpleQuote - Cannot create object with ID 'JPYOIS25Y_Quote' in cell [JPY_Market.xlsx]OIS!R52C6 because an object with that ID already resides in cell [JPY_Market.xlsx]OIS!R52C6</v>
      </c>
      <c r="H52" s="12"/>
      <c r="J52" s="79"/>
      <c r="K52" s="175" t="s">
        <v>61</v>
      </c>
      <c r="L52" s="214"/>
      <c r="M52" s="214" t="s">
        <v>142</v>
      </c>
      <c r="N52" s="212" t="str">
        <f t="shared" si="3"/>
        <v>JPY25YOIS</v>
      </c>
      <c r="O52" s="212" t="str">
        <v>JPY25YOIS=ICAP</v>
      </c>
      <c r="P52" s="169">
        <v>0.96500000000000008</v>
      </c>
      <c r="Q52" s="169">
        <v>1.0649999999999999</v>
      </c>
      <c r="R52" s="169">
        <v>0</v>
      </c>
      <c r="S52" s="169">
        <v>0</v>
      </c>
      <c r="T52" s="173">
        <f>_xll.qlMidEquivalent($P52,$Q52,$R52,$S52)</f>
        <v>1.0150000000000001</v>
      </c>
      <c r="U52" s="171"/>
      <c r="V52" s="172">
        <v>1.3774999999999999</v>
      </c>
      <c r="W52" s="171"/>
      <c r="X52" s="231">
        <v>1.0150000000000001</v>
      </c>
      <c r="Y52" s="168" t="e">
        <f>_xll.qlSimpleQuoteSetValue(F52,X52/100,Trigger)</f>
        <v>#VALUE!</v>
      </c>
      <c r="Z52" s="140"/>
    </row>
    <row r="53" spans="1:26" ht="11.25" customHeight="1" x14ac:dyDescent="0.2">
      <c r="A53" s="79"/>
      <c r="B53" s="116"/>
      <c r="C53" s="116" t="s">
        <v>142</v>
      </c>
      <c r="D53" s="344" t="s">
        <v>59</v>
      </c>
      <c r="E53" s="150" t="str">
        <f t="shared" si="2"/>
        <v>JPYOIS27Y_Quote</v>
      </c>
      <c r="F53" s="150" t="e">
        <f>_xll.qlSimpleQuote(Currency&amp;$B53&amp;$C53&amp;$D53&amp;QuoteSuffix,,RateTickValue,Permanent,Trigger,ObjectOverwrite)</f>
        <v>#NUM!</v>
      </c>
      <c r="G53" s="13" t="str">
        <f ca="1">_xll.ohRangeRetrieveError(F53)</f>
        <v>qlSimpleQuote - Cannot create object with ID 'JPYOIS27Y_Quote' in cell [JPY_Market.xlsx]OIS!R53C6 because an object with that ID already resides in cell [JPY_Market.xlsx]OIS!R53C6</v>
      </c>
      <c r="H53" s="12"/>
      <c r="J53" s="79"/>
      <c r="K53" s="175" t="s">
        <v>59</v>
      </c>
      <c r="L53" s="214"/>
      <c r="M53" s="214" t="s">
        <v>142</v>
      </c>
      <c r="N53" s="212" t="str">
        <f t="shared" si="3"/>
        <v>JPY27YOIS</v>
      </c>
      <c r="O53" s="212" t="str">
        <v>JPY27YOIS=ICAP</v>
      </c>
      <c r="P53" s="169" t="s">
        <v>190</v>
      </c>
      <c r="Q53" s="169" t="s">
        <v>190</v>
      </c>
      <c r="R53" s="169" t="s">
        <v>190</v>
      </c>
      <c r="S53" s="169" t="s">
        <v>190</v>
      </c>
      <c r="T53" s="173" t="e">
        <f>_xll.qlMidEquivalent($P53,$Q53,$R53,$S53)</f>
        <v>#NUM!</v>
      </c>
      <c r="U53" s="171"/>
      <c r="V53" s="172" t="e">
        <v>#NUM!</v>
      </c>
      <c r="W53" s="171"/>
      <c r="X53" s="231" t="e">
        <v>#NUM!</v>
      </c>
      <c r="Y53" s="168" t="e">
        <f>_xll.qlSimpleQuoteSetValue(F53,X53/100,Trigger)</f>
        <v>#VALUE!</v>
      </c>
      <c r="Z53" s="140"/>
    </row>
    <row r="54" spans="1:26" ht="11.25" customHeight="1" x14ac:dyDescent="0.2">
      <c r="A54" s="79"/>
      <c r="B54" s="116"/>
      <c r="C54" s="116" t="s">
        <v>142</v>
      </c>
      <c r="D54" s="344" t="s">
        <v>56</v>
      </c>
      <c r="E54" s="150" t="str">
        <f t="shared" si="2"/>
        <v>JPYOIS30Y_Quote</v>
      </c>
      <c r="F54" s="150" t="e">
        <f>_xll.qlSimpleQuote(Currency&amp;$B54&amp;$C54&amp;$D54&amp;QuoteSuffix,,RateTickValue,Permanent,Trigger,ObjectOverwrite)</f>
        <v>#NUM!</v>
      </c>
      <c r="G54" s="13" t="str">
        <f ca="1">_xll.ohRangeRetrieveError(F54)</f>
        <v>qlSimpleQuote - Cannot create object with ID 'JPYOIS30Y_Quote' in cell [JPY_Market.xlsx]OIS!R54C6 because an object with that ID already resides in cell [JPY_Market.xlsx]OIS!R54C6</v>
      </c>
      <c r="H54" s="12"/>
      <c r="J54" s="79"/>
      <c r="K54" s="175" t="s">
        <v>56</v>
      </c>
      <c r="L54" s="214"/>
      <c r="M54" s="214" t="s">
        <v>142</v>
      </c>
      <c r="N54" s="212" t="str">
        <f t="shared" si="3"/>
        <v>JPY30YOIS</v>
      </c>
      <c r="O54" s="212" t="str">
        <v>JPY30YOIS=ICAP</v>
      </c>
      <c r="P54" s="169">
        <v>1.0425</v>
      </c>
      <c r="Q54" s="169">
        <v>1.1425000000000001</v>
      </c>
      <c r="R54" s="169">
        <v>0</v>
      </c>
      <c r="S54" s="169">
        <v>0</v>
      </c>
      <c r="T54" s="173">
        <f>_xll.qlMidEquivalent($P54,$Q54,$R54,$S54)</f>
        <v>1.0925</v>
      </c>
      <c r="U54" s="171"/>
      <c r="V54" s="172">
        <v>1.47</v>
      </c>
      <c r="W54" s="171"/>
      <c r="X54" s="231">
        <v>1.0925</v>
      </c>
      <c r="Y54" s="168" t="e">
        <f>_xll.qlSimpleQuoteSetValue(F54,X54/100,Trigger)</f>
        <v>#VALUE!</v>
      </c>
      <c r="Z54" s="140"/>
    </row>
    <row r="55" spans="1:26" ht="11.25" customHeight="1" x14ac:dyDescent="0.2">
      <c r="A55" s="79"/>
      <c r="B55" s="116"/>
      <c r="C55" s="116" t="s">
        <v>142</v>
      </c>
      <c r="D55" s="344" t="s">
        <v>51</v>
      </c>
      <c r="E55" s="150" t="str">
        <f t="shared" si="2"/>
        <v>JPYOIS35Y_Quote</v>
      </c>
      <c r="F55" s="150" t="e">
        <f>_xll.qlSimpleQuote(Currency&amp;$B55&amp;$C55&amp;$D55&amp;QuoteSuffix,,RateTickValue,Permanent,Trigger,ObjectOverwrite)</f>
        <v>#NUM!</v>
      </c>
      <c r="G55" s="13" t="str">
        <f ca="1">_xll.ohRangeRetrieveError(F55)</f>
        <v>qlSimpleQuote - Cannot create object with ID 'JPYOIS35Y_Quote' in cell [JPY_Market.xlsx]OIS!R55C6 because an object with that ID already resides in cell [JPY_Market.xlsx]OIS!R55C6</v>
      </c>
      <c r="H55" s="12"/>
      <c r="J55" s="79"/>
      <c r="K55" s="175" t="s">
        <v>51</v>
      </c>
      <c r="L55" s="214"/>
      <c r="M55" s="214" t="s">
        <v>142</v>
      </c>
      <c r="N55" s="212" t="str">
        <f t="shared" si="3"/>
        <v>JPY35YOIS</v>
      </c>
      <c r="O55" s="212" t="str">
        <v>JPY35YOIS=ICAP</v>
      </c>
      <c r="P55" s="169" t="s">
        <v>190</v>
      </c>
      <c r="Q55" s="169" t="s">
        <v>190</v>
      </c>
      <c r="R55" s="169" t="s">
        <v>190</v>
      </c>
      <c r="S55" s="169" t="s">
        <v>190</v>
      </c>
      <c r="T55" s="173" t="e">
        <f>_xll.qlMidEquivalent($P55,$Q55,$R55,$S55)</f>
        <v>#NUM!</v>
      </c>
      <c r="U55" s="171"/>
      <c r="V55" s="172" t="e">
        <v>#NUM!</v>
      </c>
      <c r="W55" s="171"/>
      <c r="X55" s="231" t="e">
        <v>#NUM!</v>
      </c>
      <c r="Y55" s="168" t="e">
        <f>_xll.qlSimpleQuoteSetValue(F55,X55/100,Trigger)</f>
        <v>#VALUE!</v>
      </c>
      <c r="Z55" s="140"/>
    </row>
    <row r="56" spans="1:26" ht="11.25" customHeight="1" x14ac:dyDescent="0.2">
      <c r="A56" s="79"/>
      <c r="B56" s="116"/>
      <c r="C56" s="116" t="s">
        <v>142</v>
      </c>
      <c r="D56" s="344" t="s">
        <v>46</v>
      </c>
      <c r="E56" s="150" t="str">
        <f t="shared" si="2"/>
        <v>JPYOIS40Y_Quote</v>
      </c>
      <c r="F56" s="150" t="e">
        <f>_xll.qlSimpleQuote(Currency&amp;$B56&amp;$C56&amp;$D56&amp;QuoteSuffix,,RateTickValue,Permanent,Trigger,ObjectOverwrite)</f>
        <v>#NUM!</v>
      </c>
      <c r="G56" s="13" t="str">
        <f ca="1">_xll.ohRangeRetrieveError(F56)</f>
        <v>qlSimpleQuote - Cannot create object with ID 'JPYOIS40Y_Quote' in cell [JPY_Market.xlsx]OIS!R56C6 because an object with that ID already resides in cell [JPY_Market.xlsx]OIS!R56C6</v>
      </c>
      <c r="H56" s="12"/>
      <c r="J56" s="79"/>
      <c r="K56" s="175" t="s">
        <v>46</v>
      </c>
      <c r="L56" s="214"/>
      <c r="M56" s="214" t="s">
        <v>142</v>
      </c>
      <c r="N56" s="212" t="str">
        <f t="shared" si="3"/>
        <v>JPY40YOIS</v>
      </c>
      <c r="O56" s="212" t="str">
        <v>JPY40YOIS=ICAP</v>
      </c>
      <c r="P56" s="169" t="s">
        <v>190</v>
      </c>
      <c r="Q56" s="169" t="s">
        <v>190</v>
      </c>
      <c r="R56" s="169" t="s">
        <v>190</v>
      </c>
      <c r="S56" s="169" t="s">
        <v>190</v>
      </c>
      <c r="T56" s="173" t="e">
        <f>_xll.qlMidEquivalent($P56,$Q56,$R56,$S56)</f>
        <v>#NUM!</v>
      </c>
      <c r="U56" s="171"/>
      <c r="V56" s="172" t="e">
        <v>#NUM!</v>
      </c>
      <c r="W56" s="171"/>
      <c r="X56" s="231" t="e">
        <v>#NUM!</v>
      </c>
      <c r="Y56" s="168" t="e">
        <f>_xll.qlSimpleQuoteSetValue(F56,X56/100,Trigger)</f>
        <v>#VALUE!</v>
      </c>
      <c r="Z56" s="140"/>
    </row>
    <row r="57" spans="1:26" ht="11.25" customHeight="1" x14ac:dyDescent="0.2">
      <c r="A57" s="79"/>
      <c r="B57" s="116"/>
      <c r="C57" s="116" t="s">
        <v>142</v>
      </c>
      <c r="D57" s="344" t="s">
        <v>41</v>
      </c>
      <c r="E57" s="150" t="str">
        <f t="shared" si="2"/>
        <v>JPYOIS45Y_Quote</v>
      </c>
      <c r="F57" s="150" t="e">
        <f>_xll.qlSimpleQuote(Currency&amp;$B57&amp;$C57&amp;$D57&amp;QuoteSuffix,,RateTickValue,Permanent,Trigger,ObjectOverwrite)</f>
        <v>#NUM!</v>
      </c>
      <c r="G57" s="13" t="str">
        <f ca="1">_xll.ohRangeRetrieveError(F57)</f>
        <v>qlSimpleQuote - Cannot create object with ID 'JPYOIS45Y_Quote' in cell [JPY_Market.xlsx]OIS!R57C6 because an object with that ID already resides in cell [JPY_Market.xlsx]OIS!R57C6</v>
      </c>
      <c r="H57" s="12"/>
      <c r="J57" s="79"/>
      <c r="K57" s="175" t="s">
        <v>41</v>
      </c>
      <c r="L57" s="214"/>
      <c r="M57" s="214" t="s">
        <v>142</v>
      </c>
      <c r="N57" s="212" t="str">
        <f t="shared" si="3"/>
        <v>JPY45YOIS</v>
      </c>
      <c r="O57" s="212" t="str">
        <v>JPY45YOIS=ICAP</v>
      </c>
      <c r="P57" s="169" t="s">
        <v>190</v>
      </c>
      <c r="Q57" s="169" t="s">
        <v>190</v>
      </c>
      <c r="R57" s="169" t="s">
        <v>190</v>
      </c>
      <c r="S57" s="169" t="s">
        <v>190</v>
      </c>
      <c r="T57" s="173" t="e">
        <f>_xll.qlMidEquivalent($P57,$Q57,$R57,$S57)</f>
        <v>#NUM!</v>
      </c>
      <c r="U57" s="171"/>
      <c r="V57" s="172" t="e">
        <v>#NUM!</v>
      </c>
      <c r="W57" s="171"/>
      <c r="X57" s="231" t="e">
        <v>#NUM!</v>
      </c>
      <c r="Y57" s="168" t="e">
        <f>_xll.qlSimpleQuoteSetValue(F57,X57/100,Trigger)</f>
        <v>#VALUE!</v>
      </c>
      <c r="Z57" s="140"/>
    </row>
    <row r="58" spans="1:26" ht="11.25" customHeight="1" x14ac:dyDescent="0.2">
      <c r="A58" s="79"/>
      <c r="B58" s="116"/>
      <c r="C58" s="116" t="s">
        <v>142</v>
      </c>
      <c r="D58" s="344" t="s">
        <v>36</v>
      </c>
      <c r="E58" s="150" t="str">
        <f t="shared" si="2"/>
        <v>JPYOIS50Y_Quote</v>
      </c>
      <c r="F58" s="150" t="e">
        <f>_xll.qlSimpleQuote(Currency&amp;$B58&amp;$C58&amp;$D58&amp;QuoteSuffix,,RateTickValue,Permanent,Trigger,ObjectOverwrite)</f>
        <v>#NUM!</v>
      </c>
      <c r="G58" s="13" t="str">
        <f ca="1">_xll.ohRangeRetrieveError(F58)</f>
        <v>qlSimpleQuote - Cannot create object with ID 'JPYOIS50Y_Quote' in cell [JPY_Market.xlsx]OIS!R58C6 because an object with that ID already resides in cell [JPY_Market.xlsx]OIS!R58C6</v>
      </c>
      <c r="H58" s="12"/>
      <c r="J58" s="79"/>
      <c r="K58" s="186" t="s">
        <v>36</v>
      </c>
      <c r="L58" s="210"/>
      <c r="M58" s="210" t="s">
        <v>142</v>
      </c>
      <c r="N58" s="208" t="str">
        <f t="shared" si="3"/>
        <v>JPY50YOIS</v>
      </c>
      <c r="O58" s="208" t="str">
        <v>JPY50YOIS=ICAP</v>
      </c>
      <c r="P58" s="182" t="s">
        <v>190</v>
      </c>
      <c r="Q58" s="182" t="s">
        <v>190</v>
      </c>
      <c r="R58" s="182" t="s">
        <v>190</v>
      </c>
      <c r="S58" s="182" t="s">
        <v>190</v>
      </c>
      <c r="T58" s="184" t="e">
        <f>_xll.qlMidEquivalent($P58,$Q58,$R58,$S58)</f>
        <v>#NUM!</v>
      </c>
      <c r="U58" s="171"/>
      <c r="V58" s="172" t="e">
        <v>#NUM!</v>
      </c>
      <c r="W58" s="171"/>
      <c r="X58" s="224" t="e">
        <v>#NUM!</v>
      </c>
      <c r="Y58" s="181" t="e">
        <f>_xll.qlSimpleQuoteSetValue(F58,X58/100,Trigger)</f>
        <v>#VALUE!</v>
      </c>
      <c r="Z58" s="140"/>
    </row>
    <row r="59" spans="1:26" ht="11.25" customHeight="1" thickBot="1" x14ac:dyDescent="0.25">
      <c r="A59" s="79"/>
      <c r="B59" s="345"/>
      <c r="C59" s="345"/>
      <c r="D59" s="346"/>
      <c r="E59" s="347"/>
      <c r="F59" s="347"/>
      <c r="G59" s="348"/>
      <c r="H59" s="12"/>
      <c r="J59" s="126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4"/>
    </row>
    <row r="60" spans="1:26" x14ac:dyDescent="0.2">
      <c r="A60" s="159"/>
      <c r="B60" s="159"/>
      <c r="C60" s="159"/>
      <c r="D60" s="159"/>
      <c r="E60" s="159"/>
      <c r="F60" s="349"/>
      <c r="G60" s="159"/>
      <c r="H60" s="159"/>
    </row>
    <row r="61" spans="1:26" x14ac:dyDescent="0.2">
      <c r="A61" s="257"/>
      <c r="B61" s="257"/>
      <c r="C61" s="257"/>
      <c r="D61" s="257"/>
      <c r="E61" s="257"/>
      <c r="F61" s="470"/>
      <c r="G61" s="257"/>
      <c r="H61" s="257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C1" sqref="C1:C1048576"/>
    </sheetView>
  </sheetViews>
  <sheetFormatPr defaultRowHeight="12.75" x14ac:dyDescent="0.2"/>
  <cols>
    <col min="1" max="1" width="2.7109375" style="3" customWidth="1"/>
    <col min="2" max="2" width="2.7109375" style="477" bestFit="1" customWidth="1"/>
    <col min="3" max="3" width="4.42578125" style="75" bestFit="1" customWidth="1"/>
    <col min="4" max="4" width="14.28515625" style="76" bestFit="1" customWidth="1"/>
    <col min="5" max="5" width="18.42578125" style="3" bestFit="1" customWidth="1"/>
    <col min="6" max="6" width="35.7109375" style="75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 x14ac:dyDescent="0.2">
      <c r="A1" s="416"/>
      <c r="B1" s="472"/>
      <c r="C1" s="478"/>
      <c r="D1" s="417"/>
      <c r="E1" s="418"/>
      <c r="F1" s="417"/>
      <c r="G1" s="419"/>
      <c r="I1" s="222"/>
      <c r="J1" s="125"/>
      <c r="K1" s="125"/>
      <c r="L1" s="125"/>
      <c r="M1" s="125"/>
      <c r="N1" s="125" t="s">
        <v>212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2"/>
      <c r="Z1" s="4"/>
      <c r="AA1" s="4"/>
    </row>
    <row r="2" spans="1:27" ht="17.25" customHeight="1" x14ac:dyDescent="0.2">
      <c r="A2" s="417"/>
      <c r="B2" s="473"/>
      <c r="C2" s="418"/>
      <c r="D2" s="417"/>
      <c r="E2" s="417"/>
      <c r="F2" s="418"/>
      <c r="G2" s="420"/>
      <c r="I2" s="203"/>
      <c r="J2" s="87"/>
      <c r="K2" s="4"/>
      <c r="L2" s="87"/>
      <c r="M2" s="87"/>
      <c r="N2" s="94" t="s">
        <v>191</v>
      </c>
      <c r="O2" s="87"/>
      <c r="P2" s="87"/>
      <c r="Q2" s="87"/>
      <c r="R2" s="87"/>
      <c r="S2" s="171"/>
      <c r="T2" s="171"/>
      <c r="U2" s="171"/>
      <c r="V2" s="171"/>
      <c r="W2" s="171"/>
      <c r="X2" s="87"/>
      <c r="Y2" s="12"/>
      <c r="Z2" s="4"/>
      <c r="AA2" s="4"/>
    </row>
    <row r="3" spans="1:27" x14ac:dyDescent="0.2">
      <c r="A3" s="417"/>
      <c r="B3" s="473"/>
      <c r="C3" s="418"/>
      <c r="D3" s="417"/>
      <c r="E3" s="417"/>
      <c r="F3" s="418"/>
      <c r="G3" s="420"/>
      <c r="I3" s="79"/>
      <c r="J3" s="171"/>
      <c r="K3" s="87"/>
      <c r="L3" s="87"/>
      <c r="M3" s="87"/>
      <c r="N3" s="87"/>
      <c r="O3" s="87"/>
      <c r="P3" s="87"/>
      <c r="Q3" s="87"/>
      <c r="R3" s="87"/>
      <c r="S3" s="87"/>
      <c r="T3" s="171"/>
      <c r="U3" s="171"/>
      <c r="V3" s="171"/>
      <c r="W3" s="87"/>
      <c r="X3" s="200">
        <f>_xll.ohTrigger(X5:X36)</f>
        <v>2</v>
      </c>
      <c r="Y3" s="140"/>
      <c r="Z3" s="4"/>
      <c r="AA3" s="4"/>
    </row>
    <row r="4" spans="1:27" ht="22.5" x14ac:dyDescent="0.2">
      <c r="A4" s="79"/>
      <c r="B4" s="474"/>
      <c r="C4" s="479"/>
      <c r="D4" s="85" t="str">
        <f>Currency&amp;"_010_"&amp;"FRA.xml"</f>
        <v>JPY_010_FRA.xml</v>
      </c>
      <c r="E4" s="84" t="str">
        <f>IF(Serialize,_xll.ohObjectSave(E5:E36,SerializationPath&amp;D4,FileOverwrite,Serialize),"---")</f>
        <v>---</v>
      </c>
      <c r="F4" s="83" t="str">
        <f>_xll.ohRangeRetrieveError(E4)</f>
        <v/>
      </c>
      <c r="G4" s="12"/>
      <c r="I4" s="79"/>
      <c r="J4" s="221"/>
      <c r="K4" s="120"/>
      <c r="L4" s="120"/>
      <c r="M4" s="120"/>
      <c r="N4" s="166" t="str">
        <f>_xll.RData(N5:N36,O4:R4,"RTFEED:IDN",ReutersRtMode,,O5)</f>
        <v>Updated at 11:05:36</v>
      </c>
      <c r="O4" s="220" t="s">
        <v>178</v>
      </c>
      <c r="P4" s="220" t="s">
        <v>177</v>
      </c>
      <c r="Q4" s="220" t="s">
        <v>195</v>
      </c>
      <c r="R4" s="220" t="s">
        <v>211</v>
      </c>
      <c r="S4" s="196" t="s">
        <v>210</v>
      </c>
      <c r="T4" s="171"/>
      <c r="U4" s="198" t="s">
        <v>208</v>
      </c>
      <c r="V4" s="171"/>
      <c r="W4" s="324" t="s">
        <v>206</v>
      </c>
      <c r="X4" s="56" t="s">
        <v>205</v>
      </c>
      <c r="Y4" s="140"/>
      <c r="Z4" s="4"/>
      <c r="AA4" s="219"/>
    </row>
    <row r="5" spans="1:27" ht="11.25" customHeight="1" x14ac:dyDescent="0.2">
      <c r="A5" s="79"/>
      <c r="B5" s="475">
        <v>1</v>
      </c>
      <c r="C5" s="480" t="s">
        <v>137</v>
      </c>
      <c r="D5" s="67" t="str">
        <f t="shared" ref="D5:D36" si="0">Currency&amp;$B5&amp;$C5&amp;QuoteSuffix</f>
        <v>JPY1x4F_Quote</v>
      </c>
      <c r="E5" s="67" t="e">
        <f>_xll.qlSimpleQuote(D5,,RateTickValue,Permanent,Trigger,ObjectOverwrite)</f>
        <v>#NUM!</v>
      </c>
      <c r="F5" s="160" t="str">
        <f ca="1">_xll.ohRangeRetrieveError(E5)</f>
        <v>qlSimpleQuote - Cannot create object with ID 'JPY1x4F_Quote' in cell [JPY_Market.xlsx]FRA!R5C5 because an object with that ID already resides in cell [JPY_Market.xlsx]FRA!R5C5</v>
      </c>
      <c r="G5" s="12"/>
      <c r="I5" s="79"/>
      <c r="J5" s="175">
        <f>K5+3</f>
        <v>4</v>
      </c>
      <c r="K5" s="214">
        <f t="shared" ref="K5:K36" si="1">B5</f>
        <v>1</v>
      </c>
      <c r="L5" s="214" t="s">
        <v>209</v>
      </c>
      <c r="M5" s="212" t="str">
        <f t="shared" ref="M5:M36" si="2">Currency&amp;$K5&amp;$L5&amp;$J5&amp;"F"</f>
        <v>JPY1X4F</v>
      </c>
      <c r="N5" s="212" t="str">
        <f t="array" ref="N5:N36">Instruments&amp;"="&amp;VLOOKUP(ContributorFRA,ContributorTable,2,FALSE)</f>
        <v>JPY1X4F=ICAP</v>
      </c>
      <c r="O5" s="213">
        <v>0.09</v>
      </c>
      <c r="P5" s="213">
        <v>0.11000000000000001</v>
      </c>
      <c r="Q5" s="212">
        <v>0</v>
      </c>
      <c r="R5" s="212">
        <v>0</v>
      </c>
      <c r="S5" s="173">
        <f>_xll.qlMidSafe($O5,$P5)</f>
        <v>0.1</v>
      </c>
      <c r="T5" s="171"/>
      <c r="U5" s="215">
        <v>0.13500000000000001</v>
      </c>
      <c r="V5" s="171"/>
      <c r="W5" s="238">
        <f t="array" ref="W5:W36">QuoteLive</f>
        <v>0.1</v>
      </c>
      <c r="X5" s="187" t="e">
        <f>_xll.qlSimpleQuoteSetValue(E5,W5/100,Trigger)</f>
        <v>#VALUE!</v>
      </c>
      <c r="Y5" s="140"/>
      <c r="Z5" s="4"/>
      <c r="AA5" s="205"/>
    </row>
    <row r="6" spans="1:27" ht="11.25" customHeight="1" x14ac:dyDescent="0.2">
      <c r="A6" s="79"/>
      <c r="B6" s="475">
        <v>2</v>
      </c>
      <c r="C6" s="480" t="s">
        <v>136</v>
      </c>
      <c r="D6" s="67" t="str">
        <f t="shared" si="0"/>
        <v>JPY2x5F_Quote</v>
      </c>
      <c r="E6" s="67" t="e">
        <f>_xll.qlSimpleQuote(D6,,RateTickValue,Permanent,Trigger,ObjectOverwrite)</f>
        <v>#NUM!</v>
      </c>
      <c r="F6" s="160" t="str">
        <f ca="1">_xll.ohRangeRetrieveError(E6)</f>
        <v>qlSimpleQuote - Cannot create object with ID 'JPY2x5F_Quote' in cell [JPY_Market.xlsx]FRA!R6C5 because an object with that ID already resides in cell [JPY_Market.xlsx]FRA!R6C5</v>
      </c>
      <c r="G6" s="12"/>
      <c r="I6" s="79"/>
      <c r="J6" s="175">
        <f t="shared" ref="J6:J15" si="3">K6+3</f>
        <v>5</v>
      </c>
      <c r="K6" s="214">
        <f t="shared" si="1"/>
        <v>2</v>
      </c>
      <c r="L6" s="214" t="s">
        <v>209</v>
      </c>
      <c r="M6" s="212" t="str">
        <f t="shared" si="2"/>
        <v>JPY2X5F</v>
      </c>
      <c r="N6" s="212" t="str">
        <v>JPY2X5F=ICAP</v>
      </c>
      <c r="O6" s="213">
        <v>0.09</v>
      </c>
      <c r="P6" s="213">
        <v>0.11000000000000001</v>
      </c>
      <c r="Q6" s="212">
        <v>0</v>
      </c>
      <c r="R6" s="212">
        <v>0</v>
      </c>
      <c r="S6" s="173">
        <f>_xll.qlMidSafe($O6,$P6)</f>
        <v>0.1</v>
      </c>
      <c r="T6" s="171"/>
      <c r="U6" s="211">
        <v>0.13500000000000001</v>
      </c>
      <c r="V6" s="171"/>
      <c r="W6" s="231">
        <v>0.1</v>
      </c>
      <c r="X6" s="168" t="e">
        <f>_xll.qlSimpleQuoteSetValue(E6,W6/100,Trigger)</f>
        <v>#VALUE!</v>
      </c>
      <c r="Y6" s="140"/>
      <c r="Z6" s="4"/>
      <c r="AA6" s="205"/>
    </row>
    <row r="7" spans="1:27" ht="11.25" customHeight="1" x14ac:dyDescent="0.2">
      <c r="A7" s="79"/>
      <c r="B7" s="475">
        <v>3</v>
      </c>
      <c r="C7" s="480" t="s">
        <v>135</v>
      </c>
      <c r="D7" s="67" t="str">
        <f t="shared" si="0"/>
        <v>JPY3x6F_Quote</v>
      </c>
      <c r="E7" s="67" t="e">
        <f>_xll.qlSimpleQuote(D7,,RateTickValue,Permanent,Trigger,ObjectOverwrite)</f>
        <v>#NUM!</v>
      </c>
      <c r="F7" s="160" t="str">
        <f ca="1">_xll.ohRangeRetrieveError(E7)</f>
        <v>qlSimpleQuote - Cannot create object with ID 'JPY3x6F_Quote' in cell [JPY_Market.xlsx]FRA!R7C5 because an object with that ID already resides in cell [JPY_Market.xlsx]FRA!R7C5</v>
      </c>
      <c r="G7" s="12"/>
      <c r="I7" s="79"/>
      <c r="J7" s="175">
        <f t="shared" si="3"/>
        <v>6</v>
      </c>
      <c r="K7" s="214">
        <f t="shared" si="1"/>
        <v>3</v>
      </c>
      <c r="L7" s="214" t="s">
        <v>209</v>
      </c>
      <c r="M7" s="212" t="str">
        <f t="shared" si="2"/>
        <v>JPY3X6F</v>
      </c>
      <c r="N7" s="212" t="str">
        <v>JPY3X6F=ICAP</v>
      </c>
      <c r="O7" s="213">
        <v>0.09</v>
      </c>
      <c r="P7" s="213">
        <v>0.11000000000000001</v>
      </c>
      <c r="Q7" s="212">
        <v>0</v>
      </c>
      <c r="R7" s="212">
        <v>0</v>
      </c>
      <c r="S7" s="173">
        <f>_xll.qlMidSafe($O7,$P7)</f>
        <v>0.1</v>
      </c>
      <c r="T7" s="171"/>
      <c r="U7" s="211">
        <v>0.13500000000000001</v>
      </c>
      <c r="V7" s="171"/>
      <c r="W7" s="231">
        <v>0.1</v>
      </c>
      <c r="X7" s="168" t="e">
        <f>_xll.qlSimpleQuoteSetValue(E7,W7/100,Trigger)</f>
        <v>#VALUE!</v>
      </c>
      <c r="Y7" s="140"/>
      <c r="Z7" s="4"/>
      <c r="AA7" s="205"/>
    </row>
    <row r="8" spans="1:27" ht="11.25" customHeight="1" x14ac:dyDescent="0.2">
      <c r="A8" s="79"/>
      <c r="B8" s="475">
        <v>4</v>
      </c>
      <c r="C8" s="480" t="s">
        <v>134</v>
      </c>
      <c r="D8" s="67" t="str">
        <f t="shared" si="0"/>
        <v>JPY4x7F_Quote</v>
      </c>
      <c r="E8" s="67" t="e">
        <f>_xll.qlSimpleQuote(D8,,RateTickValue,Permanent,Trigger,ObjectOverwrite)</f>
        <v>#NUM!</v>
      </c>
      <c r="F8" s="160" t="str">
        <f ca="1">_xll.ohRangeRetrieveError(E8)</f>
        <v>qlSimpleQuote - Cannot create object with ID 'JPY4x7F_Quote' in cell [JPY_Market.xlsx]FRA!R8C5 because an object with that ID already resides in cell [JPY_Market.xlsx]FRA!R8C5</v>
      </c>
      <c r="G8" s="12"/>
      <c r="I8" s="79"/>
      <c r="J8" s="175">
        <f t="shared" si="3"/>
        <v>7</v>
      </c>
      <c r="K8" s="214">
        <f t="shared" si="1"/>
        <v>4</v>
      </c>
      <c r="L8" s="214" t="s">
        <v>209</v>
      </c>
      <c r="M8" s="212" t="str">
        <f t="shared" si="2"/>
        <v>JPY4X7F</v>
      </c>
      <c r="N8" s="212" t="str">
        <v>JPY4X7F=ICAP</v>
      </c>
      <c r="O8" s="213">
        <v>9.5000000000000001E-2</v>
      </c>
      <c r="P8" s="213">
        <v>0.11499999999999999</v>
      </c>
      <c r="Q8" s="212">
        <v>0</v>
      </c>
      <c r="R8" s="212">
        <v>0</v>
      </c>
      <c r="S8" s="173">
        <f>_xll.qlMidSafe($O8,$P8)</f>
        <v>0.105</v>
      </c>
      <c r="T8" s="171"/>
      <c r="U8" s="211">
        <v>0.13</v>
      </c>
      <c r="V8" s="171"/>
      <c r="W8" s="231">
        <v>0.105</v>
      </c>
      <c r="X8" s="168" t="e">
        <f>_xll.qlSimpleQuoteSetValue(E8,W8/100,Trigger)</f>
        <v>#VALUE!</v>
      </c>
      <c r="Y8" s="140"/>
      <c r="Z8" s="4"/>
      <c r="AA8" s="205"/>
    </row>
    <row r="9" spans="1:27" ht="11.25" customHeight="1" x14ac:dyDescent="0.2">
      <c r="A9" s="79"/>
      <c r="B9" s="475">
        <v>5</v>
      </c>
      <c r="C9" s="480" t="s">
        <v>133</v>
      </c>
      <c r="D9" s="67" t="str">
        <f t="shared" si="0"/>
        <v>JPY5x8F_Quote</v>
      </c>
      <c r="E9" s="67" t="e">
        <f>_xll.qlSimpleQuote(D9,,RateTickValue,Permanent,Trigger,ObjectOverwrite)</f>
        <v>#NUM!</v>
      </c>
      <c r="F9" s="160" t="str">
        <f ca="1">_xll.ohRangeRetrieveError(E9)</f>
        <v>qlSimpleQuote - Cannot create object with ID 'JPY5x8F_Quote' in cell [JPY_Market.xlsx]FRA!R9C5 because an object with that ID already resides in cell [JPY_Market.xlsx]FRA!R9C5</v>
      </c>
      <c r="G9" s="12"/>
      <c r="I9" s="79"/>
      <c r="J9" s="175">
        <f t="shared" si="3"/>
        <v>8</v>
      </c>
      <c r="K9" s="214">
        <f t="shared" si="1"/>
        <v>5</v>
      </c>
      <c r="L9" s="214" t="s">
        <v>209</v>
      </c>
      <c r="M9" s="212" t="str">
        <f t="shared" si="2"/>
        <v>JPY5X8F</v>
      </c>
      <c r="N9" s="212" t="str">
        <v>JPY5X8F=ICAP</v>
      </c>
      <c r="O9" s="213">
        <v>9.5000000000000001E-2</v>
      </c>
      <c r="P9" s="213">
        <v>0.11499999999999999</v>
      </c>
      <c r="Q9" s="212">
        <v>0</v>
      </c>
      <c r="R9" s="212">
        <v>0</v>
      </c>
      <c r="S9" s="173">
        <f>_xll.qlMidSafe($O9,$P9)</f>
        <v>0.105</v>
      </c>
      <c r="T9" s="171"/>
      <c r="U9" s="211">
        <v>0.13</v>
      </c>
      <c r="V9" s="171"/>
      <c r="W9" s="231">
        <v>0.105</v>
      </c>
      <c r="X9" s="168" t="e">
        <f>_xll.qlSimpleQuoteSetValue(E9,W9/100,Trigger)</f>
        <v>#VALUE!</v>
      </c>
      <c r="Y9" s="140"/>
      <c r="Z9" s="4"/>
      <c r="AA9" s="205"/>
    </row>
    <row r="10" spans="1:27" ht="11.25" customHeight="1" x14ac:dyDescent="0.2">
      <c r="A10" s="79"/>
      <c r="B10" s="475">
        <v>6</v>
      </c>
      <c r="C10" s="480" t="s">
        <v>132</v>
      </c>
      <c r="D10" s="67" t="str">
        <f t="shared" si="0"/>
        <v>JPY6x9F_Quote</v>
      </c>
      <c r="E10" s="67" t="e">
        <f>_xll.qlSimpleQuote(D10,,RateTickValue,Permanent,Trigger,ObjectOverwrite)</f>
        <v>#NUM!</v>
      </c>
      <c r="F10" s="160" t="str">
        <f ca="1">_xll.ohRangeRetrieveError(E10)</f>
        <v>qlSimpleQuote - Cannot create object with ID 'JPY6x9F_Quote' in cell [JPY_Market.xlsx]FRA!R10C5 because an object with that ID already resides in cell [JPY_Market.xlsx]FRA!R10C5</v>
      </c>
      <c r="G10" s="12"/>
      <c r="I10" s="79"/>
      <c r="J10" s="175">
        <f t="shared" si="3"/>
        <v>9</v>
      </c>
      <c r="K10" s="214">
        <f t="shared" si="1"/>
        <v>6</v>
      </c>
      <c r="L10" s="214" t="s">
        <v>209</v>
      </c>
      <c r="M10" s="212" t="str">
        <f t="shared" si="2"/>
        <v>JPY6X9F</v>
      </c>
      <c r="N10" s="212" t="str">
        <v>JPY6X9F=ICAP</v>
      </c>
      <c r="O10" s="213">
        <v>0.1</v>
      </c>
      <c r="P10" s="213">
        <v>0.12</v>
      </c>
      <c r="Q10" s="212">
        <v>0</v>
      </c>
      <c r="R10" s="212">
        <v>0</v>
      </c>
      <c r="S10" s="173">
        <f>_xll.qlMidSafe($O10,$P10)</f>
        <v>0.11</v>
      </c>
      <c r="T10" s="171"/>
      <c r="U10" s="211">
        <v>0.13</v>
      </c>
      <c r="V10" s="171"/>
      <c r="W10" s="231">
        <v>0.11</v>
      </c>
      <c r="X10" s="168" t="e">
        <f>_xll.qlSimpleQuoteSetValue(E10,W10/100,Trigger)</f>
        <v>#VALUE!</v>
      </c>
      <c r="Y10" s="140"/>
      <c r="Z10" s="4"/>
      <c r="AA10" s="205"/>
    </row>
    <row r="11" spans="1:27" ht="11.25" customHeight="1" x14ac:dyDescent="0.2">
      <c r="A11" s="79"/>
      <c r="B11" s="475">
        <v>9</v>
      </c>
      <c r="C11" s="480" t="s">
        <v>283</v>
      </c>
      <c r="D11" s="67" t="str">
        <f t="shared" si="0"/>
        <v>JPY9x12F_Quote</v>
      </c>
      <c r="E11" s="67" t="e">
        <f>_xll.qlSimpleQuote(D11,,RateTickValue,Permanent,Trigger,ObjectOverwrite)</f>
        <v>#NUM!</v>
      </c>
      <c r="F11" s="160" t="str">
        <f ca="1">_xll.ohRangeRetrieveError(E11)</f>
        <v>qlSimpleQuote - Cannot create object with ID 'JPY9x12F_Quote' in cell [JPY_Market.xlsx]FRA!R11C5 because an object with that ID already resides in cell [JPY_Market.xlsx]FRA!R11C5</v>
      </c>
      <c r="G11" s="12"/>
      <c r="I11" s="79"/>
      <c r="J11" s="175">
        <f t="shared" si="3"/>
        <v>12</v>
      </c>
      <c r="K11" s="214">
        <f t="shared" si="1"/>
        <v>9</v>
      </c>
      <c r="L11" s="214" t="s">
        <v>209</v>
      </c>
      <c r="M11" s="212" t="str">
        <f t="shared" si="2"/>
        <v>JPY9X12F</v>
      </c>
      <c r="N11" s="212" t="str">
        <v>JPY9X12F=ICAP</v>
      </c>
      <c r="O11" s="213">
        <v>0.1</v>
      </c>
      <c r="P11" s="213">
        <v>0.12</v>
      </c>
      <c r="Q11" s="212">
        <v>0</v>
      </c>
      <c r="R11" s="212">
        <v>0</v>
      </c>
      <c r="S11" s="173">
        <f>_xll.qlMidSafe($O11,$P11)</f>
        <v>0.11</v>
      </c>
      <c r="T11" s="171"/>
      <c r="U11" s="211">
        <v>0.13</v>
      </c>
      <c r="V11" s="171"/>
      <c r="W11" s="231">
        <v>0.11</v>
      </c>
      <c r="X11" s="168" t="e">
        <f>_xll.qlSimpleQuoteSetValue(E11,W11/100,Trigger)</f>
        <v>#VALUE!</v>
      </c>
      <c r="Y11" s="140"/>
      <c r="Z11" s="4"/>
      <c r="AA11" s="205"/>
    </row>
    <row r="12" spans="1:27" ht="11.25" customHeight="1" x14ac:dyDescent="0.2">
      <c r="A12" s="79"/>
      <c r="B12" s="475">
        <v>12</v>
      </c>
      <c r="C12" s="480" t="s">
        <v>284</v>
      </c>
      <c r="D12" s="67" t="str">
        <f t="shared" si="0"/>
        <v>JPY12x15F_Quote</v>
      </c>
      <c r="E12" s="67" t="e">
        <f>_xll.qlSimpleQuote(D12,,RateTickValue,Permanent,Trigger,ObjectOverwrite)</f>
        <v>#NUM!</v>
      </c>
      <c r="F12" s="160" t="str">
        <f ca="1">_xll.ohRangeRetrieveError(E12)</f>
        <v>qlSimpleQuote - Cannot create object with ID 'JPY12x15F_Quote' in cell [JPY_Market.xlsx]FRA!R12C5 because an object with that ID already resides in cell [JPY_Market.xlsx]FRA!R12C5</v>
      </c>
      <c r="G12" s="12"/>
      <c r="I12" s="79"/>
      <c r="J12" s="175">
        <f t="shared" si="3"/>
        <v>15</v>
      </c>
      <c r="K12" s="214">
        <f t="shared" si="1"/>
        <v>12</v>
      </c>
      <c r="L12" s="214" t="s">
        <v>209</v>
      </c>
      <c r="M12" s="212" t="str">
        <f t="shared" si="2"/>
        <v>JPY12X15F</v>
      </c>
      <c r="N12" s="212" t="str">
        <v>JPY12X15F=ICAP</v>
      </c>
      <c r="O12" s="213">
        <v>0.09</v>
      </c>
      <c r="P12" s="213">
        <v>0.11000000000000001</v>
      </c>
      <c r="Q12" s="212">
        <v>0</v>
      </c>
      <c r="R12" s="212">
        <v>0</v>
      </c>
      <c r="S12" s="173">
        <f>_xll.qlMidSafe($O12,$P12)</f>
        <v>0.1</v>
      </c>
      <c r="T12" s="171"/>
      <c r="U12" s="211">
        <v>0.125</v>
      </c>
      <c r="V12" s="171"/>
      <c r="W12" s="231">
        <v>0.1</v>
      </c>
      <c r="X12" s="168" t="e">
        <f>_xll.qlSimpleQuoteSetValue(E12,W12/100,Trigger)</f>
        <v>#VALUE!</v>
      </c>
      <c r="Y12" s="140"/>
      <c r="Z12" s="4"/>
      <c r="AA12" s="205"/>
    </row>
    <row r="13" spans="1:27" ht="11.25" customHeight="1" x14ac:dyDescent="0.2">
      <c r="A13" s="79"/>
      <c r="B13" s="475">
        <v>15</v>
      </c>
      <c r="C13" s="480" t="s">
        <v>285</v>
      </c>
      <c r="D13" s="67" t="str">
        <f t="shared" si="0"/>
        <v>JPY15x18F_Quote</v>
      </c>
      <c r="E13" s="67" t="e">
        <f>_xll.qlSimpleQuote(D13,,RateTickValue,Permanent,Trigger,ObjectOverwrite)</f>
        <v>#NUM!</v>
      </c>
      <c r="F13" s="160" t="str">
        <f ca="1">_xll.ohRangeRetrieveError(E13)</f>
        <v>qlSimpleQuote - Cannot create object with ID 'JPY15x18F_Quote' in cell [JPY_Market.xlsx]FRA!R13C5 because an object with that ID already resides in cell [JPY_Market.xlsx]FRA!R13C5</v>
      </c>
      <c r="G13" s="12"/>
      <c r="I13" s="79"/>
      <c r="J13" s="175">
        <f t="shared" si="3"/>
        <v>18</v>
      </c>
      <c r="K13" s="214">
        <f t="shared" si="1"/>
        <v>15</v>
      </c>
      <c r="L13" s="214" t="s">
        <v>209</v>
      </c>
      <c r="M13" s="212" t="str">
        <f t="shared" si="2"/>
        <v>JPY15X18F</v>
      </c>
      <c r="N13" s="212" t="str">
        <v>JPY15X18F=ICAP</v>
      </c>
      <c r="O13" s="213">
        <v>0.1</v>
      </c>
      <c r="P13" s="213">
        <v>0.12</v>
      </c>
      <c r="Q13" s="212">
        <v>0</v>
      </c>
      <c r="R13" s="212">
        <v>0</v>
      </c>
      <c r="S13" s="173">
        <f>_xll.qlMidSafe($O13,$P13)</f>
        <v>0.11</v>
      </c>
      <c r="T13" s="171"/>
      <c r="U13" s="211">
        <v>0.125</v>
      </c>
      <c r="V13" s="171"/>
      <c r="W13" s="231">
        <v>0.11</v>
      </c>
      <c r="X13" s="168" t="e">
        <f>_xll.qlSimpleQuoteSetValue(E13,W13/100,Trigger)</f>
        <v>#VALUE!</v>
      </c>
      <c r="Y13" s="140"/>
      <c r="Z13" s="4"/>
      <c r="AA13" s="205"/>
    </row>
    <row r="14" spans="1:27" ht="11.25" customHeight="1" x14ac:dyDescent="0.2">
      <c r="A14" s="79"/>
      <c r="B14" s="475">
        <v>18</v>
      </c>
      <c r="C14" s="480" t="s">
        <v>286</v>
      </c>
      <c r="D14" s="67" t="str">
        <f t="shared" si="0"/>
        <v>JPY18x21F_Quote</v>
      </c>
      <c r="E14" s="67" t="e">
        <f>_xll.qlSimpleQuote(D14,,RateTickValue,Permanent,Trigger,ObjectOverwrite)</f>
        <v>#NUM!</v>
      </c>
      <c r="F14" s="160" t="str">
        <f ca="1">_xll.ohRangeRetrieveError(E14)</f>
        <v>qlSimpleQuote - Cannot create object with ID 'JPY18x21F_Quote' in cell [JPY_Market.xlsx]FRA!R14C5 because an object with that ID already resides in cell [JPY_Market.xlsx]FRA!R14C5</v>
      </c>
      <c r="G14" s="12"/>
      <c r="I14" s="79"/>
      <c r="J14" s="175">
        <f t="shared" si="3"/>
        <v>21</v>
      </c>
      <c r="K14" s="214">
        <f t="shared" si="1"/>
        <v>18</v>
      </c>
      <c r="L14" s="214" t="s">
        <v>209</v>
      </c>
      <c r="M14" s="212" t="str">
        <f t="shared" si="2"/>
        <v>JPY18X21F</v>
      </c>
      <c r="N14" s="212" t="str">
        <v>JPY18X21F=ICAP</v>
      </c>
      <c r="O14" s="213">
        <v>0.09</v>
      </c>
      <c r="P14" s="213">
        <v>0.11000000000000001</v>
      </c>
      <c r="Q14" s="212">
        <v>0</v>
      </c>
      <c r="R14" s="212">
        <v>0</v>
      </c>
      <c r="S14" s="173">
        <f>_xll.qlMidSafe($O14,$P14)</f>
        <v>0.1</v>
      </c>
      <c r="T14" s="171"/>
      <c r="U14" s="211">
        <v>0.125</v>
      </c>
      <c r="V14" s="171"/>
      <c r="W14" s="231">
        <v>0.1</v>
      </c>
      <c r="X14" s="168" t="e">
        <f>_xll.qlSimpleQuoteSetValue(E14,W14/100,Trigger)</f>
        <v>#VALUE!</v>
      </c>
      <c r="Y14" s="140"/>
      <c r="Z14" s="4"/>
      <c r="AA14" s="205"/>
    </row>
    <row r="15" spans="1:27" ht="11.25" customHeight="1" x14ac:dyDescent="0.2">
      <c r="A15" s="79"/>
      <c r="B15" s="475">
        <v>21</v>
      </c>
      <c r="C15" s="480" t="s">
        <v>287</v>
      </c>
      <c r="D15" s="67" t="str">
        <f t="shared" si="0"/>
        <v>JPY21x24F_Quote</v>
      </c>
      <c r="E15" s="67" t="e">
        <f>_xll.qlSimpleQuote(D15,,RateTickValue,Permanent,Trigger,ObjectOverwrite)</f>
        <v>#NUM!</v>
      </c>
      <c r="F15" s="160" t="str">
        <f ca="1">_xll.ohRangeRetrieveError(E15)</f>
        <v>qlSimpleQuote - Cannot create object with ID 'JPY21x24F_Quote' in cell [JPY_Market.xlsx]FRA!R15C5 because an object with that ID already resides in cell [JPY_Market.xlsx]FRA!R15C5</v>
      </c>
      <c r="G15" s="12"/>
      <c r="I15" s="79"/>
      <c r="J15" s="175">
        <f t="shared" si="3"/>
        <v>24</v>
      </c>
      <c r="K15" s="214">
        <f t="shared" si="1"/>
        <v>21</v>
      </c>
      <c r="L15" s="214" t="s">
        <v>209</v>
      </c>
      <c r="M15" s="212" t="str">
        <f t="shared" si="2"/>
        <v>JPY21X24F</v>
      </c>
      <c r="N15" s="212" t="str">
        <v>JPY21X24F=ICAP</v>
      </c>
      <c r="O15" s="213">
        <v>0.08</v>
      </c>
      <c r="P15" s="213">
        <v>0.1</v>
      </c>
      <c r="Q15" s="212">
        <v>0</v>
      </c>
      <c r="R15" s="212">
        <v>0</v>
      </c>
      <c r="S15" s="173">
        <f>_xll.qlMidSafe($O15,$P15)</f>
        <v>0.09</v>
      </c>
      <c r="T15" s="171"/>
      <c r="U15" s="211">
        <v>0.125</v>
      </c>
      <c r="V15" s="171"/>
      <c r="W15" s="231">
        <v>0.09</v>
      </c>
      <c r="X15" s="168" t="e">
        <f>_xll.qlSimpleQuoteSetValue(E15,W15/100,Trigger)</f>
        <v>#VALUE!</v>
      </c>
      <c r="Y15" s="140"/>
      <c r="Z15" s="4"/>
      <c r="AA15" s="205"/>
    </row>
    <row r="16" spans="1:27" ht="11.25" customHeight="1" x14ac:dyDescent="0.2">
      <c r="A16" s="79"/>
      <c r="B16" s="475">
        <v>1</v>
      </c>
      <c r="C16" s="480" t="str">
        <f t="shared" ref="C16:C24" si="4">"x"&amp;B16+6&amp;"F"</f>
        <v>x7F</v>
      </c>
      <c r="D16" s="67" t="str">
        <f t="shared" si="0"/>
        <v>JPY1x7F_Quote</v>
      </c>
      <c r="E16" s="67" t="e">
        <f>_xll.qlSimpleQuote(D16,,RateTickValue,Permanent,Trigger,ObjectOverwrite)</f>
        <v>#NUM!</v>
      </c>
      <c r="F16" s="160" t="str">
        <f ca="1">_xll.ohRangeRetrieveError(E16)</f>
        <v>qlSimpleQuote - Cannot create object with ID 'JPY1x7F_Quote' in cell [JPY_Market.xlsx]FRA!R16C5 because an object with that ID already resides in cell [JPY_Market.xlsx]FRA!R16C5</v>
      </c>
      <c r="G16" s="12"/>
      <c r="I16" s="79"/>
      <c r="J16" s="192">
        <f>K16+6</f>
        <v>7</v>
      </c>
      <c r="K16" s="218">
        <f t="shared" si="1"/>
        <v>1</v>
      </c>
      <c r="L16" s="218" t="s">
        <v>209</v>
      </c>
      <c r="M16" s="216" t="str">
        <f t="shared" si="2"/>
        <v>JPY1X7F</v>
      </c>
      <c r="N16" s="216" t="str">
        <v>JPY1X7F=ICAP</v>
      </c>
      <c r="O16" s="217">
        <v>0.13500000000000001</v>
      </c>
      <c r="P16" s="217">
        <v>0.155</v>
      </c>
      <c r="Q16" s="216">
        <v>0</v>
      </c>
      <c r="R16" s="216">
        <v>0</v>
      </c>
      <c r="S16" s="190">
        <f>_xll.qlMidSafe($O16,$P16)</f>
        <v>0.14500000000000002</v>
      </c>
      <c r="T16" s="171"/>
      <c r="U16" s="215">
        <v>0.17499999999999999</v>
      </c>
      <c r="V16" s="171"/>
      <c r="W16" s="238">
        <v>0.14500000000000002</v>
      </c>
      <c r="X16" s="187" t="e">
        <f>_xll.qlSimpleQuoteSetValue(E16,W16/100,Trigger)</f>
        <v>#VALUE!</v>
      </c>
      <c r="Y16" s="140"/>
      <c r="Z16" s="4"/>
      <c r="AA16" s="205"/>
    </row>
    <row r="17" spans="1:30" ht="11.25" customHeight="1" x14ac:dyDescent="0.2">
      <c r="A17" s="79"/>
      <c r="B17" s="475">
        <v>2</v>
      </c>
      <c r="C17" s="480" t="str">
        <f t="shared" si="4"/>
        <v>x8F</v>
      </c>
      <c r="D17" s="67" t="str">
        <f t="shared" si="0"/>
        <v>JPY2x8F_Quote</v>
      </c>
      <c r="E17" s="67" t="e">
        <f>_xll.qlSimpleQuote(D17,,RateTickValue,Permanent,Trigger,ObjectOverwrite)</f>
        <v>#NUM!</v>
      </c>
      <c r="F17" s="160" t="str">
        <f ca="1">_xll.ohRangeRetrieveError(E17)</f>
        <v>qlSimpleQuote - Cannot create object with ID 'JPY2x8F_Quote' in cell [JPY_Market.xlsx]FRA!R17C5 because an object with that ID already resides in cell [JPY_Market.xlsx]FRA!R17C5</v>
      </c>
      <c r="G17" s="12"/>
      <c r="I17" s="79"/>
      <c r="J17" s="175">
        <f t="shared" ref="J17:J24" si="5">K17+6</f>
        <v>8</v>
      </c>
      <c r="K17" s="214">
        <f t="shared" si="1"/>
        <v>2</v>
      </c>
      <c r="L17" s="214" t="s">
        <v>209</v>
      </c>
      <c r="M17" s="212" t="str">
        <f t="shared" si="2"/>
        <v>JPY2X8F</v>
      </c>
      <c r="N17" s="212" t="str">
        <v>JPY2X8F=ICAP</v>
      </c>
      <c r="O17" s="213">
        <v>0.13500000000000001</v>
      </c>
      <c r="P17" s="213">
        <v>0.155</v>
      </c>
      <c r="Q17" s="212">
        <v>0</v>
      </c>
      <c r="R17" s="212">
        <v>0</v>
      </c>
      <c r="S17" s="173">
        <f>_xll.qlMidSafe($O17,$P17)</f>
        <v>0.14500000000000002</v>
      </c>
      <c r="T17" s="171"/>
      <c r="U17" s="211">
        <v>0.17499999999999999</v>
      </c>
      <c r="V17" s="171"/>
      <c r="W17" s="231">
        <v>0.14500000000000002</v>
      </c>
      <c r="X17" s="168" t="e">
        <f>_xll.qlSimpleQuoteSetValue(E17,W17/100,Trigger)</f>
        <v>#VALUE!</v>
      </c>
      <c r="Y17" s="140"/>
      <c r="Z17" s="4"/>
      <c r="AA17" s="205"/>
    </row>
    <row r="18" spans="1:30" ht="11.25" customHeight="1" x14ac:dyDescent="0.2">
      <c r="A18" s="79"/>
      <c r="B18" s="475">
        <v>3</v>
      </c>
      <c r="C18" s="480" t="str">
        <f t="shared" si="4"/>
        <v>x9F</v>
      </c>
      <c r="D18" s="67" t="str">
        <f t="shared" si="0"/>
        <v>JPY3x9F_Quote</v>
      </c>
      <c r="E18" s="67" t="e">
        <f>_xll.qlSimpleQuote(D18,,RateTickValue,Permanent,Trigger,ObjectOverwrite)</f>
        <v>#NUM!</v>
      </c>
      <c r="F18" s="160" t="str">
        <f ca="1">_xll.ohRangeRetrieveError(E18)</f>
        <v>qlSimpleQuote - Cannot create object with ID 'JPY3x9F_Quote' in cell [JPY_Market.xlsx]FRA!R18C5 because an object with that ID already resides in cell [JPY_Market.xlsx]FRA!R18C5</v>
      </c>
      <c r="G18" s="12"/>
      <c r="I18" s="79"/>
      <c r="J18" s="175">
        <f t="shared" si="5"/>
        <v>9</v>
      </c>
      <c r="K18" s="214">
        <f t="shared" si="1"/>
        <v>3</v>
      </c>
      <c r="L18" s="214" t="s">
        <v>209</v>
      </c>
      <c r="M18" s="212" t="str">
        <f t="shared" si="2"/>
        <v>JPY3X9F</v>
      </c>
      <c r="N18" s="212" t="str">
        <v>JPY3X9F=ICAP</v>
      </c>
      <c r="O18" s="213">
        <v>0.13500000000000001</v>
      </c>
      <c r="P18" s="213">
        <v>0.155</v>
      </c>
      <c r="Q18" s="212">
        <v>0</v>
      </c>
      <c r="R18" s="212">
        <v>0</v>
      </c>
      <c r="S18" s="173">
        <f>_xll.qlMidSafe($O18,$P18)</f>
        <v>0.14500000000000002</v>
      </c>
      <c r="T18" s="171"/>
      <c r="U18" s="211">
        <v>0.17499999999999999</v>
      </c>
      <c r="V18" s="171"/>
      <c r="W18" s="231">
        <v>0.14500000000000002</v>
      </c>
      <c r="X18" s="168" t="e">
        <f>_xll.qlSimpleQuoteSetValue(E18,W18/100,Trigger)</f>
        <v>#VALUE!</v>
      </c>
      <c r="Y18" s="140"/>
      <c r="Z18" s="4"/>
      <c r="AA18" s="205"/>
    </row>
    <row r="19" spans="1:30" ht="11.25" customHeight="1" x14ac:dyDescent="0.2">
      <c r="A19" s="79"/>
      <c r="B19" s="475">
        <v>4</v>
      </c>
      <c r="C19" s="480" t="str">
        <f t="shared" si="4"/>
        <v>x10F</v>
      </c>
      <c r="D19" s="67" t="str">
        <f t="shared" si="0"/>
        <v>JPY4x10F_Quote</v>
      </c>
      <c r="E19" s="67" t="e">
        <f>_xll.qlSimpleQuote(D19,,RateTickValue,Permanent,Trigger,ObjectOverwrite)</f>
        <v>#NUM!</v>
      </c>
      <c r="F19" s="160" t="str">
        <f ca="1">_xll.ohRangeRetrieveError(E19)</f>
        <v>qlSimpleQuote - Cannot create object with ID 'JPY4x10F_Quote' in cell [JPY_Market.xlsx]FRA!R19C5 because an object with that ID already resides in cell [JPY_Market.xlsx]FRA!R19C5</v>
      </c>
      <c r="G19" s="12"/>
      <c r="I19" s="79"/>
      <c r="J19" s="175">
        <f t="shared" si="5"/>
        <v>10</v>
      </c>
      <c r="K19" s="214">
        <f t="shared" si="1"/>
        <v>4</v>
      </c>
      <c r="L19" s="214" t="s">
        <v>209</v>
      </c>
      <c r="M19" s="212" t="str">
        <f t="shared" si="2"/>
        <v>JPY4X10F</v>
      </c>
      <c r="N19" s="212" t="str">
        <v>JPY4X10F=ICAP</v>
      </c>
      <c r="O19" s="213">
        <v>0.13</v>
      </c>
      <c r="P19" s="213">
        <v>0.15</v>
      </c>
      <c r="Q19" s="212">
        <v>0</v>
      </c>
      <c r="R19" s="212">
        <v>0</v>
      </c>
      <c r="S19" s="173">
        <f>_xll.qlMidSafe($O19,$P19)</f>
        <v>0.14000000000000001</v>
      </c>
      <c r="T19" s="171"/>
      <c r="U19" s="211">
        <v>0.17499999999999999</v>
      </c>
      <c r="V19" s="171"/>
      <c r="W19" s="231">
        <v>0.14000000000000001</v>
      </c>
      <c r="X19" s="168" t="e">
        <f>_xll.qlSimpleQuoteSetValue(E19,W19/100,Trigger)</f>
        <v>#VALUE!</v>
      </c>
      <c r="Y19" s="140"/>
      <c r="Z19" s="4"/>
      <c r="AA19" s="205"/>
    </row>
    <row r="20" spans="1:30" ht="11.25" customHeight="1" x14ac:dyDescent="0.2">
      <c r="A20" s="79"/>
      <c r="B20" s="475">
        <v>5</v>
      </c>
      <c r="C20" s="480" t="str">
        <f t="shared" si="4"/>
        <v>x11F</v>
      </c>
      <c r="D20" s="67" t="str">
        <f t="shared" si="0"/>
        <v>JPY5x11F_Quote</v>
      </c>
      <c r="E20" s="67" t="e">
        <f>_xll.qlSimpleQuote(D20,,RateTickValue,Permanent,Trigger,ObjectOverwrite)</f>
        <v>#NUM!</v>
      </c>
      <c r="F20" s="160" t="str">
        <f ca="1">_xll.ohRangeRetrieveError(E20)</f>
        <v>qlSimpleQuote - Cannot create object with ID 'JPY5x11F_Quote' in cell [JPY_Market.xlsx]FRA!R20C5 because an object with that ID already resides in cell [JPY_Market.xlsx]FRA!R20C5</v>
      </c>
      <c r="G20" s="12"/>
      <c r="I20" s="79"/>
      <c r="J20" s="175">
        <f t="shared" si="5"/>
        <v>11</v>
      </c>
      <c r="K20" s="214">
        <f t="shared" si="1"/>
        <v>5</v>
      </c>
      <c r="L20" s="214" t="s">
        <v>209</v>
      </c>
      <c r="M20" s="212" t="str">
        <f t="shared" si="2"/>
        <v>JPY5X11F</v>
      </c>
      <c r="N20" s="212" t="str">
        <v>JPY5X11F=ICAP</v>
      </c>
      <c r="O20" s="213">
        <v>0.13</v>
      </c>
      <c r="P20" s="213">
        <v>0.15</v>
      </c>
      <c r="Q20" s="212">
        <v>0</v>
      </c>
      <c r="R20" s="212">
        <v>0</v>
      </c>
      <c r="S20" s="173">
        <f>_xll.qlMidSafe($O20,$P20)</f>
        <v>0.14000000000000001</v>
      </c>
      <c r="T20" s="171"/>
      <c r="U20" s="211">
        <v>0.16999999999999998</v>
      </c>
      <c r="V20" s="171"/>
      <c r="W20" s="231">
        <v>0.14000000000000001</v>
      </c>
      <c r="X20" s="168" t="e">
        <f>_xll.qlSimpleQuoteSetValue(E20,W20/100,Trigger)</f>
        <v>#VALUE!</v>
      </c>
      <c r="Y20" s="140"/>
      <c r="Z20" s="4"/>
      <c r="AA20" s="205"/>
    </row>
    <row r="21" spans="1:30" ht="11.25" customHeight="1" x14ac:dyDescent="0.2">
      <c r="A21" s="79"/>
      <c r="B21" s="475">
        <v>6</v>
      </c>
      <c r="C21" s="480" t="str">
        <f t="shared" si="4"/>
        <v>x12F</v>
      </c>
      <c r="D21" s="67" t="str">
        <f t="shared" si="0"/>
        <v>JPY6x12F_Quote</v>
      </c>
      <c r="E21" s="67" t="e">
        <f>_xll.qlSimpleQuote(D21,,RateTickValue,Permanent,Trigger,ObjectOverwrite)</f>
        <v>#NUM!</v>
      </c>
      <c r="F21" s="160" t="str">
        <f ca="1">_xll.ohRangeRetrieveError(E21)</f>
        <v>qlSimpleQuote - Cannot create object with ID 'JPY6x12F_Quote' in cell [JPY_Market.xlsx]FRA!R21C5 because an object with that ID already resides in cell [JPY_Market.xlsx]FRA!R21C5</v>
      </c>
      <c r="G21" s="12"/>
      <c r="I21" s="79"/>
      <c r="J21" s="175">
        <f t="shared" si="5"/>
        <v>12</v>
      </c>
      <c r="K21" s="214">
        <f t="shared" si="1"/>
        <v>6</v>
      </c>
      <c r="L21" s="214" t="s">
        <v>209</v>
      </c>
      <c r="M21" s="212" t="str">
        <f t="shared" si="2"/>
        <v>JPY6X12F</v>
      </c>
      <c r="N21" s="212" t="str">
        <v>JPY6X12F=ICAP</v>
      </c>
      <c r="O21" s="213">
        <v>0.13</v>
      </c>
      <c r="P21" s="213">
        <v>0.15</v>
      </c>
      <c r="Q21" s="212">
        <v>0</v>
      </c>
      <c r="R21" s="212">
        <v>0</v>
      </c>
      <c r="S21" s="173">
        <f>_xll.qlMidSafe($O21,$P21)</f>
        <v>0.14000000000000001</v>
      </c>
      <c r="T21" s="171"/>
      <c r="U21" s="211">
        <v>0.16999999999999998</v>
      </c>
      <c r="V21" s="171"/>
      <c r="W21" s="231">
        <v>0.14000000000000001</v>
      </c>
      <c r="X21" s="168" t="e">
        <f>_xll.qlSimpleQuoteSetValue(E21,W21/100,Trigger)</f>
        <v>#VALUE!</v>
      </c>
      <c r="Y21" s="140"/>
      <c r="Z21" s="4"/>
      <c r="AA21" s="205"/>
    </row>
    <row r="22" spans="1:30" ht="11.25" customHeight="1" x14ac:dyDescent="0.2">
      <c r="A22" s="79"/>
      <c r="B22" s="475">
        <v>9</v>
      </c>
      <c r="C22" s="480" t="str">
        <f t="shared" si="4"/>
        <v>x15F</v>
      </c>
      <c r="D22" s="67" t="str">
        <f t="shared" si="0"/>
        <v>JPY9x15F_Quote</v>
      </c>
      <c r="E22" s="67" t="e">
        <f>_xll.qlSimpleQuote(D22,,RateTickValue,Permanent,Trigger,ObjectOverwrite)</f>
        <v>#NUM!</v>
      </c>
      <c r="F22" s="160" t="str">
        <f ca="1">_xll.ohRangeRetrieveError(E22)</f>
        <v>qlSimpleQuote - Cannot create object with ID 'JPY9x15F_Quote' in cell [JPY_Market.xlsx]FRA!R22C5 because an object with that ID already resides in cell [JPY_Market.xlsx]FRA!R22C5</v>
      </c>
      <c r="G22" s="12"/>
      <c r="I22" s="79"/>
      <c r="J22" s="175">
        <f t="shared" si="5"/>
        <v>15</v>
      </c>
      <c r="K22" s="214">
        <f t="shared" si="1"/>
        <v>9</v>
      </c>
      <c r="L22" s="214" t="s">
        <v>209</v>
      </c>
      <c r="M22" s="212" t="str">
        <f t="shared" si="2"/>
        <v>JPY9X15F</v>
      </c>
      <c r="N22" s="212" t="str">
        <v>JPY9X15F=ICAP</v>
      </c>
      <c r="O22" s="213" t="s">
        <v>190</v>
      </c>
      <c r="P22" s="213" t="s">
        <v>190</v>
      </c>
      <c r="Q22" s="212" t="s">
        <v>190</v>
      </c>
      <c r="R22" s="212" t="s">
        <v>190</v>
      </c>
      <c r="S22" s="173" t="e">
        <f>_xll.qlMidSafe($O22,$P22)</f>
        <v>#NUM!</v>
      </c>
      <c r="T22" s="171"/>
      <c r="U22" s="211" t="e">
        <v>#NUM!</v>
      </c>
      <c r="V22" s="171"/>
      <c r="W22" s="231" t="e">
        <v>#NUM!</v>
      </c>
      <c r="X22" s="168" t="e">
        <f>_xll.qlSimpleQuoteSetValue(E22,W22/100,Trigger)</f>
        <v>#VALUE!</v>
      </c>
      <c r="Y22" s="140"/>
      <c r="Z22" s="4"/>
      <c r="AA22" s="205"/>
    </row>
    <row r="23" spans="1:30" ht="11.25" customHeight="1" x14ac:dyDescent="0.25">
      <c r="A23" s="79"/>
      <c r="B23" s="475">
        <v>12</v>
      </c>
      <c r="C23" s="480" t="str">
        <f t="shared" si="4"/>
        <v>x18F</v>
      </c>
      <c r="D23" s="67" t="str">
        <f t="shared" si="0"/>
        <v>JPY12x18F_Quote</v>
      </c>
      <c r="E23" s="67" t="e">
        <f>_xll.qlSimpleQuote(D23,,RateTickValue,Permanent,Trigger,ObjectOverwrite)</f>
        <v>#NUM!</v>
      </c>
      <c r="F23" s="160" t="str">
        <f ca="1">_xll.ohRangeRetrieveError(E23)</f>
        <v>qlSimpleQuote - Cannot create object with ID 'JPY12x18F_Quote' in cell [JPY_Market.xlsx]FRA!R23C5 because an object with that ID already resides in cell [JPY_Market.xlsx]FRA!R23C5</v>
      </c>
      <c r="G23" s="12"/>
      <c r="I23" s="79"/>
      <c r="J23" s="175">
        <f t="shared" si="5"/>
        <v>18</v>
      </c>
      <c r="K23" s="214">
        <f t="shared" si="1"/>
        <v>12</v>
      </c>
      <c r="L23" s="214" t="s">
        <v>209</v>
      </c>
      <c r="M23" s="212" t="str">
        <f t="shared" si="2"/>
        <v>JPY12X18F</v>
      </c>
      <c r="N23" s="212" t="str">
        <v>JPY12X18F=ICAP</v>
      </c>
      <c r="O23" s="213">
        <v>0.125</v>
      </c>
      <c r="P23" s="213">
        <v>0.14499999999999999</v>
      </c>
      <c r="Q23" s="212">
        <v>0</v>
      </c>
      <c r="R23" s="212">
        <v>0</v>
      </c>
      <c r="S23" s="173">
        <f>_xll.qlMidSafe($O23,$P23)</f>
        <v>0.13500000000000001</v>
      </c>
      <c r="T23" s="171"/>
      <c r="U23" s="211">
        <v>0.16999999999999998</v>
      </c>
      <c r="V23" s="171"/>
      <c r="W23" s="231">
        <v>0.13500000000000001</v>
      </c>
      <c r="X23" s="168" t="e">
        <f>_xll.qlSimpleQuoteSetValue(E23,W23/100,Trigger)</f>
        <v>#VALUE!</v>
      </c>
      <c r="Y23" s="140"/>
      <c r="Z23" s="4"/>
      <c r="AA23" s="205"/>
      <c r="AD23"/>
    </row>
    <row r="24" spans="1:30" ht="11.25" customHeight="1" x14ac:dyDescent="0.2">
      <c r="A24" s="79"/>
      <c r="B24" s="475">
        <v>18</v>
      </c>
      <c r="C24" s="480" t="str">
        <f t="shared" si="4"/>
        <v>x24F</v>
      </c>
      <c r="D24" s="67" t="str">
        <f t="shared" si="0"/>
        <v>JPY18x24F_Quote</v>
      </c>
      <c r="E24" s="67" t="e">
        <f>_xll.qlSimpleQuote(D24,,RateTickValue,Permanent,Trigger,ObjectOverwrite)</f>
        <v>#NUM!</v>
      </c>
      <c r="F24" s="160" t="str">
        <f ca="1">_xll.ohRangeRetrieveError(E24)</f>
        <v>qlSimpleQuote - Cannot create object with ID 'JPY18x24F_Quote' in cell [JPY_Market.xlsx]FRA!R24C5 because an object with that ID already resides in cell [JPY_Market.xlsx]FRA!R24C5</v>
      </c>
      <c r="G24" s="12"/>
      <c r="I24" s="79"/>
      <c r="J24" s="186">
        <f t="shared" si="5"/>
        <v>24</v>
      </c>
      <c r="K24" s="210">
        <f t="shared" si="1"/>
        <v>18</v>
      </c>
      <c r="L24" s="210" t="s">
        <v>209</v>
      </c>
      <c r="M24" s="208" t="str">
        <f t="shared" si="2"/>
        <v>JPY18X24F</v>
      </c>
      <c r="N24" s="208" t="str">
        <v>JPY18X24F=ICAP</v>
      </c>
      <c r="O24" s="209">
        <v>0.12</v>
      </c>
      <c r="P24" s="209">
        <v>0.13999999999999999</v>
      </c>
      <c r="Q24" s="208">
        <v>0</v>
      </c>
      <c r="R24" s="208">
        <v>0</v>
      </c>
      <c r="S24" s="184">
        <f>_xll.qlMidSafe($O24,$P24)</f>
        <v>0.13</v>
      </c>
      <c r="T24" s="171"/>
      <c r="U24" s="207">
        <v>0.16999999999999998</v>
      </c>
      <c r="V24" s="171"/>
      <c r="W24" s="224">
        <v>0.13</v>
      </c>
      <c r="X24" s="181" t="e">
        <f>_xll.qlSimpleQuoteSetValue(E24,W24/100,Trigger)</f>
        <v>#VALUE!</v>
      </c>
      <c r="Y24" s="140"/>
      <c r="Z24" s="4"/>
      <c r="AA24" s="205"/>
    </row>
    <row r="25" spans="1:30" ht="11.25" customHeight="1" x14ac:dyDescent="0.2">
      <c r="A25" s="79"/>
      <c r="B25" s="475">
        <v>1</v>
      </c>
      <c r="C25" s="480" t="str">
        <f>"x"&amp;B25+12&amp;"F"</f>
        <v>x13F</v>
      </c>
      <c r="D25" s="67" t="str">
        <f t="shared" si="0"/>
        <v>JPY1x13F_Quote</v>
      </c>
      <c r="E25" s="67" t="e">
        <f>_xll.qlSimpleQuote(D25,,RateTickValue,Permanent,Trigger,ObjectOverwrite)</f>
        <v>#NUM!</v>
      </c>
      <c r="F25" s="160" t="str">
        <f ca="1">_xll.ohRangeRetrieveError(E25)</f>
        <v>qlSimpleQuote - Cannot create object with ID 'JPY1x13F_Quote' in cell [JPY_Market.xlsx]FRA!R25C5 because an object with that ID already resides in cell [JPY_Market.xlsx]FRA!R25C5</v>
      </c>
      <c r="G25" s="12"/>
      <c r="I25" s="79"/>
      <c r="J25" s="192">
        <f>K25+12</f>
        <v>13</v>
      </c>
      <c r="K25" s="218">
        <f t="shared" si="1"/>
        <v>1</v>
      </c>
      <c r="L25" s="218" t="s">
        <v>209</v>
      </c>
      <c r="M25" s="216" t="str">
        <f t="shared" si="2"/>
        <v>JPY1X13F</v>
      </c>
      <c r="N25" s="212" t="str">
        <v>JPY1X13F=ICAP</v>
      </c>
      <c r="O25" s="217" t="s">
        <v>190</v>
      </c>
      <c r="P25" s="217" t="s">
        <v>190</v>
      </c>
      <c r="Q25" s="216" t="s">
        <v>190</v>
      </c>
      <c r="R25" s="216" t="s">
        <v>190</v>
      </c>
      <c r="S25" s="190" t="e">
        <f>_xll.qlMidSafe($O25,$P25)</f>
        <v>#NUM!</v>
      </c>
      <c r="T25" s="171"/>
      <c r="U25" s="215" t="e">
        <v>#NUM!</v>
      </c>
      <c r="V25" s="171"/>
      <c r="W25" s="238" t="e">
        <v>#NUM!</v>
      </c>
      <c r="X25" s="187" t="e">
        <f>_xll.qlSimpleQuoteSetValue(E25,W25/100,Trigger)</f>
        <v>#VALUE!</v>
      </c>
      <c r="Y25" s="140"/>
      <c r="Z25" s="4"/>
      <c r="AA25" s="205"/>
    </row>
    <row r="26" spans="1:30" ht="11.25" customHeight="1" x14ac:dyDescent="0.2">
      <c r="A26" s="79"/>
      <c r="B26" s="475">
        <v>2</v>
      </c>
      <c r="C26" s="480" t="str">
        <f t="shared" ref="C26:C36" si="6">"x"&amp;B26+12&amp;"F"</f>
        <v>x14F</v>
      </c>
      <c r="D26" s="67" t="str">
        <f t="shared" si="0"/>
        <v>JPY2x14F_Quote</v>
      </c>
      <c r="E26" s="67" t="e">
        <f>_xll.qlSimpleQuote(D26,,RateTickValue,Permanent,Trigger,ObjectOverwrite)</f>
        <v>#NUM!</v>
      </c>
      <c r="F26" s="160" t="str">
        <f ca="1">_xll.ohRangeRetrieveError(E26)</f>
        <v>qlSimpleQuote - Cannot create object with ID 'JPY2x14F_Quote' in cell [JPY_Market.xlsx]FRA!R26C5 because an object with that ID already resides in cell [JPY_Market.xlsx]FRA!R26C5</v>
      </c>
      <c r="G26" s="12"/>
      <c r="I26" s="79"/>
      <c r="J26" s="175">
        <f t="shared" ref="J26:J36" si="7">K26+12</f>
        <v>14</v>
      </c>
      <c r="K26" s="214">
        <f t="shared" si="1"/>
        <v>2</v>
      </c>
      <c r="L26" s="214" t="s">
        <v>209</v>
      </c>
      <c r="M26" s="212" t="str">
        <f t="shared" si="2"/>
        <v>JPY2X14F</v>
      </c>
      <c r="N26" s="212" t="str">
        <v>JPY2X14F=ICAP</v>
      </c>
      <c r="O26" s="213" t="s">
        <v>190</v>
      </c>
      <c r="P26" s="213" t="s">
        <v>190</v>
      </c>
      <c r="Q26" s="212" t="s">
        <v>190</v>
      </c>
      <c r="R26" s="212" t="s">
        <v>190</v>
      </c>
      <c r="S26" s="173" t="e">
        <f>_xll.qlMidSafe($O26,$P26)</f>
        <v>#NUM!</v>
      </c>
      <c r="T26" s="171"/>
      <c r="U26" s="211" t="e">
        <v>#NUM!</v>
      </c>
      <c r="V26" s="171"/>
      <c r="W26" s="231" t="e">
        <v>#NUM!</v>
      </c>
      <c r="X26" s="168" t="e">
        <f>_xll.qlSimpleQuoteSetValue(E26,W26/100,Trigger)</f>
        <v>#VALUE!</v>
      </c>
      <c r="Y26" s="140"/>
      <c r="Z26" s="4"/>
      <c r="AA26" s="205"/>
    </row>
    <row r="27" spans="1:30" ht="11.25" customHeight="1" x14ac:dyDescent="0.2">
      <c r="A27" s="79"/>
      <c r="B27" s="475">
        <v>3</v>
      </c>
      <c r="C27" s="480" t="str">
        <f t="shared" si="6"/>
        <v>x15F</v>
      </c>
      <c r="D27" s="67" t="str">
        <f t="shared" si="0"/>
        <v>JPY3x15F_Quote</v>
      </c>
      <c r="E27" s="67" t="e">
        <f>_xll.qlSimpleQuote(D27,,RateTickValue,Permanent,Trigger,ObjectOverwrite)</f>
        <v>#NUM!</v>
      </c>
      <c r="F27" s="160" t="str">
        <f ca="1">_xll.ohRangeRetrieveError(E27)</f>
        <v>qlSimpleQuote - Cannot create object with ID 'JPY3x15F_Quote' in cell [JPY_Market.xlsx]FRA!R27C5 because an object with that ID already resides in cell [JPY_Market.xlsx]FRA!R27C5</v>
      </c>
      <c r="G27" s="12"/>
      <c r="I27" s="79"/>
      <c r="J27" s="175">
        <f t="shared" si="7"/>
        <v>15</v>
      </c>
      <c r="K27" s="214">
        <f t="shared" si="1"/>
        <v>3</v>
      </c>
      <c r="L27" s="214" t="s">
        <v>209</v>
      </c>
      <c r="M27" s="212" t="str">
        <f t="shared" si="2"/>
        <v>JPY3X15F</v>
      </c>
      <c r="N27" s="212" t="str">
        <v>JPY3X15F=ICAP</v>
      </c>
      <c r="O27" s="213" t="s">
        <v>190</v>
      </c>
      <c r="P27" s="213" t="s">
        <v>190</v>
      </c>
      <c r="Q27" s="212" t="s">
        <v>190</v>
      </c>
      <c r="R27" s="212" t="s">
        <v>190</v>
      </c>
      <c r="S27" s="173" t="e">
        <f>_xll.qlMidSafe($O27,$P27)</f>
        <v>#NUM!</v>
      </c>
      <c r="T27" s="171"/>
      <c r="U27" s="211" t="e">
        <v>#NUM!</v>
      </c>
      <c r="V27" s="171"/>
      <c r="W27" s="231" t="e">
        <v>#NUM!</v>
      </c>
      <c r="X27" s="168" t="e">
        <f>_xll.qlSimpleQuoteSetValue(E27,W27/100,Trigger)</f>
        <v>#VALUE!</v>
      </c>
      <c r="Y27" s="140"/>
    </row>
    <row r="28" spans="1:30" ht="11.25" customHeight="1" x14ac:dyDescent="0.2">
      <c r="A28" s="79"/>
      <c r="B28" s="475">
        <v>4</v>
      </c>
      <c r="C28" s="480" t="str">
        <f t="shared" si="6"/>
        <v>x16F</v>
      </c>
      <c r="D28" s="67" t="str">
        <f t="shared" si="0"/>
        <v>JPY4x16F_Quote</v>
      </c>
      <c r="E28" s="67" t="e">
        <f>_xll.qlSimpleQuote(D28,,RateTickValue,Permanent,Trigger,ObjectOverwrite)</f>
        <v>#NUM!</v>
      </c>
      <c r="F28" s="160" t="str">
        <f ca="1">_xll.ohRangeRetrieveError(E28)</f>
        <v>qlSimpleQuote - Cannot create object with ID 'JPY4x16F_Quote' in cell [JPY_Market.xlsx]FRA!R28C5 because an object with that ID already resides in cell [JPY_Market.xlsx]FRA!R28C5</v>
      </c>
      <c r="G28" s="12"/>
      <c r="I28" s="79"/>
      <c r="J28" s="175">
        <f t="shared" si="7"/>
        <v>16</v>
      </c>
      <c r="K28" s="214">
        <f t="shared" si="1"/>
        <v>4</v>
      </c>
      <c r="L28" s="214" t="s">
        <v>209</v>
      </c>
      <c r="M28" s="212" t="str">
        <f t="shared" si="2"/>
        <v>JPY4X16F</v>
      </c>
      <c r="N28" s="212" t="str">
        <v>JPY4X16F=ICAP</v>
      </c>
      <c r="O28" s="213" t="s">
        <v>190</v>
      </c>
      <c r="P28" s="213" t="s">
        <v>190</v>
      </c>
      <c r="Q28" s="212" t="s">
        <v>190</v>
      </c>
      <c r="R28" s="212" t="s">
        <v>190</v>
      </c>
      <c r="S28" s="173" t="e">
        <f>_xll.qlMidSafe($O28,$P28)</f>
        <v>#NUM!</v>
      </c>
      <c r="T28" s="171"/>
      <c r="U28" s="211" t="e">
        <v>#NUM!</v>
      </c>
      <c r="V28" s="171"/>
      <c r="W28" s="231" t="e">
        <v>#NUM!</v>
      </c>
      <c r="X28" s="168" t="e">
        <f>_xll.qlSimpleQuoteSetValue(E28,W28/100,Trigger)</f>
        <v>#VALUE!</v>
      </c>
      <c r="Y28" s="140"/>
    </row>
    <row r="29" spans="1:30" ht="11.25" customHeight="1" x14ac:dyDescent="0.2">
      <c r="A29" s="79"/>
      <c r="B29" s="475">
        <v>5</v>
      </c>
      <c r="C29" s="480" t="str">
        <f t="shared" si="6"/>
        <v>x17F</v>
      </c>
      <c r="D29" s="67" t="str">
        <f t="shared" si="0"/>
        <v>JPY5x17F_Quote</v>
      </c>
      <c r="E29" s="67" t="e">
        <f>_xll.qlSimpleQuote(D29,,RateTickValue,Permanent,Trigger,ObjectOverwrite)</f>
        <v>#NUM!</v>
      </c>
      <c r="F29" s="160" t="str">
        <f ca="1">_xll.ohRangeRetrieveError(E29)</f>
        <v>qlSimpleQuote - Cannot create object with ID 'JPY5x17F_Quote' in cell [JPY_Market.xlsx]FRA!R29C5 because an object with that ID already resides in cell [JPY_Market.xlsx]FRA!R29C5</v>
      </c>
      <c r="G29" s="12"/>
      <c r="I29" s="79"/>
      <c r="J29" s="175">
        <f t="shared" si="7"/>
        <v>17</v>
      </c>
      <c r="K29" s="214">
        <f t="shared" si="1"/>
        <v>5</v>
      </c>
      <c r="L29" s="214" t="s">
        <v>209</v>
      </c>
      <c r="M29" s="212" t="str">
        <f t="shared" si="2"/>
        <v>JPY5X17F</v>
      </c>
      <c r="N29" s="212" t="str">
        <v>JPY5X17F=ICAP</v>
      </c>
      <c r="O29" s="213" t="s">
        <v>190</v>
      </c>
      <c r="P29" s="213" t="s">
        <v>190</v>
      </c>
      <c r="Q29" s="212" t="s">
        <v>190</v>
      </c>
      <c r="R29" s="212" t="s">
        <v>190</v>
      </c>
      <c r="S29" s="173" t="e">
        <f>_xll.qlMidSafe($O29,$P29)</f>
        <v>#NUM!</v>
      </c>
      <c r="T29" s="171"/>
      <c r="U29" s="211" t="e">
        <v>#NUM!</v>
      </c>
      <c r="V29" s="171"/>
      <c r="W29" s="231" t="e">
        <v>#NUM!</v>
      </c>
      <c r="X29" s="168" t="e">
        <f>_xll.qlSimpleQuoteSetValue(E29,W29/100,Trigger)</f>
        <v>#VALUE!</v>
      </c>
      <c r="Y29" s="140"/>
    </row>
    <row r="30" spans="1:30" ht="11.25" customHeight="1" x14ac:dyDescent="0.2">
      <c r="A30" s="79"/>
      <c r="B30" s="475">
        <v>6</v>
      </c>
      <c r="C30" s="480" t="str">
        <f t="shared" si="6"/>
        <v>x18F</v>
      </c>
      <c r="D30" s="67" t="str">
        <f t="shared" si="0"/>
        <v>JPY6x18F_Quote</v>
      </c>
      <c r="E30" s="67" t="e">
        <f>_xll.qlSimpleQuote(D30,,RateTickValue,Permanent,Trigger,ObjectOverwrite)</f>
        <v>#NUM!</v>
      </c>
      <c r="F30" s="160" t="str">
        <f ca="1">_xll.ohRangeRetrieveError(E30)</f>
        <v>qlSimpleQuote - Cannot create object with ID 'JPY6x18F_Quote' in cell [JPY_Market.xlsx]FRA!R30C5 because an object with that ID already resides in cell [JPY_Market.xlsx]FRA!R30C5</v>
      </c>
      <c r="G30" s="12"/>
      <c r="I30" s="79"/>
      <c r="J30" s="175">
        <f t="shared" si="7"/>
        <v>18</v>
      </c>
      <c r="K30" s="214">
        <f t="shared" si="1"/>
        <v>6</v>
      </c>
      <c r="L30" s="214" t="s">
        <v>209</v>
      </c>
      <c r="M30" s="212" t="str">
        <f t="shared" si="2"/>
        <v>JPY6X18F</v>
      </c>
      <c r="N30" s="212" t="str">
        <v>JPY6X18F=ICAP</v>
      </c>
      <c r="O30" s="213" t="s">
        <v>190</v>
      </c>
      <c r="P30" s="213" t="s">
        <v>190</v>
      </c>
      <c r="Q30" s="212" t="s">
        <v>190</v>
      </c>
      <c r="R30" s="212" t="s">
        <v>190</v>
      </c>
      <c r="S30" s="173" t="e">
        <f>_xll.qlMidSafe($O30,$P30)</f>
        <v>#NUM!</v>
      </c>
      <c r="T30" s="171"/>
      <c r="U30" s="211" t="e">
        <v>#NUM!</v>
      </c>
      <c r="V30" s="171"/>
      <c r="W30" s="231" t="e">
        <v>#NUM!</v>
      </c>
      <c r="X30" s="168" t="e">
        <f>_xll.qlSimpleQuoteSetValue(E30,W30/100,Trigger)</f>
        <v>#VALUE!</v>
      </c>
      <c r="Y30" s="140"/>
    </row>
    <row r="31" spans="1:30" ht="11.25" customHeight="1" x14ac:dyDescent="0.2">
      <c r="A31" s="79"/>
      <c r="B31" s="475">
        <v>7</v>
      </c>
      <c r="C31" s="480" t="str">
        <f t="shared" si="6"/>
        <v>x19F</v>
      </c>
      <c r="D31" s="67" t="str">
        <f t="shared" si="0"/>
        <v>JPY7x19F_Quote</v>
      </c>
      <c r="E31" s="67" t="e">
        <f>_xll.qlSimpleQuote(D31,,RateTickValue,Permanent,Trigger,ObjectOverwrite)</f>
        <v>#NUM!</v>
      </c>
      <c r="F31" s="160" t="str">
        <f ca="1">_xll.ohRangeRetrieveError(E31)</f>
        <v>qlSimpleQuote - Cannot create object with ID 'JPY7x19F_Quote' in cell [JPY_Market.xlsx]FRA!R31C5 because an object with that ID already resides in cell [JPY_Market.xlsx]FRA!R31C5</v>
      </c>
      <c r="G31" s="12"/>
      <c r="I31" s="79"/>
      <c r="J31" s="175">
        <f t="shared" si="7"/>
        <v>19</v>
      </c>
      <c r="K31" s="214">
        <f t="shared" si="1"/>
        <v>7</v>
      </c>
      <c r="L31" s="214" t="s">
        <v>209</v>
      </c>
      <c r="M31" s="212" t="str">
        <f t="shared" si="2"/>
        <v>JPY7X19F</v>
      </c>
      <c r="N31" s="212" t="str">
        <v>JPY7X19F=ICAP</v>
      </c>
      <c r="O31" s="213" t="s">
        <v>190</v>
      </c>
      <c r="P31" s="213" t="s">
        <v>190</v>
      </c>
      <c r="Q31" s="212" t="s">
        <v>190</v>
      </c>
      <c r="R31" s="212" t="s">
        <v>190</v>
      </c>
      <c r="S31" s="173" t="e">
        <f>_xll.qlMidSafe($O31,$P31)</f>
        <v>#NUM!</v>
      </c>
      <c r="T31" s="171"/>
      <c r="U31" s="211" t="e">
        <v>#NUM!</v>
      </c>
      <c r="V31" s="171"/>
      <c r="W31" s="231" t="e">
        <v>#NUM!</v>
      </c>
      <c r="X31" s="168" t="e">
        <f>_xll.qlSimpleQuoteSetValue(E31,W31/100,Trigger)</f>
        <v>#VALUE!</v>
      </c>
      <c r="Y31" s="140"/>
    </row>
    <row r="32" spans="1:30" ht="11.25" customHeight="1" x14ac:dyDescent="0.2">
      <c r="A32" s="79"/>
      <c r="B32" s="475">
        <v>8</v>
      </c>
      <c r="C32" s="480" t="str">
        <f t="shared" si="6"/>
        <v>x20F</v>
      </c>
      <c r="D32" s="67" t="str">
        <f t="shared" si="0"/>
        <v>JPY8x20F_Quote</v>
      </c>
      <c r="E32" s="67" t="e">
        <f>_xll.qlSimpleQuote(D32,,RateTickValue,Permanent,Trigger,ObjectOverwrite)</f>
        <v>#NUM!</v>
      </c>
      <c r="F32" s="160" t="str">
        <f ca="1">_xll.ohRangeRetrieveError(E32)</f>
        <v>qlSimpleQuote - Cannot create object with ID 'JPY8x20F_Quote' in cell [JPY_Market.xlsx]FRA!R32C5 because an object with that ID already resides in cell [JPY_Market.xlsx]FRA!R32C5</v>
      </c>
      <c r="G32" s="12"/>
      <c r="I32" s="79"/>
      <c r="J32" s="175">
        <f t="shared" si="7"/>
        <v>20</v>
      </c>
      <c r="K32" s="214">
        <f t="shared" si="1"/>
        <v>8</v>
      </c>
      <c r="L32" s="214" t="s">
        <v>209</v>
      </c>
      <c r="M32" s="212" t="str">
        <f t="shared" si="2"/>
        <v>JPY8X20F</v>
      </c>
      <c r="N32" s="212" t="str">
        <v>JPY8X20F=ICAP</v>
      </c>
      <c r="O32" s="213" t="s">
        <v>190</v>
      </c>
      <c r="P32" s="213" t="s">
        <v>190</v>
      </c>
      <c r="Q32" s="212" t="s">
        <v>190</v>
      </c>
      <c r="R32" s="212" t="s">
        <v>190</v>
      </c>
      <c r="S32" s="173" t="e">
        <f>_xll.qlMidSafe($O32,$P32)</f>
        <v>#NUM!</v>
      </c>
      <c r="T32" s="171"/>
      <c r="U32" s="211" t="e">
        <v>#NUM!</v>
      </c>
      <c r="V32" s="171"/>
      <c r="W32" s="231" t="e">
        <v>#NUM!</v>
      </c>
      <c r="X32" s="168" t="e">
        <f>_xll.qlSimpleQuoteSetValue(E32,W32/100,Trigger)</f>
        <v>#VALUE!</v>
      </c>
      <c r="Y32" s="140"/>
    </row>
    <row r="33" spans="1:25" ht="11.25" customHeight="1" x14ac:dyDescent="0.2">
      <c r="A33" s="79"/>
      <c r="B33" s="475">
        <v>9</v>
      </c>
      <c r="C33" s="480" t="str">
        <f t="shared" si="6"/>
        <v>x21F</v>
      </c>
      <c r="D33" s="67" t="str">
        <f t="shared" si="0"/>
        <v>JPY9x21F_Quote</v>
      </c>
      <c r="E33" s="67" t="e">
        <f>_xll.qlSimpleQuote(D33,,RateTickValue,Permanent,Trigger,ObjectOverwrite)</f>
        <v>#NUM!</v>
      </c>
      <c r="F33" s="160" t="str">
        <f ca="1">_xll.ohRangeRetrieveError(E33)</f>
        <v>qlSimpleQuote - Cannot create object with ID 'JPY9x21F_Quote' in cell [JPY_Market.xlsx]FRA!R33C5 because an object with that ID already resides in cell [JPY_Market.xlsx]FRA!R33C5</v>
      </c>
      <c r="G33" s="12"/>
      <c r="I33" s="79"/>
      <c r="J33" s="175">
        <f t="shared" si="7"/>
        <v>21</v>
      </c>
      <c r="K33" s="214">
        <f t="shared" si="1"/>
        <v>9</v>
      </c>
      <c r="L33" s="214" t="s">
        <v>209</v>
      </c>
      <c r="M33" s="212" t="str">
        <f t="shared" si="2"/>
        <v>JPY9X21F</v>
      </c>
      <c r="N33" s="212" t="str">
        <v>JPY9X21F=ICAP</v>
      </c>
      <c r="O33" s="213" t="s">
        <v>190</v>
      </c>
      <c r="P33" s="213" t="s">
        <v>190</v>
      </c>
      <c r="Q33" s="212" t="s">
        <v>190</v>
      </c>
      <c r="R33" s="212" t="s">
        <v>190</v>
      </c>
      <c r="S33" s="173" t="e">
        <f>_xll.qlMidSafe($O33,$P33)</f>
        <v>#NUM!</v>
      </c>
      <c r="T33" s="171"/>
      <c r="U33" s="211" t="e">
        <v>#NUM!</v>
      </c>
      <c r="V33" s="171"/>
      <c r="W33" s="231" t="e">
        <v>#NUM!</v>
      </c>
      <c r="X33" s="168" t="e">
        <f>_xll.qlSimpleQuoteSetValue(E33,W33/100,Trigger)</f>
        <v>#VALUE!</v>
      </c>
      <c r="Y33" s="140"/>
    </row>
    <row r="34" spans="1:25" ht="11.25" customHeight="1" x14ac:dyDescent="0.2">
      <c r="A34" s="79"/>
      <c r="B34" s="475">
        <v>10</v>
      </c>
      <c r="C34" s="480" t="str">
        <f t="shared" si="6"/>
        <v>x22F</v>
      </c>
      <c r="D34" s="67" t="str">
        <f t="shared" si="0"/>
        <v>JPY10x22F_Quote</v>
      </c>
      <c r="E34" s="67" t="e">
        <f>_xll.qlSimpleQuote(D34,,RateTickValue,Permanent,Trigger,ObjectOverwrite)</f>
        <v>#NUM!</v>
      </c>
      <c r="F34" s="160" t="str">
        <f ca="1">_xll.ohRangeRetrieveError(E34)</f>
        <v>qlSimpleQuote - Cannot create object with ID 'JPY10x22F_Quote' in cell [JPY_Market.xlsx]FRA!R34C5 because an object with that ID already resides in cell [JPY_Market.xlsx]FRA!R34C5</v>
      </c>
      <c r="G34" s="12"/>
      <c r="I34" s="79"/>
      <c r="J34" s="175">
        <f t="shared" si="7"/>
        <v>22</v>
      </c>
      <c r="K34" s="214">
        <f t="shared" si="1"/>
        <v>10</v>
      </c>
      <c r="L34" s="214" t="s">
        <v>209</v>
      </c>
      <c r="M34" s="212" t="str">
        <f t="shared" si="2"/>
        <v>JPY10X22F</v>
      </c>
      <c r="N34" s="212" t="str">
        <v>JPY10X22F=ICAP</v>
      </c>
      <c r="O34" s="213" t="s">
        <v>190</v>
      </c>
      <c r="P34" s="213" t="s">
        <v>190</v>
      </c>
      <c r="Q34" s="212" t="s">
        <v>190</v>
      </c>
      <c r="R34" s="212" t="s">
        <v>190</v>
      </c>
      <c r="S34" s="173" t="e">
        <f>_xll.qlMidSafe($O34,$P34)</f>
        <v>#NUM!</v>
      </c>
      <c r="T34" s="171"/>
      <c r="U34" s="211" t="e">
        <v>#NUM!</v>
      </c>
      <c r="V34" s="171"/>
      <c r="W34" s="231" t="e">
        <v>#NUM!</v>
      </c>
      <c r="X34" s="168" t="e">
        <f>_xll.qlSimpleQuoteSetValue(E34,W34/100,Trigger)</f>
        <v>#VALUE!</v>
      </c>
      <c r="Y34" s="140"/>
    </row>
    <row r="35" spans="1:25" ht="11.25" customHeight="1" x14ac:dyDescent="0.2">
      <c r="A35" s="79"/>
      <c r="B35" s="475">
        <v>11</v>
      </c>
      <c r="C35" s="480" t="str">
        <f t="shared" si="6"/>
        <v>x23F</v>
      </c>
      <c r="D35" s="67" t="str">
        <f t="shared" si="0"/>
        <v>JPY11x23F_Quote</v>
      </c>
      <c r="E35" s="67" t="e">
        <f>_xll.qlSimpleQuote(D35,,RateTickValue,Permanent,Trigger,ObjectOverwrite)</f>
        <v>#NUM!</v>
      </c>
      <c r="F35" s="160" t="str">
        <f ca="1">_xll.ohRangeRetrieveError(E35)</f>
        <v>qlSimpleQuote - Cannot create object with ID 'JPY11x23F_Quote' in cell [JPY_Market.xlsx]FRA!R35C5 because an object with that ID already resides in cell [JPY_Market.xlsx]FRA!R35C5</v>
      </c>
      <c r="G35" s="12"/>
      <c r="I35" s="79"/>
      <c r="J35" s="175">
        <f t="shared" si="7"/>
        <v>23</v>
      </c>
      <c r="K35" s="214">
        <f t="shared" si="1"/>
        <v>11</v>
      </c>
      <c r="L35" s="214" t="s">
        <v>209</v>
      </c>
      <c r="M35" s="212" t="str">
        <f t="shared" si="2"/>
        <v>JPY11X23F</v>
      </c>
      <c r="N35" s="212" t="str">
        <v>JPY11X23F=ICAP</v>
      </c>
      <c r="O35" s="213" t="s">
        <v>190</v>
      </c>
      <c r="P35" s="213" t="s">
        <v>190</v>
      </c>
      <c r="Q35" s="212" t="s">
        <v>190</v>
      </c>
      <c r="R35" s="212" t="s">
        <v>190</v>
      </c>
      <c r="S35" s="173" t="e">
        <f>_xll.qlMidSafe($O35,$P35)</f>
        <v>#NUM!</v>
      </c>
      <c r="T35" s="171"/>
      <c r="U35" s="211" t="e">
        <v>#NUM!</v>
      </c>
      <c r="V35" s="171"/>
      <c r="W35" s="231" t="e">
        <v>#NUM!</v>
      </c>
      <c r="X35" s="168" t="e">
        <f>_xll.qlSimpleQuoteSetValue(E35,W35/100,Trigger)</f>
        <v>#VALUE!</v>
      </c>
      <c r="Y35" s="140"/>
    </row>
    <row r="36" spans="1:25" ht="11.25" customHeight="1" x14ac:dyDescent="0.2">
      <c r="A36" s="79"/>
      <c r="B36" s="475">
        <v>12</v>
      </c>
      <c r="C36" s="480" t="str">
        <f t="shared" si="6"/>
        <v>x24F</v>
      </c>
      <c r="D36" s="67" t="str">
        <f t="shared" si="0"/>
        <v>JPY12x24F_Quote</v>
      </c>
      <c r="E36" s="67" t="e">
        <f>_xll.qlSimpleQuote(D36,,RateTickValue,Permanent,Trigger,ObjectOverwrite)</f>
        <v>#NUM!</v>
      </c>
      <c r="F36" s="160" t="str">
        <f ca="1">_xll.ohRangeRetrieveError(E36)</f>
        <v>qlSimpleQuote - Cannot create object with ID 'JPY12x24F_Quote' in cell [JPY_Market.xlsx]FRA!R36C5 because an object with that ID already resides in cell [JPY_Market.xlsx]FRA!R36C5</v>
      </c>
      <c r="G36" s="12"/>
      <c r="I36" s="79"/>
      <c r="J36" s="186">
        <f t="shared" si="7"/>
        <v>24</v>
      </c>
      <c r="K36" s="210">
        <f t="shared" si="1"/>
        <v>12</v>
      </c>
      <c r="L36" s="210" t="s">
        <v>209</v>
      </c>
      <c r="M36" s="208" t="str">
        <f t="shared" si="2"/>
        <v>JPY12X24F</v>
      </c>
      <c r="N36" s="212" t="str">
        <v>JPY12X24F=ICAP</v>
      </c>
      <c r="O36" s="209" t="s">
        <v>190</v>
      </c>
      <c r="P36" s="209" t="s">
        <v>190</v>
      </c>
      <c r="Q36" s="208" t="s">
        <v>190</v>
      </c>
      <c r="R36" s="208" t="s">
        <v>190</v>
      </c>
      <c r="S36" s="184" t="e">
        <f>_xll.qlMidSafe($O36,$P36)</f>
        <v>#NUM!</v>
      </c>
      <c r="T36" s="171"/>
      <c r="U36" s="207" t="e">
        <v>#NUM!</v>
      </c>
      <c r="V36" s="171"/>
      <c r="W36" s="224" t="e">
        <v>#NUM!</v>
      </c>
      <c r="X36" s="181" t="e">
        <f>_xll.qlSimpleQuoteSetValue(E36,W36/100,Trigger)</f>
        <v>#VALUE!</v>
      </c>
      <c r="Y36" s="140"/>
    </row>
    <row r="37" spans="1:25" ht="11.25" customHeight="1" thickBot="1" x14ac:dyDescent="0.25">
      <c r="A37" s="79"/>
      <c r="B37" s="476"/>
      <c r="C37" s="77"/>
      <c r="D37" s="10"/>
      <c r="E37" s="77"/>
      <c r="F37" s="77"/>
      <c r="G37" s="12"/>
      <c r="I37" s="11"/>
      <c r="J37" s="10"/>
      <c r="K37" s="10"/>
      <c r="L37" s="10"/>
      <c r="M37" s="10"/>
      <c r="N37" s="16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6"/>
    </row>
    <row r="38" spans="1:25" x14ac:dyDescent="0.2">
      <c r="A38" s="123"/>
      <c r="D38" s="3"/>
      <c r="F38" s="3"/>
      <c r="G38" s="123"/>
      <c r="H38" s="75"/>
    </row>
    <row r="39" spans="1:25" x14ac:dyDescent="0.2">
      <c r="A39" s="75"/>
      <c r="G39" s="75"/>
      <c r="H39" s="75"/>
    </row>
    <row r="40" spans="1:25" x14ac:dyDescent="0.2">
      <c r="A40" s="75"/>
      <c r="G40" s="75"/>
      <c r="H40" s="75"/>
    </row>
    <row r="41" spans="1:25" x14ac:dyDescent="0.2">
      <c r="A41" s="75"/>
      <c r="G41" s="75"/>
      <c r="H41" s="75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opLeftCell="H1" workbookViewId="0"/>
  </sheetViews>
  <sheetFormatPr defaultRowHeight="11.25" x14ac:dyDescent="0.2"/>
  <cols>
    <col min="1" max="1" width="2.7109375" style="64" customWidth="1"/>
    <col min="2" max="2" width="3.5703125" style="64" bestFit="1" customWidth="1"/>
    <col min="3" max="3" width="5.7109375" style="64" bestFit="1" customWidth="1"/>
    <col min="4" max="4" width="6.140625" style="64" bestFit="1" customWidth="1"/>
    <col min="5" max="5" width="21.28515625" style="64" bestFit="1" customWidth="1"/>
    <col min="6" max="6" width="24.42578125" style="64" bestFit="1" customWidth="1"/>
    <col min="7" max="7" width="23.855468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6.57031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3" width="9.140625" style="64"/>
    <col min="34" max="34" width="2.7109375" style="64" customWidth="1"/>
    <col min="35" max="35" width="2.7109375" style="64" bestFit="1" customWidth="1"/>
    <col min="36" max="36" width="8.42578125" style="64" bestFit="1" customWidth="1"/>
    <col min="37" max="37" width="5.42578125" style="64" bestFit="1" customWidth="1"/>
    <col min="38" max="38" width="27.85546875" style="64" bestFit="1" customWidth="1"/>
    <col min="39" max="39" width="30.5703125" style="64" bestFit="1" customWidth="1"/>
    <col min="40" max="40" width="35.7109375" style="64" customWidth="1"/>
    <col min="41" max="41" width="2.7109375" style="64" customWidth="1"/>
    <col min="42" max="16384" width="9.140625" style="64"/>
  </cols>
  <sheetData>
    <row r="1" spans="1:41" x14ac:dyDescent="0.2">
      <c r="J1" s="203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71"/>
      <c r="W1" s="171"/>
      <c r="X1" s="87"/>
      <c r="Y1" s="87"/>
      <c r="Z1" s="87"/>
      <c r="AA1" s="245"/>
      <c r="AH1" s="482"/>
      <c r="AI1" s="481"/>
      <c r="AJ1" s="481"/>
      <c r="AK1" s="481"/>
      <c r="AL1" s="481"/>
      <c r="AM1" s="481"/>
      <c r="AN1" s="481"/>
      <c r="AO1" s="485"/>
    </row>
    <row r="2" spans="1:41" x14ac:dyDescent="0.2">
      <c r="J2" s="203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87"/>
      <c r="Z2" s="87"/>
      <c r="AA2" s="245"/>
      <c r="AH2" s="482"/>
      <c r="AI2" s="481"/>
      <c r="AJ2" s="481"/>
      <c r="AK2" s="481"/>
      <c r="AL2" s="165" t="s">
        <v>176</v>
      </c>
      <c r="AM2" s="164" t="e">
        <f>FuturesHWConvAdj!C5</f>
        <v>#NUM!</v>
      </c>
      <c r="AN2" s="484"/>
      <c r="AO2" s="485"/>
    </row>
    <row r="3" spans="1:41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E3" s="4"/>
      <c r="AF3" s="4"/>
      <c r="AH3" s="482"/>
      <c r="AI3" s="481"/>
      <c r="AJ3" s="481"/>
      <c r="AK3" s="481"/>
      <c r="AL3" s="165" t="s">
        <v>175</v>
      </c>
      <c r="AM3" s="164" t="e">
        <f>FuturesHWConvAdj!C6</f>
        <v>#NUM!</v>
      </c>
      <c r="AN3" s="484"/>
      <c r="AO3" s="483"/>
    </row>
    <row r="4" spans="1:41" ht="12" thickBot="1" x14ac:dyDescent="0.25">
      <c r="A4" s="108"/>
      <c r="B4" s="107"/>
      <c r="C4" s="107"/>
      <c r="D4" s="106" t="s">
        <v>141</v>
      </c>
      <c r="E4" s="50" t="s">
        <v>291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E4" s="4"/>
      <c r="AF4" s="4"/>
      <c r="AH4" s="482"/>
      <c r="AI4" s="481"/>
      <c r="AJ4" s="481"/>
      <c r="AK4" s="481"/>
      <c r="AL4" s="165" t="s">
        <v>90</v>
      </c>
      <c r="AM4" s="164" t="str">
        <f>Tibor!K9</f>
        <v>JpyTibor3M#0001</v>
      </c>
      <c r="AN4" s="486" t="s">
        <v>291</v>
      </c>
      <c r="AO4" s="483"/>
    </row>
    <row r="5" spans="1:41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JPY_010_FUT3MTIBOR.xml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216</v>
      </c>
      <c r="O5" s="252" t="str">
        <f>_xll.RData(O6:O47,P5:T5,"RTFEED:IDN",ReutersRtMode,,P6)</f>
        <v>Updated at 11:09:16</v>
      </c>
      <c r="P5" s="249" t="s">
        <v>215</v>
      </c>
      <c r="Q5" s="249" t="s">
        <v>178</v>
      </c>
      <c r="R5" s="249" t="s">
        <v>177</v>
      </c>
      <c r="S5" s="249" t="s">
        <v>195</v>
      </c>
      <c r="T5" s="249" t="s">
        <v>211</v>
      </c>
      <c r="U5" s="251" t="s">
        <v>210</v>
      </c>
      <c r="V5" s="171"/>
      <c r="W5" s="250" t="s">
        <v>208</v>
      </c>
      <c r="X5" s="171"/>
      <c r="Y5" s="253" t="s">
        <v>206</v>
      </c>
      <c r="Z5" s="248" t="s">
        <v>205</v>
      </c>
      <c r="AA5" s="12"/>
      <c r="AB5" s="4"/>
      <c r="AC5" s="130" t="s">
        <v>214</v>
      </c>
      <c r="AD5" s="128" t="s">
        <v>213</v>
      </c>
      <c r="AE5" s="4"/>
      <c r="AF5" s="219"/>
      <c r="AH5" s="103"/>
      <c r="AI5" s="55" t="s">
        <v>140</v>
      </c>
      <c r="AJ5" s="121" t="s">
        <v>139</v>
      </c>
      <c r="AK5" s="121" t="s">
        <v>138</v>
      </c>
      <c r="AL5" s="54" t="str">
        <f>Currency&amp;"_020_Futures"&amp;AN4&amp;"ConvAdj.xml"</f>
        <v>JPY_020_Futures3MTIBORConvAdj.xml</v>
      </c>
      <c r="AM5" s="70" t="str">
        <f>IF(Serialize,_xll.ohObjectSave(AM6:AM47,SerializationPath&amp;AL5,FileOverwrite,Serialize),"---")</f>
        <v>---</v>
      </c>
      <c r="AN5" s="37" t="str">
        <f>_xll.ohRangeRetrieveError(AM5)</f>
        <v/>
      </c>
      <c r="AO5" s="12"/>
    </row>
    <row r="6" spans="1:41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F5</v>
      </c>
      <c r="E6" s="93" t="str">
        <f t="shared" ref="E6:E47" si="0">Currency&amp;$D$4&amp;$E$4&amp;$D6&amp;QuoteSuffix</f>
        <v>JPYFUT3MTIBORF5_Quote</v>
      </c>
      <c r="F6" s="99" t="e">
        <f>_xll.qlSimpleQuote(E6,,PriceTickValue,Permanent,Trigger,ObjectOverwrite)</f>
        <v>#NUM!</v>
      </c>
      <c r="G6" s="98" t="str">
        <f ca="1">_xll.ohRangeRetrieveError(F6)</f>
        <v>qlSimpleQuote - Cannot create object with ID 'JPYFUT3MTIBORF5_Quote' in cell [JPY_Market.xlsx]Futures3M_TIBOR!R6C6 because an object with that ID already resides in cell [JPY_Market.xlsx]Futures3M_TIBOR!R6C6</v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F5</v>
      </c>
      <c r="N6" s="241">
        <f t="array" ref="N6:N47">_xll.qlIMMNextDates(_xll.qlSettingsEvaluationDate(Trigger)-1,$L6:$L47)</f>
        <v>42025</v>
      </c>
      <c r="O6" s="188" t="str">
        <f t="array" ref="O6:O47">VLOOKUP(Currency,LiffeCodes,2)&amp;FuturesCodes</f>
        <v>JEYF5</v>
      </c>
      <c r="P6" s="240" t="s">
        <v>190</v>
      </c>
      <c r="Q6" s="188" t="s">
        <v>190</v>
      </c>
      <c r="R6" s="188" t="s">
        <v>190</v>
      </c>
      <c r="S6" s="188" t="s">
        <v>190</v>
      </c>
      <c r="T6" s="188" t="s">
        <v>190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#VALUE!</v>
      </c>
      <c r="AA6" s="12"/>
      <c r="AB6" s="4"/>
      <c r="AC6" s="48" t="s">
        <v>103</v>
      </c>
      <c r="AD6" s="46"/>
      <c r="AE6" s="4"/>
      <c r="AF6" s="205"/>
      <c r="AH6" s="97"/>
      <c r="AI6" s="102">
        <v>1</v>
      </c>
      <c r="AJ6" s="100" t="b">
        <v>0</v>
      </c>
      <c r="AK6" s="100" t="str">
        <f t="array" ref="AK6:AK47">_xll.qlIMMNextCodes(_xll.qlSettingsEvaluationDate(Trigger)-1,$AJ6:$AJ47)</f>
        <v>F5</v>
      </c>
      <c r="AL6" s="163" t="str">
        <f t="shared" ref="AL6:AL47" si="1">Currency&amp;"FUT"&amp;$AN$4&amp;$AK6&amp;"ConvAdj"&amp;QuoteSuffix</f>
        <v>JPYFUT3MTIBORF5ConvAdj_Quote</v>
      </c>
      <c r="AM6" s="162" t="e">
        <f>_xll.qlFuturesConvAdjustmentQuote(AL6,IborIndex,AK6,F6,Volatility,MeanReversion,Permanent,AND(ISERROR(Z6),ISERROR(FuturesHWConvAdj!Q5:Q6)),ObjectOverwrite)</f>
        <v>#NUM!</v>
      </c>
      <c r="AN6" s="37" t="str">
        <f ca="1">_xll.ohRangeRetrieveError(AM6)</f>
        <v>qlFuturesConvAdjustmentQuote - Error converting parameter 'FuturesQuote' : 'unable to convert type 'struct ObjectHandler::empty_property_tag' to type 'QuantLib::Quote'</v>
      </c>
      <c r="AO6" s="12"/>
    </row>
    <row r="7" spans="1:41" ht="11.25" customHeight="1" x14ac:dyDescent="0.2">
      <c r="A7" s="97"/>
      <c r="B7" s="96">
        <v>2</v>
      </c>
      <c r="C7" s="95" t="b">
        <v>0</v>
      </c>
      <c r="D7" s="94" t="str">
        <v>G5</v>
      </c>
      <c r="E7" s="93" t="str">
        <f t="shared" si="0"/>
        <v>JPYFUT3MTIBORG5_Quote</v>
      </c>
      <c r="F7" s="92" t="e">
        <f>_xll.qlSimpleQuote(E7,,PriceTickValue,Permanent,Trigger,ObjectOverwrite)</f>
        <v>#NUM!</v>
      </c>
      <c r="G7" s="66" t="str">
        <f ca="1">_xll.ohRangeRetrieveError(F7)</f>
        <v>qlSimpleQuote - Cannot create object with ID 'JPYFUT3MTIBORG5_Quote' in cell [JPY_Market.xlsx]Futures3M_TIBOR!R7C6 because an object with that ID already resides in cell [JPY_Market.xlsx]Futures3M_TIBOR!R7C6</v>
      </c>
      <c r="H7" s="91"/>
      <c r="J7" s="230"/>
      <c r="K7" s="236">
        <v>2</v>
      </c>
      <c r="L7" s="235" t="b">
        <v>0</v>
      </c>
      <c r="M7" s="169" t="str">
        <v>G5</v>
      </c>
      <c r="N7" s="234">
        <v>42053</v>
      </c>
      <c r="O7" s="169" t="str">
        <v>JEYG5</v>
      </c>
      <c r="P7" s="233">
        <v>42051</v>
      </c>
      <c r="Q7" s="169">
        <v>0</v>
      </c>
      <c r="R7" s="169">
        <v>0</v>
      </c>
      <c r="S7" s="169">
        <v>0</v>
      </c>
      <c r="T7" s="169">
        <v>99.825000000000003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#VALUE!</v>
      </c>
      <c r="AA7" s="12"/>
      <c r="AB7" s="4"/>
      <c r="AC7" s="48" t="s">
        <v>102</v>
      </c>
      <c r="AD7" s="46"/>
      <c r="AE7" s="4"/>
      <c r="AF7" s="205"/>
      <c r="AH7" s="97"/>
      <c r="AI7" s="96">
        <v>2</v>
      </c>
      <c r="AJ7" s="94" t="b">
        <v>0</v>
      </c>
      <c r="AK7" s="94" t="str">
        <v>G5</v>
      </c>
      <c r="AL7" s="163" t="str">
        <f t="shared" si="1"/>
        <v>JPYFUT3MTIBORG5ConvAdj_Quote</v>
      </c>
      <c r="AM7" s="162" t="e">
        <f>_xll.qlFuturesConvAdjustmentQuote(AL7,IborIndex,AK7,F7,Volatility,MeanReversion,Permanent,AND(ISERROR(Z7),ISERROR(FuturesHWConvAdj!Q6:Q7)),ObjectOverwrite)</f>
        <v>#NUM!</v>
      </c>
      <c r="AN7" s="37" t="str">
        <f ca="1">_xll.ohRangeRetrieveError(AM7)</f>
        <v>qlFuturesConvAdjustmentQuote - Error converting parameter 'FuturesQuote' : 'unable to convert type 'struct ObjectHandler::empty_property_tag' to type 'QuantLib::Quote'</v>
      </c>
      <c r="AO7" s="12"/>
    </row>
    <row r="8" spans="1:41" ht="11.25" customHeight="1" x14ac:dyDescent="0.2">
      <c r="A8" s="97"/>
      <c r="B8" s="96">
        <v>3</v>
      </c>
      <c r="C8" s="95" t="b">
        <v>0</v>
      </c>
      <c r="D8" s="94" t="str">
        <v>H5</v>
      </c>
      <c r="E8" s="93" t="str">
        <f t="shared" si="0"/>
        <v>JPYFUT3MTIBORH5_Quote</v>
      </c>
      <c r="F8" s="92" t="e">
        <f>_xll.qlSimpleQuote(E8,,PriceTickValue,Permanent,Trigger,ObjectOverwrite)</f>
        <v>#NUM!</v>
      </c>
      <c r="G8" s="66" t="str">
        <f ca="1">_xll.ohRangeRetrieveError(F8)</f>
        <v>qlSimpleQuote - Cannot create object with ID 'JPYFUT3MTIBORH5_Quote' in cell [JPY_Market.xlsx]Futures3M_TIBOR!R8C6 because an object with that ID already resides in cell [JPY_Market.xlsx]Futures3M_TIBOR!R8C6</v>
      </c>
      <c r="H8" s="91"/>
      <c r="J8" s="230"/>
      <c r="K8" s="236">
        <v>3</v>
      </c>
      <c r="L8" s="235" t="b">
        <v>0</v>
      </c>
      <c r="M8" s="169" t="str">
        <v>H5</v>
      </c>
      <c r="N8" s="234">
        <v>42081</v>
      </c>
      <c r="O8" s="169" t="str">
        <v>JEYH5</v>
      </c>
      <c r="P8" s="233">
        <v>42079</v>
      </c>
      <c r="Q8" s="169">
        <v>99.834999999999994</v>
      </c>
      <c r="R8" s="169">
        <v>99.84</v>
      </c>
      <c r="S8" s="169">
        <v>99.84</v>
      </c>
      <c r="T8" s="169">
        <v>99.834999999999994</v>
      </c>
      <c r="U8" s="173">
        <f>_xll.qlMidSafe($Q8,$R8)</f>
        <v>99.837500000000006</v>
      </c>
      <c r="V8" s="171"/>
      <c r="W8" s="237">
        <v>99.802500000000009</v>
      </c>
      <c r="X8" s="171"/>
      <c r="Y8" s="231">
        <v>99.837500000000006</v>
      </c>
      <c r="Z8" s="173" t="e">
        <f>_xll.qlSimpleQuoteSetValue(F8,Y8,Trigger)</f>
        <v>#VALUE!</v>
      </c>
      <c r="AA8" s="12"/>
      <c r="AB8" s="4"/>
      <c r="AC8" s="48" t="s">
        <v>99</v>
      </c>
      <c r="AD8" s="46"/>
      <c r="AE8" s="4"/>
      <c r="AF8" s="205"/>
      <c r="AH8" s="97"/>
      <c r="AI8" s="96">
        <v>3</v>
      </c>
      <c r="AJ8" s="94" t="b">
        <v>0</v>
      </c>
      <c r="AK8" s="94" t="str">
        <v>H5</v>
      </c>
      <c r="AL8" s="163" t="str">
        <f t="shared" si="1"/>
        <v>JPYFUT3MTIBORH5ConvAdj_Quote</v>
      </c>
      <c r="AM8" s="162" t="e">
        <f>_xll.qlFuturesConvAdjustmentQuote(AL8,IborIndex,AK8,F8,Volatility,MeanReversion,Permanent,AND(ISERROR(Z8),ISERROR(FuturesHWConvAdj!Q7:Q8)),ObjectOverwrite)</f>
        <v>#NUM!</v>
      </c>
      <c r="AN8" s="37" t="str">
        <f ca="1">_xll.ohRangeRetrieveError(AM8)</f>
        <v>qlFuturesConvAdjustmentQuote - Error converting parameter 'FuturesQuote' : 'unable to convert type 'struct ObjectHandler::empty_property_tag' to type 'QuantLib::Quote'</v>
      </c>
      <c r="AO8" s="12"/>
    </row>
    <row r="9" spans="1:41" ht="11.25" customHeight="1" x14ac:dyDescent="0.2">
      <c r="A9" s="97"/>
      <c r="B9" s="96">
        <v>4</v>
      </c>
      <c r="C9" s="95" t="b">
        <v>0</v>
      </c>
      <c r="D9" s="94" t="str">
        <v>J5</v>
      </c>
      <c r="E9" s="93" t="str">
        <f t="shared" si="0"/>
        <v>JPYFUT3MTIBORJ5_Quote</v>
      </c>
      <c r="F9" s="92" t="e">
        <f>_xll.qlSimpleQuote(E9,,PriceTickValue,Permanent,Trigger,ObjectOverwrite)</f>
        <v>#NUM!</v>
      </c>
      <c r="G9" s="66" t="str">
        <f ca="1">_xll.ohRangeRetrieveError(F9)</f>
        <v>qlSimpleQuote - Cannot create object with ID 'JPYFUT3MTIBORJ5_Quote' in cell [JPY_Market.xlsx]Futures3M_TIBOR!R9C6 because an object with that ID already resides in cell [JPY_Market.xlsx]Futures3M_TIBOR!R9C6</v>
      </c>
      <c r="H9" s="91"/>
      <c r="J9" s="230"/>
      <c r="K9" s="236">
        <v>4</v>
      </c>
      <c r="L9" s="235" t="b">
        <v>0</v>
      </c>
      <c r="M9" s="169" t="str">
        <v>J5</v>
      </c>
      <c r="N9" s="234">
        <v>42109</v>
      </c>
      <c r="O9" s="169" t="str">
        <v>JEYJ5</v>
      </c>
      <c r="P9" s="233">
        <v>42107</v>
      </c>
      <c r="Q9" s="169">
        <v>0</v>
      </c>
      <c r="R9" s="169">
        <v>0</v>
      </c>
      <c r="S9" s="169">
        <v>0</v>
      </c>
      <c r="T9" s="169">
        <v>99.844999999999999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#VALUE!</v>
      </c>
      <c r="AA9" s="12"/>
      <c r="AB9" s="4"/>
      <c r="AC9" s="48" t="s">
        <v>98</v>
      </c>
      <c r="AD9" s="46" t="s">
        <v>289</v>
      </c>
      <c r="AE9" s="4"/>
      <c r="AF9" s="205"/>
      <c r="AH9" s="97"/>
      <c r="AI9" s="96">
        <v>4</v>
      </c>
      <c r="AJ9" s="94" t="b">
        <v>0</v>
      </c>
      <c r="AK9" s="94" t="str">
        <v>J5</v>
      </c>
      <c r="AL9" s="163" t="str">
        <f t="shared" si="1"/>
        <v>JPYFUT3MTIBORJ5ConvAdj_Quote</v>
      </c>
      <c r="AM9" s="162" t="e">
        <f>_xll.qlFuturesConvAdjustmentQuote(AL9,IborIndex,AK9,F9,Volatility,MeanReversion,Permanent,AND(ISERROR(Z9),ISERROR(FuturesHWConvAdj!Q8:Q9)),ObjectOverwrite)</f>
        <v>#NUM!</v>
      </c>
      <c r="AN9" s="37" t="str">
        <f ca="1">_xll.ohRangeRetrieveError(AM9)</f>
        <v>qlFuturesConvAdjustmentQuote - Error converting parameter 'FuturesQuote' : 'unable to convert type 'struct ObjectHandler::empty_property_tag' to type 'QuantLib::Quote'</v>
      </c>
      <c r="AO9" s="12"/>
    </row>
    <row r="10" spans="1:41" ht="11.25" customHeight="1" thickBot="1" x14ac:dyDescent="0.25">
      <c r="A10" s="97"/>
      <c r="B10" s="96">
        <v>5</v>
      </c>
      <c r="C10" s="95" t="b">
        <v>0</v>
      </c>
      <c r="D10" s="94" t="str">
        <v>K5</v>
      </c>
      <c r="E10" s="93" t="str">
        <f t="shared" si="0"/>
        <v>JPYFUT3MTIBORK5_Quote</v>
      </c>
      <c r="F10" s="92" t="e">
        <f>_xll.qlSimpleQuote(E10,,PriceTickValue,Permanent,Trigger,ObjectOverwrite)</f>
        <v>#NUM!</v>
      </c>
      <c r="G10" s="66" t="str">
        <f ca="1">_xll.ohRangeRetrieveError(F10)</f>
        <v>qlSimpleQuote - Cannot create object with ID 'JPYFUT3MTIBORK5_Quote' in cell [JPY_Market.xlsx]Futures3M_TIBOR!R10C6 because an object with that ID already resides in cell [JPY_Market.xlsx]Futures3M_TIBOR!R10C6</v>
      </c>
      <c r="H10" s="91"/>
      <c r="I10" s="329"/>
      <c r="J10" s="230"/>
      <c r="K10" s="236">
        <v>5</v>
      </c>
      <c r="L10" s="235" t="b">
        <v>0</v>
      </c>
      <c r="M10" s="169" t="str">
        <v>K5</v>
      </c>
      <c r="N10" s="234">
        <v>42144</v>
      </c>
      <c r="O10" s="169" t="str">
        <v>JEYK5</v>
      </c>
      <c r="P10" s="233" t="s">
        <v>190</v>
      </c>
      <c r="Q10" s="169" t="s">
        <v>190</v>
      </c>
      <c r="R10" s="169" t="s">
        <v>190</v>
      </c>
      <c r="S10" s="169" t="s">
        <v>190</v>
      </c>
      <c r="T10" s="169" t="s">
        <v>190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#VALUE!</v>
      </c>
      <c r="AA10" s="12"/>
      <c r="AB10" s="4"/>
      <c r="AC10" s="45" t="s">
        <v>94</v>
      </c>
      <c r="AD10" s="43"/>
      <c r="AE10" s="4"/>
      <c r="AF10" s="205"/>
      <c r="AH10" s="97"/>
      <c r="AI10" s="96">
        <v>5</v>
      </c>
      <c r="AJ10" s="94" t="b">
        <v>0</v>
      </c>
      <c r="AK10" s="94" t="str">
        <v>K5</v>
      </c>
      <c r="AL10" s="163" t="str">
        <f t="shared" si="1"/>
        <v>JPYFUT3MTIBORK5ConvAdj_Quote</v>
      </c>
      <c r="AM10" s="162" t="e">
        <f>_xll.qlFuturesConvAdjustmentQuote(AL10,IborIndex,AK10,F10,Volatility,MeanReversion,Permanent,AND(ISERROR(Z10),ISERROR(FuturesHWConvAdj!Q9:Q10)),ObjectOverwrite)</f>
        <v>#NUM!</v>
      </c>
      <c r="AN10" s="37" t="str">
        <f ca="1">_xll.ohRangeRetrieveError(AM10)</f>
        <v>qlFuturesConvAdjustmentQuote - Error converting parameter 'FuturesQuote' : 'unable to convert type 'struct ObjectHandler::empty_property_tag' to type 'QuantLib::Quote'</v>
      </c>
      <c r="AO10" s="12"/>
    </row>
    <row r="11" spans="1:41" ht="11.25" customHeight="1" x14ac:dyDescent="0.2">
      <c r="A11" s="97"/>
      <c r="B11" s="96">
        <v>6</v>
      </c>
      <c r="C11" s="95" t="b">
        <v>0</v>
      </c>
      <c r="D11" s="94" t="str">
        <v>M5</v>
      </c>
      <c r="E11" s="93" t="str">
        <f t="shared" si="0"/>
        <v>JPYFUT3MTIBORM5_Quote</v>
      </c>
      <c r="F11" s="92" t="e">
        <f>_xll.qlSimpleQuote(E11,,PriceTickValue,Permanent,Trigger,ObjectOverwrite)</f>
        <v>#NUM!</v>
      </c>
      <c r="G11" s="66" t="str">
        <f ca="1">_xll.ohRangeRetrieveError(F11)</f>
        <v>qlSimpleQuote - Cannot create object with ID 'JPYFUT3MTIBORM5_Quote' in cell [JPY_Market.xlsx]Futures3M_TIBOR!R11C6 because an object with that ID already resides in cell [JPY_Market.xlsx]Futures3M_TIBOR!R11C6</v>
      </c>
      <c r="H11" s="91"/>
      <c r="J11" s="230"/>
      <c r="K11" s="236">
        <v>6</v>
      </c>
      <c r="L11" s="235" t="b">
        <v>0</v>
      </c>
      <c r="M11" s="169" t="str">
        <v>M5</v>
      </c>
      <c r="N11" s="234">
        <v>42172</v>
      </c>
      <c r="O11" s="169" t="str">
        <v>JEYM5</v>
      </c>
      <c r="P11" s="233">
        <v>42170</v>
      </c>
      <c r="Q11" s="169">
        <v>99.844999999999999</v>
      </c>
      <c r="R11" s="169">
        <v>99.855000000000004</v>
      </c>
      <c r="S11" s="169">
        <v>99.85</v>
      </c>
      <c r="T11" s="169">
        <v>99.85</v>
      </c>
      <c r="U11" s="173">
        <f>_xll.qlMidSafe($Q11,$R11)</f>
        <v>99.85</v>
      </c>
      <c r="V11" s="171"/>
      <c r="W11" s="232">
        <v>99.807500000000005</v>
      </c>
      <c r="X11" s="171"/>
      <c r="Y11" s="231">
        <v>99.85</v>
      </c>
      <c r="Z11" s="173" t="e">
        <f>_xll.qlSimpleQuoteSetValue(F11,Y11,Trigger)</f>
        <v>#VALUE!</v>
      </c>
      <c r="AA11" s="12"/>
      <c r="AB11" s="4"/>
      <c r="AC11" s="4"/>
      <c r="AD11" s="4"/>
      <c r="AE11" s="4"/>
      <c r="AF11" s="205"/>
      <c r="AH11" s="97"/>
      <c r="AI11" s="96">
        <v>6</v>
      </c>
      <c r="AJ11" s="94" t="b">
        <v>0</v>
      </c>
      <c r="AK11" s="94" t="str">
        <v>M5</v>
      </c>
      <c r="AL11" s="163" t="str">
        <f t="shared" si="1"/>
        <v>JPYFUT3MTIBORM5ConvAdj_Quote</v>
      </c>
      <c r="AM11" s="162" t="e">
        <f>_xll.qlFuturesConvAdjustmentQuote(AL11,IborIndex,AK11,F11,Volatility,MeanReversion,Permanent,AND(ISERROR(Z11),ISERROR(FuturesHWConvAdj!Q10:Q11)),ObjectOverwrite)</f>
        <v>#NUM!</v>
      </c>
      <c r="AN11" s="37" t="str">
        <f ca="1">_xll.ohRangeRetrieveError(AM11)</f>
        <v>qlFuturesConvAdjustmentQuote - Error converting parameter 'FuturesQuote' : 'unable to convert type 'struct ObjectHandler::empty_property_tag' to type 'QuantLib::Quote'</v>
      </c>
      <c r="AO11" s="12"/>
    </row>
    <row r="12" spans="1:41" ht="11.25" customHeight="1" x14ac:dyDescent="0.2">
      <c r="A12" s="97"/>
      <c r="B12" s="96">
        <v>7</v>
      </c>
      <c r="C12" s="95" t="b">
        <v>0</v>
      </c>
      <c r="D12" s="94" t="str">
        <v>N5</v>
      </c>
      <c r="E12" s="93" t="str">
        <f t="shared" si="0"/>
        <v>JPYFUT3MTIBORN5_Quote</v>
      </c>
      <c r="F12" s="92" t="e">
        <f>_xll.qlSimpleQuote(E12,,PriceTickValue,Permanent,Trigger,ObjectOverwrite)</f>
        <v>#NUM!</v>
      </c>
      <c r="G12" s="66" t="str">
        <f ca="1">_xll.ohRangeRetrieveError(F12)</f>
        <v>qlSimpleQuote - Cannot create object with ID 'JPYFUT3MTIBORN5_Quote' in cell [JPY_Market.xlsx]Futures3M_TIBOR!R12C6 because an object with that ID already resides in cell [JPY_Market.xlsx]Futures3M_TIBOR!R12C6</v>
      </c>
      <c r="H12" s="91"/>
      <c r="J12" s="230"/>
      <c r="K12" s="236">
        <v>7</v>
      </c>
      <c r="L12" s="235" t="b">
        <v>0</v>
      </c>
      <c r="M12" s="169" t="str">
        <v>N5</v>
      </c>
      <c r="N12" s="234">
        <v>42200</v>
      </c>
      <c r="O12" s="169" t="str">
        <v>JEYN5</v>
      </c>
      <c r="P12" s="233" t="s">
        <v>190</v>
      </c>
      <c r="Q12" s="169" t="s">
        <v>190</v>
      </c>
      <c r="R12" s="169" t="s">
        <v>190</v>
      </c>
      <c r="S12" s="169" t="s">
        <v>190</v>
      </c>
      <c r="T12" s="169" t="s">
        <v>190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#VALUE!</v>
      </c>
      <c r="AA12" s="12"/>
      <c r="AB12" s="4"/>
      <c r="AC12" s="4"/>
      <c r="AD12" s="4"/>
      <c r="AE12" s="4"/>
      <c r="AF12" s="205"/>
      <c r="AH12" s="97"/>
      <c r="AI12" s="96">
        <v>7</v>
      </c>
      <c r="AJ12" s="94" t="b">
        <v>0</v>
      </c>
      <c r="AK12" s="94" t="str">
        <v>N5</v>
      </c>
      <c r="AL12" s="163" t="str">
        <f t="shared" si="1"/>
        <v>JPYFUT3MTIBORN5ConvAdj_Quote</v>
      </c>
      <c r="AM12" s="162" t="e">
        <f>_xll.qlFuturesConvAdjustmentQuote(AL12,IborIndex,AK12,F12,Volatility,MeanReversion,Permanent,AND(ISERROR(Z12),ISERROR(FuturesHWConvAdj!Q11:Q12)),ObjectOverwrite)</f>
        <v>#NUM!</v>
      </c>
      <c r="AN12" s="37" t="str">
        <f ca="1">_xll.ohRangeRetrieveError(AM12)</f>
        <v>qlFuturesConvAdjustmentQuote - Error converting parameter 'FuturesQuote' : 'unable to convert type 'struct ObjectHandler::empty_property_tag' to type 'QuantLib::Quote'</v>
      </c>
      <c r="AO12" s="12"/>
    </row>
    <row r="13" spans="1:41" ht="11.25" customHeight="1" x14ac:dyDescent="0.2">
      <c r="A13" s="97"/>
      <c r="B13" s="96">
        <v>8</v>
      </c>
      <c r="C13" s="95" t="b">
        <v>0</v>
      </c>
      <c r="D13" s="94" t="str">
        <v>Q5</v>
      </c>
      <c r="E13" s="93" t="str">
        <f t="shared" si="0"/>
        <v>JPYFUT3MTIBORQ5_Quote</v>
      </c>
      <c r="F13" s="92" t="e">
        <f>_xll.qlSimpleQuote(E13,,PriceTickValue,Permanent,Trigger,ObjectOverwrite)</f>
        <v>#NUM!</v>
      </c>
      <c r="G13" s="66" t="str">
        <f ca="1">_xll.ohRangeRetrieveError(F13)</f>
        <v>qlSimpleQuote - Cannot create object with ID 'JPYFUT3MTIBORQ5_Quote' in cell [JPY_Market.xlsx]Futures3M_TIBOR!R13C6 because an object with that ID already resides in cell [JPY_Market.xlsx]Futures3M_TIBOR!R13C6</v>
      </c>
      <c r="H13" s="91"/>
      <c r="J13" s="230"/>
      <c r="K13" s="236">
        <v>8</v>
      </c>
      <c r="L13" s="235" t="b">
        <v>0</v>
      </c>
      <c r="M13" s="169" t="str">
        <v>Q5</v>
      </c>
      <c r="N13" s="234">
        <v>42235</v>
      </c>
      <c r="O13" s="169" t="str">
        <v>JEYQ5</v>
      </c>
      <c r="P13" s="233" t="s">
        <v>190</v>
      </c>
      <c r="Q13" s="169" t="s">
        <v>190</v>
      </c>
      <c r="R13" s="169" t="s">
        <v>190</v>
      </c>
      <c r="S13" s="169" t="s">
        <v>190</v>
      </c>
      <c r="T13" s="169" t="s">
        <v>190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#VALUE!</v>
      </c>
      <c r="AA13" s="12"/>
      <c r="AB13" s="4"/>
      <c r="AC13" s="4"/>
      <c r="AD13" s="4"/>
      <c r="AE13" s="4"/>
      <c r="AF13" s="205"/>
      <c r="AH13" s="97"/>
      <c r="AI13" s="96">
        <v>8</v>
      </c>
      <c r="AJ13" s="94" t="b">
        <v>0</v>
      </c>
      <c r="AK13" s="94" t="str">
        <v>Q5</v>
      </c>
      <c r="AL13" s="163" t="str">
        <f t="shared" si="1"/>
        <v>JPYFUT3MTIBORQ5ConvAdj_Quote</v>
      </c>
      <c r="AM13" s="162" t="e">
        <f>_xll.qlFuturesConvAdjustmentQuote(AL13,IborIndex,AK13,F13,Volatility,MeanReversion,Permanent,AND(ISERROR(Z13),ISERROR(FuturesHWConvAdj!Q12:Q13)),ObjectOverwrite)</f>
        <v>#NUM!</v>
      </c>
      <c r="AN13" s="37" t="str">
        <f ca="1">_xll.ohRangeRetrieveError(AM13)</f>
        <v>qlFuturesConvAdjustmentQuote - Error converting parameter 'FuturesQuote' : 'unable to convert type 'struct ObjectHandler::empty_property_tag' to type 'QuantLib::Quote'</v>
      </c>
      <c r="AO13" s="12"/>
    </row>
    <row r="14" spans="1:41" ht="11.25" customHeight="1" x14ac:dyDescent="0.2">
      <c r="A14" s="97"/>
      <c r="B14" s="96">
        <v>9</v>
      </c>
      <c r="C14" s="95" t="b">
        <v>0</v>
      </c>
      <c r="D14" s="94" t="str">
        <v>U5</v>
      </c>
      <c r="E14" s="93" t="str">
        <f t="shared" si="0"/>
        <v>JPYFUT3MTIBORU5_Quote</v>
      </c>
      <c r="F14" s="92" t="e">
        <f>_xll.qlSimpleQuote(E14,,PriceTickValue,Permanent,Trigger,ObjectOverwrite)</f>
        <v>#NUM!</v>
      </c>
      <c r="G14" s="66" t="str">
        <f ca="1">_xll.ohRangeRetrieveError(F14)</f>
        <v>qlSimpleQuote - Cannot create object with ID 'JPYFUT3MTIBORU5_Quote' in cell [JPY_Market.xlsx]Futures3M_TIBOR!R14C6 because an object with that ID already resides in cell [JPY_Market.xlsx]Futures3M_TIBOR!R14C6</v>
      </c>
      <c r="H14" s="91"/>
      <c r="J14" s="230"/>
      <c r="K14" s="236">
        <v>9</v>
      </c>
      <c r="L14" s="235" t="b">
        <v>0</v>
      </c>
      <c r="M14" s="169" t="str">
        <v>U5</v>
      </c>
      <c r="N14" s="234">
        <v>42263</v>
      </c>
      <c r="O14" s="169" t="str">
        <v>JEYU5</v>
      </c>
      <c r="P14" s="233">
        <v>42261</v>
      </c>
      <c r="Q14" s="169">
        <v>99.855000000000004</v>
      </c>
      <c r="R14" s="169">
        <v>99.86</v>
      </c>
      <c r="S14" s="169">
        <v>99.855000000000004</v>
      </c>
      <c r="T14" s="169">
        <v>99.855000000000004</v>
      </c>
      <c r="U14" s="173">
        <f>_xll.qlMidSafe($Q14,$R14)</f>
        <v>99.857500000000002</v>
      </c>
      <c r="V14" s="171"/>
      <c r="W14" s="232">
        <v>99.8125</v>
      </c>
      <c r="X14" s="171"/>
      <c r="Y14" s="231">
        <v>99.857500000000002</v>
      </c>
      <c r="Z14" s="173" t="e">
        <f>_xll.qlSimpleQuoteSetValue(F14,Y14,Trigger)</f>
        <v>#VALUE!</v>
      </c>
      <c r="AA14" s="12"/>
      <c r="AB14" s="4"/>
      <c r="AC14" s="4"/>
      <c r="AD14" s="4"/>
      <c r="AE14" s="4"/>
      <c r="AF14" s="205"/>
      <c r="AH14" s="97"/>
      <c r="AI14" s="96">
        <v>9</v>
      </c>
      <c r="AJ14" s="94" t="b">
        <v>0</v>
      </c>
      <c r="AK14" s="94" t="str">
        <v>U5</v>
      </c>
      <c r="AL14" s="163" t="str">
        <f t="shared" si="1"/>
        <v>JPYFUT3MTIBORU5ConvAdj_Quote</v>
      </c>
      <c r="AM14" s="162" t="e">
        <f>_xll.qlFuturesConvAdjustmentQuote(AL14,IborIndex,AK14,F14,Volatility,MeanReversion,Permanent,AND(ISERROR(Z14),ISERROR(FuturesHWConvAdj!Q13:Q14)),ObjectOverwrite)</f>
        <v>#NUM!</v>
      </c>
      <c r="AN14" s="37" t="str">
        <f ca="1">_xll.ohRangeRetrieveError(AM14)</f>
        <v>qlFuturesConvAdjustmentQuote - Error converting parameter 'FuturesQuote' : 'unable to convert type 'struct ObjectHandler::empty_property_tag' to type 'QuantLib::Quote'</v>
      </c>
      <c r="AO14" s="12"/>
    </row>
    <row r="15" spans="1:41" ht="11.25" customHeight="1" x14ac:dyDescent="0.2">
      <c r="A15" s="97"/>
      <c r="B15" s="96">
        <v>10</v>
      </c>
      <c r="C15" s="95" t="b">
        <v>0</v>
      </c>
      <c r="D15" s="94" t="str">
        <v>V5</v>
      </c>
      <c r="E15" s="93" t="str">
        <f t="shared" si="0"/>
        <v>JPYFUT3MTIBORV5_Quote</v>
      </c>
      <c r="F15" s="92" t="e">
        <f>_xll.qlSimpleQuote(E15,,PriceTickValue,Permanent,Trigger,ObjectOverwrite)</f>
        <v>#NUM!</v>
      </c>
      <c r="G15" s="66" t="str">
        <f ca="1">_xll.ohRangeRetrieveError(F15)</f>
        <v>qlSimpleQuote - Cannot create object with ID 'JPYFUT3MTIBORV5_Quote' in cell [JPY_Market.xlsx]Futures3M_TIBOR!R15C6 because an object with that ID already resides in cell [JPY_Market.xlsx]Futures3M_TIBOR!R15C6</v>
      </c>
      <c r="H15" s="91"/>
      <c r="J15" s="230"/>
      <c r="K15" s="236">
        <v>10</v>
      </c>
      <c r="L15" s="235" t="b">
        <v>0</v>
      </c>
      <c r="M15" s="169" t="str">
        <v>V5</v>
      </c>
      <c r="N15" s="234">
        <v>42298</v>
      </c>
      <c r="O15" s="169" t="str">
        <v>JEYV5</v>
      </c>
      <c r="P15" s="233" t="s">
        <v>190</v>
      </c>
      <c r="Q15" s="169" t="s">
        <v>190</v>
      </c>
      <c r="R15" s="169" t="s">
        <v>190</v>
      </c>
      <c r="S15" s="169" t="s">
        <v>190</v>
      </c>
      <c r="T15" s="169" t="s">
        <v>190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#VALUE!</v>
      </c>
      <c r="AA15" s="12"/>
      <c r="AB15" s="4"/>
      <c r="AC15" s="4"/>
      <c r="AD15" s="4"/>
      <c r="AE15" s="4"/>
      <c r="AF15" s="205"/>
      <c r="AH15" s="97"/>
      <c r="AI15" s="96">
        <v>10</v>
      </c>
      <c r="AJ15" s="94" t="b">
        <v>0</v>
      </c>
      <c r="AK15" s="94" t="str">
        <v>V5</v>
      </c>
      <c r="AL15" s="163" t="str">
        <f t="shared" si="1"/>
        <v>JPYFUT3MTIBORV5ConvAdj_Quote</v>
      </c>
      <c r="AM15" s="162" t="e">
        <f>_xll.qlFuturesConvAdjustmentQuote(AL15,IborIndex,AK15,F15,Volatility,MeanReversion,Permanent,AND(ISERROR(Z15),ISERROR(FuturesHWConvAdj!Q14:Q15)),ObjectOverwrite)</f>
        <v>#NUM!</v>
      </c>
      <c r="AN15" s="37" t="str">
        <f ca="1">_xll.ohRangeRetrieveError(AM15)</f>
        <v>qlFuturesConvAdjustmentQuote - Error converting parameter 'FuturesQuote' : 'unable to convert type 'struct ObjectHandler::empty_property_tag' to type 'QuantLib::Quote'</v>
      </c>
      <c r="AO15" s="12"/>
    </row>
    <row r="16" spans="1:41" ht="11.25" customHeight="1" x14ac:dyDescent="0.2">
      <c r="A16" s="97"/>
      <c r="B16" s="96">
        <v>11</v>
      </c>
      <c r="C16" s="95" t="b">
        <v>0</v>
      </c>
      <c r="D16" s="94" t="str">
        <v>X5</v>
      </c>
      <c r="E16" s="93" t="str">
        <f t="shared" si="0"/>
        <v>JPYFUT3MTIBORX5_Quote</v>
      </c>
      <c r="F16" s="92" t="e">
        <f>_xll.qlSimpleQuote(E16,,PriceTickValue,Permanent,Trigger,ObjectOverwrite)</f>
        <v>#NUM!</v>
      </c>
      <c r="G16" s="66" t="str">
        <f ca="1">_xll.ohRangeRetrieveError(F16)</f>
        <v>qlSimpleQuote - Cannot create object with ID 'JPYFUT3MTIBORX5_Quote' in cell [JPY_Market.xlsx]Futures3M_TIBOR!R16C6 because an object with that ID already resides in cell [JPY_Market.xlsx]Futures3M_TIBOR!R16C6</v>
      </c>
      <c r="H16" s="91"/>
      <c r="J16" s="230"/>
      <c r="K16" s="236">
        <v>11</v>
      </c>
      <c r="L16" s="235" t="b">
        <v>0</v>
      </c>
      <c r="M16" s="169" t="str">
        <v>X5</v>
      </c>
      <c r="N16" s="234">
        <v>42326</v>
      </c>
      <c r="O16" s="169" t="str">
        <v>JEYX5</v>
      </c>
      <c r="P16" s="233" t="s">
        <v>190</v>
      </c>
      <c r="Q16" s="169" t="s">
        <v>190</v>
      </c>
      <c r="R16" s="169" t="s">
        <v>190</v>
      </c>
      <c r="S16" s="169" t="s">
        <v>190</v>
      </c>
      <c r="T16" s="169" t="s">
        <v>190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#VALUE!</v>
      </c>
      <c r="AA16" s="12"/>
      <c r="AB16" s="4"/>
      <c r="AC16" s="4"/>
      <c r="AD16" s="4"/>
      <c r="AE16" s="4"/>
      <c r="AF16" s="205"/>
      <c r="AH16" s="97"/>
      <c r="AI16" s="96">
        <v>11</v>
      </c>
      <c r="AJ16" s="94" t="b">
        <v>0</v>
      </c>
      <c r="AK16" s="94" t="str">
        <v>X5</v>
      </c>
      <c r="AL16" s="163" t="str">
        <f t="shared" si="1"/>
        <v>JPYFUT3MTIBORX5ConvAdj_Quote</v>
      </c>
      <c r="AM16" s="162" t="e">
        <f>_xll.qlFuturesConvAdjustmentQuote(AL16,IborIndex,AK16,F16,Volatility,MeanReversion,Permanent,AND(ISERROR(Z16),ISERROR(FuturesHWConvAdj!Q15:Q16)),ObjectOverwrite)</f>
        <v>#NUM!</v>
      </c>
      <c r="AN16" s="37" t="str">
        <f ca="1">_xll.ohRangeRetrieveError(AM16)</f>
        <v>qlFuturesConvAdjustmentQuote - Error converting parameter 'FuturesQuote' : 'unable to convert type 'struct ObjectHandler::empty_property_tag' to type 'QuantLib::Quote'</v>
      </c>
      <c r="AO16" s="12"/>
    </row>
    <row r="17" spans="1:41" ht="11.25" customHeight="1" x14ac:dyDescent="0.2">
      <c r="A17" s="97"/>
      <c r="B17" s="96">
        <v>12</v>
      </c>
      <c r="C17" s="95" t="b">
        <v>0</v>
      </c>
      <c r="D17" s="94" t="str">
        <v>Z5</v>
      </c>
      <c r="E17" s="93" t="str">
        <f t="shared" si="0"/>
        <v>JPYFUT3MTIBORZ5_Quote</v>
      </c>
      <c r="F17" s="92" t="e">
        <f>_xll.qlSimpleQuote(E17,,PriceTickValue,Permanent,Trigger,ObjectOverwrite)</f>
        <v>#NUM!</v>
      </c>
      <c r="G17" s="66" t="str">
        <f ca="1">_xll.ohRangeRetrieveError(F17)</f>
        <v>qlSimpleQuote - Cannot create object with ID 'JPYFUT3MTIBORZ5_Quote' in cell [JPY_Market.xlsx]Futures3M_TIBOR!R17C6 because an object with that ID already resides in cell [JPY_Market.xlsx]Futures3M_TIBOR!R17C6</v>
      </c>
      <c r="H17" s="91"/>
      <c r="J17" s="230"/>
      <c r="K17" s="236">
        <v>12</v>
      </c>
      <c r="L17" s="235" t="b">
        <v>0</v>
      </c>
      <c r="M17" s="169" t="str">
        <v>Z5</v>
      </c>
      <c r="N17" s="234">
        <v>42354</v>
      </c>
      <c r="O17" s="169" t="str">
        <v>JEYZ5</v>
      </c>
      <c r="P17" s="233">
        <v>42352</v>
      </c>
      <c r="Q17" s="169">
        <v>99.86</v>
      </c>
      <c r="R17" s="169">
        <v>99.87</v>
      </c>
      <c r="S17" s="169">
        <v>99.864999999999995</v>
      </c>
      <c r="T17" s="169">
        <v>99.86</v>
      </c>
      <c r="U17" s="173">
        <f>_xll.qlMidSafe($Q17,$R17)</f>
        <v>99.865000000000009</v>
      </c>
      <c r="V17" s="171"/>
      <c r="W17" s="232">
        <v>99.814999999999998</v>
      </c>
      <c r="X17" s="171"/>
      <c r="Y17" s="231">
        <v>99.865000000000009</v>
      </c>
      <c r="Z17" s="173" t="e">
        <f>_xll.qlSimpleQuoteSetValue(F17,Y17,Trigger)</f>
        <v>#VALUE!</v>
      </c>
      <c r="AA17" s="12"/>
      <c r="AB17" s="4"/>
      <c r="AC17" s="4"/>
      <c r="AD17" s="4"/>
      <c r="AE17" s="4"/>
      <c r="AF17" s="205"/>
      <c r="AH17" s="97"/>
      <c r="AI17" s="96">
        <v>12</v>
      </c>
      <c r="AJ17" s="94" t="b">
        <v>0</v>
      </c>
      <c r="AK17" s="94" t="str">
        <v>Z5</v>
      </c>
      <c r="AL17" s="163" t="str">
        <f t="shared" si="1"/>
        <v>JPYFUT3MTIBORZ5ConvAdj_Quote</v>
      </c>
      <c r="AM17" s="162" t="e">
        <f>_xll.qlFuturesConvAdjustmentQuote(AL17,IborIndex,AK17,F17,Volatility,MeanReversion,Permanent,AND(ISERROR(Z17),ISERROR(FuturesHWConvAdj!Q16:Q17)),ObjectOverwrite)</f>
        <v>#NUM!</v>
      </c>
      <c r="AN17" s="37" t="str">
        <f ca="1">_xll.ohRangeRetrieveError(AM17)</f>
        <v>qlFuturesConvAdjustmentQuote - Error converting parameter 'FuturesQuote' : 'unable to convert type 'struct ObjectHandler::empty_property_tag' to type 'QuantLib::Quote'</v>
      </c>
      <c r="AO17" s="12"/>
    </row>
    <row r="18" spans="1:41" ht="11.25" customHeight="1" x14ac:dyDescent="0.2">
      <c r="A18" s="97"/>
      <c r="B18" s="96">
        <v>13</v>
      </c>
      <c r="C18" s="95" t="b">
        <v>1</v>
      </c>
      <c r="D18" s="94" t="str">
        <v>H6</v>
      </c>
      <c r="E18" s="93" t="str">
        <f t="shared" si="0"/>
        <v>JPYFUT3MTIBORH6_Quote</v>
      </c>
      <c r="F18" s="92" t="e">
        <f>_xll.qlSimpleQuote(E18,,PriceTickValue,Permanent,Trigger,ObjectOverwrite)</f>
        <v>#NUM!</v>
      </c>
      <c r="G18" s="66" t="str">
        <f ca="1">_xll.ohRangeRetrieveError(F18)</f>
        <v>qlSimpleQuote - Cannot create object with ID 'JPYFUT3MTIBORH6_Quote' in cell [JPY_Market.xlsx]Futures3M_TIBOR!R18C6 because an object with that ID already resides in cell [JPY_Market.xlsx]Futures3M_TIBOR!R18C6</v>
      </c>
      <c r="H18" s="91"/>
      <c r="J18" s="230"/>
      <c r="K18" s="236">
        <v>13</v>
      </c>
      <c r="L18" s="235" t="b">
        <v>1</v>
      </c>
      <c r="M18" s="169" t="str">
        <v>H6</v>
      </c>
      <c r="N18" s="234">
        <v>42445</v>
      </c>
      <c r="O18" s="169" t="str">
        <v>JEYH6</v>
      </c>
      <c r="P18" s="233">
        <v>42443</v>
      </c>
      <c r="Q18" s="169">
        <v>99.864999999999995</v>
      </c>
      <c r="R18" s="169">
        <v>99.875</v>
      </c>
      <c r="S18" s="169">
        <v>99.875</v>
      </c>
      <c r="T18" s="169">
        <v>99.86</v>
      </c>
      <c r="U18" s="173">
        <f>_xll.qlMidSafe($Q18,$R18)</f>
        <v>99.87</v>
      </c>
      <c r="V18" s="171"/>
      <c r="W18" s="232">
        <v>99.817499999999995</v>
      </c>
      <c r="X18" s="171"/>
      <c r="Y18" s="231">
        <v>99.87</v>
      </c>
      <c r="Z18" s="173" t="e">
        <f>_xll.qlSimpleQuoteSetValue(F18,Y18,Trigger)</f>
        <v>#VALUE!</v>
      </c>
      <c r="AA18" s="12"/>
      <c r="AB18" s="4"/>
      <c r="AC18" s="4"/>
      <c r="AD18" s="4"/>
      <c r="AE18" s="4"/>
      <c r="AF18" s="205"/>
      <c r="AH18" s="97"/>
      <c r="AI18" s="96">
        <v>13</v>
      </c>
      <c r="AJ18" s="94" t="b">
        <v>1</v>
      </c>
      <c r="AK18" s="94" t="str">
        <v>H6</v>
      </c>
      <c r="AL18" s="163" t="str">
        <f t="shared" si="1"/>
        <v>JPYFUT3MTIBORH6ConvAdj_Quote</v>
      </c>
      <c r="AM18" s="162" t="e">
        <f>_xll.qlFuturesConvAdjustmentQuote(AL18,IborIndex,AK18,F18,Volatility,MeanReversion,Permanent,AND(ISERROR(Z18),ISERROR(FuturesHWConvAdj!Q17:Q18)),ObjectOverwrite)</f>
        <v>#NUM!</v>
      </c>
      <c r="AN18" s="37" t="str">
        <f ca="1">_xll.ohRangeRetrieveError(AM18)</f>
        <v>qlFuturesConvAdjustmentQuote - Error converting parameter 'FuturesQuote' : 'unable to convert type 'struct ObjectHandler::empty_property_tag' to type 'QuantLib::Quote'</v>
      </c>
      <c r="AO18" s="12"/>
    </row>
    <row r="19" spans="1:41" ht="11.25" customHeight="1" x14ac:dyDescent="0.2">
      <c r="A19" s="97"/>
      <c r="B19" s="96">
        <v>14</v>
      </c>
      <c r="C19" s="95" t="b">
        <v>1</v>
      </c>
      <c r="D19" s="94" t="str">
        <v>M6</v>
      </c>
      <c r="E19" s="93" t="str">
        <f t="shared" si="0"/>
        <v>JPYFUT3MTIBORM6_Quote</v>
      </c>
      <c r="F19" s="92" t="e">
        <f>_xll.qlSimpleQuote(E19,,PriceTickValue,Permanent,Trigger,ObjectOverwrite)</f>
        <v>#NUM!</v>
      </c>
      <c r="G19" s="66" t="str">
        <f ca="1">_xll.ohRangeRetrieveError(F19)</f>
        <v>qlSimpleQuote - Cannot create object with ID 'JPYFUT3MTIBORM6_Quote' in cell [JPY_Market.xlsx]Futures3M_TIBOR!R19C6 because an object with that ID already resides in cell [JPY_Market.xlsx]Futures3M_TIBOR!R19C6</v>
      </c>
      <c r="H19" s="91"/>
      <c r="J19" s="230"/>
      <c r="K19" s="236">
        <v>14</v>
      </c>
      <c r="L19" s="235" t="b">
        <v>1</v>
      </c>
      <c r="M19" s="169" t="str">
        <v>M6</v>
      </c>
      <c r="N19" s="234">
        <v>42536</v>
      </c>
      <c r="O19" s="169" t="str">
        <v>JEYM6</v>
      </c>
      <c r="P19" s="233">
        <v>42534</v>
      </c>
      <c r="Q19" s="169">
        <v>99.87</v>
      </c>
      <c r="R19" s="169">
        <v>99.88</v>
      </c>
      <c r="S19" s="169">
        <v>99.88</v>
      </c>
      <c r="T19" s="169">
        <v>99.86</v>
      </c>
      <c r="U19" s="173">
        <f>_xll.qlMidSafe($Q19,$R19)</f>
        <v>99.875</v>
      </c>
      <c r="V19" s="171"/>
      <c r="W19" s="232">
        <v>99.814999999999998</v>
      </c>
      <c r="X19" s="171"/>
      <c r="Y19" s="231">
        <v>99.875</v>
      </c>
      <c r="Z19" s="173" t="e">
        <f>_xll.qlSimpleQuoteSetValue(F19,Y19,Trigger)</f>
        <v>#VALUE!</v>
      </c>
      <c r="AA19" s="12"/>
      <c r="AB19" s="4"/>
      <c r="AC19" s="4"/>
      <c r="AD19" s="4"/>
      <c r="AE19" s="4"/>
      <c r="AF19" s="205"/>
      <c r="AH19" s="97"/>
      <c r="AI19" s="96">
        <v>14</v>
      </c>
      <c r="AJ19" s="94" t="b">
        <v>1</v>
      </c>
      <c r="AK19" s="94" t="str">
        <v>M6</v>
      </c>
      <c r="AL19" s="163" t="str">
        <f t="shared" si="1"/>
        <v>JPYFUT3MTIBORM6ConvAdj_Quote</v>
      </c>
      <c r="AM19" s="162" t="e">
        <f>_xll.qlFuturesConvAdjustmentQuote(AL19,IborIndex,AK19,F19,Volatility,MeanReversion,Permanent,AND(ISERROR(Z19),ISERROR(FuturesHWConvAdj!Q18:Q19)),ObjectOverwrite)</f>
        <v>#NUM!</v>
      </c>
      <c r="AN19" s="37" t="str">
        <f ca="1">_xll.ohRangeRetrieveError(AM19)</f>
        <v>qlFuturesConvAdjustmentQuote - Error converting parameter 'FuturesQuote' : 'unable to convert type 'struct ObjectHandler::empty_property_tag' to type 'QuantLib::Quote'</v>
      </c>
      <c r="AO19" s="12"/>
    </row>
    <row r="20" spans="1:41" ht="11.25" customHeight="1" x14ac:dyDescent="0.2">
      <c r="A20" s="97"/>
      <c r="B20" s="96">
        <v>15</v>
      </c>
      <c r="C20" s="95" t="b">
        <v>1</v>
      </c>
      <c r="D20" s="94" t="str">
        <v>U6</v>
      </c>
      <c r="E20" s="93" t="str">
        <f t="shared" si="0"/>
        <v>JPYFUT3MTIBORU6_Quote</v>
      </c>
      <c r="F20" s="92" t="e">
        <f>_xll.qlSimpleQuote(E20,,PriceTickValue,Permanent,Trigger,ObjectOverwrite)</f>
        <v>#NUM!</v>
      </c>
      <c r="G20" s="66" t="str">
        <f ca="1">_xll.ohRangeRetrieveError(F20)</f>
        <v>qlSimpleQuote - Cannot create object with ID 'JPYFUT3MTIBORU6_Quote' in cell [JPY_Market.xlsx]Futures3M_TIBOR!R20C6 because an object with that ID already resides in cell [JPY_Market.xlsx]Futures3M_TIBOR!R20C6</v>
      </c>
      <c r="H20" s="91"/>
      <c r="J20" s="230"/>
      <c r="K20" s="236">
        <v>15</v>
      </c>
      <c r="L20" s="235" t="b">
        <v>1</v>
      </c>
      <c r="M20" s="169" t="str">
        <v>U6</v>
      </c>
      <c r="N20" s="234">
        <v>42634</v>
      </c>
      <c r="O20" s="169" t="str">
        <v>JEYU6</v>
      </c>
      <c r="P20" s="233">
        <v>42629</v>
      </c>
      <c r="Q20" s="169">
        <v>99.864999999999995</v>
      </c>
      <c r="R20" s="169">
        <v>99.88</v>
      </c>
      <c r="S20" s="169">
        <v>99.875</v>
      </c>
      <c r="T20" s="169">
        <v>99.86</v>
      </c>
      <c r="U20" s="173">
        <f>_xll.qlMidSafe($Q20,$R20)</f>
        <v>99.872500000000002</v>
      </c>
      <c r="V20" s="171"/>
      <c r="W20" s="232">
        <v>99.81</v>
      </c>
      <c r="X20" s="171"/>
      <c r="Y20" s="231">
        <v>99.872500000000002</v>
      </c>
      <c r="Z20" s="173" t="e">
        <f>_xll.qlSimpleQuoteSetValue(F20,Y20,Trigger)</f>
        <v>#VALUE!</v>
      </c>
      <c r="AA20" s="12"/>
      <c r="AB20" s="4"/>
      <c r="AC20" s="4"/>
      <c r="AD20" s="4"/>
      <c r="AE20" s="4"/>
      <c r="AF20" s="205"/>
      <c r="AH20" s="97"/>
      <c r="AI20" s="96">
        <v>15</v>
      </c>
      <c r="AJ20" s="94" t="b">
        <v>1</v>
      </c>
      <c r="AK20" s="94" t="str">
        <v>U6</v>
      </c>
      <c r="AL20" s="163" t="str">
        <f t="shared" si="1"/>
        <v>JPYFUT3MTIBORU6ConvAdj_Quote</v>
      </c>
      <c r="AM20" s="162" t="e">
        <f>_xll.qlFuturesConvAdjustmentQuote(AL20,IborIndex,AK20,F20,Volatility,MeanReversion,Permanent,AND(ISERROR(Z20),ISERROR(FuturesHWConvAdj!Q19:Q20)),ObjectOverwrite)</f>
        <v>#NUM!</v>
      </c>
      <c r="AN20" s="37" t="str">
        <f ca="1">_xll.ohRangeRetrieveError(AM20)</f>
        <v>qlFuturesConvAdjustmentQuote - Error converting parameter 'FuturesQuote' : 'unable to convert type 'struct ObjectHandler::empty_property_tag' to type 'QuantLib::Quote'</v>
      </c>
      <c r="AO20" s="12"/>
    </row>
    <row r="21" spans="1:41" ht="11.25" customHeight="1" x14ac:dyDescent="0.2">
      <c r="A21" s="97"/>
      <c r="B21" s="96">
        <v>16</v>
      </c>
      <c r="C21" s="95" t="b">
        <v>1</v>
      </c>
      <c r="D21" s="94" t="str">
        <v>Z6</v>
      </c>
      <c r="E21" s="93" t="str">
        <f t="shared" si="0"/>
        <v>JPYFUT3MTIBORZ6_Quote</v>
      </c>
      <c r="F21" s="92" t="e">
        <f>_xll.qlSimpleQuote(E21,,PriceTickValue,Permanent,Trigger,ObjectOverwrite)</f>
        <v>#NUM!</v>
      </c>
      <c r="G21" s="66" t="str">
        <f ca="1">_xll.ohRangeRetrieveError(F21)</f>
        <v>qlSimpleQuote - Cannot create object with ID 'JPYFUT3MTIBORZ6_Quote' in cell [JPY_Market.xlsx]Futures3M_TIBOR!R21C6 because an object with that ID already resides in cell [JPY_Market.xlsx]Futures3M_TIBOR!R21C6</v>
      </c>
      <c r="H21" s="91"/>
      <c r="J21" s="230"/>
      <c r="K21" s="236">
        <v>16</v>
      </c>
      <c r="L21" s="235" t="b">
        <v>1</v>
      </c>
      <c r="M21" s="169" t="str">
        <v>Z6</v>
      </c>
      <c r="N21" s="234">
        <v>42725</v>
      </c>
      <c r="O21" s="169" t="str">
        <v>JEYZ6</v>
      </c>
      <c r="P21" s="233">
        <v>42723</v>
      </c>
      <c r="Q21" s="169">
        <v>99.844999999999999</v>
      </c>
      <c r="R21" s="169">
        <v>99.88</v>
      </c>
      <c r="S21" s="169">
        <v>0</v>
      </c>
      <c r="T21" s="169">
        <v>99.844999999999999</v>
      </c>
      <c r="U21" s="173">
        <f>_xll.qlMidSafe($Q21,$R21)</f>
        <v>99.862499999999997</v>
      </c>
      <c r="V21" s="171"/>
      <c r="W21" s="232">
        <v>99.797499999999999</v>
      </c>
      <c r="X21" s="171"/>
      <c r="Y21" s="231">
        <v>99.862499999999997</v>
      </c>
      <c r="Z21" s="173" t="e">
        <f>_xll.qlSimpleQuoteSetValue(F21,Y21,Trigger)</f>
        <v>#VALUE!</v>
      </c>
      <c r="AA21" s="12"/>
      <c r="AB21" s="4"/>
      <c r="AC21" s="4"/>
      <c r="AD21" s="4"/>
      <c r="AE21" s="4"/>
      <c r="AF21" s="205"/>
      <c r="AH21" s="97"/>
      <c r="AI21" s="96">
        <v>16</v>
      </c>
      <c r="AJ21" s="94" t="b">
        <v>1</v>
      </c>
      <c r="AK21" s="94" t="str">
        <v>Z6</v>
      </c>
      <c r="AL21" s="163" t="str">
        <f t="shared" si="1"/>
        <v>JPYFUT3MTIBORZ6ConvAdj_Quote</v>
      </c>
      <c r="AM21" s="162" t="e">
        <f>_xll.qlFuturesConvAdjustmentQuote(AL21,IborIndex,AK21,F21,Volatility,MeanReversion,Permanent,AND(ISERROR(Z21),ISERROR(FuturesHWConvAdj!Q20:Q21)),ObjectOverwrite)</f>
        <v>#NUM!</v>
      </c>
      <c r="AN21" s="37" t="str">
        <f ca="1">_xll.ohRangeRetrieveError(AM21)</f>
        <v>qlFuturesConvAdjustmentQuote - Error converting parameter 'FuturesQuote' : 'unable to convert type 'struct ObjectHandler::empty_property_tag' to type 'QuantLib::Quote'</v>
      </c>
      <c r="AO21" s="12"/>
    </row>
    <row r="22" spans="1:41" ht="11.25" customHeight="1" x14ac:dyDescent="0.2">
      <c r="A22" s="97"/>
      <c r="B22" s="96">
        <v>17</v>
      </c>
      <c r="C22" s="95" t="b">
        <v>1</v>
      </c>
      <c r="D22" s="94" t="str">
        <v>H7</v>
      </c>
      <c r="E22" s="93" t="str">
        <f t="shared" si="0"/>
        <v>JPYFUT3MTIBORH7_Quote</v>
      </c>
      <c r="F22" s="92" t="e">
        <f>_xll.qlSimpleQuote(E22,,PriceTickValue,Permanent,Trigger,ObjectOverwrite)</f>
        <v>#NUM!</v>
      </c>
      <c r="G22" s="66" t="str">
        <f ca="1">_xll.ohRangeRetrieveError(F22)</f>
        <v>qlSimpleQuote - Cannot create object with ID 'JPYFUT3MTIBORH7_Quote' in cell [JPY_Market.xlsx]Futures3M_TIBOR!R22C6 because an object with that ID already resides in cell [JPY_Market.xlsx]Futures3M_TIBOR!R22C6</v>
      </c>
      <c r="H22" s="91"/>
      <c r="J22" s="230"/>
      <c r="K22" s="236">
        <v>17</v>
      </c>
      <c r="L22" s="235" t="b">
        <v>1</v>
      </c>
      <c r="M22" s="169" t="str">
        <v>H7</v>
      </c>
      <c r="N22" s="234">
        <v>42809</v>
      </c>
      <c r="O22" s="169" t="str">
        <v>JEYH7</v>
      </c>
      <c r="P22" s="233">
        <v>42807</v>
      </c>
      <c r="Q22" s="169">
        <v>99.82</v>
      </c>
      <c r="R22" s="169">
        <v>0</v>
      </c>
      <c r="S22" s="169">
        <v>0</v>
      </c>
      <c r="T22" s="169">
        <v>99.84</v>
      </c>
      <c r="U22" s="173" t="e">
        <f>_xll.qlMidSafe($Q22,$R22)</f>
        <v>#NUM!</v>
      </c>
      <c r="V22" s="171"/>
      <c r="W22" s="232">
        <v>99.784999999999997</v>
      </c>
      <c r="X22" s="171"/>
      <c r="Y22" s="231" t="e">
        <v>#NUM!</v>
      </c>
      <c r="Z22" s="173" t="e">
        <f>_xll.qlSimpleQuoteSetValue(F22,Y22,Trigger)</f>
        <v>#VALUE!</v>
      </c>
      <c r="AA22" s="12"/>
      <c r="AB22" s="4"/>
      <c r="AC22" s="4"/>
      <c r="AD22" s="4"/>
      <c r="AE22" s="4"/>
      <c r="AF22" s="205"/>
      <c r="AH22" s="97"/>
      <c r="AI22" s="96">
        <v>17</v>
      </c>
      <c r="AJ22" s="94" t="b">
        <v>1</v>
      </c>
      <c r="AK22" s="94" t="str">
        <v>H7</v>
      </c>
      <c r="AL22" s="163" t="str">
        <f t="shared" si="1"/>
        <v>JPYFUT3MTIBORH7ConvAdj_Quote</v>
      </c>
      <c r="AM22" s="162" t="e">
        <f>_xll.qlFuturesConvAdjustmentQuote(AL22,IborIndex,AK22,F22,Volatility,MeanReversion,Permanent,AND(ISERROR(Z22),ISERROR(FuturesHWConvAdj!Q21:Q22)),ObjectOverwrite)</f>
        <v>#NUM!</v>
      </c>
      <c r="AN22" s="37" t="str">
        <f ca="1">_xll.ohRangeRetrieveError(AM22)</f>
        <v>qlFuturesConvAdjustmentQuote - Error converting parameter 'FuturesQuote' : 'unable to convert type 'struct ObjectHandler::empty_property_tag' to type 'QuantLib::Quote'</v>
      </c>
      <c r="AO22" s="12"/>
    </row>
    <row r="23" spans="1:41" ht="11.25" customHeight="1" x14ac:dyDescent="0.2">
      <c r="A23" s="97"/>
      <c r="B23" s="96">
        <v>18</v>
      </c>
      <c r="C23" s="95" t="b">
        <v>1</v>
      </c>
      <c r="D23" s="94" t="str">
        <v>M7</v>
      </c>
      <c r="E23" s="93" t="str">
        <f t="shared" si="0"/>
        <v>JPYFUT3MTIBORM7_Quote</v>
      </c>
      <c r="F23" s="92" t="e">
        <f>_xll.qlSimpleQuote(E23,,PriceTickValue,Permanent,Trigger,ObjectOverwrite)</f>
        <v>#NUM!</v>
      </c>
      <c r="G23" s="66" t="str">
        <f ca="1">_xll.ohRangeRetrieveError(F23)</f>
        <v>qlSimpleQuote - Cannot create object with ID 'JPYFUT3MTIBORM7_Quote' in cell [JPY_Market.xlsx]Futures3M_TIBOR!R23C6 because an object with that ID already resides in cell [JPY_Market.xlsx]Futures3M_TIBOR!R23C6</v>
      </c>
      <c r="H23" s="91"/>
      <c r="J23" s="230"/>
      <c r="K23" s="236">
        <v>18</v>
      </c>
      <c r="L23" s="235" t="b">
        <v>1</v>
      </c>
      <c r="M23" s="169" t="str">
        <v>M7</v>
      </c>
      <c r="N23" s="234">
        <v>42907</v>
      </c>
      <c r="O23" s="169" t="str">
        <v>JEYM7</v>
      </c>
      <c r="P23" s="233">
        <v>42905</v>
      </c>
      <c r="Q23" s="169">
        <v>0</v>
      </c>
      <c r="R23" s="169">
        <v>0</v>
      </c>
      <c r="S23" s="169">
        <v>0</v>
      </c>
      <c r="T23" s="169">
        <v>99.83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 t="e">
        <f>_xll.qlSimpleQuoteSetValue(F23,Y23,Trigger)</f>
        <v>#VALUE!</v>
      </c>
      <c r="AA23" s="12"/>
      <c r="AB23" s="4"/>
      <c r="AC23" s="4"/>
      <c r="AD23" s="4"/>
      <c r="AE23" s="4"/>
      <c r="AF23" s="205"/>
      <c r="AH23" s="97"/>
      <c r="AI23" s="96">
        <v>18</v>
      </c>
      <c r="AJ23" s="94" t="b">
        <v>1</v>
      </c>
      <c r="AK23" s="94" t="str">
        <v>M7</v>
      </c>
      <c r="AL23" s="163" t="str">
        <f t="shared" si="1"/>
        <v>JPYFUT3MTIBORM7ConvAdj_Quote</v>
      </c>
      <c r="AM23" s="162" t="e">
        <f>_xll.qlFuturesConvAdjustmentQuote(AL23,IborIndex,AK23,F23,Volatility,MeanReversion,Permanent,AND(ISERROR(Z23),ISERROR(FuturesHWConvAdj!Q22:Q23)),ObjectOverwrite)</f>
        <v>#NUM!</v>
      </c>
      <c r="AN23" s="37" t="str">
        <f ca="1">_xll.ohRangeRetrieveError(AM23)</f>
        <v>qlFuturesConvAdjustmentQuote - Error converting parameter 'FuturesQuote' : 'unable to convert type 'struct ObjectHandler::empty_property_tag' to type 'QuantLib::Quote'</v>
      </c>
      <c r="AO23" s="12"/>
    </row>
    <row r="24" spans="1:41" ht="11.25" customHeight="1" x14ac:dyDescent="0.2">
      <c r="A24" s="97"/>
      <c r="B24" s="96">
        <v>19</v>
      </c>
      <c r="C24" s="95" t="b">
        <v>1</v>
      </c>
      <c r="D24" s="94" t="str">
        <v>U7</v>
      </c>
      <c r="E24" s="93" t="str">
        <f t="shared" si="0"/>
        <v>JPYFUT3MTIBORU7_Quote</v>
      </c>
      <c r="F24" s="92" t="e">
        <f>_xll.qlSimpleQuote(E24,,PriceTickValue,Permanent,Trigger,ObjectOverwrite)</f>
        <v>#NUM!</v>
      </c>
      <c r="G24" s="66" t="str">
        <f ca="1">_xll.ohRangeRetrieveError(F24)</f>
        <v>qlSimpleQuote - Cannot create object with ID 'JPYFUT3MTIBORU7_Quote' in cell [JPY_Market.xlsx]Futures3M_TIBOR!R24C6 because an object with that ID already resides in cell [JPY_Market.xlsx]Futures3M_TIBOR!R24C6</v>
      </c>
      <c r="H24" s="91"/>
      <c r="J24" s="230"/>
      <c r="K24" s="236">
        <v>19</v>
      </c>
      <c r="L24" s="235" t="b">
        <v>1</v>
      </c>
      <c r="M24" s="169" t="str">
        <v>U7</v>
      </c>
      <c r="N24" s="234">
        <v>42998</v>
      </c>
      <c r="O24" s="169" t="str">
        <v>JEYU7</v>
      </c>
      <c r="P24" s="233">
        <v>42993</v>
      </c>
      <c r="Q24" s="169">
        <v>0</v>
      </c>
      <c r="R24" s="169">
        <v>0</v>
      </c>
      <c r="S24" s="169">
        <v>0</v>
      </c>
      <c r="T24" s="169">
        <v>99.795000000000002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#VALUE!</v>
      </c>
      <c r="AA24" s="12"/>
      <c r="AB24" s="4"/>
      <c r="AC24" s="4"/>
      <c r="AD24" s="4"/>
      <c r="AE24" s="4"/>
      <c r="AF24" s="205"/>
      <c r="AH24" s="97"/>
      <c r="AI24" s="96">
        <v>19</v>
      </c>
      <c r="AJ24" s="94" t="b">
        <v>1</v>
      </c>
      <c r="AK24" s="94" t="str">
        <v>U7</v>
      </c>
      <c r="AL24" s="163" t="str">
        <f t="shared" si="1"/>
        <v>JPYFUT3MTIBORU7ConvAdj_Quote</v>
      </c>
      <c r="AM24" s="162" t="e">
        <f>_xll.qlFuturesConvAdjustmentQuote(AL24,IborIndex,AK24,F24,Volatility,MeanReversion,Permanent,AND(ISERROR(Z24),ISERROR(FuturesHWConvAdj!Q23:Q24)),ObjectOverwrite)</f>
        <v>#NUM!</v>
      </c>
      <c r="AN24" s="37" t="str">
        <f ca="1">_xll.ohRangeRetrieveError(AM24)</f>
        <v>qlFuturesConvAdjustmentQuote - Error converting parameter 'FuturesQuote' : 'unable to convert type 'struct ObjectHandler::empty_property_tag' to type 'QuantLib::Quote'</v>
      </c>
      <c r="AO24" s="12"/>
    </row>
    <row r="25" spans="1:41" ht="11.25" customHeight="1" x14ac:dyDescent="0.2">
      <c r="A25" s="97"/>
      <c r="B25" s="96">
        <v>20</v>
      </c>
      <c r="C25" s="95" t="b">
        <v>1</v>
      </c>
      <c r="D25" s="94" t="str">
        <v>Z7</v>
      </c>
      <c r="E25" s="93" t="str">
        <f t="shared" si="0"/>
        <v>JPYFUT3MTIBORZ7_Quote</v>
      </c>
      <c r="F25" s="92" t="e">
        <f>_xll.qlSimpleQuote(E25,,PriceTickValue,Permanent,Trigger,ObjectOverwrite)</f>
        <v>#NUM!</v>
      </c>
      <c r="G25" s="66" t="str">
        <f ca="1">_xll.ohRangeRetrieveError(F25)</f>
        <v>qlSimpleQuote - Cannot create object with ID 'JPYFUT3MTIBORZ7_Quote' in cell [JPY_Market.xlsx]Futures3M_TIBOR!R25C6 because an object with that ID already resides in cell [JPY_Market.xlsx]Futures3M_TIBOR!R25C6</v>
      </c>
      <c r="H25" s="91"/>
      <c r="J25" s="230"/>
      <c r="K25" s="236">
        <v>20</v>
      </c>
      <c r="L25" s="235" t="b">
        <v>1</v>
      </c>
      <c r="M25" s="169" t="str">
        <v>Z7</v>
      </c>
      <c r="N25" s="234">
        <v>43089</v>
      </c>
      <c r="O25" s="169" t="str">
        <v>JEYZ7</v>
      </c>
      <c r="P25" s="233">
        <v>43087</v>
      </c>
      <c r="Q25" s="169">
        <v>0</v>
      </c>
      <c r="R25" s="169">
        <v>0</v>
      </c>
      <c r="S25" s="169">
        <v>0</v>
      </c>
      <c r="T25" s="169">
        <v>99.72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#VALUE!</v>
      </c>
      <c r="AA25" s="12"/>
      <c r="AB25" s="4"/>
      <c r="AC25" s="4"/>
      <c r="AD25" s="4"/>
      <c r="AE25" s="4"/>
      <c r="AF25" s="205"/>
      <c r="AH25" s="97"/>
      <c r="AI25" s="96">
        <v>20</v>
      </c>
      <c r="AJ25" s="94" t="b">
        <v>1</v>
      </c>
      <c r="AK25" s="94" t="str">
        <v>Z7</v>
      </c>
      <c r="AL25" s="163" t="str">
        <f t="shared" si="1"/>
        <v>JPYFUT3MTIBORZ7ConvAdj_Quote</v>
      </c>
      <c r="AM25" s="162" t="e">
        <f>_xll.qlFuturesConvAdjustmentQuote(AL25,IborIndex,AK25,F25,Volatility,MeanReversion,Permanent,AND(ISERROR(Z25),ISERROR(FuturesHWConvAdj!Q24:Q25)),ObjectOverwrite)</f>
        <v>#NUM!</v>
      </c>
      <c r="AN25" s="37" t="str">
        <f ca="1">_xll.ohRangeRetrieveError(AM25)</f>
        <v>qlFuturesConvAdjustmentQuote - Error converting parameter 'FuturesQuote' : 'unable to convert type 'struct ObjectHandler::empty_property_tag' to type 'QuantLib::Quote'</v>
      </c>
      <c r="AO25" s="12"/>
    </row>
    <row r="26" spans="1:41" ht="11.25" customHeight="1" x14ac:dyDescent="0.2">
      <c r="A26" s="97"/>
      <c r="B26" s="96">
        <v>21</v>
      </c>
      <c r="C26" s="95" t="b">
        <v>1</v>
      </c>
      <c r="D26" s="94" t="str">
        <v>H8</v>
      </c>
      <c r="E26" s="93" t="str">
        <f t="shared" si="0"/>
        <v>JPYFUT3MTIBORH8_Quote</v>
      </c>
      <c r="F26" s="92" t="e">
        <f>_xll.qlSimpleQuote(E26,,PriceTickValue,Permanent,Trigger,ObjectOverwrite)</f>
        <v>#NUM!</v>
      </c>
      <c r="G26" s="66" t="str">
        <f ca="1">_xll.ohRangeRetrieveError(F26)</f>
        <v>qlSimpleQuote - Cannot create object with ID 'JPYFUT3MTIBORH8_Quote' in cell [JPY_Market.xlsx]Futures3M_TIBOR!R26C6 because an object with that ID already resides in cell [JPY_Market.xlsx]Futures3M_TIBOR!R26C6</v>
      </c>
      <c r="H26" s="91"/>
      <c r="J26" s="230"/>
      <c r="K26" s="236">
        <v>21</v>
      </c>
      <c r="L26" s="235" t="b">
        <v>1</v>
      </c>
      <c r="M26" s="169" t="str">
        <v>H8</v>
      </c>
      <c r="N26" s="234">
        <v>43180</v>
      </c>
      <c r="O26" s="169" t="str">
        <v>JEYH8</v>
      </c>
      <c r="P26" s="233">
        <v>43178</v>
      </c>
      <c r="Q26" s="169">
        <v>0</v>
      </c>
      <c r="R26" s="169">
        <v>0</v>
      </c>
      <c r="S26" s="169">
        <v>0</v>
      </c>
      <c r="T26" s="169">
        <v>99.644999999999996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#VALUE!</v>
      </c>
      <c r="AA26" s="12"/>
      <c r="AB26" s="4"/>
      <c r="AC26" s="4"/>
      <c r="AD26" s="4"/>
      <c r="AE26" s="4"/>
      <c r="AF26" s="205"/>
      <c r="AH26" s="97"/>
      <c r="AI26" s="96">
        <v>21</v>
      </c>
      <c r="AJ26" s="94" t="b">
        <v>1</v>
      </c>
      <c r="AK26" s="94" t="str">
        <v>H8</v>
      </c>
      <c r="AL26" s="163" t="str">
        <f t="shared" si="1"/>
        <v>JPYFUT3MTIBORH8ConvAdj_Quote</v>
      </c>
      <c r="AM26" s="162" t="e">
        <f>_xll.qlFuturesConvAdjustmentQuote(AL26,IborIndex,AK26,F26,Volatility,MeanReversion,Permanent,AND(ISERROR(Z26),ISERROR(FuturesHWConvAdj!Q25:Q26)),ObjectOverwrite)</f>
        <v>#NUM!</v>
      </c>
      <c r="AN26" s="37" t="str">
        <f ca="1">_xll.ohRangeRetrieveError(AM26)</f>
        <v>qlFuturesConvAdjustmentQuote - Error converting parameter 'FuturesQuote' : 'unable to convert type 'struct ObjectHandler::empty_property_tag' to type 'QuantLib::Quote'</v>
      </c>
      <c r="AO26" s="12"/>
    </row>
    <row r="27" spans="1:41" ht="11.25" customHeight="1" x14ac:dyDescent="0.2">
      <c r="A27" s="97"/>
      <c r="B27" s="96">
        <v>22</v>
      </c>
      <c r="C27" s="95" t="b">
        <v>1</v>
      </c>
      <c r="D27" s="94" t="str">
        <v>M8</v>
      </c>
      <c r="E27" s="93" t="str">
        <f t="shared" si="0"/>
        <v>JPYFUT3MTIBORM8_Quote</v>
      </c>
      <c r="F27" s="92" t="e">
        <f>_xll.qlSimpleQuote(E27,,PriceTickValue,Permanent,Trigger,ObjectOverwrite)</f>
        <v>#NUM!</v>
      </c>
      <c r="G27" s="66" t="str">
        <f ca="1">_xll.ohRangeRetrieveError(F27)</f>
        <v>qlSimpleQuote - Cannot create object with ID 'JPYFUT3MTIBORM8_Quote' in cell [JPY_Market.xlsx]Futures3M_TIBOR!R27C6 because an object with that ID already resides in cell [JPY_Market.xlsx]Futures3M_TIBOR!R27C6</v>
      </c>
      <c r="H27" s="91"/>
      <c r="J27" s="230"/>
      <c r="K27" s="236">
        <v>22</v>
      </c>
      <c r="L27" s="235" t="b">
        <v>1</v>
      </c>
      <c r="M27" s="169" t="str">
        <v>M8</v>
      </c>
      <c r="N27" s="234">
        <v>43271</v>
      </c>
      <c r="O27" s="169" t="str">
        <v>JEYM8</v>
      </c>
      <c r="P27" s="233">
        <v>43269</v>
      </c>
      <c r="Q27" s="169">
        <v>0</v>
      </c>
      <c r="R27" s="169">
        <v>0</v>
      </c>
      <c r="S27" s="169">
        <v>0</v>
      </c>
      <c r="T27" s="169">
        <v>99.57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#VALUE!</v>
      </c>
      <c r="AA27" s="12"/>
      <c r="AB27" s="4"/>
      <c r="AC27" s="4"/>
      <c r="AD27" s="4"/>
      <c r="AE27" s="4"/>
      <c r="AF27" s="205"/>
      <c r="AH27" s="97"/>
      <c r="AI27" s="96">
        <v>22</v>
      </c>
      <c r="AJ27" s="94" t="b">
        <v>1</v>
      </c>
      <c r="AK27" s="94" t="str">
        <v>M8</v>
      </c>
      <c r="AL27" s="163" t="str">
        <f t="shared" si="1"/>
        <v>JPYFUT3MTIBORM8ConvAdj_Quote</v>
      </c>
      <c r="AM27" s="162" t="e">
        <f>_xll.qlFuturesConvAdjustmentQuote(AL27,IborIndex,AK27,F27,Volatility,MeanReversion,Permanent,AND(ISERROR(Z27),ISERROR(FuturesHWConvAdj!Q26:Q27)),ObjectOverwrite)</f>
        <v>#NUM!</v>
      </c>
      <c r="AN27" s="37" t="str">
        <f ca="1">_xll.ohRangeRetrieveError(AM27)</f>
        <v>qlFuturesConvAdjustmentQuote - Error converting parameter 'FuturesQuote' : 'unable to convert type 'struct ObjectHandler::empty_property_tag' to type 'QuantLib::Quote'</v>
      </c>
      <c r="AO27" s="12"/>
    </row>
    <row r="28" spans="1:41" ht="11.25" customHeight="1" x14ac:dyDescent="0.2">
      <c r="A28" s="97"/>
      <c r="B28" s="96">
        <v>23</v>
      </c>
      <c r="C28" s="95" t="b">
        <v>1</v>
      </c>
      <c r="D28" s="94" t="str">
        <v>U8</v>
      </c>
      <c r="E28" s="93" t="str">
        <f t="shared" si="0"/>
        <v>JPYFUT3MTIBORU8_Quote</v>
      </c>
      <c r="F28" s="92" t="e">
        <f>_xll.qlSimpleQuote(E28,,PriceTickValue,Permanent,Trigger,ObjectOverwrite)</f>
        <v>#NUM!</v>
      </c>
      <c r="G28" s="66" t="str">
        <f ca="1">_xll.ohRangeRetrieveError(F28)</f>
        <v>qlSimpleQuote - Cannot create object with ID 'JPYFUT3MTIBORU8_Quote' in cell [JPY_Market.xlsx]Futures3M_TIBOR!R28C6 because an object with that ID already resides in cell [JPY_Market.xlsx]Futures3M_TIBOR!R28C6</v>
      </c>
      <c r="H28" s="91"/>
      <c r="J28" s="230"/>
      <c r="K28" s="236">
        <v>23</v>
      </c>
      <c r="L28" s="235" t="b">
        <v>1</v>
      </c>
      <c r="M28" s="169" t="str">
        <v>U8</v>
      </c>
      <c r="N28" s="234">
        <v>43362</v>
      </c>
      <c r="O28" s="169" t="str">
        <v>JEYU8</v>
      </c>
      <c r="P28" s="233">
        <v>43357</v>
      </c>
      <c r="Q28" s="169">
        <v>0</v>
      </c>
      <c r="R28" s="169">
        <v>0</v>
      </c>
      <c r="S28" s="169">
        <v>0</v>
      </c>
      <c r="T28" s="169">
        <v>99.495000000000005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#VALUE!</v>
      </c>
      <c r="AA28" s="12"/>
      <c r="AB28" s="4"/>
      <c r="AC28" s="4"/>
      <c r="AD28" s="4"/>
      <c r="AE28" s="4"/>
      <c r="AF28" s="205"/>
      <c r="AH28" s="97"/>
      <c r="AI28" s="96">
        <v>23</v>
      </c>
      <c r="AJ28" s="94" t="b">
        <v>1</v>
      </c>
      <c r="AK28" s="94" t="str">
        <v>U8</v>
      </c>
      <c r="AL28" s="163" t="str">
        <f t="shared" si="1"/>
        <v>JPYFUT3MTIBORU8ConvAdj_Quote</v>
      </c>
      <c r="AM28" s="162" t="e">
        <f>_xll.qlFuturesConvAdjustmentQuote(AL28,IborIndex,AK28,F28,Volatility,MeanReversion,Permanent,AND(ISERROR(Z28),ISERROR(FuturesHWConvAdj!Q27:Q28)),ObjectOverwrite)</f>
        <v>#NUM!</v>
      </c>
      <c r="AN28" s="37" t="str">
        <f ca="1">_xll.ohRangeRetrieveError(AM28)</f>
        <v>qlFuturesConvAdjustmentQuote - Error converting parameter 'FuturesQuote' : 'unable to convert type 'struct ObjectHandler::empty_property_tag' to type 'QuantLib::Quote'</v>
      </c>
      <c r="AO28" s="12"/>
    </row>
    <row r="29" spans="1:41" ht="11.25" customHeight="1" x14ac:dyDescent="0.2">
      <c r="A29" s="97"/>
      <c r="B29" s="96">
        <v>24</v>
      </c>
      <c r="C29" s="95" t="b">
        <v>1</v>
      </c>
      <c r="D29" s="94" t="str">
        <v>Z8</v>
      </c>
      <c r="E29" s="93" t="str">
        <f t="shared" si="0"/>
        <v>JPYFUT3MTIBORZ8_Quote</v>
      </c>
      <c r="F29" s="92" t="e">
        <f>_xll.qlSimpleQuote(E29,,PriceTickValue,Permanent,Trigger,ObjectOverwrite)</f>
        <v>#NUM!</v>
      </c>
      <c r="G29" s="66" t="str">
        <f ca="1">_xll.ohRangeRetrieveError(F29)</f>
        <v>qlSimpleQuote - Cannot create object with ID 'JPYFUT3MTIBORZ8_Quote' in cell [JPY_Market.xlsx]Futures3M_TIBOR!R29C6 because an object with that ID already resides in cell [JPY_Market.xlsx]Futures3M_TIBOR!R29C6</v>
      </c>
      <c r="H29" s="91"/>
      <c r="J29" s="230"/>
      <c r="K29" s="236">
        <v>24</v>
      </c>
      <c r="L29" s="235" t="b">
        <v>1</v>
      </c>
      <c r="M29" s="169" t="str">
        <v>Z8</v>
      </c>
      <c r="N29" s="234">
        <v>43453</v>
      </c>
      <c r="O29" s="169" t="str">
        <v>JEYZ8</v>
      </c>
      <c r="P29" s="233">
        <v>43451</v>
      </c>
      <c r="Q29" s="169">
        <v>0</v>
      </c>
      <c r="R29" s="169">
        <v>0</v>
      </c>
      <c r="S29" s="169">
        <v>0</v>
      </c>
      <c r="T29" s="169">
        <v>99.42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#VALUE!</v>
      </c>
      <c r="AA29" s="12"/>
      <c r="AB29" s="4"/>
      <c r="AC29" s="4"/>
      <c r="AD29" s="4"/>
      <c r="AE29" s="4"/>
      <c r="AF29" s="205"/>
      <c r="AH29" s="97"/>
      <c r="AI29" s="96">
        <v>24</v>
      </c>
      <c r="AJ29" s="94" t="b">
        <v>1</v>
      </c>
      <c r="AK29" s="94" t="str">
        <v>Z8</v>
      </c>
      <c r="AL29" s="163" t="str">
        <f t="shared" si="1"/>
        <v>JPYFUT3MTIBORZ8ConvAdj_Quote</v>
      </c>
      <c r="AM29" s="162" t="e">
        <f>_xll.qlFuturesConvAdjustmentQuote(AL29,IborIndex,AK29,F29,Volatility,MeanReversion,Permanent,AND(ISERROR(Z29),ISERROR(FuturesHWConvAdj!Q28:Q29)),ObjectOverwrite)</f>
        <v>#NUM!</v>
      </c>
      <c r="AN29" s="37" t="str">
        <f ca="1">_xll.ohRangeRetrieveError(AM29)</f>
        <v>qlFuturesConvAdjustmentQuote - Error converting parameter 'FuturesQuote' : 'unable to convert type 'struct ObjectHandler::empty_property_tag' to type 'QuantLib::Quote'</v>
      </c>
      <c r="AO29" s="12"/>
    </row>
    <row r="30" spans="1:41" ht="11.25" customHeight="1" x14ac:dyDescent="0.2">
      <c r="A30" s="97"/>
      <c r="B30" s="96">
        <v>25</v>
      </c>
      <c r="C30" s="95" t="b">
        <v>1</v>
      </c>
      <c r="D30" s="94" t="str">
        <v>H9</v>
      </c>
      <c r="E30" s="93" t="str">
        <f t="shared" si="0"/>
        <v>JPYFUT3MTIBORH9_Quote</v>
      </c>
      <c r="F30" s="92" t="e">
        <f>_xll.qlSimpleQuote(E30,,PriceTickValue,Permanent,Trigger,ObjectOverwrite)</f>
        <v>#NUM!</v>
      </c>
      <c r="G30" s="66" t="str">
        <f ca="1">_xll.ohRangeRetrieveError(F30)</f>
        <v>qlSimpleQuote - Cannot create object with ID 'JPYFUT3MTIBORH9_Quote' in cell [JPY_Market.xlsx]Futures3M_TIBOR!R30C6 because an object with that ID already resides in cell [JPY_Market.xlsx]Futures3M_TIBOR!R30C6</v>
      </c>
      <c r="H30" s="91"/>
      <c r="J30" s="230"/>
      <c r="K30" s="236">
        <v>25</v>
      </c>
      <c r="L30" s="235" t="b">
        <v>1</v>
      </c>
      <c r="M30" s="169" t="str">
        <v>H9</v>
      </c>
      <c r="N30" s="234">
        <v>43544</v>
      </c>
      <c r="O30" s="169" t="str">
        <v>JEYH9</v>
      </c>
      <c r="P30" s="233">
        <v>43542</v>
      </c>
      <c r="Q30" s="169">
        <v>0</v>
      </c>
      <c r="R30" s="169">
        <v>0</v>
      </c>
      <c r="S30" s="169">
        <v>0</v>
      </c>
      <c r="T30" s="169">
        <v>99.344999999999999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#VALUE!</v>
      </c>
      <c r="AA30" s="12"/>
      <c r="AB30" s="4"/>
      <c r="AC30" s="4"/>
      <c r="AD30" s="4"/>
      <c r="AE30" s="4"/>
      <c r="AF30" s="205"/>
      <c r="AH30" s="97"/>
      <c r="AI30" s="96">
        <v>25</v>
      </c>
      <c r="AJ30" s="94" t="b">
        <v>1</v>
      </c>
      <c r="AK30" s="94" t="str">
        <v>H9</v>
      </c>
      <c r="AL30" s="163" t="str">
        <f t="shared" si="1"/>
        <v>JPYFUT3MTIBORH9ConvAdj_Quote</v>
      </c>
      <c r="AM30" s="162" t="e">
        <f>_xll.qlFuturesConvAdjustmentQuote(AL30,IborIndex,AK30,F30,Volatility,MeanReversion,Permanent,AND(ISERROR(Z30),ISERROR(FuturesHWConvAdj!Q29:Q30)),ObjectOverwrite)</f>
        <v>#NUM!</v>
      </c>
      <c r="AN30" s="37" t="str">
        <f ca="1">_xll.ohRangeRetrieveError(AM30)</f>
        <v>qlFuturesConvAdjustmentQuote - Error converting parameter 'FuturesQuote' : 'unable to convert type 'struct ObjectHandler::empty_property_tag' to type 'QuantLib::Quote'</v>
      </c>
      <c r="AO30" s="12"/>
    </row>
    <row r="31" spans="1:41" ht="11.25" customHeight="1" x14ac:dyDescent="0.2">
      <c r="A31" s="97"/>
      <c r="B31" s="96">
        <v>26</v>
      </c>
      <c r="C31" s="95" t="b">
        <v>1</v>
      </c>
      <c r="D31" s="94" t="str">
        <v>M9</v>
      </c>
      <c r="E31" s="93" t="str">
        <f t="shared" si="0"/>
        <v>JPYFUT3MTIBORM9_Quote</v>
      </c>
      <c r="F31" s="92" t="e">
        <f>_xll.qlSimpleQuote(E31,,PriceTickValue,Permanent,Trigger,ObjectOverwrite)</f>
        <v>#NUM!</v>
      </c>
      <c r="G31" s="66" t="str">
        <f ca="1">_xll.ohRangeRetrieveError(F31)</f>
        <v>qlSimpleQuote - Cannot create object with ID 'JPYFUT3MTIBORM9_Quote' in cell [JPY_Market.xlsx]Futures3M_TIBOR!R31C6 because an object with that ID already resides in cell [JPY_Market.xlsx]Futures3M_TIBOR!R31C6</v>
      </c>
      <c r="H31" s="91"/>
      <c r="J31" s="230"/>
      <c r="K31" s="236">
        <v>26</v>
      </c>
      <c r="L31" s="235" t="b">
        <v>1</v>
      </c>
      <c r="M31" s="169" t="str">
        <v>M9</v>
      </c>
      <c r="N31" s="234">
        <v>43635</v>
      </c>
      <c r="O31" s="169" t="str">
        <v>JEYM9</v>
      </c>
      <c r="P31" s="233">
        <v>43633</v>
      </c>
      <c r="Q31" s="169">
        <v>0</v>
      </c>
      <c r="R31" s="169">
        <v>0</v>
      </c>
      <c r="S31" s="169">
        <v>0</v>
      </c>
      <c r="T31" s="169">
        <v>99.27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#VALUE!</v>
      </c>
      <c r="AA31" s="12"/>
      <c r="AB31" s="4"/>
      <c r="AC31" s="4"/>
      <c r="AD31" s="4"/>
      <c r="AE31" s="4"/>
      <c r="AF31" s="205"/>
      <c r="AH31" s="97"/>
      <c r="AI31" s="96">
        <v>26</v>
      </c>
      <c r="AJ31" s="94" t="b">
        <v>1</v>
      </c>
      <c r="AK31" s="94" t="str">
        <v>M9</v>
      </c>
      <c r="AL31" s="163" t="str">
        <f t="shared" si="1"/>
        <v>JPYFUT3MTIBORM9ConvAdj_Quote</v>
      </c>
      <c r="AM31" s="162" t="e">
        <f>_xll.qlFuturesConvAdjustmentQuote(AL31,IborIndex,AK31,F31,Volatility,MeanReversion,Permanent,AND(ISERROR(Z31),ISERROR(FuturesHWConvAdj!Q30:Q31)),ObjectOverwrite)</f>
        <v>#NUM!</v>
      </c>
      <c r="AN31" s="37" t="str">
        <f ca="1">_xll.ohRangeRetrieveError(AM31)</f>
        <v>qlFuturesConvAdjustmentQuote - Error converting parameter 'FuturesQuote' : 'unable to convert type 'struct ObjectHandler::empty_property_tag' to type 'QuantLib::Quote'</v>
      </c>
      <c r="AO31" s="12"/>
    </row>
    <row r="32" spans="1:41" ht="11.25" customHeight="1" x14ac:dyDescent="0.2">
      <c r="A32" s="97"/>
      <c r="B32" s="96">
        <v>27</v>
      </c>
      <c r="C32" s="95" t="b">
        <v>1</v>
      </c>
      <c r="D32" s="94" t="str">
        <v>U9</v>
      </c>
      <c r="E32" s="93" t="str">
        <f t="shared" si="0"/>
        <v>JPYFUT3MTIBORU9_Quote</v>
      </c>
      <c r="F32" s="92" t="e">
        <f>_xll.qlSimpleQuote(E32,,PriceTickValue,Permanent,Trigger,ObjectOverwrite)</f>
        <v>#NUM!</v>
      </c>
      <c r="G32" s="66" t="str">
        <f ca="1">_xll.ohRangeRetrieveError(F32)</f>
        <v>qlSimpleQuote - Cannot create object with ID 'JPYFUT3MTIBORU9_Quote' in cell [JPY_Market.xlsx]Futures3M_TIBOR!R32C6 because an object with that ID already resides in cell [JPY_Market.xlsx]Futures3M_TIBOR!R32C6</v>
      </c>
      <c r="H32" s="91"/>
      <c r="J32" s="230"/>
      <c r="K32" s="236">
        <v>27</v>
      </c>
      <c r="L32" s="235" t="b">
        <v>1</v>
      </c>
      <c r="M32" s="169" t="str">
        <v>U9</v>
      </c>
      <c r="N32" s="234">
        <v>43726</v>
      </c>
      <c r="O32" s="169" t="str">
        <v>JEYU9</v>
      </c>
      <c r="P32" s="233">
        <v>43721</v>
      </c>
      <c r="Q32" s="169">
        <v>0</v>
      </c>
      <c r="R32" s="169">
        <v>0</v>
      </c>
      <c r="S32" s="169">
        <v>0</v>
      </c>
      <c r="T32" s="169">
        <v>99.194999999999993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#VALUE!</v>
      </c>
      <c r="AA32" s="12"/>
      <c r="AB32" s="4"/>
      <c r="AC32" s="4"/>
      <c r="AD32" s="4"/>
      <c r="AE32" s="4"/>
      <c r="AF32" s="205"/>
      <c r="AH32" s="97"/>
      <c r="AI32" s="96">
        <v>27</v>
      </c>
      <c r="AJ32" s="94" t="b">
        <v>1</v>
      </c>
      <c r="AK32" s="94" t="str">
        <v>U9</v>
      </c>
      <c r="AL32" s="163" t="str">
        <f t="shared" si="1"/>
        <v>JPYFUT3MTIBORU9ConvAdj_Quote</v>
      </c>
      <c r="AM32" s="162" t="e">
        <f>_xll.qlFuturesConvAdjustmentQuote(AL32,IborIndex,AK32,F32,Volatility,MeanReversion,Permanent,AND(ISERROR(Z32),ISERROR(FuturesHWConvAdj!Q31:Q32)),ObjectOverwrite)</f>
        <v>#NUM!</v>
      </c>
      <c r="AN32" s="37" t="str">
        <f ca="1">_xll.ohRangeRetrieveError(AM32)</f>
        <v>qlFuturesConvAdjustmentQuote - Error converting parameter 'FuturesQuote' : 'unable to convert type 'struct ObjectHandler::empty_property_tag' to type 'QuantLib::Quote'</v>
      </c>
      <c r="AO32" s="12"/>
    </row>
    <row r="33" spans="1:41" ht="11.25" customHeight="1" x14ac:dyDescent="0.2">
      <c r="A33" s="97"/>
      <c r="B33" s="96">
        <v>28</v>
      </c>
      <c r="C33" s="95" t="b">
        <v>1</v>
      </c>
      <c r="D33" s="94" t="str">
        <v>Z9</v>
      </c>
      <c r="E33" s="93" t="str">
        <f t="shared" si="0"/>
        <v>JPYFUT3MTIBORZ9_Quote</v>
      </c>
      <c r="F33" s="92" t="e">
        <f>_xll.qlSimpleQuote(E33,,PriceTickValue,Permanent,Trigger,ObjectOverwrite)</f>
        <v>#NUM!</v>
      </c>
      <c r="G33" s="66" t="str">
        <f ca="1">_xll.ohRangeRetrieveError(F33)</f>
        <v>qlSimpleQuote - Cannot create object with ID 'JPYFUT3MTIBORZ9_Quote' in cell [JPY_Market.xlsx]Futures3M_TIBOR!R33C6 because an object with that ID already resides in cell [JPY_Market.xlsx]Futures3M_TIBOR!R33C6</v>
      </c>
      <c r="H33" s="91"/>
      <c r="J33" s="230"/>
      <c r="K33" s="236">
        <v>28</v>
      </c>
      <c r="L33" s="235" t="b">
        <v>1</v>
      </c>
      <c r="M33" s="169" t="str">
        <v>Z9</v>
      </c>
      <c r="N33" s="234">
        <v>43817</v>
      </c>
      <c r="O33" s="169" t="str">
        <v>JEYZ9</v>
      </c>
      <c r="P33" s="233">
        <v>43815</v>
      </c>
      <c r="Q33" s="169">
        <v>0</v>
      </c>
      <c r="R33" s="169">
        <v>0</v>
      </c>
      <c r="S33" s="169">
        <v>0</v>
      </c>
      <c r="T33" s="169">
        <v>99.12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#VALUE!</v>
      </c>
      <c r="AA33" s="12"/>
      <c r="AB33" s="4"/>
      <c r="AC33" s="4"/>
      <c r="AD33" s="4"/>
      <c r="AE33" s="4"/>
      <c r="AF33" s="205"/>
      <c r="AH33" s="97"/>
      <c r="AI33" s="96">
        <v>28</v>
      </c>
      <c r="AJ33" s="94" t="b">
        <v>1</v>
      </c>
      <c r="AK33" s="94" t="str">
        <v>Z9</v>
      </c>
      <c r="AL33" s="163" t="str">
        <f t="shared" si="1"/>
        <v>JPYFUT3MTIBORZ9ConvAdj_Quote</v>
      </c>
      <c r="AM33" s="162" t="e">
        <f>_xll.qlFuturesConvAdjustmentQuote(AL33,IborIndex,AK33,F33,Volatility,MeanReversion,Permanent,AND(ISERROR(Z33),ISERROR(FuturesHWConvAdj!Q32:Q33)),ObjectOverwrite)</f>
        <v>#NUM!</v>
      </c>
      <c r="AN33" s="37" t="str">
        <f ca="1">_xll.ohRangeRetrieveError(AM33)</f>
        <v>qlFuturesConvAdjustmentQuote - Error converting parameter 'FuturesQuote' : 'unable to convert type 'struct ObjectHandler::empty_property_tag' to type 'QuantLib::Quote'</v>
      </c>
      <c r="AO33" s="12"/>
    </row>
    <row r="34" spans="1:41" ht="11.25" customHeight="1" x14ac:dyDescent="0.2">
      <c r="A34" s="97"/>
      <c r="B34" s="96">
        <v>29</v>
      </c>
      <c r="C34" s="95" t="b">
        <v>1</v>
      </c>
      <c r="D34" s="94" t="str">
        <v>H0</v>
      </c>
      <c r="E34" s="93" t="str">
        <f t="shared" si="0"/>
        <v>JPYFUT3MTIBORH0_Quote</v>
      </c>
      <c r="F34" s="92" t="e">
        <f>_xll.qlSimpleQuote(E34,,PriceTickValue,Permanent,Trigger,ObjectOverwrite)</f>
        <v>#NUM!</v>
      </c>
      <c r="G34" s="66" t="str">
        <f ca="1">_xll.ohRangeRetrieveError(F34)</f>
        <v>qlSimpleQuote - Cannot create object with ID 'JPYFUT3MTIBORH0_Quote' in cell [JPY_Market.xlsx]Futures3M_TIBOR!R34C6 because an object with that ID already resides in cell [JPY_Market.xlsx]Futures3M_TIBOR!R34C6</v>
      </c>
      <c r="H34" s="91"/>
      <c r="J34" s="230"/>
      <c r="K34" s="236">
        <v>29</v>
      </c>
      <c r="L34" s="235" t="b">
        <v>1</v>
      </c>
      <c r="M34" s="169" t="str">
        <v>H0</v>
      </c>
      <c r="N34" s="234">
        <v>43908</v>
      </c>
      <c r="O34" s="169" t="str">
        <v>JEYH0</v>
      </c>
      <c r="P34" s="233" t="s">
        <v>190</v>
      </c>
      <c r="Q34" s="169" t="s">
        <v>190</v>
      </c>
      <c r="R34" s="169" t="s">
        <v>190</v>
      </c>
      <c r="S34" s="169" t="s">
        <v>190</v>
      </c>
      <c r="T34" s="169" t="s">
        <v>190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#VALUE!</v>
      </c>
      <c r="AA34" s="12"/>
      <c r="AB34" s="4"/>
      <c r="AC34" s="4"/>
      <c r="AD34" s="4"/>
      <c r="AE34" s="4"/>
      <c r="AF34" s="205"/>
      <c r="AH34" s="97"/>
      <c r="AI34" s="96">
        <v>29</v>
      </c>
      <c r="AJ34" s="94" t="b">
        <v>1</v>
      </c>
      <c r="AK34" s="94" t="str">
        <v>H0</v>
      </c>
      <c r="AL34" s="163" t="str">
        <f t="shared" si="1"/>
        <v>JPYFUT3MTIBORH0ConvAdj_Quote</v>
      </c>
      <c r="AM34" s="162" t="e">
        <f>_xll.qlFuturesConvAdjustmentQuote(AL34,IborIndex,AK34,F34,Volatility,MeanReversion,Permanent,AND(ISERROR(Z34),ISERROR(FuturesHWConvAdj!Q33:Q34)),ObjectOverwrite)</f>
        <v>#NUM!</v>
      </c>
      <c r="AN34" s="37" t="str">
        <f ca="1">_xll.ohRangeRetrieveError(AM34)</f>
        <v>qlFuturesConvAdjustmentQuote - Error converting parameter 'FuturesQuote' : 'unable to convert type 'struct ObjectHandler::empty_property_tag' to type 'QuantLib::Quote'</v>
      </c>
      <c r="AO34" s="12"/>
    </row>
    <row r="35" spans="1:41" ht="11.25" customHeight="1" x14ac:dyDescent="0.2">
      <c r="A35" s="97"/>
      <c r="B35" s="96">
        <v>30</v>
      </c>
      <c r="C35" s="95" t="b">
        <v>1</v>
      </c>
      <c r="D35" s="94" t="str">
        <v>M0</v>
      </c>
      <c r="E35" s="93" t="str">
        <f t="shared" si="0"/>
        <v>JPYFUT3MTIBORM0_Quote</v>
      </c>
      <c r="F35" s="92" t="e">
        <f>_xll.qlSimpleQuote(E35,,PriceTickValue,Permanent,Trigger,ObjectOverwrite)</f>
        <v>#NUM!</v>
      </c>
      <c r="G35" s="66" t="str">
        <f ca="1">_xll.ohRangeRetrieveError(F35)</f>
        <v>qlSimpleQuote - Cannot create object with ID 'JPYFUT3MTIBORM0_Quote' in cell [JPY_Market.xlsx]Futures3M_TIBOR!R35C6 because an object with that ID already resides in cell [JPY_Market.xlsx]Futures3M_TIBOR!R35C6</v>
      </c>
      <c r="H35" s="91"/>
      <c r="J35" s="230"/>
      <c r="K35" s="236">
        <v>30</v>
      </c>
      <c r="L35" s="235" t="b">
        <v>1</v>
      </c>
      <c r="M35" s="169" t="str">
        <v>M0</v>
      </c>
      <c r="N35" s="234">
        <v>43999</v>
      </c>
      <c r="O35" s="169" t="str">
        <v>JEYM0</v>
      </c>
      <c r="P35" s="233" t="s">
        <v>190</v>
      </c>
      <c r="Q35" s="169" t="s">
        <v>190</v>
      </c>
      <c r="R35" s="169" t="s">
        <v>190</v>
      </c>
      <c r="S35" s="169" t="s">
        <v>190</v>
      </c>
      <c r="T35" s="169" t="s">
        <v>190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#VALUE!</v>
      </c>
      <c r="AA35" s="12"/>
      <c r="AB35" s="4"/>
      <c r="AC35" s="4"/>
      <c r="AD35" s="4"/>
      <c r="AE35" s="4"/>
      <c r="AF35" s="205"/>
      <c r="AH35" s="97"/>
      <c r="AI35" s="96">
        <v>30</v>
      </c>
      <c r="AJ35" s="94" t="b">
        <v>1</v>
      </c>
      <c r="AK35" s="94" t="str">
        <v>M0</v>
      </c>
      <c r="AL35" s="163" t="str">
        <f t="shared" si="1"/>
        <v>JPYFUT3MTIBORM0ConvAdj_Quote</v>
      </c>
      <c r="AM35" s="162" t="e">
        <f>_xll.qlFuturesConvAdjustmentQuote(AL35,IborIndex,AK35,F35,Volatility,MeanReversion,Permanent,AND(ISERROR(Z35),ISERROR(FuturesHWConvAdj!Q34:Q35)),ObjectOverwrite)</f>
        <v>#NUM!</v>
      </c>
      <c r="AN35" s="37" t="str">
        <f ca="1">_xll.ohRangeRetrieveError(AM35)</f>
        <v>qlFuturesConvAdjustmentQuote - Error converting parameter 'FuturesQuote' : 'unable to convert type 'struct ObjectHandler::empty_property_tag' to type 'QuantLib::Quote'</v>
      </c>
      <c r="AO35" s="12"/>
    </row>
    <row r="36" spans="1:41" ht="11.25" customHeight="1" x14ac:dyDescent="0.2">
      <c r="A36" s="97"/>
      <c r="B36" s="96">
        <v>31</v>
      </c>
      <c r="C36" s="95" t="b">
        <v>1</v>
      </c>
      <c r="D36" s="94" t="str">
        <v>U0</v>
      </c>
      <c r="E36" s="93" t="str">
        <f t="shared" si="0"/>
        <v>JPYFUT3MTIBORU0_Quote</v>
      </c>
      <c r="F36" s="92" t="e">
        <f>_xll.qlSimpleQuote(E36,,PriceTickValue,Permanent,Trigger,ObjectOverwrite)</f>
        <v>#NUM!</v>
      </c>
      <c r="G36" s="66" t="str">
        <f ca="1">_xll.ohRangeRetrieveError(F36)</f>
        <v>qlSimpleQuote - Cannot create object with ID 'JPYFUT3MTIBORU0_Quote' in cell [JPY_Market.xlsx]Futures3M_TIBOR!R36C6 because an object with that ID already resides in cell [JPY_Market.xlsx]Futures3M_TIBOR!R36C6</v>
      </c>
      <c r="H36" s="91"/>
      <c r="J36" s="230"/>
      <c r="K36" s="236">
        <v>31</v>
      </c>
      <c r="L36" s="235" t="b">
        <v>1</v>
      </c>
      <c r="M36" s="169" t="str">
        <v>U0</v>
      </c>
      <c r="N36" s="234">
        <v>44090</v>
      </c>
      <c r="O36" s="169" t="str">
        <v>JEYU0</v>
      </c>
      <c r="P36" s="233" t="s">
        <v>190</v>
      </c>
      <c r="Q36" s="169" t="s">
        <v>190</v>
      </c>
      <c r="R36" s="169" t="s">
        <v>190</v>
      </c>
      <c r="S36" s="169" t="s">
        <v>190</v>
      </c>
      <c r="T36" s="169" t="s">
        <v>190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#VALUE!</v>
      </c>
      <c r="AA36" s="12"/>
      <c r="AB36" s="4"/>
      <c r="AC36" s="4"/>
      <c r="AD36" s="4"/>
      <c r="AE36" s="4"/>
      <c r="AF36" s="205"/>
      <c r="AH36" s="97"/>
      <c r="AI36" s="96">
        <v>31</v>
      </c>
      <c r="AJ36" s="94" t="b">
        <v>1</v>
      </c>
      <c r="AK36" s="94" t="str">
        <v>U0</v>
      </c>
      <c r="AL36" s="163" t="str">
        <f t="shared" si="1"/>
        <v>JPYFUT3MTIBORU0ConvAdj_Quote</v>
      </c>
      <c r="AM36" s="162" t="e">
        <f>_xll.qlFuturesConvAdjustmentQuote(AL36,IborIndex,AK36,F36,Volatility,MeanReversion,Permanent,AND(ISERROR(Z36),ISERROR(FuturesHWConvAdj!Q35:Q36)),ObjectOverwrite)</f>
        <v>#NUM!</v>
      </c>
      <c r="AN36" s="37" t="str">
        <f ca="1">_xll.ohRangeRetrieveError(AM36)</f>
        <v>qlFuturesConvAdjustmentQuote - Error converting parameter 'FuturesQuote' : 'unable to convert type 'struct ObjectHandler::empty_property_tag' to type 'QuantLib::Quote'</v>
      </c>
      <c r="AO36" s="12"/>
    </row>
    <row r="37" spans="1:41" ht="11.25" customHeight="1" x14ac:dyDescent="0.2">
      <c r="A37" s="97"/>
      <c r="B37" s="96">
        <v>32</v>
      </c>
      <c r="C37" s="95" t="b">
        <v>1</v>
      </c>
      <c r="D37" s="94" t="str">
        <v>Z0</v>
      </c>
      <c r="E37" s="93" t="str">
        <f t="shared" si="0"/>
        <v>JPYFUT3MTIBORZ0_Quote</v>
      </c>
      <c r="F37" s="92" t="e">
        <f>_xll.qlSimpleQuote(E37,,PriceTickValue,Permanent,Trigger,ObjectOverwrite)</f>
        <v>#NUM!</v>
      </c>
      <c r="G37" s="66" t="str">
        <f ca="1">_xll.ohRangeRetrieveError(F37)</f>
        <v>qlSimpleQuote - Cannot create object with ID 'JPYFUT3MTIBORZ0_Quote' in cell [JPY_Market.xlsx]Futures3M_TIBOR!R37C6 because an object with that ID already resides in cell [JPY_Market.xlsx]Futures3M_TIBOR!R37C6</v>
      </c>
      <c r="H37" s="91"/>
      <c r="J37" s="230"/>
      <c r="K37" s="236">
        <v>32</v>
      </c>
      <c r="L37" s="235" t="b">
        <v>1</v>
      </c>
      <c r="M37" s="169" t="str">
        <v>Z0</v>
      </c>
      <c r="N37" s="234">
        <v>44181</v>
      </c>
      <c r="O37" s="169" t="str">
        <v>JEYZ0</v>
      </c>
      <c r="P37" s="233" t="s">
        <v>190</v>
      </c>
      <c r="Q37" s="169" t="s">
        <v>190</v>
      </c>
      <c r="R37" s="169" t="s">
        <v>190</v>
      </c>
      <c r="S37" s="169" t="s">
        <v>190</v>
      </c>
      <c r="T37" s="169" t="s">
        <v>190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#VALUE!</v>
      </c>
      <c r="AA37" s="12"/>
      <c r="AB37" s="4"/>
      <c r="AC37" s="4"/>
      <c r="AD37" s="4"/>
      <c r="AE37" s="4"/>
      <c r="AF37" s="205"/>
      <c r="AH37" s="97"/>
      <c r="AI37" s="96">
        <v>32</v>
      </c>
      <c r="AJ37" s="94" t="b">
        <v>1</v>
      </c>
      <c r="AK37" s="94" t="str">
        <v>Z0</v>
      </c>
      <c r="AL37" s="163" t="str">
        <f t="shared" si="1"/>
        <v>JPYFUT3MTIBORZ0ConvAdj_Quote</v>
      </c>
      <c r="AM37" s="162" t="e">
        <f>_xll.qlFuturesConvAdjustmentQuote(AL37,IborIndex,AK37,F37,Volatility,MeanReversion,Permanent,AND(ISERROR(Z37),ISERROR(FuturesHWConvAdj!Q36:Q37)),ObjectOverwrite)</f>
        <v>#NUM!</v>
      </c>
      <c r="AN37" s="37" t="str">
        <f ca="1">_xll.ohRangeRetrieveError(AM37)</f>
        <v>qlFuturesConvAdjustmentQuote - Error converting parameter 'FuturesQuote' : 'unable to convert type 'struct ObjectHandler::empty_property_tag' to type 'QuantLib::Quote'</v>
      </c>
      <c r="AO37" s="12"/>
    </row>
    <row r="38" spans="1:41" ht="11.25" customHeight="1" x14ac:dyDescent="0.2">
      <c r="A38" s="97"/>
      <c r="B38" s="96">
        <v>33</v>
      </c>
      <c r="C38" s="95" t="b">
        <v>1</v>
      </c>
      <c r="D38" s="94" t="str">
        <v>H1</v>
      </c>
      <c r="E38" s="93" t="str">
        <f t="shared" si="0"/>
        <v>JPYFUT3MTIBORH1_Quote</v>
      </c>
      <c r="F38" s="92" t="e">
        <f>_xll.qlSimpleQuote(E38,,PriceTickValue,Permanent,Trigger,ObjectOverwrite)</f>
        <v>#NUM!</v>
      </c>
      <c r="G38" s="66" t="str">
        <f ca="1">_xll.ohRangeRetrieveError(F38)</f>
        <v>qlSimpleQuote - Cannot create object with ID 'JPYFUT3MTIBORH1_Quote' in cell [JPY_Market.xlsx]Futures3M_TIBOR!R38C6 because an object with that ID already resides in cell [JPY_Market.xlsx]Futures3M_TIBOR!R38C6</v>
      </c>
      <c r="H38" s="91"/>
      <c r="J38" s="230"/>
      <c r="K38" s="236">
        <v>33</v>
      </c>
      <c r="L38" s="235" t="b">
        <v>1</v>
      </c>
      <c r="M38" s="169" t="str">
        <v>H1</v>
      </c>
      <c r="N38" s="234">
        <v>44272</v>
      </c>
      <c r="O38" s="169" t="str">
        <v>JEYH1</v>
      </c>
      <c r="P38" s="233" t="s">
        <v>190</v>
      </c>
      <c r="Q38" s="169" t="s">
        <v>190</v>
      </c>
      <c r="R38" s="169" t="s">
        <v>190</v>
      </c>
      <c r="S38" s="169" t="s">
        <v>190</v>
      </c>
      <c r="T38" s="169" t="s">
        <v>190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#VALUE!</v>
      </c>
      <c r="AA38" s="12"/>
      <c r="AB38" s="4"/>
      <c r="AC38" s="4"/>
      <c r="AD38" s="4"/>
      <c r="AE38" s="4"/>
      <c r="AF38" s="205"/>
      <c r="AH38" s="97"/>
      <c r="AI38" s="96">
        <v>33</v>
      </c>
      <c r="AJ38" s="94" t="b">
        <v>1</v>
      </c>
      <c r="AK38" s="94" t="str">
        <v>H1</v>
      </c>
      <c r="AL38" s="163" t="str">
        <f t="shared" si="1"/>
        <v>JPYFUT3MTIBORH1ConvAdj_Quote</v>
      </c>
      <c r="AM38" s="162" t="e">
        <f>_xll.qlFuturesConvAdjustmentQuote(AL38,IborIndex,AK38,F38,Volatility,MeanReversion,Permanent,AND(ISERROR(Z38),ISERROR(FuturesHWConvAdj!Q37:Q38)),ObjectOverwrite)</f>
        <v>#NUM!</v>
      </c>
      <c r="AN38" s="37" t="str">
        <f ca="1">_xll.ohRangeRetrieveError(AM38)</f>
        <v>qlFuturesConvAdjustmentQuote - Error converting parameter 'FuturesQuote' : 'unable to convert type 'struct ObjectHandler::empty_property_tag' to type 'QuantLib::Quote'</v>
      </c>
      <c r="AO38" s="12"/>
    </row>
    <row r="39" spans="1:41" ht="11.25" customHeight="1" x14ac:dyDescent="0.2">
      <c r="A39" s="97"/>
      <c r="B39" s="96">
        <v>34</v>
      </c>
      <c r="C39" s="95" t="b">
        <v>1</v>
      </c>
      <c r="D39" s="94" t="str">
        <v>M1</v>
      </c>
      <c r="E39" s="93" t="str">
        <f t="shared" si="0"/>
        <v>JPYFUT3MTIBORM1_Quote</v>
      </c>
      <c r="F39" s="92" t="e">
        <f>_xll.qlSimpleQuote(E39,,PriceTickValue,Permanent,Trigger,ObjectOverwrite)</f>
        <v>#NUM!</v>
      </c>
      <c r="G39" s="66" t="str">
        <f ca="1">_xll.ohRangeRetrieveError(F39)</f>
        <v>qlSimpleQuote - Cannot create object with ID 'JPYFUT3MTIBORM1_Quote' in cell [JPY_Market.xlsx]Futures3M_TIBOR!R39C6 because an object with that ID already resides in cell [JPY_Market.xlsx]Futures3M_TIBOR!R39C6</v>
      </c>
      <c r="H39" s="91"/>
      <c r="J39" s="230"/>
      <c r="K39" s="236">
        <v>34</v>
      </c>
      <c r="L39" s="235" t="b">
        <v>1</v>
      </c>
      <c r="M39" s="169" t="str">
        <v>M1</v>
      </c>
      <c r="N39" s="234">
        <v>44363</v>
      </c>
      <c r="O39" s="169" t="str">
        <v>JEYM1</v>
      </c>
      <c r="P39" s="233" t="s">
        <v>190</v>
      </c>
      <c r="Q39" s="169" t="s">
        <v>190</v>
      </c>
      <c r="R39" s="169" t="s">
        <v>190</v>
      </c>
      <c r="S39" s="169" t="s">
        <v>190</v>
      </c>
      <c r="T39" s="169" t="s">
        <v>190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#VALUE!</v>
      </c>
      <c r="AA39" s="12"/>
      <c r="AB39" s="4"/>
      <c r="AC39" s="4"/>
      <c r="AD39" s="4"/>
      <c r="AE39" s="4"/>
      <c r="AF39" s="205"/>
      <c r="AH39" s="97"/>
      <c r="AI39" s="96">
        <v>34</v>
      </c>
      <c r="AJ39" s="94" t="b">
        <v>1</v>
      </c>
      <c r="AK39" s="94" t="str">
        <v>M1</v>
      </c>
      <c r="AL39" s="163" t="str">
        <f t="shared" si="1"/>
        <v>JPYFUT3MTIBORM1ConvAdj_Quote</v>
      </c>
      <c r="AM39" s="162" t="e">
        <f>_xll.qlFuturesConvAdjustmentQuote(AL39,IborIndex,AK39,F39,Volatility,MeanReversion,Permanent,AND(ISERROR(Z39),ISERROR(FuturesHWConvAdj!Q38:Q39)),ObjectOverwrite)</f>
        <v>#NUM!</v>
      </c>
      <c r="AN39" s="37" t="str">
        <f ca="1">_xll.ohRangeRetrieveError(AM39)</f>
        <v>qlFuturesConvAdjustmentQuote - Error converting parameter 'FuturesQuote' : 'unable to convert type 'struct ObjectHandler::empty_property_tag' to type 'QuantLib::Quote'</v>
      </c>
      <c r="AO39" s="12"/>
    </row>
    <row r="40" spans="1:41" ht="11.25" customHeight="1" x14ac:dyDescent="0.2">
      <c r="A40" s="97"/>
      <c r="B40" s="96">
        <v>35</v>
      </c>
      <c r="C40" s="95" t="b">
        <v>1</v>
      </c>
      <c r="D40" s="94" t="str">
        <v>U1</v>
      </c>
      <c r="E40" s="93" t="str">
        <f t="shared" si="0"/>
        <v>JPYFUT3MTIBORU1_Quote</v>
      </c>
      <c r="F40" s="92" t="e">
        <f>_xll.qlSimpleQuote(E40,,PriceTickValue,Permanent,Trigger,ObjectOverwrite)</f>
        <v>#NUM!</v>
      </c>
      <c r="G40" s="66" t="str">
        <f ca="1">_xll.ohRangeRetrieveError(F40)</f>
        <v>qlSimpleQuote - Cannot create object with ID 'JPYFUT3MTIBORU1_Quote' in cell [JPY_Market.xlsx]Futures3M_TIBOR!R40C6 because an object with that ID already resides in cell [JPY_Market.xlsx]Futures3M_TIBOR!R40C6</v>
      </c>
      <c r="H40" s="91"/>
      <c r="J40" s="230"/>
      <c r="K40" s="236">
        <v>35</v>
      </c>
      <c r="L40" s="235" t="b">
        <v>1</v>
      </c>
      <c r="M40" s="169" t="str">
        <v>U1</v>
      </c>
      <c r="N40" s="234">
        <v>44454</v>
      </c>
      <c r="O40" s="169" t="str">
        <v>JEYU1</v>
      </c>
      <c r="P40" s="233" t="s">
        <v>190</v>
      </c>
      <c r="Q40" s="169" t="s">
        <v>190</v>
      </c>
      <c r="R40" s="169" t="s">
        <v>190</v>
      </c>
      <c r="S40" s="169" t="s">
        <v>190</v>
      </c>
      <c r="T40" s="169" t="s">
        <v>190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#VALUE!</v>
      </c>
      <c r="AA40" s="12"/>
      <c r="AB40" s="4"/>
      <c r="AC40" s="4"/>
      <c r="AD40" s="4"/>
      <c r="AE40" s="4"/>
      <c r="AF40" s="205"/>
      <c r="AH40" s="97"/>
      <c r="AI40" s="96">
        <v>35</v>
      </c>
      <c r="AJ40" s="94" t="b">
        <v>1</v>
      </c>
      <c r="AK40" s="94" t="str">
        <v>U1</v>
      </c>
      <c r="AL40" s="163" t="str">
        <f t="shared" si="1"/>
        <v>JPYFUT3MTIBORU1ConvAdj_Quote</v>
      </c>
      <c r="AM40" s="162" t="e">
        <f>_xll.qlFuturesConvAdjustmentQuote(AL40,IborIndex,AK40,F40,Volatility,MeanReversion,Permanent,AND(ISERROR(Z40),ISERROR(FuturesHWConvAdj!Q39:Q40)),ObjectOverwrite)</f>
        <v>#NUM!</v>
      </c>
      <c r="AN40" s="37" t="str">
        <f ca="1">_xll.ohRangeRetrieveError(AM40)</f>
        <v>qlFuturesConvAdjustmentQuote - Error converting parameter 'FuturesQuote' : 'unable to convert type 'struct ObjectHandler::empty_property_tag' to type 'QuantLib::Quote'</v>
      </c>
      <c r="AO40" s="12"/>
    </row>
    <row r="41" spans="1:41" ht="11.25" customHeight="1" x14ac:dyDescent="0.2">
      <c r="A41" s="97"/>
      <c r="B41" s="96">
        <v>36</v>
      </c>
      <c r="C41" s="95" t="b">
        <v>1</v>
      </c>
      <c r="D41" s="94" t="str">
        <v>Z1</v>
      </c>
      <c r="E41" s="93" t="str">
        <f t="shared" si="0"/>
        <v>JPYFUT3MTIBORZ1_Quote</v>
      </c>
      <c r="F41" s="92" t="e">
        <f>_xll.qlSimpleQuote(E41,,PriceTickValue,Permanent,Trigger,ObjectOverwrite)</f>
        <v>#NUM!</v>
      </c>
      <c r="G41" s="66" t="str">
        <f ca="1">_xll.ohRangeRetrieveError(F41)</f>
        <v>qlSimpleQuote - Cannot create object with ID 'JPYFUT3MTIBORZ1_Quote' in cell [JPY_Market.xlsx]Futures3M_TIBOR!R41C6 because an object with that ID already resides in cell [JPY_Market.xlsx]Futures3M_TIBOR!R41C6</v>
      </c>
      <c r="H41" s="91"/>
      <c r="J41" s="230"/>
      <c r="K41" s="236">
        <v>36</v>
      </c>
      <c r="L41" s="235" t="b">
        <v>1</v>
      </c>
      <c r="M41" s="169" t="str">
        <v>Z1</v>
      </c>
      <c r="N41" s="234">
        <v>44545</v>
      </c>
      <c r="O41" s="169" t="str">
        <v>JEYZ1</v>
      </c>
      <c r="P41" s="233" t="s">
        <v>190</v>
      </c>
      <c r="Q41" s="169" t="s">
        <v>190</v>
      </c>
      <c r="R41" s="169" t="s">
        <v>190</v>
      </c>
      <c r="S41" s="169" t="s">
        <v>190</v>
      </c>
      <c r="T41" s="169" t="s">
        <v>190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#VALUE!</v>
      </c>
      <c r="AA41" s="12"/>
      <c r="AB41" s="4"/>
      <c r="AC41" s="4"/>
      <c r="AD41" s="4"/>
      <c r="AE41" s="4"/>
      <c r="AF41" s="205"/>
      <c r="AH41" s="97"/>
      <c r="AI41" s="96">
        <v>36</v>
      </c>
      <c r="AJ41" s="94" t="b">
        <v>1</v>
      </c>
      <c r="AK41" s="94" t="str">
        <v>Z1</v>
      </c>
      <c r="AL41" s="163" t="str">
        <f t="shared" si="1"/>
        <v>JPYFUT3MTIBORZ1ConvAdj_Quote</v>
      </c>
      <c r="AM41" s="162" t="e">
        <f>_xll.qlFuturesConvAdjustmentQuote(AL41,IborIndex,AK41,F41,Volatility,MeanReversion,Permanent,AND(ISERROR(Z41),ISERROR(FuturesHWConvAdj!Q40:Q41)),ObjectOverwrite)</f>
        <v>#NUM!</v>
      </c>
      <c r="AN41" s="37" t="str">
        <f ca="1">_xll.ohRangeRetrieveError(AM41)</f>
        <v>qlFuturesConvAdjustmentQuote - Error converting parameter 'FuturesQuote' : 'unable to convert type 'struct ObjectHandler::empty_property_tag' to type 'QuantLib::Quote'</v>
      </c>
      <c r="AO41" s="12"/>
    </row>
    <row r="42" spans="1:41" ht="11.25" customHeight="1" x14ac:dyDescent="0.2">
      <c r="A42" s="97"/>
      <c r="B42" s="96">
        <v>37</v>
      </c>
      <c r="C42" s="95" t="b">
        <v>1</v>
      </c>
      <c r="D42" s="94" t="str">
        <v>H2</v>
      </c>
      <c r="E42" s="93" t="str">
        <f t="shared" si="0"/>
        <v>JPYFUT3MTIBORH2_Quote</v>
      </c>
      <c r="F42" s="92" t="e">
        <f>_xll.qlSimpleQuote(E42,,PriceTickValue,Permanent,Trigger,ObjectOverwrite)</f>
        <v>#NUM!</v>
      </c>
      <c r="G42" s="66" t="str">
        <f ca="1">_xll.ohRangeRetrieveError(F42)</f>
        <v>qlSimpleQuote - Cannot create object with ID 'JPYFUT3MTIBORH2_Quote' in cell [JPY_Market.xlsx]Futures3M_TIBOR!R42C6 because an object with that ID already resides in cell [JPY_Market.xlsx]Futures3M_TIBOR!R42C6</v>
      </c>
      <c r="H42" s="91"/>
      <c r="J42" s="230"/>
      <c r="K42" s="236">
        <v>37</v>
      </c>
      <c r="L42" s="235" t="b">
        <v>1</v>
      </c>
      <c r="M42" s="169" t="str">
        <v>H2</v>
      </c>
      <c r="N42" s="234">
        <v>44636</v>
      </c>
      <c r="O42" s="169" t="str">
        <v>JEYH2</v>
      </c>
      <c r="P42" s="233" t="s">
        <v>190</v>
      </c>
      <c r="Q42" s="169" t="s">
        <v>190</v>
      </c>
      <c r="R42" s="169" t="s">
        <v>190</v>
      </c>
      <c r="S42" s="169" t="s">
        <v>190</v>
      </c>
      <c r="T42" s="169" t="s">
        <v>190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#VALUE!</v>
      </c>
      <c r="AA42" s="12"/>
      <c r="AB42" s="4"/>
      <c r="AC42" s="4"/>
      <c r="AD42" s="4"/>
      <c r="AE42" s="4"/>
      <c r="AF42" s="205"/>
      <c r="AH42" s="97"/>
      <c r="AI42" s="96">
        <v>37</v>
      </c>
      <c r="AJ42" s="94" t="b">
        <v>1</v>
      </c>
      <c r="AK42" s="94" t="str">
        <v>H2</v>
      </c>
      <c r="AL42" s="163" t="str">
        <f t="shared" si="1"/>
        <v>JPYFUT3MTIBORH2ConvAdj_Quote</v>
      </c>
      <c r="AM42" s="162" t="e">
        <f>_xll.qlFuturesConvAdjustmentQuote(AL42,IborIndex,AK42,F42,Volatility,MeanReversion,Permanent,AND(ISERROR(Z42),ISERROR(FuturesHWConvAdj!Q41:Q42)),ObjectOverwrite)</f>
        <v>#NUM!</v>
      </c>
      <c r="AN42" s="37" t="str">
        <f ca="1">_xll.ohRangeRetrieveError(AM42)</f>
        <v>qlFuturesConvAdjustmentQuote - Error converting parameter 'FuturesQuote' : 'unable to convert type 'struct ObjectHandler::empty_property_tag' to type 'QuantLib::Quote'</v>
      </c>
      <c r="AO42" s="12"/>
    </row>
    <row r="43" spans="1:41" ht="11.25" customHeight="1" x14ac:dyDescent="0.2">
      <c r="A43" s="97"/>
      <c r="B43" s="96">
        <v>38</v>
      </c>
      <c r="C43" s="95" t="b">
        <v>1</v>
      </c>
      <c r="D43" s="94" t="str">
        <v>M2</v>
      </c>
      <c r="E43" s="93" t="str">
        <f t="shared" si="0"/>
        <v>JPYFUT3MTIBORM2_Quote</v>
      </c>
      <c r="F43" s="92" t="e">
        <f>_xll.qlSimpleQuote(E43,,PriceTickValue,Permanent,Trigger,ObjectOverwrite)</f>
        <v>#NUM!</v>
      </c>
      <c r="G43" s="66" t="str">
        <f ca="1">_xll.ohRangeRetrieveError(F43)</f>
        <v>qlSimpleQuote - Cannot create object with ID 'JPYFUT3MTIBORM2_Quote' in cell [JPY_Market.xlsx]Futures3M_TIBOR!R43C6 because an object with that ID already resides in cell [JPY_Market.xlsx]Futures3M_TIBOR!R43C6</v>
      </c>
      <c r="H43" s="91"/>
      <c r="J43" s="230"/>
      <c r="K43" s="236">
        <v>38</v>
      </c>
      <c r="L43" s="235" t="b">
        <v>1</v>
      </c>
      <c r="M43" s="169" t="str">
        <v>M2</v>
      </c>
      <c r="N43" s="234">
        <v>44727</v>
      </c>
      <c r="O43" s="169" t="str">
        <v>JEYM2</v>
      </c>
      <c r="P43" s="233" t="s">
        <v>190</v>
      </c>
      <c r="Q43" s="169" t="s">
        <v>190</v>
      </c>
      <c r="R43" s="169" t="s">
        <v>190</v>
      </c>
      <c r="S43" s="169" t="s">
        <v>190</v>
      </c>
      <c r="T43" s="169" t="s">
        <v>190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#VALUE!</v>
      </c>
      <c r="AA43" s="12"/>
      <c r="AB43" s="4"/>
      <c r="AC43" s="4"/>
      <c r="AD43" s="4"/>
      <c r="AE43" s="4"/>
      <c r="AF43" s="205"/>
      <c r="AH43" s="97"/>
      <c r="AI43" s="96">
        <v>38</v>
      </c>
      <c r="AJ43" s="94" t="b">
        <v>1</v>
      </c>
      <c r="AK43" s="94" t="str">
        <v>M2</v>
      </c>
      <c r="AL43" s="163" t="str">
        <f t="shared" si="1"/>
        <v>JPYFUT3MTIBORM2ConvAdj_Quote</v>
      </c>
      <c r="AM43" s="162" t="e">
        <f>_xll.qlFuturesConvAdjustmentQuote(AL43,IborIndex,AK43,F43,Volatility,MeanReversion,Permanent,AND(ISERROR(Z43),ISERROR(FuturesHWConvAdj!Q42:Q43)),ObjectOverwrite)</f>
        <v>#NUM!</v>
      </c>
      <c r="AN43" s="37" t="str">
        <f ca="1">_xll.ohRangeRetrieveError(AM43)</f>
        <v>qlFuturesConvAdjustmentQuote - Error converting parameter 'FuturesQuote' : 'unable to convert type 'struct ObjectHandler::empty_property_tag' to type 'QuantLib::Quote'</v>
      </c>
      <c r="AO43" s="12"/>
    </row>
    <row r="44" spans="1:41" ht="11.25" customHeight="1" x14ac:dyDescent="0.2">
      <c r="A44" s="97"/>
      <c r="B44" s="96">
        <v>39</v>
      </c>
      <c r="C44" s="95" t="b">
        <v>1</v>
      </c>
      <c r="D44" s="94" t="str">
        <v>U2</v>
      </c>
      <c r="E44" s="93" t="str">
        <f t="shared" si="0"/>
        <v>JPYFUT3MTIBORU2_Quote</v>
      </c>
      <c r="F44" s="92" t="e">
        <f>_xll.qlSimpleQuote(E44,,PriceTickValue,Permanent,Trigger,ObjectOverwrite)</f>
        <v>#NUM!</v>
      </c>
      <c r="G44" s="66" t="str">
        <f ca="1">_xll.ohRangeRetrieveError(F44)</f>
        <v>qlSimpleQuote - Cannot create object with ID 'JPYFUT3MTIBORU2_Quote' in cell [JPY_Market.xlsx]Futures3M_TIBOR!R44C6 because an object with that ID already resides in cell [JPY_Market.xlsx]Futures3M_TIBOR!R44C6</v>
      </c>
      <c r="H44" s="91"/>
      <c r="J44" s="230"/>
      <c r="K44" s="236">
        <v>39</v>
      </c>
      <c r="L44" s="235" t="b">
        <v>1</v>
      </c>
      <c r="M44" s="169" t="str">
        <v>U2</v>
      </c>
      <c r="N44" s="234">
        <v>44825</v>
      </c>
      <c r="O44" s="169" t="str">
        <v>JEYU2</v>
      </c>
      <c r="P44" s="233" t="s">
        <v>190</v>
      </c>
      <c r="Q44" s="169" t="s">
        <v>190</v>
      </c>
      <c r="R44" s="169" t="s">
        <v>190</v>
      </c>
      <c r="S44" s="169" t="s">
        <v>190</v>
      </c>
      <c r="T44" s="169" t="s">
        <v>190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#VALUE!</v>
      </c>
      <c r="AA44" s="12"/>
      <c r="AB44" s="4"/>
      <c r="AC44" s="4"/>
      <c r="AD44" s="4"/>
      <c r="AE44" s="4"/>
      <c r="AF44" s="205"/>
      <c r="AH44" s="97"/>
      <c r="AI44" s="96">
        <v>39</v>
      </c>
      <c r="AJ44" s="94" t="b">
        <v>1</v>
      </c>
      <c r="AK44" s="94" t="str">
        <v>U2</v>
      </c>
      <c r="AL44" s="163" t="str">
        <f t="shared" si="1"/>
        <v>JPYFUT3MTIBORU2ConvAdj_Quote</v>
      </c>
      <c r="AM44" s="162" t="e">
        <f>_xll.qlFuturesConvAdjustmentQuote(AL44,IborIndex,AK44,F44,Volatility,MeanReversion,Permanent,AND(ISERROR(Z44),ISERROR(FuturesHWConvAdj!Q43:Q44)),ObjectOverwrite)</f>
        <v>#NUM!</v>
      </c>
      <c r="AN44" s="37" t="str">
        <f ca="1">_xll.ohRangeRetrieveError(AM44)</f>
        <v>qlFuturesConvAdjustmentQuote - Error converting parameter 'FuturesQuote' : 'unable to convert type 'struct ObjectHandler::empty_property_tag' to type 'QuantLib::Quote'</v>
      </c>
      <c r="AO44" s="12"/>
    </row>
    <row r="45" spans="1:41" ht="11.25" customHeight="1" x14ac:dyDescent="0.2">
      <c r="A45" s="97"/>
      <c r="B45" s="96">
        <v>40</v>
      </c>
      <c r="C45" s="95" t="b">
        <v>1</v>
      </c>
      <c r="D45" s="94" t="str">
        <v>Z2</v>
      </c>
      <c r="E45" s="93" t="str">
        <f t="shared" si="0"/>
        <v>JPYFUT3MTIBORZ2_Quote</v>
      </c>
      <c r="F45" s="92" t="e">
        <f>_xll.qlSimpleQuote(E45,,PriceTickValue,Permanent,Trigger,ObjectOverwrite)</f>
        <v>#NUM!</v>
      </c>
      <c r="G45" s="66" t="str">
        <f ca="1">_xll.ohRangeRetrieveError(F45)</f>
        <v>qlSimpleQuote - Cannot create object with ID 'JPYFUT3MTIBORZ2_Quote' in cell [JPY_Market.xlsx]Futures3M_TIBOR!R45C6 because an object with that ID already resides in cell [JPY_Market.xlsx]Futures3M_TIBOR!R45C6</v>
      </c>
      <c r="H45" s="91"/>
      <c r="J45" s="230"/>
      <c r="K45" s="236">
        <v>40</v>
      </c>
      <c r="L45" s="235" t="b">
        <v>1</v>
      </c>
      <c r="M45" s="169" t="str">
        <v>Z2</v>
      </c>
      <c r="N45" s="234">
        <v>44916</v>
      </c>
      <c r="O45" s="169" t="str">
        <v>JEYZ2</v>
      </c>
      <c r="P45" s="233" t="s">
        <v>190</v>
      </c>
      <c r="Q45" s="169" t="s">
        <v>190</v>
      </c>
      <c r="R45" s="169" t="s">
        <v>190</v>
      </c>
      <c r="S45" s="169" t="s">
        <v>190</v>
      </c>
      <c r="T45" s="169" t="s">
        <v>190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#VALUE!</v>
      </c>
      <c r="AA45" s="12"/>
      <c r="AB45" s="4"/>
      <c r="AC45" s="4"/>
      <c r="AD45" s="4"/>
      <c r="AE45" s="4"/>
      <c r="AF45" s="205"/>
      <c r="AH45" s="97"/>
      <c r="AI45" s="96">
        <v>40</v>
      </c>
      <c r="AJ45" s="94" t="b">
        <v>1</v>
      </c>
      <c r="AK45" s="94" t="str">
        <v>Z2</v>
      </c>
      <c r="AL45" s="163" t="str">
        <f t="shared" si="1"/>
        <v>JPYFUT3MTIBORZ2ConvAdj_Quote</v>
      </c>
      <c r="AM45" s="162" t="e">
        <f>_xll.qlFuturesConvAdjustmentQuote(AL45,IborIndex,AK45,F45,Volatility,MeanReversion,Permanent,AND(ISERROR(Z45),ISERROR(FuturesHWConvAdj!Q44:Q45)),ObjectOverwrite)</f>
        <v>#NUM!</v>
      </c>
      <c r="AN45" s="37" t="str">
        <f ca="1">_xll.ohRangeRetrieveError(AM45)</f>
        <v>qlFuturesConvAdjustmentQuote - Error converting parameter 'FuturesQuote' : 'unable to convert type 'struct ObjectHandler::empty_property_tag' to type 'QuantLib::Quote'</v>
      </c>
      <c r="AO45" s="12"/>
    </row>
    <row r="46" spans="1:41" ht="11.25" customHeight="1" x14ac:dyDescent="0.2">
      <c r="A46" s="97"/>
      <c r="B46" s="96">
        <v>41</v>
      </c>
      <c r="C46" s="95" t="b">
        <v>1</v>
      </c>
      <c r="D46" s="94" t="str">
        <v>H3</v>
      </c>
      <c r="E46" s="93" t="str">
        <f t="shared" si="0"/>
        <v>JPYFUT3MTIBORH3_Quote</v>
      </c>
      <c r="F46" s="92" t="e">
        <f>_xll.qlSimpleQuote(E46,,PriceTickValue,Permanent,Trigger,ObjectOverwrite)</f>
        <v>#NUM!</v>
      </c>
      <c r="G46" s="66" t="str">
        <f ca="1">_xll.ohRangeRetrieveError(F46)</f>
        <v>qlSimpleQuote - Cannot create object with ID 'JPYFUT3MTIBORH3_Quote' in cell [JPY_Market.xlsx]Futures3M_TIBOR!R46C6 because an object with that ID already resides in cell [JPY_Market.xlsx]Futures3M_TIBOR!R46C6</v>
      </c>
      <c r="H46" s="91"/>
      <c r="J46" s="230"/>
      <c r="K46" s="236">
        <v>41</v>
      </c>
      <c r="L46" s="235" t="b">
        <v>1</v>
      </c>
      <c r="M46" s="169" t="str">
        <v>H3</v>
      </c>
      <c r="N46" s="234">
        <v>45000</v>
      </c>
      <c r="O46" s="169" t="str">
        <v>JEYH3</v>
      </c>
      <c r="P46" s="233" t="s">
        <v>190</v>
      </c>
      <c r="Q46" s="169" t="s">
        <v>190</v>
      </c>
      <c r="R46" s="169" t="s">
        <v>190</v>
      </c>
      <c r="S46" s="169" t="s">
        <v>190</v>
      </c>
      <c r="T46" s="169" t="s">
        <v>190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#VALUE!</v>
      </c>
      <c r="AA46" s="12"/>
      <c r="AB46" s="4"/>
      <c r="AC46" s="4"/>
      <c r="AD46" s="4"/>
      <c r="AE46" s="4"/>
      <c r="AF46" s="205"/>
      <c r="AH46" s="97"/>
      <c r="AI46" s="96">
        <v>41</v>
      </c>
      <c r="AJ46" s="94" t="b">
        <v>1</v>
      </c>
      <c r="AK46" s="94" t="str">
        <v>H3</v>
      </c>
      <c r="AL46" s="163" t="str">
        <f t="shared" si="1"/>
        <v>JPYFUT3MTIBORH3ConvAdj_Quote</v>
      </c>
      <c r="AM46" s="162" t="e">
        <f>_xll.qlFuturesConvAdjustmentQuote(AL46,IborIndex,AK46,F46,Volatility,MeanReversion,Permanent,AND(ISERROR(Z46),ISERROR(FuturesHWConvAdj!Q45:Q46)),ObjectOverwrite)</f>
        <v>#NUM!</v>
      </c>
      <c r="AN46" s="37" t="str">
        <f ca="1">_xll.ohRangeRetrieveError(AM46)</f>
        <v>qlFuturesConvAdjustmentQuote - Error converting parameter 'FuturesQuote' : 'unable to convert type 'struct ObjectHandler::empty_property_tag' to type 'QuantLib::Quote'</v>
      </c>
      <c r="AO46" s="12"/>
    </row>
    <row r="47" spans="1:41" ht="11.25" customHeight="1" x14ac:dyDescent="0.2">
      <c r="A47" s="97"/>
      <c r="B47" s="96">
        <v>42</v>
      </c>
      <c r="C47" s="95" t="b">
        <v>1</v>
      </c>
      <c r="D47" s="94" t="str">
        <v>M3</v>
      </c>
      <c r="E47" s="93" t="str">
        <f t="shared" si="0"/>
        <v>JPYFUT3MTIBORM3_Quote</v>
      </c>
      <c r="F47" s="92" t="e">
        <f>_xll.qlSimpleQuote(E47,,PriceTickValue,Permanent,Trigger,ObjectOverwrite)</f>
        <v>#NUM!</v>
      </c>
      <c r="G47" s="66" t="str">
        <f ca="1">_xll.ohRangeRetrieveError(F47)</f>
        <v>qlSimpleQuote - Cannot create object with ID 'JPYFUT3MTIBORM3_Quote' in cell [JPY_Market.xlsx]Futures3M_TIBOR!R47C6 because an object with that ID already resides in cell [JPY_Market.xlsx]Futures3M_TIBOR!R47C6</v>
      </c>
      <c r="H47" s="91"/>
      <c r="J47" s="230"/>
      <c r="K47" s="229">
        <v>42</v>
      </c>
      <c r="L47" s="228" t="b">
        <v>1</v>
      </c>
      <c r="M47" s="182" t="str">
        <v>M3</v>
      </c>
      <c r="N47" s="227">
        <v>45098</v>
      </c>
      <c r="O47" s="182" t="str">
        <v>JEYM3</v>
      </c>
      <c r="P47" s="226" t="s">
        <v>190</v>
      </c>
      <c r="Q47" s="182" t="s">
        <v>190</v>
      </c>
      <c r="R47" s="182" t="s">
        <v>190</v>
      </c>
      <c r="S47" s="182" t="s">
        <v>190</v>
      </c>
      <c r="T47" s="182" t="s">
        <v>190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#VALUE!</v>
      </c>
      <c r="AA47" s="12"/>
      <c r="AB47" s="4"/>
      <c r="AC47" s="4"/>
      <c r="AD47" s="4"/>
      <c r="AE47" s="4"/>
      <c r="AF47" s="205"/>
      <c r="AH47" s="97"/>
      <c r="AI47" s="96">
        <v>42</v>
      </c>
      <c r="AJ47" s="94" t="b">
        <v>1</v>
      </c>
      <c r="AK47" s="94" t="str">
        <v>M3</v>
      </c>
      <c r="AL47" s="163" t="str">
        <f t="shared" si="1"/>
        <v>JPYFUT3MTIBORM3ConvAdj_Quote</v>
      </c>
      <c r="AM47" s="162" t="e">
        <f>_xll.qlFuturesConvAdjustmentQuote(AL47,IborIndex,AK47,F47,Volatility,MeanReversion,Permanent,AND(ISERROR(Z47),ISERROR(FuturesHWConvAdj!Q46:Q47)),ObjectOverwrite)</f>
        <v>#NUM!</v>
      </c>
      <c r="AN47" s="37" t="str">
        <f ca="1">_xll.ohRangeRetrieveError(AM47)</f>
        <v>qlFuturesConvAdjustmentQuote - Error converting parameter 'FuturesQuote' : 'unable to convert type 'struct ObjectHandler::empty_property_tag' to type 'QuantLib::Quote'</v>
      </c>
      <c r="AO47" s="12"/>
    </row>
    <row r="48" spans="1:41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E48" s="4"/>
      <c r="AF48" s="4"/>
      <c r="AH48" s="90"/>
      <c r="AI48" s="89"/>
      <c r="AJ48" s="89"/>
      <c r="AK48" s="89"/>
      <c r="AL48" s="89"/>
      <c r="AM48" s="89"/>
      <c r="AN48" s="89"/>
      <c r="AO48" s="9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 x14ac:dyDescent="0.2"/>
  <cols>
    <col min="1" max="1" width="2.7109375" style="64" customWidth="1"/>
    <col min="2" max="2" width="2.7109375" style="64" bestFit="1" customWidth="1"/>
    <col min="3" max="3" width="5.7109375" style="64" bestFit="1" customWidth="1"/>
    <col min="4" max="4" width="6.140625" style="64" bestFit="1" customWidth="1"/>
    <col min="5" max="5" width="16.42578125" style="64" bestFit="1" customWidth="1"/>
    <col min="6" max="6" width="20" style="64" bestFit="1" customWidth="1"/>
    <col min="7" max="7" width="35.71093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5.285156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1" width="9.140625" style="64"/>
    <col min="32" max="32" width="2.7109375" style="64" customWidth="1"/>
    <col min="33" max="33" width="2.7109375" style="64" bestFit="1" customWidth="1"/>
    <col min="34" max="34" width="8.42578125" style="64" bestFit="1" customWidth="1"/>
    <col min="35" max="35" width="5.42578125" style="64" bestFit="1" customWidth="1"/>
    <col min="36" max="37" width="27.85546875" style="64" bestFit="1" customWidth="1"/>
    <col min="38" max="38" width="22.140625" style="64" customWidth="1"/>
    <col min="39" max="39" width="2.7109375" style="64" customWidth="1"/>
    <col min="40" max="16384" width="9.140625" style="64"/>
  </cols>
  <sheetData>
    <row r="1" spans="1:39" x14ac:dyDescent="0.2">
      <c r="J1" s="204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247"/>
      <c r="W1" s="247"/>
      <c r="X1" s="125"/>
      <c r="Y1" s="125"/>
      <c r="Z1" s="125"/>
      <c r="AA1" s="246"/>
      <c r="AB1" s="4"/>
      <c r="AC1" s="4"/>
      <c r="AD1" s="4"/>
      <c r="AF1" s="482"/>
      <c r="AG1" s="481"/>
      <c r="AH1" s="481"/>
      <c r="AI1" s="481"/>
      <c r="AL1" s="481"/>
      <c r="AM1" s="12"/>
    </row>
    <row r="2" spans="1:39" x14ac:dyDescent="0.2">
      <c r="J2" s="203"/>
      <c r="K2" s="87"/>
      <c r="L2" s="202"/>
      <c r="M2" s="202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171"/>
      <c r="Z2" s="87"/>
      <c r="AA2" s="245"/>
      <c r="AB2" s="4"/>
      <c r="AC2" s="4"/>
      <c r="AD2" s="4"/>
      <c r="AF2" s="482"/>
      <c r="AG2" s="481"/>
      <c r="AH2" s="481"/>
      <c r="AI2" s="481"/>
      <c r="AJ2" s="165" t="s">
        <v>176</v>
      </c>
      <c r="AK2" s="164" t="e">
        <f>FuturesHWConvAdj!C5</f>
        <v>#NUM!</v>
      </c>
      <c r="AL2" s="481"/>
      <c r="AM2" s="12"/>
    </row>
    <row r="3" spans="1:39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F3" s="482"/>
      <c r="AG3" s="481"/>
      <c r="AH3" s="481"/>
      <c r="AI3" s="481"/>
      <c r="AJ3" s="165" t="s">
        <v>175</v>
      </c>
      <c r="AK3" s="164" t="e">
        <f>FuturesHWConvAdj!C6</f>
        <v>#NUM!</v>
      </c>
      <c r="AL3" s="481"/>
      <c r="AM3" s="12"/>
    </row>
    <row r="4" spans="1:39" ht="12" thickBot="1" x14ac:dyDescent="0.25">
      <c r="A4" s="108"/>
      <c r="B4" s="107"/>
      <c r="C4" s="107"/>
      <c r="D4" s="106" t="s">
        <v>141</v>
      </c>
      <c r="E4" s="106" t="s">
        <v>17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F4" s="482"/>
      <c r="AG4" s="481"/>
      <c r="AH4" s="481"/>
      <c r="AI4" s="481"/>
      <c r="AJ4" s="165" t="s">
        <v>90</v>
      </c>
      <c r="AK4" s="164" t="e">
        <f>Libor!E11</f>
        <v>#NUM!</v>
      </c>
      <c r="AL4" s="487" t="s">
        <v>17</v>
      </c>
      <c r="AM4" s="12"/>
    </row>
    <row r="5" spans="1:39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216</v>
      </c>
      <c r="O5" s="252" t="str">
        <f>_xll.RData(O6:O47,P5:T5,"RTFEED:IDN",ReutersRtMode,,P6)</f>
        <v>Updated at 11:05:36</v>
      </c>
      <c r="P5" s="249" t="s">
        <v>215</v>
      </c>
      <c r="Q5" s="249" t="s">
        <v>178</v>
      </c>
      <c r="R5" s="249" t="s">
        <v>177</v>
      </c>
      <c r="S5" s="249" t="s">
        <v>195</v>
      </c>
      <c r="T5" s="249" t="s">
        <v>211</v>
      </c>
      <c r="U5" s="251" t="s">
        <v>210</v>
      </c>
      <c r="V5" s="171"/>
      <c r="W5" s="250" t="s">
        <v>208</v>
      </c>
      <c r="X5" s="171"/>
      <c r="Y5" s="253" t="s">
        <v>206</v>
      </c>
      <c r="Z5" s="248" t="s">
        <v>205</v>
      </c>
      <c r="AA5" s="12"/>
      <c r="AB5" s="4"/>
      <c r="AC5" s="130" t="s">
        <v>214</v>
      </c>
      <c r="AD5" s="128" t="s">
        <v>213</v>
      </c>
      <c r="AF5" s="103"/>
      <c r="AG5" s="55" t="s">
        <v>140</v>
      </c>
      <c r="AH5" s="121" t="s">
        <v>139</v>
      </c>
      <c r="AI5" s="121" t="s">
        <v>138</v>
      </c>
      <c r="AJ5" s="54" t="str">
        <f>Currency&amp;"_020_Futures"&amp;AL4&amp;"ConvAdj.xml"</f>
        <v>JPY_020_Futures3MConvAdj.xml</v>
      </c>
      <c r="AK5" s="70" t="str">
        <f>IF(Serialize,_xll.ohObjectSave(AK6:AK47,SerializationPath&amp;AJ5,FileOverwrite,Serialize),"---")</f>
        <v>---</v>
      </c>
      <c r="AL5" s="37" t="str">
        <f>_xll.ohRangeRetrieveError(AK5)</f>
        <v/>
      </c>
      <c r="AM5" s="12"/>
    </row>
    <row r="6" spans="1:39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F5</v>
      </c>
      <c r="E6" s="93" t="str">
        <f t="shared" ref="E6:E37" si="0">Currency&amp;$D$4&amp;$E$4&amp;$D6&amp;QuoteSuffix</f>
        <v>JPYFUT3MF5_Quote</v>
      </c>
      <c r="F6" s="99" t="e">
        <f>_xll.qlSimpleQuote(E6,,PriceTickValue,Permanent,Trigger,ObjectOverwrite)</f>
        <v>#NUM!</v>
      </c>
      <c r="G6" s="98" t="str">
        <f ca="1">_xll.ohRangeRetrieveError(F6)</f>
        <v>qlSimpleQuote - Cannot create object with ID 'JPYFUT3MF5_Quote' in cell [JPY_Market.xlsx]Futures3M!R6C6 because an object with that ID already resides in cell [JPY_Market.xlsx]Futures3M!R6C6</v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F5</v>
      </c>
      <c r="N6" s="241">
        <f t="array" ref="N6:N47">_xll.qlIMMNextDates(_xll.qlSettingsEvaluationDate(Trigger)-1,$L6:$L47)</f>
        <v>42025</v>
      </c>
      <c r="O6" s="188" t="str">
        <f t="array" ref="O6:O47">VLOOKUP(Currency,LiffeCodes,2)&amp;FuturesCodes</f>
        <v>FEYF5</v>
      </c>
      <c r="P6" s="240" t="s">
        <v>190</v>
      </c>
      <c r="Q6" s="188" t="s">
        <v>190</v>
      </c>
      <c r="R6" s="188" t="s">
        <v>190</v>
      </c>
      <c r="S6" s="188" t="s">
        <v>190</v>
      </c>
      <c r="T6" s="188" t="s">
        <v>190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#VALUE!</v>
      </c>
      <c r="AA6" s="12"/>
      <c r="AB6" s="4"/>
      <c r="AC6" s="48" t="s">
        <v>103</v>
      </c>
      <c r="AD6" s="46" t="s">
        <v>220</v>
      </c>
      <c r="AF6" s="97"/>
      <c r="AG6" s="102">
        <v>1</v>
      </c>
      <c r="AH6" s="100" t="b">
        <v>0</v>
      </c>
      <c r="AI6" s="100" t="str">
        <f t="array" ref="AI6:AI47">_xll.qlIMMNextCodes(_xll.qlSettingsEvaluationDate(Trigger)-1,$AH6:$AH47)</f>
        <v>F5</v>
      </c>
      <c r="AJ6" s="163" t="str">
        <f t="shared" ref="AJ6:AJ47" si="1">Currency&amp;"FUT"&amp;$AL$4&amp;$AI6&amp;"ConvAdj"&amp;QuoteSuffix</f>
        <v>JPYFUT3MF5ConvAdj_Quote</v>
      </c>
      <c r="AK6" s="162" t="e">
        <f>_xll.qlFuturesConvAdjustmentQuote(AJ6,IborIndex,AI6,F6,Volatility,MeanReversion,Permanent,AND(ISERROR(Z6),ISERROR(FuturesHWConvAdj!Q5:Q6)),ObjectOverwrite)</f>
        <v>#VALUE!</v>
      </c>
      <c r="AL6" s="37" t="str">
        <f ca="1">_xll.ohRangeRetrieveError(AK6)</f>
        <v/>
      </c>
      <c r="AM6" s="12"/>
    </row>
    <row r="7" spans="1:39" ht="11.25" customHeight="1" x14ac:dyDescent="0.2">
      <c r="A7" s="97"/>
      <c r="B7" s="96">
        <v>2</v>
      </c>
      <c r="C7" s="95" t="b">
        <v>0</v>
      </c>
      <c r="D7" s="94" t="str">
        <v>G5</v>
      </c>
      <c r="E7" s="93" t="str">
        <f t="shared" si="0"/>
        <v>JPYFUT3MG5_Quote</v>
      </c>
      <c r="F7" s="92" t="e">
        <f>_xll.qlSimpleQuote(E7,,PriceTickValue,Permanent,Trigger,ObjectOverwrite)</f>
        <v>#NUM!</v>
      </c>
      <c r="G7" s="66" t="str">
        <f ca="1">_xll.ohRangeRetrieveError(F7)</f>
        <v>qlSimpleQuote - Cannot create object with ID 'JPYFUT3MG5_Quote' in cell [JPY_Market.xlsx]Futures3M!R7C6 because an object with that ID already resides in cell [JPY_Market.xlsx]Futures3M!R7C6</v>
      </c>
      <c r="H7" s="91"/>
      <c r="J7" s="230"/>
      <c r="K7" s="236">
        <v>2</v>
      </c>
      <c r="L7" s="235" t="b">
        <v>0</v>
      </c>
      <c r="M7" s="169" t="str">
        <v>G5</v>
      </c>
      <c r="N7" s="234">
        <v>42053</v>
      </c>
      <c r="O7" s="169" t="str">
        <v>FEYG5</v>
      </c>
      <c r="P7" s="233" t="s">
        <v>190</v>
      </c>
      <c r="Q7" s="169" t="s">
        <v>190</v>
      </c>
      <c r="R7" s="169" t="s">
        <v>190</v>
      </c>
      <c r="S7" s="169" t="s">
        <v>190</v>
      </c>
      <c r="T7" s="169" t="s">
        <v>190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#VALUE!</v>
      </c>
      <c r="AA7" s="12"/>
      <c r="AB7" s="4"/>
      <c r="AC7" s="48" t="s">
        <v>102</v>
      </c>
      <c r="AD7" s="46" t="s">
        <v>219</v>
      </c>
      <c r="AF7" s="97"/>
      <c r="AG7" s="96">
        <v>2</v>
      </c>
      <c r="AH7" s="94" t="b">
        <v>0</v>
      </c>
      <c r="AI7" s="94" t="str">
        <v>G5</v>
      </c>
      <c r="AJ7" s="163" t="str">
        <f t="shared" si="1"/>
        <v>JPYFUT3MG5ConvAdj_Quote</v>
      </c>
      <c r="AK7" s="162" t="e">
        <f>_xll.qlFuturesConvAdjustmentQuote(AJ7,IborIndex,AI7,F7,Volatility,MeanReversion,Permanent,AND(ISERROR(Z7),ISERROR(FuturesHWConvAdj!Q6:Q7)),ObjectOverwrite)</f>
        <v>#VALUE!</v>
      </c>
      <c r="AL7" s="37" t="str">
        <f ca="1">_xll.ohRangeRetrieveError(AK7)</f>
        <v/>
      </c>
      <c r="AM7" s="12"/>
    </row>
    <row r="8" spans="1:39" ht="11.25" customHeight="1" x14ac:dyDescent="0.2">
      <c r="A8" s="97"/>
      <c r="B8" s="96">
        <v>3</v>
      </c>
      <c r="C8" s="95" t="b">
        <v>0</v>
      </c>
      <c r="D8" s="94" t="str">
        <v>H5</v>
      </c>
      <c r="E8" s="93" t="str">
        <f t="shared" si="0"/>
        <v>JPYFUT3MH5_Quote</v>
      </c>
      <c r="F8" s="92" t="e">
        <f>_xll.qlSimpleQuote(E8,,PriceTickValue,Permanent,Trigger,ObjectOverwrite)</f>
        <v>#NUM!</v>
      </c>
      <c r="G8" s="66" t="str">
        <f ca="1">_xll.ohRangeRetrieveError(F8)</f>
        <v>qlSimpleQuote - Cannot create object with ID 'JPYFUT3MH5_Quote' in cell [JPY_Market.xlsx]Futures3M!R8C6 because an object with that ID already resides in cell [JPY_Market.xlsx]Futures3M!R8C6</v>
      </c>
      <c r="H8" s="91"/>
      <c r="J8" s="230"/>
      <c r="K8" s="236">
        <v>3</v>
      </c>
      <c r="L8" s="235" t="b">
        <v>0</v>
      </c>
      <c r="M8" s="169" t="str">
        <v>H5</v>
      </c>
      <c r="N8" s="234">
        <v>42081</v>
      </c>
      <c r="O8" s="169" t="str">
        <v>FEYH5</v>
      </c>
      <c r="P8" s="233">
        <v>42075</v>
      </c>
      <c r="Q8" s="169">
        <v>0</v>
      </c>
      <c r="R8" s="169">
        <v>0</v>
      </c>
      <c r="S8" s="169">
        <v>0</v>
      </c>
      <c r="T8" s="169">
        <v>99.81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 t="e">
        <f>_xll.qlSimpleQuoteSetValue(F8,Y8,Trigger)</f>
        <v>#VALUE!</v>
      </c>
      <c r="AA8" s="12"/>
      <c r="AB8" s="4"/>
      <c r="AC8" s="48" t="s">
        <v>99</v>
      </c>
      <c r="AD8" s="46" t="s">
        <v>218</v>
      </c>
      <c r="AF8" s="97"/>
      <c r="AG8" s="96">
        <v>3</v>
      </c>
      <c r="AH8" s="94" t="b">
        <v>0</v>
      </c>
      <c r="AI8" s="94" t="str">
        <v>H5</v>
      </c>
      <c r="AJ8" s="163" t="str">
        <f t="shared" si="1"/>
        <v>JPYFUT3MH5ConvAdj_Quote</v>
      </c>
      <c r="AK8" s="162" t="e">
        <f>_xll.qlFuturesConvAdjustmentQuote(AJ8,IborIndex,AI8,F8,Volatility,MeanReversion,Permanent,AND(ISERROR(Z8),ISERROR(FuturesHWConvAdj!Q7:Q8)),ObjectOverwrite)</f>
        <v>#VALUE!</v>
      </c>
      <c r="AL8" s="37" t="str">
        <f ca="1">_xll.ohRangeRetrieveError(AK8)</f>
        <v/>
      </c>
      <c r="AM8" s="12"/>
    </row>
    <row r="9" spans="1:39" ht="11.25" customHeight="1" x14ac:dyDescent="0.2">
      <c r="A9" s="97"/>
      <c r="B9" s="96">
        <v>4</v>
      </c>
      <c r="C9" s="95" t="b">
        <v>0</v>
      </c>
      <c r="D9" s="94" t="str">
        <v>J5</v>
      </c>
      <c r="E9" s="93" t="str">
        <f t="shared" si="0"/>
        <v>JPYFUT3MJ5_Quote</v>
      </c>
      <c r="F9" s="92" t="e">
        <f>_xll.qlSimpleQuote(E9,,PriceTickValue,Permanent,Trigger,ObjectOverwrite)</f>
        <v>#NUM!</v>
      </c>
      <c r="G9" s="66" t="str">
        <f ca="1">_xll.ohRangeRetrieveError(F9)</f>
        <v>qlSimpleQuote - Cannot create object with ID 'JPYFUT3MJ5_Quote' in cell [JPY_Market.xlsx]Futures3M!R9C6 because an object with that ID already resides in cell [JPY_Market.xlsx]Futures3M!R9C6</v>
      </c>
      <c r="H9" s="91"/>
      <c r="J9" s="230"/>
      <c r="K9" s="236">
        <v>4</v>
      </c>
      <c r="L9" s="235" t="b">
        <v>0</v>
      </c>
      <c r="M9" s="169" t="str">
        <v>J5</v>
      </c>
      <c r="N9" s="234">
        <v>42109</v>
      </c>
      <c r="O9" s="169" t="str">
        <v>FEYJ5</v>
      </c>
      <c r="P9" s="233" t="s">
        <v>190</v>
      </c>
      <c r="Q9" s="169" t="s">
        <v>190</v>
      </c>
      <c r="R9" s="169" t="s">
        <v>190</v>
      </c>
      <c r="S9" s="169" t="s">
        <v>190</v>
      </c>
      <c r="T9" s="169" t="s">
        <v>190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#VALUE!</v>
      </c>
      <c r="AA9" s="12"/>
      <c r="AB9" s="4"/>
      <c r="AC9" s="48" t="s">
        <v>98</v>
      </c>
      <c r="AD9" s="46" t="s">
        <v>290</v>
      </c>
      <c r="AF9" s="97"/>
      <c r="AG9" s="96">
        <v>4</v>
      </c>
      <c r="AH9" s="94" t="b">
        <v>0</v>
      </c>
      <c r="AI9" s="94" t="str">
        <v>J5</v>
      </c>
      <c r="AJ9" s="163" t="str">
        <f t="shared" si="1"/>
        <v>JPYFUT3MJ5ConvAdj_Quote</v>
      </c>
      <c r="AK9" s="162" t="e">
        <f>_xll.qlFuturesConvAdjustmentQuote(AJ9,IborIndex,AI9,F9,Volatility,MeanReversion,Permanent,AND(ISERROR(Z9),ISERROR(FuturesHWConvAdj!Q8:Q9)),ObjectOverwrite)</f>
        <v>#VALUE!</v>
      </c>
      <c r="AL9" s="37" t="str">
        <f ca="1">_xll.ohRangeRetrieveError(AK9)</f>
        <v/>
      </c>
      <c r="AM9" s="12"/>
    </row>
    <row r="10" spans="1:39" ht="11.25" customHeight="1" thickBot="1" x14ac:dyDescent="0.25">
      <c r="A10" s="97"/>
      <c r="B10" s="96">
        <v>5</v>
      </c>
      <c r="C10" s="95" t="b">
        <v>0</v>
      </c>
      <c r="D10" s="94" t="str">
        <v>K5</v>
      </c>
      <c r="E10" s="93" t="str">
        <f t="shared" si="0"/>
        <v>JPYFUT3MK5_Quote</v>
      </c>
      <c r="F10" s="92" t="e">
        <f>_xll.qlSimpleQuote(E10,,PriceTickValue,Permanent,Trigger,ObjectOverwrite)</f>
        <v>#NUM!</v>
      </c>
      <c r="G10" s="66" t="str">
        <f ca="1">_xll.ohRangeRetrieveError(F10)</f>
        <v>qlSimpleQuote - Cannot create object with ID 'JPYFUT3MK5_Quote' in cell [JPY_Market.xlsx]Futures3M!R10C6 because an object with that ID already resides in cell [JPY_Market.xlsx]Futures3M!R10C6</v>
      </c>
      <c r="H10" s="91"/>
      <c r="I10" s="329"/>
      <c r="J10" s="230"/>
      <c r="K10" s="236">
        <v>5</v>
      </c>
      <c r="L10" s="235" t="b">
        <v>0</v>
      </c>
      <c r="M10" s="169" t="str">
        <v>K5</v>
      </c>
      <c r="N10" s="234">
        <v>42144</v>
      </c>
      <c r="O10" s="169" t="str">
        <v>FEYK5</v>
      </c>
      <c r="P10" s="233" t="s">
        <v>190</v>
      </c>
      <c r="Q10" s="169" t="s">
        <v>190</v>
      </c>
      <c r="R10" s="169" t="s">
        <v>190</v>
      </c>
      <c r="S10" s="169" t="s">
        <v>190</v>
      </c>
      <c r="T10" s="169" t="s">
        <v>190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#VALUE!</v>
      </c>
      <c r="AA10" s="12"/>
      <c r="AB10" s="4"/>
      <c r="AC10" s="45" t="s">
        <v>94</v>
      </c>
      <c r="AD10" s="43" t="s">
        <v>217</v>
      </c>
      <c r="AF10" s="97"/>
      <c r="AG10" s="96">
        <v>5</v>
      </c>
      <c r="AH10" s="94" t="b">
        <v>0</v>
      </c>
      <c r="AI10" s="94" t="str">
        <v>K5</v>
      </c>
      <c r="AJ10" s="163" t="str">
        <f t="shared" si="1"/>
        <v>JPYFUT3MK5ConvAdj_Quote</v>
      </c>
      <c r="AK10" s="162" t="e">
        <f>_xll.qlFuturesConvAdjustmentQuote(AJ10,IborIndex,AI10,F10,Volatility,MeanReversion,Permanent,AND(ISERROR(Z10),ISERROR(FuturesHWConvAdj!Q9:Q10)),ObjectOverwrite)</f>
        <v>#VALUE!</v>
      </c>
      <c r="AL10" s="37" t="str">
        <f ca="1">_xll.ohRangeRetrieveError(AK10)</f>
        <v/>
      </c>
      <c r="AM10" s="12"/>
    </row>
    <row r="11" spans="1:39" ht="11.25" customHeight="1" x14ac:dyDescent="0.2">
      <c r="A11" s="97"/>
      <c r="B11" s="96">
        <v>6</v>
      </c>
      <c r="C11" s="95" t="b">
        <v>0</v>
      </c>
      <c r="D11" s="94" t="str">
        <v>M5</v>
      </c>
      <c r="E11" s="93" t="str">
        <f t="shared" si="0"/>
        <v>JPYFUT3MM5_Quote</v>
      </c>
      <c r="F11" s="92" t="e">
        <f>_xll.qlSimpleQuote(E11,,PriceTickValue,Permanent,Trigger,ObjectOverwrite)</f>
        <v>#NUM!</v>
      </c>
      <c r="G11" s="66" t="str">
        <f ca="1">_xll.ohRangeRetrieveError(F11)</f>
        <v>qlSimpleQuote - Cannot create object with ID 'JPYFUT3MM5_Quote' in cell [JPY_Market.xlsx]Futures3M!R11C6 because an object with that ID already resides in cell [JPY_Market.xlsx]Futures3M!R11C6</v>
      </c>
      <c r="H11" s="91"/>
      <c r="J11" s="230"/>
      <c r="K11" s="236">
        <v>6</v>
      </c>
      <c r="L11" s="235" t="b">
        <v>0</v>
      </c>
      <c r="M11" s="169" t="str">
        <v>M5</v>
      </c>
      <c r="N11" s="234">
        <v>42172</v>
      </c>
      <c r="O11" s="169" t="str">
        <v>FEYM5</v>
      </c>
      <c r="P11" s="233">
        <v>42166</v>
      </c>
      <c r="Q11" s="169">
        <v>0</v>
      </c>
      <c r="R11" s="169">
        <v>0</v>
      </c>
      <c r="S11" s="169">
        <v>0</v>
      </c>
      <c r="T11" s="169">
        <v>99.81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 t="e">
        <f>_xll.qlSimpleQuoteSetValue(F11,Y11,Trigger)</f>
        <v>#VALUE!</v>
      </c>
      <c r="AA11" s="12"/>
      <c r="AB11" s="4"/>
      <c r="AC11" s="4"/>
      <c r="AD11" s="4"/>
      <c r="AF11" s="97"/>
      <c r="AG11" s="96">
        <v>6</v>
      </c>
      <c r="AH11" s="94" t="b">
        <v>0</v>
      </c>
      <c r="AI11" s="94" t="str">
        <v>M5</v>
      </c>
      <c r="AJ11" s="163" t="str">
        <f t="shared" si="1"/>
        <v>JPYFUT3MM5ConvAdj_Quote</v>
      </c>
      <c r="AK11" s="162" t="e">
        <f>_xll.qlFuturesConvAdjustmentQuote(AJ11,IborIndex,AI11,F11,Volatility,MeanReversion,Permanent,AND(ISERROR(Z11),ISERROR(FuturesHWConvAdj!Q10:Q11)),ObjectOverwrite)</f>
        <v>#VALUE!</v>
      </c>
      <c r="AL11" s="37" t="str">
        <f ca="1">_xll.ohRangeRetrieveError(AK11)</f>
        <v/>
      </c>
      <c r="AM11" s="12"/>
    </row>
    <row r="12" spans="1:39" ht="11.25" customHeight="1" x14ac:dyDescent="0.2">
      <c r="A12" s="97"/>
      <c r="B12" s="96">
        <v>7</v>
      </c>
      <c r="C12" s="95" t="b">
        <v>0</v>
      </c>
      <c r="D12" s="94" t="str">
        <v>N5</v>
      </c>
      <c r="E12" s="93" t="str">
        <f t="shared" si="0"/>
        <v>JPYFUT3MN5_Quote</v>
      </c>
      <c r="F12" s="92" t="e">
        <f>_xll.qlSimpleQuote(E12,,PriceTickValue,Permanent,Trigger,ObjectOverwrite)</f>
        <v>#NUM!</v>
      </c>
      <c r="G12" s="66" t="str">
        <f ca="1">_xll.ohRangeRetrieveError(F12)</f>
        <v>qlSimpleQuote - Cannot create object with ID 'JPYFUT3MN5_Quote' in cell [JPY_Market.xlsx]Futures3M!R12C6 because an object with that ID already resides in cell [JPY_Market.xlsx]Futures3M!R12C6</v>
      </c>
      <c r="H12" s="91"/>
      <c r="J12" s="230"/>
      <c r="K12" s="236">
        <v>7</v>
      </c>
      <c r="L12" s="235" t="b">
        <v>0</v>
      </c>
      <c r="M12" s="169" t="str">
        <v>N5</v>
      </c>
      <c r="N12" s="234">
        <v>42200</v>
      </c>
      <c r="O12" s="169" t="str">
        <v>FEYN5</v>
      </c>
      <c r="P12" s="233" t="s">
        <v>190</v>
      </c>
      <c r="Q12" s="169" t="s">
        <v>190</v>
      </c>
      <c r="R12" s="169" t="s">
        <v>190</v>
      </c>
      <c r="S12" s="169" t="s">
        <v>190</v>
      </c>
      <c r="T12" s="169" t="s">
        <v>190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#VALUE!</v>
      </c>
      <c r="AA12" s="12"/>
      <c r="AB12" s="4"/>
      <c r="AC12" s="4"/>
      <c r="AD12" s="4"/>
      <c r="AF12" s="97"/>
      <c r="AG12" s="96">
        <v>7</v>
      </c>
      <c r="AH12" s="94" t="b">
        <v>0</v>
      </c>
      <c r="AI12" s="94" t="str">
        <v>N5</v>
      </c>
      <c r="AJ12" s="163" t="str">
        <f t="shared" si="1"/>
        <v>JPYFUT3MN5ConvAdj_Quote</v>
      </c>
      <c r="AK12" s="162" t="e">
        <f>_xll.qlFuturesConvAdjustmentQuote(AJ12,IborIndex,AI12,F12,Volatility,MeanReversion,Permanent,AND(ISERROR(Z12),ISERROR(FuturesHWConvAdj!Q11:Q12)),ObjectOverwrite)</f>
        <v>#VALUE!</v>
      </c>
      <c r="AL12" s="37" t="str">
        <f ca="1">_xll.ohRangeRetrieveError(AK12)</f>
        <v/>
      </c>
      <c r="AM12" s="12"/>
    </row>
    <row r="13" spans="1:39" ht="11.25" customHeight="1" x14ac:dyDescent="0.2">
      <c r="A13" s="97"/>
      <c r="B13" s="96">
        <v>8</v>
      </c>
      <c r="C13" s="95" t="b">
        <v>0</v>
      </c>
      <c r="D13" s="94" t="str">
        <v>Q5</v>
      </c>
      <c r="E13" s="93" t="str">
        <f t="shared" si="0"/>
        <v>JPYFUT3MQ5_Quote</v>
      </c>
      <c r="F13" s="92" t="e">
        <f>_xll.qlSimpleQuote(E13,,PriceTickValue,Permanent,Trigger,ObjectOverwrite)</f>
        <v>#NUM!</v>
      </c>
      <c r="G13" s="66" t="str">
        <f ca="1">_xll.ohRangeRetrieveError(F13)</f>
        <v>qlSimpleQuote - Cannot create object with ID 'JPYFUT3MQ5_Quote' in cell [JPY_Market.xlsx]Futures3M!R13C6 because an object with that ID already resides in cell [JPY_Market.xlsx]Futures3M!R13C6</v>
      </c>
      <c r="H13" s="91"/>
      <c r="J13" s="230"/>
      <c r="K13" s="236">
        <v>8</v>
      </c>
      <c r="L13" s="235" t="b">
        <v>0</v>
      </c>
      <c r="M13" s="169" t="str">
        <v>Q5</v>
      </c>
      <c r="N13" s="234">
        <v>42235</v>
      </c>
      <c r="O13" s="169" t="str">
        <v>FEYQ5</v>
      </c>
      <c r="P13" s="233" t="s">
        <v>190</v>
      </c>
      <c r="Q13" s="169" t="s">
        <v>190</v>
      </c>
      <c r="R13" s="169" t="s">
        <v>190</v>
      </c>
      <c r="S13" s="169" t="s">
        <v>190</v>
      </c>
      <c r="T13" s="169" t="s">
        <v>190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#VALUE!</v>
      </c>
      <c r="AA13" s="12"/>
      <c r="AB13" s="4"/>
      <c r="AC13" s="4"/>
      <c r="AD13" s="4"/>
      <c r="AF13" s="97"/>
      <c r="AG13" s="96">
        <v>8</v>
      </c>
      <c r="AH13" s="94" t="b">
        <v>0</v>
      </c>
      <c r="AI13" s="94" t="str">
        <v>Q5</v>
      </c>
      <c r="AJ13" s="163" t="str">
        <f t="shared" si="1"/>
        <v>JPYFUT3MQ5ConvAdj_Quote</v>
      </c>
      <c r="AK13" s="162" t="e">
        <f>_xll.qlFuturesConvAdjustmentQuote(AJ13,IborIndex,AI13,F13,Volatility,MeanReversion,Permanent,AND(ISERROR(Z13),ISERROR(FuturesHWConvAdj!Q12:Q13)),ObjectOverwrite)</f>
        <v>#VALUE!</v>
      </c>
      <c r="AL13" s="37" t="str">
        <f ca="1">_xll.ohRangeRetrieveError(AK13)</f>
        <v/>
      </c>
      <c r="AM13" s="12"/>
    </row>
    <row r="14" spans="1:39" ht="11.25" customHeight="1" x14ac:dyDescent="0.2">
      <c r="A14" s="97"/>
      <c r="B14" s="96">
        <v>9</v>
      </c>
      <c r="C14" s="95" t="b">
        <v>0</v>
      </c>
      <c r="D14" s="94" t="str">
        <v>U5</v>
      </c>
      <c r="E14" s="93" t="str">
        <f t="shared" si="0"/>
        <v>JPYFUT3MU5_Quote</v>
      </c>
      <c r="F14" s="92" t="e">
        <f>_xll.qlSimpleQuote(E14,,PriceTickValue,Permanent,Trigger,ObjectOverwrite)</f>
        <v>#NUM!</v>
      </c>
      <c r="G14" s="66" t="str">
        <f ca="1">_xll.ohRangeRetrieveError(F14)</f>
        <v>qlSimpleQuote - Cannot create object with ID 'JPYFUT3MU5_Quote' in cell [JPY_Market.xlsx]Futures3M!R14C6 because an object with that ID already resides in cell [JPY_Market.xlsx]Futures3M!R14C6</v>
      </c>
      <c r="H14" s="91"/>
      <c r="J14" s="230"/>
      <c r="K14" s="236">
        <v>9</v>
      </c>
      <c r="L14" s="235" t="b">
        <v>0</v>
      </c>
      <c r="M14" s="169" t="str">
        <v>U5</v>
      </c>
      <c r="N14" s="234">
        <v>42263</v>
      </c>
      <c r="O14" s="169" t="str">
        <v>FEYU5</v>
      </c>
      <c r="P14" s="233">
        <v>42257</v>
      </c>
      <c r="Q14" s="169">
        <v>0</v>
      </c>
      <c r="R14" s="169">
        <v>0</v>
      </c>
      <c r="S14" s="169">
        <v>0</v>
      </c>
      <c r="T14" s="169">
        <v>99.805000000000007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 t="e">
        <f>_xll.qlSimpleQuoteSetValue(F14,Y14,Trigger)</f>
        <v>#VALUE!</v>
      </c>
      <c r="AA14" s="12"/>
      <c r="AB14" s="4"/>
      <c r="AC14" s="4"/>
      <c r="AD14" s="4"/>
      <c r="AF14" s="97"/>
      <c r="AG14" s="96">
        <v>9</v>
      </c>
      <c r="AH14" s="94" t="b">
        <v>0</v>
      </c>
      <c r="AI14" s="94" t="str">
        <v>U5</v>
      </c>
      <c r="AJ14" s="163" t="str">
        <f t="shared" si="1"/>
        <v>JPYFUT3MU5ConvAdj_Quote</v>
      </c>
      <c r="AK14" s="162" t="e">
        <f>_xll.qlFuturesConvAdjustmentQuote(AJ14,IborIndex,AI14,F14,Volatility,MeanReversion,Permanent,AND(ISERROR(Z14),ISERROR(FuturesHWConvAdj!Q13:Q14)),ObjectOverwrite)</f>
        <v>#VALUE!</v>
      </c>
      <c r="AL14" s="37" t="str">
        <f ca="1">_xll.ohRangeRetrieveError(AK14)</f>
        <v/>
      </c>
      <c r="AM14" s="12"/>
    </row>
    <row r="15" spans="1:39" ht="11.25" customHeight="1" x14ac:dyDescent="0.2">
      <c r="A15" s="97"/>
      <c r="B15" s="96">
        <v>10</v>
      </c>
      <c r="C15" s="95" t="b">
        <v>0</v>
      </c>
      <c r="D15" s="94" t="str">
        <v>V5</v>
      </c>
      <c r="E15" s="93" t="str">
        <f t="shared" si="0"/>
        <v>JPYFUT3MV5_Quote</v>
      </c>
      <c r="F15" s="92" t="e">
        <f>_xll.qlSimpleQuote(E15,,PriceTickValue,Permanent,Trigger,ObjectOverwrite)</f>
        <v>#NUM!</v>
      </c>
      <c r="G15" s="66" t="str">
        <f ca="1">_xll.ohRangeRetrieveError(F15)</f>
        <v>qlSimpleQuote - Cannot create object with ID 'JPYFUT3MV5_Quote' in cell [JPY_Market.xlsx]Futures3M!R15C6 because an object with that ID already resides in cell [JPY_Market.xlsx]Futures3M!R15C6</v>
      </c>
      <c r="H15" s="91"/>
      <c r="J15" s="230"/>
      <c r="K15" s="236">
        <v>10</v>
      </c>
      <c r="L15" s="235" t="b">
        <v>0</v>
      </c>
      <c r="M15" s="169" t="str">
        <v>V5</v>
      </c>
      <c r="N15" s="234">
        <v>42298</v>
      </c>
      <c r="O15" s="169" t="str">
        <v>FEYV5</v>
      </c>
      <c r="P15" s="233" t="s">
        <v>190</v>
      </c>
      <c r="Q15" s="169" t="s">
        <v>190</v>
      </c>
      <c r="R15" s="169" t="s">
        <v>190</v>
      </c>
      <c r="S15" s="169" t="s">
        <v>190</v>
      </c>
      <c r="T15" s="169" t="s">
        <v>190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#VALUE!</v>
      </c>
      <c r="AA15" s="12"/>
      <c r="AB15" s="4"/>
      <c r="AC15" s="4"/>
      <c r="AD15" s="4"/>
      <c r="AF15" s="97"/>
      <c r="AG15" s="96">
        <v>10</v>
      </c>
      <c r="AH15" s="94" t="b">
        <v>0</v>
      </c>
      <c r="AI15" s="94" t="str">
        <v>V5</v>
      </c>
      <c r="AJ15" s="163" t="str">
        <f t="shared" si="1"/>
        <v>JPYFUT3MV5ConvAdj_Quote</v>
      </c>
      <c r="AK15" s="162" t="e">
        <f>_xll.qlFuturesConvAdjustmentQuote(AJ15,IborIndex,AI15,F15,Volatility,MeanReversion,Permanent,AND(ISERROR(Z15),ISERROR(FuturesHWConvAdj!Q14:Q15)),ObjectOverwrite)</f>
        <v>#VALUE!</v>
      </c>
      <c r="AL15" s="37" t="str">
        <f ca="1">_xll.ohRangeRetrieveError(AK15)</f>
        <v/>
      </c>
      <c r="AM15" s="12"/>
    </row>
    <row r="16" spans="1:39" ht="11.25" customHeight="1" x14ac:dyDescent="0.2">
      <c r="A16" s="97"/>
      <c r="B16" s="96">
        <v>11</v>
      </c>
      <c r="C16" s="95" t="b">
        <v>0</v>
      </c>
      <c r="D16" s="94" t="str">
        <v>X5</v>
      </c>
      <c r="E16" s="93" t="str">
        <f t="shared" si="0"/>
        <v>JPYFUT3MX5_Quote</v>
      </c>
      <c r="F16" s="92" t="e">
        <f>_xll.qlSimpleQuote(E16,,PriceTickValue,Permanent,Trigger,ObjectOverwrite)</f>
        <v>#NUM!</v>
      </c>
      <c r="G16" s="66" t="str">
        <f ca="1">_xll.ohRangeRetrieveError(F16)</f>
        <v>qlSimpleQuote - Cannot create object with ID 'JPYFUT3MX5_Quote' in cell [JPY_Market.xlsx]Futures3M!R16C6 because an object with that ID already resides in cell [JPY_Market.xlsx]Futures3M!R16C6</v>
      </c>
      <c r="H16" s="91"/>
      <c r="J16" s="230"/>
      <c r="K16" s="236">
        <v>11</v>
      </c>
      <c r="L16" s="235" t="b">
        <v>0</v>
      </c>
      <c r="M16" s="169" t="str">
        <v>X5</v>
      </c>
      <c r="N16" s="234">
        <v>42326</v>
      </c>
      <c r="O16" s="169" t="str">
        <v>FEYX5</v>
      </c>
      <c r="P16" s="233" t="s">
        <v>190</v>
      </c>
      <c r="Q16" s="169" t="s">
        <v>190</v>
      </c>
      <c r="R16" s="169" t="s">
        <v>190</v>
      </c>
      <c r="S16" s="169" t="s">
        <v>190</v>
      </c>
      <c r="T16" s="169" t="s">
        <v>190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#VALUE!</v>
      </c>
      <c r="AA16" s="12"/>
      <c r="AB16" s="4"/>
      <c r="AC16" s="4"/>
      <c r="AD16" s="4"/>
      <c r="AF16" s="97"/>
      <c r="AG16" s="96">
        <v>11</v>
      </c>
      <c r="AH16" s="94" t="b">
        <v>0</v>
      </c>
      <c r="AI16" s="94" t="str">
        <v>X5</v>
      </c>
      <c r="AJ16" s="163" t="str">
        <f t="shared" si="1"/>
        <v>JPYFUT3MX5ConvAdj_Quote</v>
      </c>
      <c r="AK16" s="162" t="e">
        <f>_xll.qlFuturesConvAdjustmentQuote(AJ16,IborIndex,AI16,F16,Volatility,MeanReversion,Permanent,AND(ISERROR(Z16),ISERROR(FuturesHWConvAdj!Q15:Q16)),ObjectOverwrite)</f>
        <v>#VALUE!</v>
      </c>
      <c r="AL16" s="37" t="str">
        <f ca="1">_xll.ohRangeRetrieveError(AK16)</f>
        <v/>
      </c>
      <c r="AM16" s="12"/>
    </row>
    <row r="17" spans="1:39" ht="11.25" customHeight="1" x14ac:dyDescent="0.2">
      <c r="A17" s="97"/>
      <c r="B17" s="96">
        <v>12</v>
      </c>
      <c r="C17" s="95" t="b">
        <v>0</v>
      </c>
      <c r="D17" s="94" t="str">
        <v>Z5</v>
      </c>
      <c r="E17" s="93" t="str">
        <f t="shared" si="0"/>
        <v>JPYFUT3MZ5_Quote</v>
      </c>
      <c r="F17" s="92" t="e">
        <f>_xll.qlSimpleQuote(E17,,PriceTickValue,Permanent,Trigger,ObjectOverwrite)</f>
        <v>#NUM!</v>
      </c>
      <c r="G17" s="66" t="str">
        <f ca="1">_xll.ohRangeRetrieveError(F17)</f>
        <v>qlSimpleQuote - Cannot create object with ID 'JPYFUT3MZ5_Quote' in cell [JPY_Market.xlsx]Futures3M!R17C6 because an object with that ID already resides in cell [JPY_Market.xlsx]Futures3M!R17C6</v>
      </c>
      <c r="H17" s="91"/>
      <c r="J17" s="230"/>
      <c r="K17" s="236">
        <v>12</v>
      </c>
      <c r="L17" s="235" t="b">
        <v>0</v>
      </c>
      <c r="M17" s="169" t="str">
        <v>Z5</v>
      </c>
      <c r="N17" s="234">
        <v>42354</v>
      </c>
      <c r="O17" s="169" t="str">
        <v>FEYZ5</v>
      </c>
      <c r="P17" s="233">
        <v>42348</v>
      </c>
      <c r="Q17" s="169">
        <v>0</v>
      </c>
      <c r="R17" s="169">
        <v>0</v>
      </c>
      <c r="S17" s="169">
        <v>0</v>
      </c>
      <c r="T17" s="169">
        <v>99.805000000000007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 t="e">
        <f>_xll.qlSimpleQuoteSetValue(F17,Y17,Trigger)</f>
        <v>#VALUE!</v>
      </c>
      <c r="AA17" s="12"/>
      <c r="AB17" s="4"/>
      <c r="AC17" s="4"/>
      <c r="AD17" s="4"/>
      <c r="AF17" s="97"/>
      <c r="AG17" s="96">
        <v>12</v>
      </c>
      <c r="AH17" s="94" t="b">
        <v>0</v>
      </c>
      <c r="AI17" s="94" t="str">
        <v>Z5</v>
      </c>
      <c r="AJ17" s="163" t="str">
        <f t="shared" si="1"/>
        <v>JPYFUT3MZ5ConvAdj_Quote</v>
      </c>
      <c r="AK17" s="162" t="e">
        <f>_xll.qlFuturesConvAdjustmentQuote(AJ17,IborIndex,AI17,F17,Volatility,MeanReversion,Permanent,AND(ISERROR(Z17),ISERROR(FuturesHWConvAdj!Q16:Q17)),ObjectOverwrite)</f>
        <v>#VALUE!</v>
      </c>
      <c r="AL17" s="37" t="str">
        <f ca="1">_xll.ohRangeRetrieveError(AK17)</f>
        <v/>
      </c>
      <c r="AM17" s="12"/>
    </row>
    <row r="18" spans="1:39" ht="11.25" customHeight="1" x14ac:dyDescent="0.2">
      <c r="A18" s="97"/>
      <c r="B18" s="96">
        <v>13</v>
      </c>
      <c r="C18" s="95" t="b">
        <v>1</v>
      </c>
      <c r="D18" s="94" t="str">
        <v>H6</v>
      </c>
      <c r="E18" s="93" t="str">
        <f t="shared" si="0"/>
        <v>JPYFUT3MH6_Quote</v>
      </c>
      <c r="F18" s="92" t="e">
        <f>_xll.qlSimpleQuote(E18,,PriceTickValue,Permanent,Trigger,ObjectOverwrite)</f>
        <v>#NUM!</v>
      </c>
      <c r="G18" s="66" t="str">
        <f ca="1">_xll.ohRangeRetrieveError(F18)</f>
        <v>qlSimpleQuote - Cannot create object with ID 'JPYFUT3MH6_Quote' in cell [JPY_Market.xlsx]Futures3M!R18C6 because an object with that ID already resides in cell [JPY_Market.xlsx]Futures3M!R18C6</v>
      </c>
      <c r="H18" s="91"/>
      <c r="J18" s="230"/>
      <c r="K18" s="236">
        <v>13</v>
      </c>
      <c r="L18" s="235" t="b">
        <v>1</v>
      </c>
      <c r="M18" s="169" t="str">
        <v>H6</v>
      </c>
      <c r="N18" s="234">
        <v>42445</v>
      </c>
      <c r="O18" s="169" t="str">
        <v>FEYH6</v>
      </c>
      <c r="P18" s="233">
        <v>42439</v>
      </c>
      <c r="Q18" s="169">
        <v>0</v>
      </c>
      <c r="R18" s="169">
        <v>0</v>
      </c>
      <c r="S18" s="169">
        <v>0</v>
      </c>
      <c r="T18" s="169">
        <v>99.79</v>
      </c>
      <c r="U18" s="173" t="e">
        <f>_xll.qlMidSafe($Q18,$R18)</f>
        <v>#NUM!</v>
      </c>
      <c r="V18" s="171"/>
      <c r="W18" s="232" t="e">
        <v>#NUM!</v>
      </c>
      <c r="X18" s="171"/>
      <c r="Y18" s="231" t="e">
        <v>#NUM!</v>
      </c>
      <c r="Z18" s="173" t="e">
        <f>_xll.qlSimpleQuoteSetValue(F18,Y18,Trigger)</f>
        <v>#VALUE!</v>
      </c>
      <c r="AA18" s="12"/>
      <c r="AB18" s="4"/>
      <c r="AC18" s="4"/>
      <c r="AD18" s="4"/>
      <c r="AF18" s="97"/>
      <c r="AG18" s="96">
        <v>13</v>
      </c>
      <c r="AH18" s="94" t="b">
        <v>1</v>
      </c>
      <c r="AI18" s="94" t="str">
        <v>H6</v>
      </c>
      <c r="AJ18" s="163" t="str">
        <f t="shared" si="1"/>
        <v>JPYFUT3MH6ConvAdj_Quote</v>
      </c>
      <c r="AK18" s="162" t="e">
        <f>_xll.qlFuturesConvAdjustmentQuote(AJ18,IborIndex,AI18,F18,Volatility,MeanReversion,Permanent,AND(ISERROR(Z18),ISERROR(FuturesHWConvAdj!Q17:Q18)),ObjectOverwrite)</f>
        <v>#VALUE!</v>
      </c>
      <c r="AL18" s="37" t="str">
        <f ca="1">_xll.ohRangeRetrieveError(AK18)</f>
        <v/>
      </c>
      <c r="AM18" s="12"/>
    </row>
    <row r="19" spans="1:39" ht="11.25" customHeight="1" x14ac:dyDescent="0.2">
      <c r="A19" s="97"/>
      <c r="B19" s="96">
        <v>14</v>
      </c>
      <c r="C19" s="95" t="b">
        <v>1</v>
      </c>
      <c r="D19" s="94" t="str">
        <v>M6</v>
      </c>
      <c r="E19" s="93" t="str">
        <f t="shared" si="0"/>
        <v>JPYFUT3MM6_Quote</v>
      </c>
      <c r="F19" s="92" t="e">
        <f>_xll.qlSimpleQuote(E19,,PriceTickValue,Permanent,Trigger,ObjectOverwrite)</f>
        <v>#NUM!</v>
      </c>
      <c r="G19" s="66" t="str">
        <f ca="1">_xll.ohRangeRetrieveError(F19)</f>
        <v>qlSimpleQuote - Cannot create object with ID 'JPYFUT3MM6_Quote' in cell [JPY_Market.xlsx]Futures3M!R19C6 because an object with that ID already resides in cell [JPY_Market.xlsx]Futures3M!R19C6</v>
      </c>
      <c r="H19" s="91"/>
      <c r="J19" s="230"/>
      <c r="K19" s="236">
        <v>14</v>
      </c>
      <c r="L19" s="235" t="b">
        <v>1</v>
      </c>
      <c r="M19" s="169" t="str">
        <v>M6</v>
      </c>
      <c r="N19" s="234">
        <v>42536</v>
      </c>
      <c r="O19" s="169" t="str">
        <v>FEYM6</v>
      </c>
      <c r="P19" s="233">
        <v>42530</v>
      </c>
      <c r="Q19" s="169">
        <v>0</v>
      </c>
      <c r="R19" s="169">
        <v>0</v>
      </c>
      <c r="S19" s="169">
        <v>0</v>
      </c>
      <c r="T19" s="169">
        <v>99.775000000000006</v>
      </c>
      <c r="U19" s="173" t="e">
        <f>_xll.qlMidSafe($Q19,$R19)</f>
        <v>#NUM!</v>
      </c>
      <c r="V19" s="171"/>
      <c r="W19" s="232" t="e">
        <v>#NUM!</v>
      </c>
      <c r="X19" s="171"/>
      <c r="Y19" s="231" t="e">
        <v>#NUM!</v>
      </c>
      <c r="Z19" s="173" t="e">
        <f>_xll.qlSimpleQuoteSetValue(F19,Y19,Trigger)</f>
        <v>#VALUE!</v>
      </c>
      <c r="AA19" s="12"/>
      <c r="AB19" s="4"/>
      <c r="AC19" s="4"/>
      <c r="AD19" s="4"/>
      <c r="AF19" s="97"/>
      <c r="AG19" s="96">
        <v>14</v>
      </c>
      <c r="AH19" s="94" t="b">
        <v>1</v>
      </c>
      <c r="AI19" s="94" t="str">
        <v>M6</v>
      </c>
      <c r="AJ19" s="163" t="str">
        <f t="shared" si="1"/>
        <v>JPYFUT3MM6ConvAdj_Quote</v>
      </c>
      <c r="AK19" s="162" t="e">
        <f>_xll.qlFuturesConvAdjustmentQuote(AJ19,IborIndex,AI19,F19,Volatility,MeanReversion,Permanent,AND(ISERROR(Z19),ISERROR(FuturesHWConvAdj!Q18:Q19)),ObjectOverwrite)</f>
        <v>#VALUE!</v>
      </c>
      <c r="AL19" s="37" t="str">
        <f ca="1">_xll.ohRangeRetrieveError(AK19)</f>
        <v/>
      </c>
      <c r="AM19" s="12"/>
    </row>
    <row r="20" spans="1:39" ht="11.25" customHeight="1" x14ac:dyDescent="0.2">
      <c r="A20" s="97"/>
      <c r="B20" s="96">
        <v>15</v>
      </c>
      <c r="C20" s="95" t="b">
        <v>1</v>
      </c>
      <c r="D20" s="94" t="str">
        <v>U6</v>
      </c>
      <c r="E20" s="93" t="str">
        <f t="shared" si="0"/>
        <v>JPYFUT3MU6_Quote</v>
      </c>
      <c r="F20" s="92" t="e">
        <f>_xll.qlSimpleQuote(E20,,PriceTickValue,Permanent,Trigger,ObjectOverwrite)</f>
        <v>#NUM!</v>
      </c>
      <c r="G20" s="66" t="str">
        <f ca="1">_xll.ohRangeRetrieveError(F20)</f>
        <v>qlSimpleQuote - Cannot create object with ID 'JPYFUT3MU6_Quote' in cell [JPY_Market.xlsx]Futures3M!R20C6 because an object with that ID already resides in cell [JPY_Market.xlsx]Futures3M!R20C6</v>
      </c>
      <c r="H20" s="91"/>
      <c r="J20" s="230"/>
      <c r="K20" s="236">
        <v>15</v>
      </c>
      <c r="L20" s="235" t="b">
        <v>1</v>
      </c>
      <c r="M20" s="169" t="str">
        <v>U6</v>
      </c>
      <c r="N20" s="234">
        <v>42634</v>
      </c>
      <c r="O20" s="169" t="str">
        <v>FEYU6</v>
      </c>
      <c r="P20" s="233">
        <v>42628</v>
      </c>
      <c r="Q20" s="169">
        <v>0</v>
      </c>
      <c r="R20" s="169">
        <v>0</v>
      </c>
      <c r="S20" s="169">
        <v>0</v>
      </c>
      <c r="T20" s="169">
        <v>99.76</v>
      </c>
      <c r="U20" s="173" t="e">
        <f>_xll.qlMidSafe($Q20,$R20)</f>
        <v>#NUM!</v>
      </c>
      <c r="V20" s="171"/>
      <c r="W20" s="232" t="e">
        <v>#NUM!</v>
      </c>
      <c r="X20" s="171"/>
      <c r="Y20" s="231" t="e">
        <v>#NUM!</v>
      </c>
      <c r="Z20" s="173" t="e">
        <f>_xll.qlSimpleQuoteSetValue(F20,Y20,Trigger)</f>
        <v>#VALUE!</v>
      </c>
      <c r="AA20" s="12"/>
      <c r="AB20" s="4"/>
      <c r="AC20" s="4"/>
      <c r="AD20" s="4"/>
      <c r="AF20" s="97"/>
      <c r="AG20" s="96">
        <v>15</v>
      </c>
      <c r="AH20" s="94" t="b">
        <v>1</v>
      </c>
      <c r="AI20" s="94" t="str">
        <v>U6</v>
      </c>
      <c r="AJ20" s="163" t="str">
        <f t="shared" si="1"/>
        <v>JPYFUT3MU6ConvAdj_Quote</v>
      </c>
      <c r="AK20" s="162" t="e">
        <f>_xll.qlFuturesConvAdjustmentQuote(AJ20,IborIndex,AI20,F20,Volatility,MeanReversion,Permanent,AND(ISERROR(Z20),ISERROR(FuturesHWConvAdj!Q19:Q20)),ObjectOverwrite)</f>
        <v>#VALUE!</v>
      </c>
      <c r="AL20" s="37" t="str">
        <f ca="1">_xll.ohRangeRetrieveError(AK20)</f>
        <v/>
      </c>
      <c r="AM20" s="12"/>
    </row>
    <row r="21" spans="1:39" ht="11.25" customHeight="1" x14ac:dyDescent="0.2">
      <c r="A21" s="97"/>
      <c r="B21" s="96">
        <v>16</v>
      </c>
      <c r="C21" s="95" t="b">
        <v>1</v>
      </c>
      <c r="D21" s="94" t="str">
        <v>Z6</v>
      </c>
      <c r="E21" s="93" t="str">
        <f t="shared" si="0"/>
        <v>JPYFUT3MZ6_Quote</v>
      </c>
      <c r="F21" s="92" t="e">
        <f>_xll.qlSimpleQuote(E21,,PriceTickValue,Permanent,Trigger,ObjectOverwrite)</f>
        <v>#NUM!</v>
      </c>
      <c r="G21" s="66" t="str">
        <f ca="1">_xll.ohRangeRetrieveError(F21)</f>
        <v>qlSimpleQuote - Cannot create object with ID 'JPYFUT3MZ6_Quote' in cell [JPY_Market.xlsx]Futures3M!R21C6 because an object with that ID already resides in cell [JPY_Market.xlsx]Futures3M!R21C6</v>
      </c>
      <c r="H21" s="91"/>
      <c r="J21" s="230"/>
      <c r="K21" s="236">
        <v>16</v>
      </c>
      <c r="L21" s="235" t="b">
        <v>1</v>
      </c>
      <c r="M21" s="169" t="str">
        <v>Z6</v>
      </c>
      <c r="N21" s="234">
        <v>42725</v>
      </c>
      <c r="O21" s="169" t="str">
        <v>FEYZ6</v>
      </c>
      <c r="P21" s="233">
        <v>42719</v>
      </c>
      <c r="Q21" s="169">
        <v>0</v>
      </c>
      <c r="R21" s="169">
        <v>0</v>
      </c>
      <c r="S21" s="169">
        <v>0</v>
      </c>
      <c r="T21" s="169">
        <v>99.75</v>
      </c>
      <c r="U21" s="173" t="e">
        <f>_xll.qlMidSafe($Q21,$R21)</f>
        <v>#NUM!</v>
      </c>
      <c r="V21" s="171"/>
      <c r="W21" s="232" t="e">
        <v>#NUM!</v>
      </c>
      <c r="X21" s="171"/>
      <c r="Y21" s="231" t="e">
        <v>#NUM!</v>
      </c>
      <c r="Z21" s="173" t="e">
        <f>_xll.qlSimpleQuoteSetValue(F21,Y21,Trigger)</f>
        <v>#VALUE!</v>
      </c>
      <c r="AA21" s="12"/>
      <c r="AB21" s="4"/>
      <c r="AC21" s="4"/>
      <c r="AD21" s="4"/>
      <c r="AF21" s="97"/>
      <c r="AG21" s="96">
        <v>16</v>
      </c>
      <c r="AH21" s="94" t="b">
        <v>1</v>
      </c>
      <c r="AI21" s="94" t="str">
        <v>Z6</v>
      </c>
      <c r="AJ21" s="163" t="str">
        <f t="shared" si="1"/>
        <v>JPYFUT3MZ6ConvAdj_Quote</v>
      </c>
      <c r="AK21" s="162" t="e">
        <f>_xll.qlFuturesConvAdjustmentQuote(AJ21,IborIndex,AI21,F21,Volatility,MeanReversion,Permanent,AND(ISERROR(Z21),ISERROR(FuturesHWConvAdj!Q20:Q21)),ObjectOverwrite)</f>
        <v>#VALUE!</v>
      </c>
      <c r="AL21" s="37" t="str">
        <f ca="1">_xll.ohRangeRetrieveError(AK21)</f>
        <v/>
      </c>
      <c r="AM21" s="12"/>
    </row>
    <row r="22" spans="1:39" ht="11.25" customHeight="1" x14ac:dyDescent="0.2">
      <c r="A22" s="97"/>
      <c r="B22" s="96">
        <v>17</v>
      </c>
      <c r="C22" s="95" t="b">
        <v>1</v>
      </c>
      <c r="D22" s="94" t="str">
        <v>H7</v>
      </c>
      <c r="E22" s="93" t="str">
        <f t="shared" si="0"/>
        <v>JPYFUT3MH7_Quote</v>
      </c>
      <c r="F22" s="92" t="e">
        <f>_xll.qlSimpleQuote(E22,,PriceTickValue,Permanent,Trigger,ObjectOverwrite)</f>
        <v>#NUM!</v>
      </c>
      <c r="G22" s="66" t="str">
        <f ca="1">_xll.ohRangeRetrieveError(F22)</f>
        <v>qlSimpleQuote - Cannot create object with ID 'JPYFUT3MH7_Quote' in cell [JPY_Market.xlsx]Futures3M!R22C6 because an object with that ID already resides in cell [JPY_Market.xlsx]Futures3M!R22C6</v>
      </c>
      <c r="H22" s="91"/>
      <c r="J22" s="230"/>
      <c r="K22" s="236">
        <v>17</v>
      </c>
      <c r="L22" s="235" t="b">
        <v>1</v>
      </c>
      <c r="M22" s="169" t="str">
        <v>H7</v>
      </c>
      <c r="N22" s="234">
        <v>42809</v>
      </c>
      <c r="O22" s="169" t="str">
        <v>FEYH7</v>
      </c>
      <c r="P22" s="233">
        <v>42803</v>
      </c>
      <c r="Q22" s="169">
        <v>0</v>
      </c>
      <c r="R22" s="169">
        <v>0</v>
      </c>
      <c r="S22" s="169">
        <v>0</v>
      </c>
      <c r="T22" s="169">
        <v>99.75</v>
      </c>
      <c r="U22" s="173" t="e">
        <f>_xll.qlMidSafe($Q22,$R22)</f>
        <v>#NUM!</v>
      </c>
      <c r="V22" s="171"/>
      <c r="W22" s="232" t="e">
        <v>#NUM!</v>
      </c>
      <c r="X22" s="171"/>
      <c r="Y22" s="231" t="e">
        <v>#NUM!</v>
      </c>
      <c r="Z22" s="173" t="e">
        <f>_xll.qlSimpleQuoteSetValue(F22,Y22,Trigger)</f>
        <v>#VALUE!</v>
      </c>
      <c r="AA22" s="12"/>
      <c r="AB22" s="4"/>
      <c r="AC22" s="4"/>
      <c r="AD22" s="4"/>
      <c r="AF22" s="97"/>
      <c r="AG22" s="96">
        <v>17</v>
      </c>
      <c r="AH22" s="94" t="b">
        <v>1</v>
      </c>
      <c r="AI22" s="94" t="str">
        <v>H7</v>
      </c>
      <c r="AJ22" s="163" t="str">
        <f t="shared" si="1"/>
        <v>JPYFUT3MH7ConvAdj_Quote</v>
      </c>
      <c r="AK22" s="162" t="e">
        <f>_xll.qlFuturesConvAdjustmentQuote(AJ22,IborIndex,AI22,F22,Volatility,MeanReversion,Permanent,AND(ISERROR(Z22),ISERROR(FuturesHWConvAdj!Q21:Q22)),ObjectOverwrite)</f>
        <v>#VALUE!</v>
      </c>
      <c r="AL22" s="37" t="str">
        <f ca="1">_xll.ohRangeRetrieveError(AK22)</f>
        <v/>
      </c>
      <c r="AM22" s="12"/>
    </row>
    <row r="23" spans="1:39" ht="11.25" customHeight="1" x14ac:dyDescent="0.2">
      <c r="A23" s="97"/>
      <c r="B23" s="96">
        <v>18</v>
      </c>
      <c r="C23" s="95" t="b">
        <v>1</v>
      </c>
      <c r="D23" s="94" t="str">
        <v>M7</v>
      </c>
      <c r="E23" s="93" t="str">
        <f t="shared" si="0"/>
        <v>JPYFUT3MM7_Quote</v>
      </c>
      <c r="F23" s="92" t="e">
        <f>_xll.qlSimpleQuote(E23,,PriceTickValue,Permanent,Trigger,ObjectOverwrite)</f>
        <v>#NUM!</v>
      </c>
      <c r="G23" s="66" t="str">
        <f ca="1">_xll.ohRangeRetrieveError(F23)</f>
        <v>qlSimpleQuote - Cannot create object with ID 'JPYFUT3MM7_Quote' in cell [JPY_Market.xlsx]Futures3M!R23C6 because an object with that ID already resides in cell [JPY_Market.xlsx]Futures3M!R23C6</v>
      </c>
      <c r="H23" s="91"/>
      <c r="J23" s="230"/>
      <c r="K23" s="236">
        <v>18</v>
      </c>
      <c r="L23" s="235" t="b">
        <v>1</v>
      </c>
      <c r="M23" s="169" t="str">
        <v>M7</v>
      </c>
      <c r="N23" s="234">
        <v>42907</v>
      </c>
      <c r="O23" s="169" t="str">
        <v>FEYM7</v>
      </c>
      <c r="P23" s="233">
        <v>42901</v>
      </c>
      <c r="Q23" s="169">
        <v>0</v>
      </c>
      <c r="R23" s="169">
        <v>0</v>
      </c>
      <c r="S23" s="169">
        <v>0</v>
      </c>
      <c r="T23" s="169">
        <v>99.75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 t="e">
        <f>_xll.qlSimpleQuoteSetValue(F23,Y23,Trigger)</f>
        <v>#VALUE!</v>
      </c>
      <c r="AA23" s="12"/>
      <c r="AB23" s="4"/>
      <c r="AC23" s="4"/>
      <c r="AD23" s="4"/>
      <c r="AF23" s="97"/>
      <c r="AG23" s="96">
        <v>18</v>
      </c>
      <c r="AH23" s="94" t="b">
        <v>1</v>
      </c>
      <c r="AI23" s="94" t="str">
        <v>M7</v>
      </c>
      <c r="AJ23" s="163" t="str">
        <f t="shared" si="1"/>
        <v>JPYFUT3MM7ConvAdj_Quote</v>
      </c>
      <c r="AK23" s="162" t="e">
        <f>_xll.qlFuturesConvAdjustmentQuote(AJ23,IborIndex,AI23,F23,Volatility,MeanReversion,Permanent,AND(ISERROR(Z23),ISERROR(FuturesHWConvAdj!Q22:Q23)),ObjectOverwrite)</f>
        <v>#VALUE!</v>
      </c>
      <c r="AL23" s="37" t="str">
        <f ca="1">_xll.ohRangeRetrieveError(AK23)</f>
        <v/>
      </c>
      <c r="AM23" s="12"/>
    </row>
    <row r="24" spans="1:39" ht="11.25" customHeight="1" x14ac:dyDescent="0.2">
      <c r="A24" s="97"/>
      <c r="B24" s="96">
        <v>19</v>
      </c>
      <c r="C24" s="95" t="b">
        <v>1</v>
      </c>
      <c r="D24" s="94" t="str">
        <v>U7</v>
      </c>
      <c r="E24" s="93" t="str">
        <f t="shared" si="0"/>
        <v>JPYFUT3MU7_Quote</v>
      </c>
      <c r="F24" s="92" t="e">
        <f>_xll.qlSimpleQuote(E24,,PriceTickValue,Permanent,Trigger,ObjectOverwrite)</f>
        <v>#NUM!</v>
      </c>
      <c r="G24" s="66" t="str">
        <f ca="1">_xll.ohRangeRetrieveError(F24)</f>
        <v>qlSimpleQuote - Cannot create object with ID 'JPYFUT3MU7_Quote' in cell [JPY_Market.xlsx]Futures3M!R24C6 because an object with that ID already resides in cell [JPY_Market.xlsx]Futures3M!R24C6</v>
      </c>
      <c r="H24" s="91"/>
      <c r="J24" s="230"/>
      <c r="K24" s="236">
        <v>19</v>
      </c>
      <c r="L24" s="235" t="b">
        <v>1</v>
      </c>
      <c r="M24" s="169" t="str">
        <v>U7</v>
      </c>
      <c r="N24" s="234">
        <v>42998</v>
      </c>
      <c r="O24" s="169" t="str">
        <v>FEYU7</v>
      </c>
      <c r="P24" s="233">
        <v>42992</v>
      </c>
      <c r="Q24" s="169">
        <v>0</v>
      </c>
      <c r="R24" s="169">
        <v>0</v>
      </c>
      <c r="S24" s="169">
        <v>0</v>
      </c>
      <c r="T24" s="169">
        <v>99.75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#VALUE!</v>
      </c>
      <c r="AA24" s="12"/>
      <c r="AB24" s="4"/>
      <c r="AC24" s="4"/>
      <c r="AD24" s="4"/>
      <c r="AF24" s="97"/>
      <c r="AG24" s="96">
        <v>19</v>
      </c>
      <c r="AH24" s="94" t="b">
        <v>1</v>
      </c>
      <c r="AI24" s="94" t="str">
        <v>U7</v>
      </c>
      <c r="AJ24" s="163" t="str">
        <f t="shared" si="1"/>
        <v>JPYFUT3MU7ConvAdj_Quote</v>
      </c>
      <c r="AK24" s="162" t="e">
        <f>_xll.qlFuturesConvAdjustmentQuote(AJ24,IborIndex,AI24,F24,Volatility,MeanReversion,Permanent,AND(ISERROR(Z24),ISERROR(FuturesHWConvAdj!Q23:Q24)),ObjectOverwrite)</f>
        <v>#VALUE!</v>
      </c>
      <c r="AL24" s="37" t="str">
        <f ca="1">_xll.ohRangeRetrieveError(AK24)</f>
        <v/>
      </c>
      <c r="AM24" s="12"/>
    </row>
    <row r="25" spans="1:39" ht="11.25" customHeight="1" x14ac:dyDescent="0.2">
      <c r="A25" s="97"/>
      <c r="B25" s="96">
        <v>20</v>
      </c>
      <c r="C25" s="95" t="b">
        <v>1</v>
      </c>
      <c r="D25" s="94" t="str">
        <v>Z7</v>
      </c>
      <c r="E25" s="93" t="str">
        <f t="shared" si="0"/>
        <v>JPYFUT3MZ7_Quote</v>
      </c>
      <c r="F25" s="92" t="e">
        <f>_xll.qlSimpleQuote(E25,,PriceTickValue,Permanent,Trigger,ObjectOverwrite)</f>
        <v>#NUM!</v>
      </c>
      <c r="G25" s="66" t="str">
        <f ca="1">_xll.ohRangeRetrieveError(F25)</f>
        <v>qlSimpleQuote - Cannot create object with ID 'JPYFUT3MZ7_Quote' in cell [JPY_Market.xlsx]Futures3M!R25C6 because an object with that ID already resides in cell [JPY_Market.xlsx]Futures3M!R25C6</v>
      </c>
      <c r="H25" s="91"/>
      <c r="J25" s="230"/>
      <c r="K25" s="236">
        <v>20</v>
      </c>
      <c r="L25" s="235" t="b">
        <v>1</v>
      </c>
      <c r="M25" s="169" t="str">
        <v>Z7</v>
      </c>
      <c r="N25" s="234">
        <v>43089</v>
      </c>
      <c r="O25" s="169" t="str">
        <v>FEYZ7</v>
      </c>
      <c r="P25" s="233" t="s">
        <v>190</v>
      </c>
      <c r="Q25" s="169" t="s">
        <v>190</v>
      </c>
      <c r="R25" s="169" t="s">
        <v>190</v>
      </c>
      <c r="S25" s="169" t="s">
        <v>190</v>
      </c>
      <c r="T25" s="169" t="s">
        <v>190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#VALUE!</v>
      </c>
      <c r="AA25" s="12"/>
      <c r="AB25" s="4"/>
      <c r="AC25" s="4"/>
      <c r="AD25" s="4"/>
      <c r="AF25" s="97"/>
      <c r="AG25" s="96">
        <v>20</v>
      </c>
      <c r="AH25" s="94" t="b">
        <v>1</v>
      </c>
      <c r="AI25" s="94" t="str">
        <v>Z7</v>
      </c>
      <c r="AJ25" s="163" t="str">
        <f t="shared" si="1"/>
        <v>JPYFUT3MZ7ConvAdj_Quote</v>
      </c>
      <c r="AK25" s="162" t="e">
        <f>_xll.qlFuturesConvAdjustmentQuote(AJ25,IborIndex,AI25,F25,Volatility,MeanReversion,Permanent,AND(ISERROR(Z25),ISERROR(FuturesHWConvAdj!Q24:Q25)),ObjectOverwrite)</f>
        <v>#VALUE!</v>
      </c>
      <c r="AL25" s="37" t="str">
        <f ca="1">_xll.ohRangeRetrieveError(AK25)</f>
        <v/>
      </c>
      <c r="AM25" s="12"/>
    </row>
    <row r="26" spans="1:39" ht="11.25" customHeight="1" x14ac:dyDescent="0.2">
      <c r="A26" s="97"/>
      <c r="B26" s="96">
        <v>21</v>
      </c>
      <c r="C26" s="95" t="b">
        <v>1</v>
      </c>
      <c r="D26" s="94" t="str">
        <v>H8</v>
      </c>
      <c r="E26" s="93" t="str">
        <f t="shared" si="0"/>
        <v>JPYFUT3MH8_Quote</v>
      </c>
      <c r="F26" s="92" t="e">
        <f>_xll.qlSimpleQuote(E26,,PriceTickValue,Permanent,Trigger,ObjectOverwrite)</f>
        <v>#NUM!</v>
      </c>
      <c r="G26" s="66" t="str">
        <f ca="1">_xll.ohRangeRetrieveError(F26)</f>
        <v>qlSimpleQuote - Cannot create object with ID 'JPYFUT3MH8_Quote' in cell [JPY_Market.xlsx]Futures3M!R26C6 because an object with that ID already resides in cell [JPY_Market.xlsx]Futures3M!R26C6</v>
      </c>
      <c r="H26" s="91"/>
      <c r="J26" s="230"/>
      <c r="K26" s="236">
        <v>21</v>
      </c>
      <c r="L26" s="235" t="b">
        <v>1</v>
      </c>
      <c r="M26" s="169" t="str">
        <v>H8</v>
      </c>
      <c r="N26" s="234">
        <v>43180</v>
      </c>
      <c r="O26" s="169" t="str">
        <v>FEYH8</v>
      </c>
      <c r="P26" s="233" t="s">
        <v>190</v>
      </c>
      <c r="Q26" s="169" t="s">
        <v>190</v>
      </c>
      <c r="R26" s="169" t="s">
        <v>190</v>
      </c>
      <c r="S26" s="169" t="s">
        <v>190</v>
      </c>
      <c r="T26" s="169" t="s">
        <v>190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#VALUE!</v>
      </c>
      <c r="AA26" s="12"/>
      <c r="AB26" s="4"/>
      <c r="AC26" s="4"/>
      <c r="AD26" s="4"/>
      <c r="AF26" s="97"/>
      <c r="AG26" s="96">
        <v>21</v>
      </c>
      <c r="AH26" s="94" t="b">
        <v>1</v>
      </c>
      <c r="AI26" s="94" t="str">
        <v>H8</v>
      </c>
      <c r="AJ26" s="163" t="str">
        <f t="shared" si="1"/>
        <v>JPYFUT3MH8ConvAdj_Quote</v>
      </c>
      <c r="AK26" s="162" t="e">
        <f>_xll.qlFuturesConvAdjustmentQuote(AJ26,IborIndex,AI26,F26,Volatility,MeanReversion,Permanent,AND(ISERROR(Z26),ISERROR(FuturesHWConvAdj!Q25:Q26)),ObjectOverwrite)</f>
        <v>#VALUE!</v>
      </c>
      <c r="AL26" s="37" t="str">
        <f ca="1">_xll.ohRangeRetrieveError(AK26)</f>
        <v/>
      </c>
      <c r="AM26" s="12"/>
    </row>
    <row r="27" spans="1:39" ht="11.25" customHeight="1" x14ac:dyDescent="0.2">
      <c r="A27" s="97"/>
      <c r="B27" s="96">
        <v>22</v>
      </c>
      <c r="C27" s="95" t="b">
        <v>1</v>
      </c>
      <c r="D27" s="94" t="str">
        <v>M8</v>
      </c>
      <c r="E27" s="93" t="str">
        <f t="shared" si="0"/>
        <v>JPYFUT3MM8_Quote</v>
      </c>
      <c r="F27" s="92" t="e">
        <f>_xll.qlSimpleQuote(E27,,PriceTickValue,Permanent,Trigger,ObjectOverwrite)</f>
        <v>#NUM!</v>
      </c>
      <c r="G27" s="66" t="str">
        <f ca="1">_xll.ohRangeRetrieveError(F27)</f>
        <v>qlSimpleQuote - Cannot create object with ID 'JPYFUT3MM8_Quote' in cell [JPY_Market.xlsx]Futures3M!R27C6 because an object with that ID already resides in cell [JPY_Market.xlsx]Futures3M!R27C6</v>
      </c>
      <c r="H27" s="91"/>
      <c r="J27" s="230"/>
      <c r="K27" s="236">
        <v>22</v>
      </c>
      <c r="L27" s="235" t="b">
        <v>1</v>
      </c>
      <c r="M27" s="169" t="str">
        <v>M8</v>
      </c>
      <c r="N27" s="234">
        <v>43271</v>
      </c>
      <c r="O27" s="169" t="str">
        <v>FEYM8</v>
      </c>
      <c r="P27" s="233" t="s">
        <v>190</v>
      </c>
      <c r="Q27" s="169" t="s">
        <v>190</v>
      </c>
      <c r="R27" s="169" t="s">
        <v>190</v>
      </c>
      <c r="S27" s="169" t="s">
        <v>190</v>
      </c>
      <c r="T27" s="169" t="s">
        <v>190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#VALUE!</v>
      </c>
      <c r="AA27" s="12"/>
      <c r="AB27" s="4"/>
      <c r="AC27" s="4"/>
      <c r="AD27" s="4"/>
      <c r="AF27" s="97"/>
      <c r="AG27" s="96">
        <v>22</v>
      </c>
      <c r="AH27" s="94" t="b">
        <v>1</v>
      </c>
      <c r="AI27" s="94" t="str">
        <v>M8</v>
      </c>
      <c r="AJ27" s="163" t="str">
        <f t="shared" si="1"/>
        <v>JPYFUT3MM8ConvAdj_Quote</v>
      </c>
      <c r="AK27" s="162" t="e">
        <f>_xll.qlFuturesConvAdjustmentQuote(AJ27,IborIndex,AI27,F27,Volatility,MeanReversion,Permanent,AND(ISERROR(Z27),ISERROR(FuturesHWConvAdj!Q26:Q27)),ObjectOverwrite)</f>
        <v>#VALUE!</v>
      </c>
      <c r="AL27" s="37" t="str">
        <f ca="1">_xll.ohRangeRetrieveError(AK27)</f>
        <v/>
      </c>
      <c r="AM27" s="12"/>
    </row>
    <row r="28" spans="1:39" ht="11.25" customHeight="1" x14ac:dyDescent="0.2">
      <c r="A28" s="97"/>
      <c r="B28" s="96">
        <v>23</v>
      </c>
      <c r="C28" s="95" t="b">
        <v>1</v>
      </c>
      <c r="D28" s="94" t="str">
        <v>U8</v>
      </c>
      <c r="E28" s="93" t="str">
        <f t="shared" si="0"/>
        <v>JPYFUT3MU8_Quote</v>
      </c>
      <c r="F28" s="92" t="e">
        <f>_xll.qlSimpleQuote(E28,,PriceTickValue,Permanent,Trigger,ObjectOverwrite)</f>
        <v>#NUM!</v>
      </c>
      <c r="G28" s="66" t="str">
        <f ca="1">_xll.ohRangeRetrieveError(F28)</f>
        <v>qlSimpleQuote - Cannot create object with ID 'JPYFUT3MU8_Quote' in cell [JPY_Market.xlsx]Futures3M!R28C6 because an object with that ID already resides in cell [JPY_Market.xlsx]Futures3M!R28C6</v>
      </c>
      <c r="H28" s="91"/>
      <c r="J28" s="230"/>
      <c r="K28" s="236">
        <v>23</v>
      </c>
      <c r="L28" s="235" t="b">
        <v>1</v>
      </c>
      <c r="M28" s="169" t="str">
        <v>U8</v>
      </c>
      <c r="N28" s="234">
        <v>43362</v>
      </c>
      <c r="O28" s="169" t="str">
        <v>FEYU8</v>
      </c>
      <c r="P28" s="233" t="s">
        <v>190</v>
      </c>
      <c r="Q28" s="169" t="s">
        <v>190</v>
      </c>
      <c r="R28" s="169" t="s">
        <v>190</v>
      </c>
      <c r="S28" s="169" t="s">
        <v>190</v>
      </c>
      <c r="T28" s="169" t="s">
        <v>190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#VALUE!</v>
      </c>
      <c r="AA28" s="12"/>
      <c r="AB28" s="4"/>
      <c r="AC28" s="4"/>
      <c r="AD28" s="4"/>
      <c r="AF28" s="97"/>
      <c r="AG28" s="96">
        <v>23</v>
      </c>
      <c r="AH28" s="94" t="b">
        <v>1</v>
      </c>
      <c r="AI28" s="94" t="str">
        <v>U8</v>
      </c>
      <c r="AJ28" s="163" t="str">
        <f t="shared" si="1"/>
        <v>JPYFUT3MU8ConvAdj_Quote</v>
      </c>
      <c r="AK28" s="162" t="e">
        <f>_xll.qlFuturesConvAdjustmentQuote(AJ28,IborIndex,AI28,F28,Volatility,MeanReversion,Permanent,AND(ISERROR(Z28),ISERROR(FuturesHWConvAdj!Q27:Q28)),ObjectOverwrite)</f>
        <v>#VALUE!</v>
      </c>
      <c r="AL28" s="37" t="str">
        <f ca="1">_xll.ohRangeRetrieveError(AK28)</f>
        <v/>
      </c>
      <c r="AM28" s="12"/>
    </row>
    <row r="29" spans="1:39" ht="11.25" customHeight="1" x14ac:dyDescent="0.2">
      <c r="A29" s="97"/>
      <c r="B29" s="96">
        <v>24</v>
      </c>
      <c r="C29" s="95" t="b">
        <v>1</v>
      </c>
      <c r="D29" s="94" t="str">
        <v>Z8</v>
      </c>
      <c r="E29" s="93" t="str">
        <f t="shared" si="0"/>
        <v>JPYFUT3MZ8_Quote</v>
      </c>
      <c r="F29" s="92" t="e">
        <f>_xll.qlSimpleQuote(E29,,PriceTickValue,Permanent,Trigger,ObjectOverwrite)</f>
        <v>#NUM!</v>
      </c>
      <c r="G29" s="66" t="str">
        <f ca="1">_xll.ohRangeRetrieveError(F29)</f>
        <v>qlSimpleQuote - Cannot create object with ID 'JPYFUT3MZ8_Quote' in cell [JPY_Market.xlsx]Futures3M!R29C6 because an object with that ID already resides in cell [JPY_Market.xlsx]Futures3M!R29C6</v>
      </c>
      <c r="H29" s="91"/>
      <c r="J29" s="230"/>
      <c r="K29" s="236">
        <v>24</v>
      </c>
      <c r="L29" s="235" t="b">
        <v>1</v>
      </c>
      <c r="M29" s="169" t="str">
        <v>Z8</v>
      </c>
      <c r="N29" s="234">
        <v>43453</v>
      </c>
      <c r="O29" s="169" t="str">
        <v>FEYZ8</v>
      </c>
      <c r="P29" s="233" t="s">
        <v>190</v>
      </c>
      <c r="Q29" s="169" t="s">
        <v>190</v>
      </c>
      <c r="R29" s="169" t="s">
        <v>190</v>
      </c>
      <c r="S29" s="169" t="s">
        <v>190</v>
      </c>
      <c r="T29" s="169" t="s">
        <v>190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#VALUE!</v>
      </c>
      <c r="AA29" s="12"/>
      <c r="AB29" s="4"/>
      <c r="AC29" s="4"/>
      <c r="AD29" s="4"/>
      <c r="AF29" s="97"/>
      <c r="AG29" s="96">
        <v>24</v>
      </c>
      <c r="AH29" s="94" t="b">
        <v>1</v>
      </c>
      <c r="AI29" s="94" t="str">
        <v>Z8</v>
      </c>
      <c r="AJ29" s="163" t="str">
        <f t="shared" si="1"/>
        <v>JPYFUT3MZ8ConvAdj_Quote</v>
      </c>
      <c r="AK29" s="162" t="e">
        <f>_xll.qlFuturesConvAdjustmentQuote(AJ29,IborIndex,AI29,F29,Volatility,MeanReversion,Permanent,AND(ISERROR(Z29),ISERROR(FuturesHWConvAdj!Q28:Q29)),ObjectOverwrite)</f>
        <v>#VALUE!</v>
      </c>
      <c r="AL29" s="37" t="str">
        <f ca="1">_xll.ohRangeRetrieveError(AK29)</f>
        <v/>
      </c>
      <c r="AM29" s="12"/>
    </row>
    <row r="30" spans="1:39" ht="11.25" customHeight="1" x14ac:dyDescent="0.2">
      <c r="A30" s="97"/>
      <c r="B30" s="96">
        <v>25</v>
      </c>
      <c r="C30" s="95" t="b">
        <v>1</v>
      </c>
      <c r="D30" s="94" t="str">
        <v>H9</v>
      </c>
      <c r="E30" s="93" t="str">
        <f t="shared" si="0"/>
        <v>JPYFUT3MH9_Quote</v>
      </c>
      <c r="F30" s="92" t="e">
        <f>_xll.qlSimpleQuote(E30,,PriceTickValue,Permanent,Trigger,ObjectOverwrite)</f>
        <v>#NUM!</v>
      </c>
      <c r="G30" s="66" t="str">
        <f ca="1">_xll.ohRangeRetrieveError(F30)</f>
        <v>qlSimpleQuote - Cannot create object with ID 'JPYFUT3MH9_Quote' in cell [JPY_Market.xlsx]Futures3M!R30C6 because an object with that ID already resides in cell [JPY_Market.xlsx]Futures3M!R30C6</v>
      </c>
      <c r="H30" s="91"/>
      <c r="J30" s="230"/>
      <c r="K30" s="236">
        <v>25</v>
      </c>
      <c r="L30" s="235" t="b">
        <v>1</v>
      </c>
      <c r="M30" s="169" t="str">
        <v>H9</v>
      </c>
      <c r="N30" s="234">
        <v>43544</v>
      </c>
      <c r="O30" s="169" t="str">
        <v>FEYH9</v>
      </c>
      <c r="P30" s="233" t="s">
        <v>190</v>
      </c>
      <c r="Q30" s="169" t="s">
        <v>190</v>
      </c>
      <c r="R30" s="169" t="s">
        <v>190</v>
      </c>
      <c r="S30" s="169" t="s">
        <v>190</v>
      </c>
      <c r="T30" s="169" t="s">
        <v>190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#VALUE!</v>
      </c>
      <c r="AA30" s="12"/>
      <c r="AB30" s="4"/>
      <c r="AC30" s="4"/>
      <c r="AD30" s="4"/>
      <c r="AF30" s="97"/>
      <c r="AG30" s="96">
        <v>25</v>
      </c>
      <c r="AH30" s="94" t="b">
        <v>1</v>
      </c>
      <c r="AI30" s="94" t="str">
        <v>H9</v>
      </c>
      <c r="AJ30" s="163" t="str">
        <f t="shared" si="1"/>
        <v>JPYFUT3MH9ConvAdj_Quote</v>
      </c>
      <c r="AK30" s="162" t="e">
        <f>_xll.qlFuturesConvAdjustmentQuote(AJ30,IborIndex,AI30,F30,Volatility,MeanReversion,Permanent,AND(ISERROR(Z30),ISERROR(FuturesHWConvAdj!Q29:Q30)),ObjectOverwrite)</f>
        <v>#VALUE!</v>
      </c>
      <c r="AL30" s="37" t="str">
        <f ca="1">_xll.ohRangeRetrieveError(AK30)</f>
        <v/>
      </c>
      <c r="AM30" s="12"/>
    </row>
    <row r="31" spans="1:39" ht="11.25" customHeight="1" x14ac:dyDescent="0.2">
      <c r="A31" s="97"/>
      <c r="B31" s="96">
        <v>26</v>
      </c>
      <c r="C31" s="95" t="b">
        <v>1</v>
      </c>
      <c r="D31" s="94" t="str">
        <v>M9</v>
      </c>
      <c r="E31" s="93" t="str">
        <f t="shared" si="0"/>
        <v>JPYFUT3MM9_Quote</v>
      </c>
      <c r="F31" s="92" t="e">
        <f>_xll.qlSimpleQuote(E31,,PriceTickValue,Permanent,Trigger,ObjectOverwrite)</f>
        <v>#NUM!</v>
      </c>
      <c r="G31" s="66" t="str">
        <f ca="1">_xll.ohRangeRetrieveError(F31)</f>
        <v>qlSimpleQuote - Cannot create object with ID 'JPYFUT3MM9_Quote' in cell [JPY_Market.xlsx]Futures3M!R31C6 because an object with that ID already resides in cell [JPY_Market.xlsx]Futures3M!R31C6</v>
      </c>
      <c r="H31" s="91"/>
      <c r="J31" s="230"/>
      <c r="K31" s="236">
        <v>26</v>
      </c>
      <c r="L31" s="235" t="b">
        <v>1</v>
      </c>
      <c r="M31" s="169" t="str">
        <v>M9</v>
      </c>
      <c r="N31" s="234">
        <v>43635</v>
      </c>
      <c r="O31" s="169" t="str">
        <v>FEYM9</v>
      </c>
      <c r="P31" s="233" t="s">
        <v>190</v>
      </c>
      <c r="Q31" s="169" t="s">
        <v>190</v>
      </c>
      <c r="R31" s="169" t="s">
        <v>190</v>
      </c>
      <c r="S31" s="169" t="s">
        <v>190</v>
      </c>
      <c r="T31" s="169" t="s">
        <v>190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#VALUE!</v>
      </c>
      <c r="AA31" s="12"/>
      <c r="AB31" s="4"/>
      <c r="AC31" s="4"/>
      <c r="AD31" s="4"/>
      <c r="AF31" s="97"/>
      <c r="AG31" s="96">
        <v>26</v>
      </c>
      <c r="AH31" s="94" t="b">
        <v>1</v>
      </c>
      <c r="AI31" s="94" t="str">
        <v>M9</v>
      </c>
      <c r="AJ31" s="163" t="str">
        <f t="shared" si="1"/>
        <v>JPYFUT3MM9ConvAdj_Quote</v>
      </c>
      <c r="AK31" s="162" t="e">
        <f>_xll.qlFuturesConvAdjustmentQuote(AJ31,IborIndex,AI31,F31,Volatility,MeanReversion,Permanent,AND(ISERROR(Z31),ISERROR(FuturesHWConvAdj!Q30:Q31)),ObjectOverwrite)</f>
        <v>#VALUE!</v>
      </c>
      <c r="AL31" s="37" t="str">
        <f ca="1">_xll.ohRangeRetrieveError(AK31)</f>
        <v/>
      </c>
      <c r="AM31" s="12"/>
    </row>
    <row r="32" spans="1:39" ht="11.25" customHeight="1" x14ac:dyDescent="0.2">
      <c r="A32" s="97"/>
      <c r="B32" s="96">
        <v>27</v>
      </c>
      <c r="C32" s="95" t="b">
        <v>1</v>
      </c>
      <c r="D32" s="94" t="str">
        <v>U9</v>
      </c>
      <c r="E32" s="93" t="str">
        <f t="shared" si="0"/>
        <v>JPYFUT3MU9_Quote</v>
      </c>
      <c r="F32" s="92" t="e">
        <f>_xll.qlSimpleQuote(E32,,PriceTickValue,Permanent,Trigger,ObjectOverwrite)</f>
        <v>#NUM!</v>
      </c>
      <c r="G32" s="66" t="str">
        <f ca="1">_xll.ohRangeRetrieveError(F32)</f>
        <v>qlSimpleQuote - Cannot create object with ID 'JPYFUT3MU9_Quote' in cell [JPY_Market.xlsx]Futures3M!R32C6 because an object with that ID already resides in cell [JPY_Market.xlsx]Futures3M!R32C6</v>
      </c>
      <c r="H32" s="91"/>
      <c r="J32" s="230"/>
      <c r="K32" s="236">
        <v>27</v>
      </c>
      <c r="L32" s="235" t="b">
        <v>1</v>
      </c>
      <c r="M32" s="169" t="str">
        <v>U9</v>
      </c>
      <c r="N32" s="234">
        <v>43726</v>
      </c>
      <c r="O32" s="169" t="str">
        <v>FEYU9</v>
      </c>
      <c r="P32" s="233" t="s">
        <v>190</v>
      </c>
      <c r="Q32" s="169" t="s">
        <v>190</v>
      </c>
      <c r="R32" s="169" t="s">
        <v>190</v>
      </c>
      <c r="S32" s="169" t="s">
        <v>190</v>
      </c>
      <c r="T32" s="169" t="s">
        <v>190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#VALUE!</v>
      </c>
      <c r="AA32" s="12"/>
      <c r="AB32" s="4"/>
      <c r="AC32" s="4"/>
      <c r="AD32" s="4"/>
      <c r="AF32" s="97"/>
      <c r="AG32" s="96">
        <v>27</v>
      </c>
      <c r="AH32" s="94" t="b">
        <v>1</v>
      </c>
      <c r="AI32" s="94" t="str">
        <v>U9</v>
      </c>
      <c r="AJ32" s="163" t="str">
        <f t="shared" si="1"/>
        <v>JPYFUT3MU9ConvAdj_Quote</v>
      </c>
      <c r="AK32" s="162" t="e">
        <f>_xll.qlFuturesConvAdjustmentQuote(AJ32,IborIndex,AI32,F32,Volatility,MeanReversion,Permanent,AND(ISERROR(Z32),ISERROR(FuturesHWConvAdj!Q31:Q32)),ObjectOverwrite)</f>
        <v>#VALUE!</v>
      </c>
      <c r="AL32" s="37" t="str">
        <f ca="1">_xll.ohRangeRetrieveError(AK32)</f>
        <v/>
      </c>
      <c r="AM32" s="12"/>
    </row>
    <row r="33" spans="1:39" ht="11.25" customHeight="1" x14ac:dyDescent="0.2">
      <c r="A33" s="97"/>
      <c r="B33" s="96">
        <v>28</v>
      </c>
      <c r="C33" s="95" t="b">
        <v>1</v>
      </c>
      <c r="D33" s="94" t="str">
        <v>Z9</v>
      </c>
      <c r="E33" s="93" t="str">
        <f t="shared" si="0"/>
        <v>JPYFUT3MZ9_Quote</v>
      </c>
      <c r="F33" s="92" t="e">
        <f>_xll.qlSimpleQuote(E33,,PriceTickValue,Permanent,Trigger,ObjectOverwrite)</f>
        <v>#NUM!</v>
      </c>
      <c r="G33" s="66" t="str">
        <f ca="1">_xll.ohRangeRetrieveError(F33)</f>
        <v>qlSimpleQuote - Cannot create object with ID 'JPYFUT3MZ9_Quote' in cell [JPY_Market.xlsx]Futures3M!R33C6 because an object with that ID already resides in cell [JPY_Market.xlsx]Futures3M!R33C6</v>
      </c>
      <c r="H33" s="91"/>
      <c r="J33" s="230"/>
      <c r="K33" s="236">
        <v>28</v>
      </c>
      <c r="L33" s="235" t="b">
        <v>1</v>
      </c>
      <c r="M33" s="169" t="str">
        <v>Z9</v>
      </c>
      <c r="N33" s="234">
        <v>43817</v>
      </c>
      <c r="O33" s="169" t="str">
        <v>FEYZ9</v>
      </c>
      <c r="P33" s="233" t="s">
        <v>190</v>
      </c>
      <c r="Q33" s="169" t="s">
        <v>190</v>
      </c>
      <c r="R33" s="169" t="s">
        <v>190</v>
      </c>
      <c r="S33" s="169" t="s">
        <v>190</v>
      </c>
      <c r="T33" s="169" t="s">
        <v>190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#VALUE!</v>
      </c>
      <c r="AA33" s="12"/>
      <c r="AB33" s="4"/>
      <c r="AC33" s="4"/>
      <c r="AD33" s="4"/>
      <c r="AF33" s="97"/>
      <c r="AG33" s="96">
        <v>28</v>
      </c>
      <c r="AH33" s="94" t="b">
        <v>1</v>
      </c>
      <c r="AI33" s="94" t="str">
        <v>Z9</v>
      </c>
      <c r="AJ33" s="163" t="str">
        <f t="shared" si="1"/>
        <v>JPYFUT3MZ9ConvAdj_Quote</v>
      </c>
      <c r="AK33" s="162" t="e">
        <f>_xll.qlFuturesConvAdjustmentQuote(AJ33,IborIndex,AI33,F33,Volatility,MeanReversion,Permanent,AND(ISERROR(Z33),ISERROR(FuturesHWConvAdj!Q32:Q33)),ObjectOverwrite)</f>
        <v>#VALUE!</v>
      </c>
      <c r="AL33" s="37" t="str">
        <f ca="1">_xll.ohRangeRetrieveError(AK33)</f>
        <v/>
      </c>
      <c r="AM33" s="12"/>
    </row>
    <row r="34" spans="1:39" ht="11.25" customHeight="1" x14ac:dyDescent="0.2">
      <c r="A34" s="97"/>
      <c r="B34" s="96">
        <v>29</v>
      </c>
      <c r="C34" s="95" t="b">
        <v>1</v>
      </c>
      <c r="D34" s="94" t="str">
        <v>H0</v>
      </c>
      <c r="E34" s="93" t="str">
        <f t="shared" si="0"/>
        <v>JPYFUT3MH0_Quote</v>
      </c>
      <c r="F34" s="92" t="e">
        <f>_xll.qlSimpleQuote(E34,,PriceTickValue,Permanent,Trigger,ObjectOverwrite)</f>
        <v>#NUM!</v>
      </c>
      <c r="G34" s="66" t="str">
        <f ca="1">_xll.ohRangeRetrieveError(F34)</f>
        <v>qlSimpleQuote - Cannot create object with ID 'JPYFUT3MH0_Quote' in cell [JPY_Market.xlsx]Futures3M!R34C6 because an object with that ID already resides in cell [JPY_Market.xlsx]Futures3M!R34C6</v>
      </c>
      <c r="H34" s="91"/>
      <c r="J34" s="230"/>
      <c r="K34" s="236">
        <v>29</v>
      </c>
      <c r="L34" s="235" t="b">
        <v>1</v>
      </c>
      <c r="M34" s="169" t="str">
        <v>H0</v>
      </c>
      <c r="N34" s="234">
        <v>43908</v>
      </c>
      <c r="O34" s="169" t="str">
        <v>FEYH0</v>
      </c>
      <c r="P34" s="233" t="s">
        <v>190</v>
      </c>
      <c r="Q34" s="169" t="s">
        <v>190</v>
      </c>
      <c r="R34" s="169" t="s">
        <v>190</v>
      </c>
      <c r="S34" s="169" t="s">
        <v>190</v>
      </c>
      <c r="T34" s="169" t="s">
        <v>190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#VALUE!</v>
      </c>
      <c r="AA34" s="12"/>
      <c r="AB34" s="4"/>
      <c r="AC34" s="4"/>
      <c r="AD34" s="4"/>
      <c r="AF34" s="97"/>
      <c r="AG34" s="96">
        <v>29</v>
      </c>
      <c r="AH34" s="94" t="b">
        <v>1</v>
      </c>
      <c r="AI34" s="94" t="str">
        <v>H0</v>
      </c>
      <c r="AJ34" s="163" t="str">
        <f t="shared" si="1"/>
        <v>JPYFUT3MH0ConvAdj_Quote</v>
      </c>
      <c r="AK34" s="162" t="e">
        <f>_xll.qlFuturesConvAdjustmentQuote(AJ34,IborIndex,AI34,F34,Volatility,MeanReversion,Permanent,AND(ISERROR(Z34),ISERROR(FuturesHWConvAdj!Q33:Q34)),ObjectOverwrite)</f>
        <v>#VALUE!</v>
      </c>
      <c r="AL34" s="37" t="str">
        <f ca="1">_xll.ohRangeRetrieveError(AK34)</f>
        <v/>
      </c>
      <c r="AM34" s="12"/>
    </row>
    <row r="35" spans="1:39" ht="11.25" customHeight="1" x14ac:dyDescent="0.2">
      <c r="A35" s="97"/>
      <c r="B35" s="96">
        <v>30</v>
      </c>
      <c r="C35" s="95" t="b">
        <v>1</v>
      </c>
      <c r="D35" s="94" t="str">
        <v>M0</v>
      </c>
      <c r="E35" s="93" t="str">
        <f t="shared" si="0"/>
        <v>JPYFUT3MM0_Quote</v>
      </c>
      <c r="F35" s="92" t="e">
        <f>_xll.qlSimpleQuote(E35,,PriceTickValue,Permanent,Trigger,ObjectOverwrite)</f>
        <v>#NUM!</v>
      </c>
      <c r="G35" s="66" t="str">
        <f ca="1">_xll.ohRangeRetrieveError(F35)</f>
        <v>qlSimpleQuote - Cannot create object with ID 'JPYFUT3MM0_Quote' in cell [JPY_Market.xlsx]Futures3M!R35C6 because an object with that ID already resides in cell [JPY_Market.xlsx]Futures3M!R35C6</v>
      </c>
      <c r="H35" s="91"/>
      <c r="J35" s="230"/>
      <c r="K35" s="236">
        <v>30</v>
      </c>
      <c r="L35" s="235" t="b">
        <v>1</v>
      </c>
      <c r="M35" s="169" t="str">
        <v>M0</v>
      </c>
      <c r="N35" s="234">
        <v>43999</v>
      </c>
      <c r="O35" s="169" t="str">
        <v>FEYM0</v>
      </c>
      <c r="P35" s="233" t="s">
        <v>190</v>
      </c>
      <c r="Q35" s="169" t="s">
        <v>190</v>
      </c>
      <c r="R35" s="169" t="s">
        <v>190</v>
      </c>
      <c r="S35" s="169" t="s">
        <v>190</v>
      </c>
      <c r="T35" s="169" t="s">
        <v>190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#VALUE!</v>
      </c>
      <c r="AA35" s="12"/>
      <c r="AB35" s="4"/>
      <c r="AC35" s="4"/>
      <c r="AD35" s="4"/>
      <c r="AF35" s="97"/>
      <c r="AG35" s="96">
        <v>30</v>
      </c>
      <c r="AH35" s="94" t="b">
        <v>1</v>
      </c>
      <c r="AI35" s="94" t="str">
        <v>M0</v>
      </c>
      <c r="AJ35" s="163" t="str">
        <f t="shared" si="1"/>
        <v>JPYFUT3MM0ConvAdj_Quote</v>
      </c>
      <c r="AK35" s="162" t="e">
        <f>_xll.qlFuturesConvAdjustmentQuote(AJ35,IborIndex,AI35,F35,Volatility,MeanReversion,Permanent,AND(ISERROR(Z35),ISERROR(FuturesHWConvAdj!Q34:Q35)),ObjectOverwrite)</f>
        <v>#VALUE!</v>
      </c>
      <c r="AL35" s="37" t="str">
        <f ca="1">_xll.ohRangeRetrieveError(AK35)</f>
        <v/>
      </c>
      <c r="AM35" s="12"/>
    </row>
    <row r="36" spans="1:39" ht="11.25" customHeight="1" x14ac:dyDescent="0.2">
      <c r="A36" s="97"/>
      <c r="B36" s="96">
        <v>31</v>
      </c>
      <c r="C36" s="95" t="b">
        <v>1</v>
      </c>
      <c r="D36" s="94" t="str">
        <v>U0</v>
      </c>
      <c r="E36" s="93" t="str">
        <f t="shared" si="0"/>
        <v>JPYFUT3MU0_Quote</v>
      </c>
      <c r="F36" s="92" t="e">
        <f>_xll.qlSimpleQuote(E36,,PriceTickValue,Permanent,Trigger,ObjectOverwrite)</f>
        <v>#NUM!</v>
      </c>
      <c r="G36" s="66" t="str">
        <f ca="1">_xll.ohRangeRetrieveError(F36)</f>
        <v>qlSimpleQuote - Cannot create object with ID 'JPYFUT3MU0_Quote' in cell [JPY_Market.xlsx]Futures3M!R36C6 because an object with that ID already resides in cell [JPY_Market.xlsx]Futures3M!R36C6</v>
      </c>
      <c r="H36" s="91"/>
      <c r="J36" s="230"/>
      <c r="K36" s="236">
        <v>31</v>
      </c>
      <c r="L36" s="235" t="b">
        <v>1</v>
      </c>
      <c r="M36" s="169" t="str">
        <v>U0</v>
      </c>
      <c r="N36" s="234">
        <v>44090</v>
      </c>
      <c r="O36" s="169" t="str">
        <v>FEYU0</v>
      </c>
      <c r="P36" s="233" t="s">
        <v>190</v>
      </c>
      <c r="Q36" s="169" t="s">
        <v>190</v>
      </c>
      <c r="R36" s="169" t="s">
        <v>190</v>
      </c>
      <c r="S36" s="169" t="s">
        <v>190</v>
      </c>
      <c r="T36" s="169" t="s">
        <v>190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#VALUE!</v>
      </c>
      <c r="AA36" s="12"/>
      <c r="AB36" s="4"/>
      <c r="AC36" s="4"/>
      <c r="AD36" s="4"/>
      <c r="AF36" s="97"/>
      <c r="AG36" s="96">
        <v>31</v>
      </c>
      <c r="AH36" s="94" t="b">
        <v>1</v>
      </c>
      <c r="AI36" s="94" t="str">
        <v>U0</v>
      </c>
      <c r="AJ36" s="163" t="str">
        <f t="shared" si="1"/>
        <v>JPYFUT3MU0ConvAdj_Quote</v>
      </c>
      <c r="AK36" s="162" t="e">
        <f>_xll.qlFuturesConvAdjustmentQuote(AJ36,IborIndex,AI36,F36,Volatility,MeanReversion,Permanent,AND(ISERROR(Z36),ISERROR(FuturesHWConvAdj!Q35:Q36)),ObjectOverwrite)</f>
        <v>#VALUE!</v>
      </c>
      <c r="AL36" s="37" t="str">
        <f ca="1">_xll.ohRangeRetrieveError(AK36)</f>
        <v/>
      </c>
      <c r="AM36" s="12"/>
    </row>
    <row r="37" spans="1:39" ht="11.25" customHeight="1" x14ac:dyDescent="0.2">
      <c r="A37" s="97"/>
      <c r="B37" s="96">
        <v>32</v>
      </c>
      <c r="C37" s="95" t="b">
        <v>1</v>
      </c>
      <c r="D37" s="94" t="str">
        <v>Z0</v>
      </c>
      <c r="E37" s="93" t="str">
        <f t="shared" si="0"/>
        <v>JPYFUT3MZ0_Quote</v>
      </c>
      <c r="F37" s="92" t="e">
        <f>_xll.qlSimpleQuote(E37,,PriceTickValue,Permanent,Trigger,ObjectOverwrite)</f>
        <v>#NUM!</v>
      </c>
      <c r="G37" s="66" t="str">
        <f ca="1">_xll.ohRangeRetrieveError(F37)</f>
        <v>qlSimpleQuote - Cannot create object with ID 'JPYFUT3MZ0_Quote' in cell [JPY_Market.xlsx]Futures3M!R37C6 because an object with that ID already resides in cell [JPY_Market.xlsx]Futures3M!R37C6</v>
      </c>
      <c r="H37" s="91"/>
      <c r="J37" s="230"/>
      <c r="K37" s="236">
        <v>32</v>
      </c>
      <c r="L37" s="235" t="b">
        <v>1</v>
      </c>
      <c r="M37" s="169" t="str">
        <v>Z0</v>
      </c>
      <c r="N37" s="234">
        <v>44181</v>
      </c>
      <c r="O37" s="169" t="str">
        <v>FEYZ0</v>
      </c>
      <c r="P37" s="233" t="s">
        <v>190</v>
      </c>
      <c r="Q37" s="169" t="s">
        <v>190</v>
      </c>
      <c r="R37" s="169" t="s">
        <v>190</v>
      </c>
      <c r="S37" s="169" t="s">
        <v>190</v>
      </c>
      <c r="T37" s="169" t="s">
        <v>190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#VALUE!</v>
      </c>
      <c r="AA37" s="12"/>
      <c r="AB37" s="4"/>
      <c r="AC37" s="4"/>
      <c r="AD37" s="4"/>
      <c r="AF37" s="97"/>
      <c r="AG37" s="96">
        <v>32</v>
      </c>
      <c r="AH37" s="94" t="b">
        <v>1</v>
      </c>
      <c r="AI37" s="94" t="str">
        <v>Z0</v>
      </c>
      <c r="AJ37" s="163" t="str">
        <f t="shared" si="1"/>
        <v>JPYFUT3MZ0ConvAdj_Quote</v>
      </c>
      <c r="AK37" s="162" t="e">
        <f>_xll.qlFuturesConvAdjustmentQuote(AJ37,IborIndex,AI37,F37,Volatility,MeanReversion,Permanent,AND(ISERROR(Z37),ISERROR(FuturesHWConvAdj!Q36:Q37)),ObjectOverwrite)</f>
        <v>#VALUE!</v>
      </c>
      <c r="AL37" s="37" t="str">
        <f ca="1">_xll.ohRangeRetrieveError(AK37)</f>
        <v/>
      </c>
      <c r="AM37" s="12"/>
    </row>
    <row r="38" spans="1:39" ht="11.25" customHeight="1" x14ac:dyDescent="0.2">
      <c r="A38" s="97"/>
      <c r="B38" s="96">
        <v>33</v>
      </c>
      <c r="C38" s="95" t="b">
        <v>1</v>
      </c>
      <c r="D38" s="94" t="str">
        <v>H1</v>
      </c>
      <c r="E38" s="93" t="str">
        <f t="shared" ref="E38:E47" si="2">Currency&amp;$D$4&amp;$E$4&amp;$D38&amp;QuoteSuffix</f>
        <v>JPYFUT3MH1_Quote</v>
      </c>
      <c r="F38" s="92" t="e">
        <f>_xll.qlSimpleQuote(E38,,PriceTickValue,Permanent,Trigger,ObjectOverwrite)</f>
        <v>#NUM!</v>
      </c>
      <c r="G38" s="66" t="str">
        <f ca="1">_xll.ohRangeRetrieveError(F38)</f>
        <v>qlSimpleQuote - Cannot create object with ID 'JPYFUT3MH1_Quote' in cell [JPY_Market.xlsx]Futures3M!R38C6 because an object with that ID already resides in cell [JPY_Market.xlsx]Futures3M!R38C6</v>
      </c>
      <c r="H38" s="91"/>
      <c r="J38" s="230"/>
      <c r="K38" s="236">
        <v>33</v>
      </c>
      <c r="L38" s="235" t="b">
        <v>1</v>
      </c>
      <c r="M38" s="169" t="str">
        <v>H1</v>
      </c>
      <c r="N38" s="234">
        <v>44272</v>
      </c>
      <c r="O38" s="169" t="str">
        <v>FEYH1</v>
      </c>
      <c r="P38" s="233" t="s">
        <v>190</v>
      </c>
      <c r="Q38" s="169" t="s">
        <v>190</v>
      </c>
      <c r="R38" s="169" t="s">
        <v>190</v>
      </c>
      <c r="S38" s="169" t="s">
        <v>190</v>
      </c>
      <c r="T38" s="169" t="s">
        <v>190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#VALUE!</v>
      </c>
      <c r="AA38" s="12"/>
      <c r="AB38" s="4"/>
      <c r="AC38" s="4"/>
      <c r="AD38" s="4"/>
      <c r="AF38" s="97"/>
      <c r="AG38" s="96">
        <v>33</v>
      </c>
      <c r="AH38" s="94" t="b">
        <v>1</v>
      </c>
      <c r="AI38" s="94" t="str">
        <v>H1</v>
      </c>
      <c r="AJ38" s="163" t="str">
        <f t="shared" si="1"/>
        <v>JPYFUT3MH1ConvAdj_Quote</v>
      </c>
      <c r="AK38" s="162" t="e">
        <f>_xll.qlFuturesConvAdjustmentQuote(AJ38,IborIndex,AI38,F38,Volatility,MeanReversion,Permanent,AND(ISERROR(Z38),ISERROR(FuturesHWConvAdj!Q37:Q38)),ObjectOverwrite)</f>
        <v>#VALUE!</v>
      </c>
      <c r="AL38" s="37" t="str">
        <f ca="1">_xll.ohRangeRetrieveError(AK38)</f>
        <v/>
      </c>
      <c r="AM38" s="12"/>
    </row>
    <row r="39" spans="1:39" ht="11.25" customHeight="1" x14ac:dyDescent="0.2">
      <c r="A39" s="97"/>
      <c r="B39" s="96">
        <v>34</v>
      </c>
      <c r="C39" s="95" t="b">
        <v>1</v>
      </c>
      <c r="D39" s="94" t="str">
        <v>M1</v>
      </c>
      <c r="E39" s="93" t="str">
        <f t="shared" si="2"/>
        <v>JPYFUT3MM1_Quote</v>
      </c>
      <c r="F39" s="92" t="e">
        <f>_xll.qlSimpleQuote(E39,,PriceTickValue,Permanent,Trigger,ObjectOverwrite)</f>
        <v>#NUM!</v>
      </c>
      <c r="G39" s="66" t="str">
        <f ca="1">_xll.ohRangeRetrieveError(F39)</f>
        <v>qlSimpleQuote - Cannot create object with ID 'JPYFUT3MM1_Quote' in cell [JPY_Market.xlsx]Futures3M!R39C6 because an object with that ID already resides in cell [JPY_Market.xlsx]Futures3M!R39C6</v>
      </c>
      <c r="H39" s="91"/>
      <c r="J39" s="230"/>
      <c r="K39" s="236">
        <v>34</v>
      </c>
      <c r="L39" s="235" t="b">
        <v>1</v>
      </c>
      <c r="M39" s="169" t="str">
        <v>M1</v>
      </c>
      <c r="N39" s="234">
        <v>44363</v>
      </c>
      <c r="O39" s="169" t="str">
        <v>FEYM1</v>
      </c>
      <c r="P39" s="233" t="s">
        <v>190</v>
      </c>
      <c r="Q39" s="169" t="s">
        <v>190</v>
      </c>
      <c r="R39" s="169" t="s">
        <v>190</v>
      </c>
      <c r="S39" s="169" t="s">
        <v>190</v>
      </c>
      <c r="T39" s="169" t="s">
        <v>190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#VALUE!</v>
      </c>
      <c r="AA39" s="12"/>
      <c r="AB39" s="4"/>
      <c r="AC39" s="4"/>
      <c r="AD39" s="4"/>
      <c r="AF39" s="97"/>
      <c r="AG39" s="96">
        <v>34</v>
      </c>
      <c r="AH39" s="94" t="b">
        <v>1</v>
      </c>
      <c r="AI39" s="94" t="str">
        <v>M1</v>
      </c>
      <c r="AJ39" s="163" t="str">
        <f t="shared" si="1"/>
        <v>JPYFUT3MM1ConvAdj_Quote</v>
      </c>
      <c r="AK39" s="162" t="e">
        <f>_xll.qlFuturesConvAdjustmentQuote(AJ39,IborIndex,AI39,F39,Volatility,MeanReversion,Permanent,AND(ISERROR(Z39),ISERROR(FuturesHWConvAdj!Q38:Q39)),ObjectOverwrite)</f>
        <v>#VALUE!</v>
      </c>
      <c r="AL39" s="37" t="str">
        <f ca="1">_xll.ohRangeRetrieveError(AK39)</f>
        <v/>
      </c>
      <c r="AM39" s="12"/>
    </row>
    <row r="40" spans="1:39" ht="11.25" customHeight="1" x14ac:dyDescent="0.2">
      <c r="A40" s="97"/>
      <c r="B40" s="96">
        <v>35</v>
      </c>
      <c r="C40" s="95" t="b">
        <v>1</v>
      </c>
      <c r="D40" s="94" t="str">
        <v>U1</v>
      </c>
      <c r="E40" s="93" t="str">
        <f t="shared" si="2"/>
        <v>JPYFUT3MU1_Quote</v>
      </c>
      <c r="F40" s="92" t="e">
        <f>_xll.qlSimpleQuote(E40,,PriceTickValue,Permanent,Trigger,ObjectOverwrite)</f>
        <v>#NUM!</v>
      </c>
      <c r="G40" s="66" t="str">
        <f ca="1">_xll.ohRangeRetrieveError(F40)</f>
        <v>qlSimpleQuote - Cannot create object with ID 'JPYFUT3MU1_Quote' in cell [JPY_Market.xlsx]Futures3M!R40C6 because an object with that ID already resides in cell [JPY_Market.xlsx]Futures3M!R40C6</v>
      </c>
      <c r="H40" s="91"/>
      <c r="J40" s="230"/>
      <c r="K40" s="236">
        <v>35</v>
      </c>
      <c r="L40" s="235" t="b">
        <v>1</v>
      </c>
      <c r="M40" s="169" t="str">
        <v>U1</v>
      </c>
      <c r="N40" s="234">
        <v>44454</v>
      </c>
      <c r="O40" s="169" t="str">
        <v>FEYU1</v>
      </c>
      <c r="P40" s="233" t="s">
        <v>190</v>
      </c>
      <c r="Q40" s="169" t="s">
        <v>190</v>
      </c>
      <c r="R40" s="169" t="s">
        <v>190</v>
      </c>
      <c r="S40" s="169" t="s">
        <v>190</v>
      </c>
      <c r="T40" s="169" t="s">
        <v>190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#VALUE!</v>
      </c>
      <c r="AA40" s="12"/>
      <c r="AB40" s="4"/>
      <c r="AC40" s="4"/>
      <c r="AD40" s="4"/>
      <c r="AF40" s="97"/>
      <c r="AG40" s="96">
        <v>35</v>
      </c>
      <c r="AH40" s="94" t="b">
        <v>1</v>
      </c>
      <c r="AI40" s="94" t="str">
        <v>U1</v>
      </c>
      <c r="AJ40" s="163" t="str">
        <f t="shared" si="1"/>
        <v>JPYFUT3MU1ConvAdj_Quote</v>
      </c>
      <c r="AK40" s="162" t="e">
        <f>_xll.qlFuturesConvAdjustmentQuote(AJ40,IborIndex,AI40,F40,Volatility,MeanReversion,Permanent,AND(ISERROR(Z40),ISERROR(FuturesHWConvAdj!Q39:Q40)),ObjectOverwrite)</f>
        <v>#VALUE!</v>
      </c>
      <c r="AL40" s="37" t="str">
        <f ca="1">_xll.ohRangeRetrieveError(AK40)</f>
        <v/>
      </c>
      <c r="AM40" s="12"/>
    </row>
    <row r="41" spans="1:39" ht="11.25" customHeight="1" x14ac:dyDescent="0.2">
      <c r="A41" s="97"/>
      <c r="B41" s="96">
        <v>36</v>
      </c>
      <c r="C41" s="95" t="b">
        <v>1</v>
      </c>
      <c r="D41" s="94" t="str">
        <v>Z1</v>
      </c>
      <c r="E41" s="93" t="str">
        <f t="shared" si="2"/>
        <v>JPYFUT3MZ1_Quote</v>
      </c>
      <c r="F41" s="92" t="e">
        <f>_xll.qlSimpleQuote(E41,,PriceTickValue,Permanent,Trigger,ObjectOverwrite)</f>
        <v>#NUM!</v>
      </c>
      <c r="G41" s="66" t="str">
        <f ca="1">_xll.ohRangeRetrieveError(F41)</f>
        <v>qlSimpleQuote - Cannot create object with ID 'JPYFUT3MZ1_Quote' in cell [JPY_Market.xlsx]Futures3M!R41C6 because an object with that ID already resides in cell [JPY_Market.xlsx]Futures3M!R41C6</v>
      </c>
      <c r="H41" s="91"/>
      <c r="J41" s="230"/>
      <c r="K41" s="236">
        <v>36</v>
      </c>
      <c r="L41" s="235" t="b">
        <v>1</v>
      </c>
      <c r="M41" s="169" t="str">
        <v>Z1</v>
      </c>
      <c r="N41" s="234">
        <v>44545</v>
      </c>
      <c r="O41" s="169" t="str">
        <v>FEYZ1</v>
      </c>
      <c r="P41" s="233" t="s">
        <v>190</v>
      </c>
      <c r="Q41" s="169" t="s">
        <v>190</v>
      </c>
      <c r="R41" s="169" t="s">
        <v>190</v>
      </c>
      <c r="S41" s="169" t="s">
        <v>190</v>
      </c>
      <c r="T41" s="169" t="s">
        <v>190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#VALUE!</v>
      </c>
      <c r="AA41" s="12"/>
      <c r="AB41" s="4"/>
      <c r="AC41" s="4"/>
      <c r="AD41" s="4"/>
      <c r="AF41" s="97"/>
      <c r="AG41" s="96">
        <v>36</v>
      </c>
      <c r="AH41" s="94" t="b">
        <v>1</v>
      </c>
      <c r="AI41" s="94" t="str">
        <v>Z1</v>
      </c>
      <c r="AJ41" s="163" t="str">
        <f t="shared" si="1"/>
        <v>JPYFUT3MZ1ConvAdj_Quote</v>
      </c>
      <c r="AK41" s="162" t="e">
        <f>_xll.qlFuturesConvAdjustmentQuote(AJ41,IborIndex,AI41,F41,Volatility,MeanReversion,Permanent,AND(ISERROR(Z41),ISERROR(FuturesHWConvAdj!Q40:Q41)),ObjectOverwrite)</f>
        <v>#VALUE!</v>
      </c>
      <c r="AL41" s="37" t="str">
        <f ca="1">_xll.ohRangeRetrieveError(AK41)</f>
        <v/>
      </c>
      <c r="AM41" s="12"/>
    </row>
    <row r="42" spans="1:39" ht="11.25" customHeight="1" x14ac:dyDescent="0.2">
      <c r="A42" s="97"/>
      <c r="B42" s="96">
        <v>37</v>
      </c>
      <c r="C42" s="95" t="b">
        <v>1</v>
      </c>
      <c r="D42" s="94" t="str">
        <v>H2</v>
      </c>
      <c r="E42" s="93" t="str">
        <f t="shared" si="2"/>
        <v>JPYFUT3MH2_Quote</v>
      </c>
      <c r="F42" s="92" t="e">
        <f>_xll.qlSimpleQuote(E42,,PriceTickValue,Permanent,Trigger,ObjectOverwrite)</f>
        <v>#NUM!</v>
      </c>
      <c r="G42" s="66" t="str">
        <f ca="1">_xll.ohRangeRetrieveError(F42)</f>
        <v>qlSimpleQuote - Cannot create object with ID 'JPYFUT3MH2_Quote' in cell [JPY_Market.xlsx]Futures3M!R42C6 because an object with that ID already resides in cell [JPY_Market.xlsx]Futures3M!R42C6</v>
      </c>
      <c r="H42" s="91"/>
      <c r="J42" s="230"/>
      <c r="K42" s="236">
        <v>37</v>
      </c>
      <c r="L42" s="235" t="b">
        <v>1</v>
      </c>
      <c r="M42" s="169" t="str">
        <v>H2</v>
      </c>
      <c r="N42" s="234">
        <v>44636</v>
      </c>
      <c r="O42" s="169" t="str">
        <v>FEYH2</v>
      </c>
      <c r="P42" s="233" t="s">
        <v>190</v>
      </c>
      <c r="Q42" s="169" t="s">
        <v>190</v>
      </c>
      <c r="R42" s="169" t="s">
        <v>190</v>
      </c>
      <c r="S42" s="169" t="s">
        <v>190</v>
      </c>
      <c r="T42" s="169" t="s">
        <v>190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#VALUE!</v>
      </c>
      <c r="AA42" s="12"/>
      <c r="AB42" s="4"/>
      <c r="AC42" s="4"/>
      <c r="AD42" s="4"/>
      <c r="AF42" s="97"/>
      <c r="AG42" s="96">
        <v>37</v>
      </c>
      <c r="AH42" s="94" t="b">
        <v>1</v>
      </c>
      <c r="AI42" s="94" t="str">
        <v>H2</v>
      </c>
      <c r="AJ42" s="163" t="str">
        <f t="shared" si="1"/>
        <v>JPYFUT3MH2ConvAdj_Quote</v>
      </c>
      <c r="AK42" s="162" t="e">
        <f>_xll.qlFuturesConvAdjustmentQuote(AJ42,IborIndex,AI42,F42,Volatility,MeanReversion,Permanent,AND(ISERROR(Z42),ISERROR(FuturesHWConvAdj!Q41:Q42)),ObjectOverwrite)</f>
        <v>#VALUE!</v>
      </c>
      <c r="AL42" s="37" t="str">
        <f ca="1">_xll.ohRangeRetrieveError(AK42)</f>
        <v/>
      </c>
      <c r="AM42" s="12"/>
    </row>
    <row r="43" spans="1:39" ht="11.25" customHeight="1" x14ac:dyDescent="0.2">
      <c r="A43" s="97"/>
      <c r="B43" s="96">
        <v>38</v>
      </c>
      <c r="C43" s="95" t="b">
        <v>1</v>
      </c>
      <c r="D43" s="94" t="str">
        <v>M2</v>
      </c>
      <c r="E43" s="93" t="str">
        <f t="shared" si="2"/>
        <v>JPYFUT3MM2_Quote</v>
      </c>
      <c r="F43" s="92" t="e">
        <f>_xll.qlSimpleQuote(E43,,PriceTickValue,Permanent,Trigger,ObjectOverwrite)</f>
        <v>#NUM!</v>
      </c>
      <c r="G43" s="66" t="str">
        <f ca="1">_xll.ohRangeRetrieveError(F43)</f>
        <v>qlSimpleQuote - Cannot create object with ID 'JPYFUT3MM2_Quote' in cell [JPY_Market.xlsx]Futures3M!R43C6 because an object with that ID already resides in cell [JPY_Market.xlsx]Futures3M!R43C6</v>
      </c>
      <c r="H43" s="91"/>
      <c r="J43" s="230"/>
      <c r="K43" s="236">
        <v>38</v>
      </c>
      <c r="L43" s="235" t="b">
        <v>1</v>
      </c>
      <c r="M43" s="169" t="str">
        <v>M2</v>
      </c>
      <c r="N43" s="234">
        <v>44727</v>
      </c>
      <c r="O43" s="169" t="str">
        <v>FEYM2</v>
      </c>
      <c r="P43" s="233" t="s">
        <v>190</v>
      </c>
      <c r="Q43" s="169" t="s">
        <v>190</v>
      </c>
      <c r="R43" s="169" t="s">
        <v>190</v>
      </c>
      <c r="S43" s="169" t="s">
        <v>190</v>
      </c>
      <c r="T43" s="169" t="s">
        <v>190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#VALUE!</v>
      </c>
      <c r="AA43" s="12"/>
      <c r="AB43" s="4"/>
      <c r="AC43" s="4"/>
      <c r="AD43" s="4"/>
      <c r="AF43" s="97"/>
      <c r="AG43" s="96">
        <v>38</v>
      </c>
      <c r="AH43" s="94" t="b">
        <v>1</v>
      </c>
      <c r="AI43" s="94" t="str">
        <v>M2</v>
      </c>
      <c r="AJ43" s="163" t="str">
        <f t="shared" si="1"/>
        <v>JPYFUT3MM2ConvAdj_Quote</v>
      </c>
      <c r="AK43" s="162" t="e">
        <f>_xll.qlFuturesConvAdjustmentQuote(AJ43,IborIndex,AI43,F43,Volatility,MeanReversion,Permanent,AND(ISERROR(Z43),ISERROR(FuturesHWConvAdj!Q42:Q43)),ObjectOverwrite)</f>
        <v>#VALUE!</v>
      </c>
      <c r="AL43" s="37" t="str">
        <f ca="1">_xll.ohRangeRetrieveError(AK43)</f>
        <v/>
      </c>
      <c r="AM43" s="12"/>
    </row>
    <row r="44" spans="1:39" ht="11.25" customHeight="1" x14ac:dyDescent="0.2">
      <c r="A44" s="97"/>
      <c r="B44" s="96">
        <v>39</v>
      </c>
      <c r="C44" s="95" t="b">
        <v>1</v>
      </c>
      <c r="D44" s="94" t="str">
        <v>U2</v>
      </c>
      <c r="E44" s="93" t="str">
        <f t="shared" si="2"/>
        <v>JPYFUT3MU2_Quote</v>
      </c>
      <c r="F44" s="92" t="e">
        <f>_xll.qlSimpleQuote(E44,,PriceTickValue,Permanent,Trigger,ObjectOverwrite)</f>
        <v>#NUM!</v>
      </c>
      <c r="G44" s="66" t="str">
        <f ca="1">_xll.ohRangeRetrieveError(F44)</f>
        <v>qlSimpleQuote - Cannot create object with ID 'JPYFUT3MU2_Quote' in cell [JPY_Market.xlsx]Futures3M!R44C6 because an object with that ID already resides in cell [JPY_Market.xlsx]Futures3M!R44C6</v>
      </c>
      <c r="H44" s="91"/>
      <c r="J44" s="230"/>
      <c r="K44" s="236">
        <v>39</v>
      </c>
      <c r="L44" s="235" t="b">
        <v>1</v>
      </c>
      <c r="M44" s="169" t="str">
        <v>U2</v>
      </c>
      <c r="N44" s="234">
        <v>44825</v>
      </c>
      <c r="O44" s="169" t="str">
        <v>FEYU2</v>
      </c>
      <c r="P44" s="233" t="s">
        <v>190</v>
      </c>
      <c r="Q44" s="169" t="s">
        <v>190</v>
      </c>
      <c r="R44" s="169" t="s">
        <v>190</v>
      </c>
      <c r="S44" s="169" t="s">
        <v>190</v>
      </c>
      <c r="T44" s="169" t="s">
        <v>190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#VALUE!</v>
      </c>
      <c r="AA44" s="12"/>
      <c r="AB44" s="4"/>
      <c r="AC44" s="4"/>
      <c r="AD44" s="4"/>
      <c r="AF44" s="97"/>
      <c r="AG44" s="96">
        <v>39</v>
      </c>
      <c r="AH44" s="94" t="b">
        <v>1</v>
      </c>
      <c r="AI44" s="94" t="str">
        <v>U2</v>
      </c>
      <c r="AJ44" s="163" t="str">
        <f t="shared" si="1"/>
        <v>JPYFUT3MU2ConvAdj_Quote</v>
      </c>
      <c r="AK44" s="162" t="e">
        <f>_xll.qlFuturesConvAdjustmentQuote(AJ44,IborIndex,AI44,F44,Volatility,MeanReversion,Permanent,AND(ISERROR(Z44),ISERROR(FuturesHWConvAdj!Q43:Q44)),ObjectOverwrite)</f>
        <v>#VALUE!</v>
      </c>
      <c r="AL44" s="37" t="str">
        <f ca="1">_xll.ohRangeRetrieveError(AK44)</f>
        <v/>
      </c>
      <c r="AM44" s="12"/>
    </row>
    <row r="45" spans="1:39" ht="11.25" customHeight="1" x14ac:dyDescent="0.2">
      <c r="A45" s="97"/>
      <c r="B45" s="96">
        <v>40</v>
      </c>
      <c r="C45" s="95" t="b">
        <v>1</v>
      </c>
      <c r="D45" s="94" t="str">
        <v>Z2</v>
      </c>
      <c r="E45" s="93" t="str">
        <f t="shared" si="2"/>
        <v>JPYFUT3MZ2_Quote</v>
      </c>
      <c r="F45" s="92" t="e">
        <f>_xll.qlSimpleQuote(E45,,PriceTickValue,Permanent,Trigger,ObjectOverwrite)</f>
        <v>#NUM!</v>
      </c>
      <c r="G45" s="66" t="str">
        <f ca="1">_xll.ohRangeRetrieveError(F45)</f>
        <v>qlSimpleQuote - Cannot create object with ID 'JPYFUT3MZ2_Quote' in cell [JPY_Market.xlsx]Futures3M!R45C6 because an object with that ID already resides in cell [JPY_Market.xlsx]Futures3M!R45C6</v>
      </c>
      <c r="H45" s="91"/>
      <c r="J45" s="230"/>
      <c r="K45" s="236">
        <v>40</v>
      </c>
      <c r="L45" s="235" t="b">
        <v>1</v>
      </c>
      <c r="M45" s="169" t="str">
        <v>Z2</v>
      </c>
      <c r="N45" s="234">
        <v>44916</v>
      </c>
      <c r="O45" s="169" t="str">
        <v>FEYZ2</v>
      </c>
      <c r="P45" s="233" t="s">
        <v>190</v>
      </c>
      <c r="Q45" s="169" t="s">
        <v>190</v>
      </c>
      <c r="R45" s="169" t="s">
        <v>190</v>
      </c>
      <c r="S45" s="169" t="s">
        <v>190</v>
      </c>
      <c r="T45" s="169" t="s">
        <v>190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#VALUE!</v>
      </c>
      <c r="AA45" s="12"/>
      <c r="AB45" s="4"/>
      <c r="AC45" s="4"/>
      <c r="AD45" s="4"/>
      <c r="AF45" s="97"/>
      <c r="AG45" s="96">
        <v>40</v>
      </c>
      <c r="AH45" s="94" t="b">
        <v>1</v>
      </c>
      <c r="AI45" s="94" t="str">
        <v>Z2</v>
      </c>
      <c r="AJ45" s="163" t="str">
        <f t="shared" si="1"/>
        <v>JPYFUT3MZ2ConvAdj_Quote</v>
      </c>
      <c r="AK45" s="162" t="e">
        <f>_xll.qlFuturesConvAdjustmentQuote(AJ45,IborIndex,AI45,F45,Volatility,MeanReversion,Permanent,AND(ISERROR(Z45),ISERROR(FuturesHWConvAdj!Q44:Q45)),ObjectOverwrite)</f>
        <v>#VALUE!</v>
      </c>
      <c r="AL45" s="37" t="str">
        <f ca="1">_xll.ohRangeRetrieveError(AK45)</f>
        <v/>
      </c>
      <c r="AM45" s="12"/>
    </row>
    <row r="46" spans="1:39" ht="11.25" customHeight="1" x14ac:dyDescent="0.2">
      <c r="A46" s="97"/>
      <c r="B46" s="96">
        <v>41</v>
      </c>
      <c r="C46" s="95" t="b">
        <v>1</v>
      </c>
      <c r="D46" s="94" t="str">
        <v>H3</v>
      </c>
      <c r="E46" s="93" t="str">
        <f t="shared" si="2"/>
        <v>JPYFUT3MH3_Quote</v>
      </c>
      <c r="F46" s="92" t="e">
        <f>_xll.qlSimpleQuote(E46,,PriceTickValue,Permanent,Trigger,ObjectOverwrite)</f>
        <v>#NUM!</v>
      </c>
      <c r="G46" s="66" t="str">
        <f ca="1">_xll.ohRangeRetrieveError(F46)</f>
        <v>qlSimpleQuote - Cannot create object with ID 'JPYFUT3MH3_Quote' in cell [JPY_Market.xlsx]Futures3M!R46C6 because an object with that ID already resides in cell [JPY_Market.xlsx]Futures3M!R46C6</v>
      </c>
      <c r="H46" s="91"/>
      <c r="J46" s="230"/>
      <c r="K46" s="236">
        <v>41</v>
      </c>
      <c r="L46" s="235" t="b">
        <v>1</v>
      </c>
      <c r="M46" s="169" t="str">
        <v>H3</v>
      </c>
      <c r="N46" s="234">
        <v>45000</v>
      </c>
      <c r="O46" s="169" t="str">
        <v>FEYH3</v>
      </c>
      <c r="P46" s="233" t="s">
        <v>190</v>
      </c>
      <c r="Q46" s="169" t="s">
        <v>190</v>
      </c>
      <c r="R46" s="169" t="s">
        <v>190</v>
      </c>
      <c r="S46" s="169" t="s">
        <v>190</v>
      </c>
      <c r="T46" s="169" t="s">
        <v>190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#VALUE!</v>
      </c>
      <c r="AA46" s="12"/>
      <c r="AB46" s="4"/>
      <c r="AC46" s="4"/>
      <c r="AD46" s="4"/>
      <c r="AF46" s="97"/>
      <c r="AG46" s="96">
        <v>41</v>
      </c>
      <c r="AH46" s="94" t="b">
        <v>1</v>
      </c>
      <c r="AI46" s="94" t="str">
        <v>H3</v>
      </c>
      <c r="AJ46" s="163" t="str">
        <f t="shared" si="1"/>
        <v>JPYFUT3MH3ConvAdj_Quote</v>
      </c>
      <c r="AK46" s="162" t="e">
        <f>_xll.qlFuturesConvAdjustmentQuote(AJ46,IborIndex,AI46,F46,Volatility,MeanReversion,Permanent,AND(ISERROR(Z46),ISERROR(FuturesHWConvAdj!Q45:Q46)),ObjectOverwrite)</f>
        <v>#VALUE!</v>
      </c>
      <c r="AL46" s="37" t="str">
        <f ca="1">_xll.ohRangeRetrieveError(AK46)</f>
        <v/>
      </c>
      <c r="AM46" s="12"/>
    </row>
    <row r="47" spans="1:39" ht="11.25" customHeight="1" x14ac:dyDescent="0.2">
      <c r="A47" s="97"/>
      <c r="B47" s="96">
        <v>42</v>
      </c>
      <c r="C47" s="95" t="b">
        <v>1</v>
      </c>
      <c r="D47" s="94" t="str">
        <v>M3</v>
      </c>
      <c r="E47" s="93" t="str">
        <f t="shared" si="2"/>
        <v>JPYFUT3MM3_Quote</v>
      </c>
      <c r="F47" s="92" t="e">
        <f>_xll.qlSimpleQuote(E47,,PriceTickValue,Permanent,Trigger,ObjectOverwrite)</f>
        <v>#NUM!</v>
      </c>
      <c r="G47" s="66" t="str">
        <f ca="1">_xll.ohRangeRetrieveError(F47)</f>
        <v>qlSimpleQuote - Cannot create object with ID 'JPYFUT3MM3_Quote' in cell [JPY_Market.xlsx]Futures3M!R47C6 because an object with that ID already resides in cell [JPY_Market.xlsx]Futures3M!R47C6</v>
      </c>
      <c r="H47" s="91"/>
      <c r="J47" s="230"/>
      <c r="K47" s="229">
        <v>42</v>
      </c>
      <c r="L47" s="228" t="b">
        <v>1</v>
      </c>
      <c r="M47" s="182" t="str">
        <v>M3</v>
      </c>
      <c r="N47" s="227">
        <v>45098</v>
      </c>
      <c r="O47" s="182" t="str">
        <v>FEYM3</v>
      </c>
      <c r="P47" s="226" t="s">
        <v>190</v>
      </c>
      <c r="Q47" s="182" t="s">
        <v>190</v>
      </c>
      <c r="R47" s="182" t="s">
        <v>190</v>
      </c>
      <c r="S47" s="182" t="s">
        <v>190</v>
      </c>
      <c r="T47" s="182" t="s">
        <v>190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#VALUE!</v>
      </c>
      <c r="AA47" s="12"/>
      <c r="AB47" s="4"/>
      <c r="AC47" s="4"/>
      <c r="AD47" s="4"/>
      <c r="AF47" s="97"/>
      <c r="AG47" s="96">
        <v>42</v>
      </c>
      <c r="AH47" s="94" t="b">
        <v>1</v>
      </c>
      <c r="AI47" s="94" t="str">
        <v>M3</v>
      </c>
      <c r="AJ47" s="163" t="str">
        <f t="shared" si="1"/>
        <v>JPYFUT3MM3ConvAdj_Quote</v>
      </c>
      <c r="AK47" s="162" t="e">
        <f>_xll.qlFuturesConvAdjustmentQuote(AJ47,IborIndex,AI47,F47,Volatility,MeanReversion,Permanent,AND(ISERROR(Z47),ISERROR(FuturesHWConvAdj!Q46:Q47)),ObjectOverwrite)</f>
        <v>#VALUE!</v>
      </c>
      <c r="AL47" s="37" t="str">
        <f ca="1">_xll.ohRangeRetrieveError(AK47)</f>
        <v/>
      </c>
      <c r="AM47" s="12"/>
    </row>
    <row r="48" spans="1:39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F48" s="90"/>
      <c r="AG48" s="89"/>
      <c r="AH48" s="89"/>
      <c r="AI48" s="89"/>
      <c r="AJ48" s="89"/>
      <c r="AK48" s="89"/>
      <c r="AL48" s="89"/>
      <c r="AM48" s="9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64" customWidth="1"/>
    <col min="2" max="2" width="25" style="64" bestFit="1" customWidth="1"/>
    <col min="3" max="3" width="27.5703125" style="64" bestFit="1" customWidth="1"/>
    <col min="4" max="4" width="23.28515625" style="64" customWidth="1"/>
    <col min="5" max="7" width="2.7109375" style="64" customWidth="1"/>
    <col min="8" max="8" width="13.7109375" style="64" bestFit="1" customWidth="1"/>
    <col min="9" max="9" width="4.85546875" style="64" bestFit="1" customWidth="1"/>
    <col min="10" max="10" width="2.7109375" style="64" customWidth="1"/>
    <col min="11" max="11" width="11.7109375" style="64" bestFit="1" customWidth="1"/>
    <col min="12" max="12" width="6.28515625" style="64" bestFit="1" customWidth="1"/>
    <col min="13" max="13" width="2.7109375" style="64" customWidth="1"/>
    <col min="14" max="14" width="6.28515625" style="64" bestFit="1" customWidth="1"/>
    <col min="15" max="15" width="2.7109375" style="64" customWidth="1"/>
    <col min="16" max="16" width="7.7109375" style="64" bestFit="1" customWidth="1"/>
    <col min="17" max="17" width="7" style="64" bestFit="1" customWidth="1"/>
    <col min="18" max="19" width="2.7109375" style="64" customWidth="1"/>
    <col min="20" max="20" width="4" style="64" bestFit="1" customWidth="1"/>
    <col min="21" max="21" width="3.140625" style="64" bestFit="1" customWidth="1"/>
    <col min="22" max="22" width="2.7109375" style="64" bestFit="1" customWidth="1"/>
    <col min="23" max="16384" width="9.140625" style="64"/>
  </cols>
  <sheetData>
    <row r="1" spans="1:22" x14ac:dyDescent="0.2">
      <c r="G1" s="204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2"/>
      <c r="S1" s="4"/>
      <c r="T1" s="4"/>
      <c r="U1" s="4"/>
      <c r="V1" s="4"/>
    </row>
    <row r="2" spans="1:22" x14ac:dyDescent="0.2">
      <c r="G2" s="203"/>
      <c r="H2" s="94" t="s">
        <v>191</v>
      </c>
      <c r="I2" s="87"/>
      <c r="J2" s="87"/>
      <c r="K2" s="87"/>
      <c r="L2" s="87"/>
      <c r="M2" s="87"/>
      <c r="N2" s="87"/>
      <c r="O2" s="87"/>
      <c r="P2" s="87"/>
      <c r="Q2" s="87"/>
      <c r="R2" s="12"/>
      <c r="S2" s="4"/>
      <c r="T2" s="4"/>
      <c r="U2" s="4"/>
      <c r="V2" s="4"/>
    </row>
    <row r="3" spans="1:22" x14ac:dyDescent="0.2">
      <c r="A3" s="74"/>
      <c r="B3" s="73"/>
      <c r="C3" s="73"/>
      <c r="D3" s="73"/>
      <c r="E3" s="72"/>
      <c r="G3" s="203"/>
      <c r="H3" s="87"/>
      <c r="I3" s="87"/>
      <c r="J3" s="87"/>
      <c r="K3" s="87"/>
      <c r="L3" s="87"/>
      <c r="M3" s="87"/>
      <c r="N3" s="87"/>
      <c r="O3" s="87"/>
      <c r="P3" s="87"/>
      <c r="Q3" s="200">
        <f>_xll.ohTrigger(Q5:Q9)</f>
        <v>2</v>
      </c>
      <c r="R3" s="12"/>
      <c r="S3" s="4"/>
      <c r="T3" s="4"/>
      <c r="U3" s="4" t="s">
        <v>82</v>
      </c>
      <c r="V3" s="4"/>
    </row>
    <row r="4" spans="1:22" ht="23.25" thickBot="1" x14ac:dyDescent="0.25">
      <c r="A4" s="114"/>
      <c r="B4" s="7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66" t="str">
        <f>_xll.ohRangeRetrieveError(C4)</f>
        <v/>
      </c>
      <c r="E4" s="112"/>
      <c r="G4" s="203"/>
      <c r="H4" s="244" t="str">
        <f>_xll.RData(H5,I4,"RTFEED:IDN",ReutersRtMode,,I5)</f>
        <v>Updated at 11:05:36</v>
      </c>
      <c r="I4" s="271" t="s">
        <v>178</v>
      </c>
      <c r="J4" s="262"/>
      <c r="K4" s="518" t="s">
        <v>228</v>
      </c>
      <c r="L4" s="519"/>
      <c r="M4" s="262"/>
      <c r="N4" s="198" t="s">
        <v>208</v>
      </c>
      <c r="O4" s="260"/>
      <c r="P4" s="330" t="s">
        <v>206</v>
      </c>
      <c r="Q4" s="199" t="s">
        <v>205</v>
      </c>
      <c r="R4" s="12"/>
      <c r="S4" s="4"/>
      <c r="T4" s="4"/>
      <c r="U4" s="4"/>
      <c r="V4" s="4"/>
    </row>
    <row r="5" spans="1:22" x14ac:dyDescent="0.2">
      <c r="A5" s="114"/>
      <c r="B5" s="113" t="str">
        <f>Currency&amp;"HW_Volatility"&amp;QuoteSuffix</f>
        <v>JPYHW_Volatility_Quote</v>
      </c>
      <c r="C5" s="113" t="e">
        <f>_xll.qlSimpleQuote(B5,,,Permanent,Trigger,ObjectOverwrite)</f>
        <v>#NUM!</v>
      </c>
      <c r="D5" s="66" t="str">
        <f ca="1">_xll.ohRangeRetrieveError(C5)</f>
        <v>qlSimpleQuote - Cannot create object with ID 'JPYHW_Volatility_Quote' in cell [JPY_Market.xlsx]FuturesHWConvAdj!R5C3 because an object with that ID already resides in cell [JPY_Market.xlsx]FuturesHWConvAdj!R5C3</v>
      </c>
      <c r="E5" s="112"/>
      <c r="G5" s="203"/>
      <c r="H5" s="270" t="str">
        <f>VLOOKUP(Currency,$T$5:$V$9,2)&amp;U3&amp;VLOOKUP(Currency,$T$5:$V$9,3)&amp;"ATM="&amp;VLOOKUP(Contributor,ContributorTable,2,FALSE)</f>
        <v>JP4Y6LATM=ICAP</v>
      </c>
      <c r="I5" s="269">
        <v>101.06</v>
      </c>
      <c r="J5" s="262"/>
      <c r="K5" s="268" t="s">
        <v>227</v>
      </c>
      <c r="L5" s="266">
        <f>I5/100*IF(ISNUMBER(Swap3M4Y),Swap3M4Y/100,Swap6M4Y/100)*0</f>
        <v>0</v>
      </c>
      <c r="M5" s="262"/>
      <c r="N5" s="267">
        <v>0</v>
      </c>
      <c r="O5" s="260"/>
      <c r="P5" s="331">
        <f t="array" ref="P5:P6">QuoteLive</f>
        <v>0</v>
      </c>
      <c r="Q5" s="266" t="e">
        <f>_xll.qlSimpleQuoteSetValue(C5,P5,Trigger)</f>
        <v>#VALUE!</v>
      </c>
      <c r="R5" s="12"/>
      <c r="S5" s="4"/>
      <c r="T5" s="51" t="s">
        <v>103</v>
      </c>
      <c r="U5" s="159" t="s">
        <v>226</v>
      </c>
      <c r="V5" s="265" t="s">
        <v>97</v>
      </c>
    </row>
    <row r="6" spans="1:22" x14ac:dyDescent="0.2">
      <c r="A6" s="114"/>
      <c r="B6" s="113" t="str">
        <f>Currency&amp;"HW_MeanReversion"&amp;QuoteSuffix</f>
        <v>JPYHW_MeanReversion_Quote</v>
      </c>
      <c r="C6" s="113" t="e">
        <f>_xll.qlSimpleQuote(B6,,,Permanent,Trigger,ObjectOverwrite)</f>
        <v>#NUM!</v>
      </c>
      <c r="D6" s="66" t="str">
        <f ca="1">_xll.ohRangeRetrieveError(C6)</f>
        <v>qlSimpleQuote - Cannot create object with ID 'JPYHW_MeanReversion_Quote' in cell [JPY_Market.xlsx]FuturesHWConvAdj!R6C3 because an object with that ID already resides in cell [JPY_Market.xlsx]FuturesHWConvAdj!R6C3</v>
      </c>
      <c r="E6" s="112"/>
      <c r="G6" s="203"/>
      <c r="H6" s="259"/>
      <c r="I6" s="264"/>
      <c r="J6" s="262"/>
      <c r="K6" s="263" t="s">
        <v>225</v>
      </c>
      <c r="L6" s="258">
        <v>0.03</v>
      </c>
      <c r="M6" s="262"/>
      <c r="N6" s="261">
        <v>0.03</v>
      </c>
      <c r="O6" s="260"/>
      <c r="P6" s="332">
        <v>0.03</v>
      </c>
      <c r="Q6" s="258" t="e">
        <f>_xll.qlSimpleQuoteSetValue(C6,P6,Trigger)</f>
        <v>#VALUE!</v>
      </c>
      <c r="R6" s="12"/>
      <c r="S6" s="4"/>
      <c r="T6" s="48" t="s">
        <v>102</v>
      </c>
      <c r="U6" s="257" t="s">
        <v>224</v>
      </c>
      <c r="V6" s="256" t="s">
        <v>97</v>
      </c>
    </row>
    <row r="7" spans="1:22" ht="12" thickBot="1" x14ac:dyDescent="0.25">
      <c r="A7" s="111"/>
      <c r="B7" s="110"/>
      <c r="C7" s="110"/>
      <c r="D7" s="110"/>
      <c r="E7" s="109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4"/>
      <c r="T7" s="48" t="s">
        <v>99</v>
      </c>
      <c r="U7" s="257" t="s">
        <v>223</v>
      </c>
      <c r="V7" s="256" t="s">
        <v>96</v>
      </c>
    </row>
    <row r="8" spans="1:22" x14ac:dyDescent="0.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8" t="s">
        <v>98</v>
      </c>
      <c r="U8" s="257" t="s">
        <v>222</v>
      </c>
      <c r="V8" s="256" t="s">
        <v>97</v>
      </c>
    </row>
    <row r="9" spans="1:22" ht="12" thickBot="1" x14ac:dyDescent="0.2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5" t="s">
        <v>94</v>
      </c>
      <c r="U9" s="255" t="s">
        <v>221</v>
      </c>
      <c r="V9" s="254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 x14ac:dyDescent="0.2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3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 x14ac:dyDescent="0.2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</row>
    <row r="2" spans="1:34" x14ac:dyDescent="0.2">
      <c r="N2" s="203"/>
      <c r="O2" s="171"/>
      <c r="P2" s="171"/>
      <c r="Q2" s="171"/>
      <c r="R2" s="171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</row>
    <row r="3" spans="1:34" x14ac:dyDescent="0.2">
      <c r="A3" s="63"/>
      <c r="B3" s="60"/>
      <c r="C3" s="60"/>
      <c r="D3" s="60"/>
      <c r="E3" s="58"/>
      <c r="F3" s="59"/>
      <c r="G3" s="58"/>
      <c r="H3" s="57"/>
      <c r="N3" s="79"/>
      <c r="O3" s="171"/>
      <c r="P3" s="87"/>
      <c r="Q3" s="87"/>
      <c r="R3" s="87"/>
      <c r="S3" s="87" t="e">
        <f>_xll.qlInterpolation(,InterpolationType,_xll.ohFilter(N5:N42,W5:W42),_xll.ohFilter(V5:V42,W5:W42))</f>
        <v>#NUM!</v>
      </c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</row>
    <row r="4" spans="1:34" ht="23.25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JPY_010_Sw1L6L.xml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11:05:36</v>
      </c>
      <c r="T4" s="220" t="s">
        <v>178</v>
      </c>
      <c r="U4" s="220" t="s">
        <v>177</v>
      </c>
      <c r="V4" s="220" t="s">
        <v>231</v>
      </c>
      <c r="W4" s="220"/>
      <c r="X4" s="196" t="s">
        <v>230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</row>
    <row r="5" spans="1:34" s="3" customFormat="1" ht="11.25" customHeight="1" x14ac:dyDescent="0.2">
      <c r="A5" s="42"/>
      <c r="B5" s="52" t="s">
        <v>14</v>
      </c>
      <c r="C5" s="40" t="str">
        <f>VLOOKUP(Currency,$J$10:$L$14,2)</f>
        <v>1L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JPY1L6L6M_Quote</v>
      </c>
      <c r="F5" s="38" t="e">
        <f>_xll.qlSimpleQuote(E5,,RateTickValue,Permanent,Trigger,ObjectOverwrite)</f>
        <v>#NUM!</v>
      </c>
      <c r="G5" s="37" t="str">
        <f ca="1">_xll.ohRangeRetrieveError(F5)</f>
        <v>qlSimpleQuote - Cannot create object with ID 'JPY1L6L6M_Quote' in cell [JPY_Market.xlsx]BasisSwap1MxM!R5C6 because an object with that ID already resides in cell [JPY_Market.xlsx]BasisSwap1MxM!R5C6</v>
      </c>
      <c r="H5" s="36"/>
      <c r="I5" s="4"/>
      <c r="J5" s="4"/>
      <c r="K5" s="4"/>
      <c r="L5" s="4"/>
      <c r="N5" s="283">
        <v>0.5</v>
      </c>
      <c r="O5" s="175" t="s">
        <v>14</v>
      </c>
      <c r="P5" s="214" t="str">
        <f t="array" ref="P5:P42">VLOOKUP(Currency,Conventions,2)</f>
        <v>1L</v>
      </c>
      <c r="Q5" s="214" t="str">
        <f t="array" ref="Q5:Q42">VLOOKUP(Currency,Conventions,3)</f>
        <v>6L</v>
      </c>
      <c r="R5" s="212" t="str">
        <f t="shared" ref="R5:R42" si="1">Currency&amp;$P5&amp;$Q5&amp;$O5</f>
        <v>JPY1L6L6M</v>
      </c>
      <c r="S5" s="174" t="str">
        <f t="array" ref="S5:S42">Instruments&amp;"="&amp;VLOOKUP(Contributor,ContributorTable,2,FALSE)</f>
        <v>JPY1L6L6M=ICAP</v>
      </c>
      <c r="T5" s="281" t="s">
        <v>190</v>
      </c>
      <c r="U5" s="281" t="s">
        <v>190</v>
      </c>
      <c r="V5" s="281" t="e">
        <f>_xll.qlMidEquivalent(T5,U5)</f>
        <v>#NUM!</v>
      </c>
      <c r="W5" s="169" t="b">
        <f t="shared" ref="W5:W42" si="2">IF(ISNUMBER(V5),TRUE,FALSE)</f>
        <v>0</v>
      </c>
      <c r="X5" s="282" t="e">
        <f t="array" ref="X5:X38">_xll.qlInterpolationInterpolate(S3,N5:N42)</f>
        <v>#VALUE!</v>
      </c>
      <c r="Y5" s="171"/>
      <c r="Z5" s="279" t="e">
        <v>#VALUE!</v>
      </c>
      <c r="AA5" s="171"/>
      <c r="AB5" s="326" t="e">
        <f t="array" ref="AB5:AB42">QuoteLive</f>
        <v>#VALUE!</v>
      </c>
      <c r="AC5" s="168" t="e">
        <f>_xll.qlSimpleQuoteSetValue(F5,AB5/10000,Trigger)</f>
        <v>#VALUE!</v>
      </c>
      <c r="AD5" s="140"/>
      <c r="AE5" s="4"/>
      <c r="AF5" s="51" t="s">
        <v>103</v>
      </c>
      <c r="AG5" s="50" t="s">
        <v>95</v>
      </c>
      <c r="AH5" s="49" t="s">
        <v>97</v>
      </c>
    </row>
    <row r="6" spans="1:34" s="3" customFormat="1" ht="11.25" customHeight="1" x14ac:dyDescent="0.2">
      <c r="A6" s="42"/>
      <c r="B6" s="52" t="s">
        <v>8</v>
      </c>
      <c r="C6" s="40" t="str">
        <f t="shared" ref="C6:C42" si="3">C5</f>
        <v>1L</v>
      </c>
      <c r="D6" s="39" t="str">
        <f t="shared" ref="D6:D42" si="4">D5</f>
        <v>6L</v>
      </c>
      <c r="E6" s="38" t="str">
        <f t="shared" si="0"/>
        <v>JPY1L6L1Y_Quote</v>
      </c>
      <c r="F6" s="38" t="e">
        <f>_xll.qlSimpleQuote(E6,,RateTickValue,Permanent,Trigger,ObjectOverwrite)</f>
        <v>#NUM!</v>
      </c>
      <c r="G6" s="37" t="str">
        <f ca="1">_xll.ohRangeRetrieveError(F6)</f>
        <v>qlSimpleQuote - Cannot create object with ID 'JPY1L6L1Y_Quote' in cell [JPY_Market.xlsx]BasisSwap1MxM!R6C6 because an object with that ID already resides in cell [JPY_Market.xlsx]BasisSwap1MxM!R6C6</v>
      </c>
      <c r="H6" s="36"/>
      <c r="I6" s="4"/>
      <c r="J6" s="4"/>
      <c r="K6" s="4"/>
      <c r="L6" s="4"/>
      <c r="N6" s="283">
        <v>1</v>
      </c>
      <c r="O6" s="175" t="s">
        <v>8</v>
      </c>
      <c r="P6" s="214" t="str">
        <v>1L</v>
      </c>
      <c r="Q6" s="214" t="str">
        <v>6L</v>
      </c>
      <c r="R6" s="212" t="str">
        <f t="shared" si="1"/>
        <v>JPY1L6L1Y</v>
      </c>
      <c r="S6" s="174" t="str">
        <v>JPY1L6L1Y=ICAP</v>
      </c>
      <c r="T6" s="281" t="s">
        <v>190</v>
      </c>
      <c r="U6" s="281" t="s">
        <v>190</v>
      </c>
      <c r="V6" s="281" t="e">
        <f>_xll.qlMidEquivalent(T6,U6)</f>
        <v>#NUM!</v>
      </c>
      <c r="W6" s="169" t="b">
        <f t="shared" si="2"/>
        <v>0</v>
      </c>
      <c r="X6" s="282" t="e">
        <v>#VALUE!</v>
      </c>
      <c r="Y6" s="171"/>
      <c r="Z6" s="279" t="e">
        <v>#VALUE!</v>
      </c>
      <c r="AA6" s="171"/>
      <c r="AB6" s="326" t="e">
        <v>#VALUE!</v>
      </c>
      <c r="AC6" s="168" t="e">
        <f>_xll.qlSimpleQuoteSetValue(F6,AB6/10000,Trigger)</f>
        <v>#VALUE!</v>
      </c>
      <c r="AD6" s="140"/>
      <c r="AE6" s="4"/>
      <c r="AF6" s="48" t="s">
        <v>102</v>
      </c>
      <c r="AG6" s="47" t="s">
        <v>101</v>
      </c>
      <c r="AH6" s="46" t="s">
        <v>100</v>
      </c>
    </row>
    <row r="7" spans="1:34" s="3" customFormat="1" ht="11.25" customHeight="1" x14ac:dyDescent="0.2">
      <c r="A7" s="42"/>
      <c r="B7" s="52" t="s">
        <v>106</v>
      </c>
      <c r="C7" s="40" t="str">
        <f t="shared" si="3"/>
        <v>1L</v>
      </c>
      <c r="D7" s="39" t="str">
        <f t="shared" si="4"/>
        <v>6L</v>
      </c>
      <c r="E7" s="38" t="str">
        <f t="shared" si="0"/>
        <v>JPY1L6L15M_Quote</v>
      </c>
      <c r="F7" s="38" t="e">
        <f>_xll.qlSimpleQuote(E7,,RateTickValue,Permanent,Trigger,ObjectOverwrite)</f>
        <v>#NUM!</v>
      </c>
      <c r="G7" s="37" t="str">
        <f ca="1">_xll.ohRangeRetrieveError(F7)</f>
        <v>qlSimpleQuote - Cannot create object with ID 'JPY1L6L15M_Quote' in cell [JPY_Market.xlsx]BasisSwap1MxM!R7C6 because an object with that ID already resides in cell [JPY_Market.xlsx]BasisSwap1MxM!R7C6</v>
      </c>
      <c r="H7" s="36"/>
      <c r="N7" s="283">
        <v>1.25</v>
      </c>
      <c r="O7" s="175" t="s">
        <v>106</v>
      </c>
      <c r="P7" s="214" t="str">
        <v>1L</v>
      </c>
      <c r="Q7" s="214" t="str">
        <v>6L</v>
      </c>
      <c r="R7" s="212" t="str">
        <f t="shared" si="1"/>
        <v>JPY1L6L15M</v>
      </c>
      <c r="S7" s="174" t="str">
        <v>JPY1L6L15M=ICAP</v>
      </c>
      <c r="T7" s="281" t="s">
        <v>190</v>
      </c>
      <c r="U7" s="281" t="s">
        <v>190</v>
      </c>
      <c r="V7" s="281" t="e">
        <f>_xll.qlMidEquivalent(T7,U7)</f>
        <v>#NUM!</v>
      </c>
      <c r="W7" s="169" t="b">
        <f t="shared" si="2"/>
        <v>0</v>
      </c>
      <c r="X7" s="282" t="e">
        <v>#VALUE!</v>
      </c>
      <c r="Y7" s="171"/>
      <c r="Z7" s="279" t="e">
        <v>#VALUE!</v>
      </c>
      <c r="AA7" s="171"/>
      <c r="AB7" s="326" t="e">
        <v>#VALUE!</v>
      </c>
      <c r="AC7" s="168" t="e">
        <f>_xll.qlSimpleQuoteSetValue(F7,AB7/10000,Trigger)</f>
        <v>#VALUE!</v>
      </c>
      <c r="AD7" s="140"/>
      <c r="AE7" s="4"/>
      <c r="AF7" s="48" t="s">
        <v>99</v>
      </c>
      <c r="AG7" s="47" t="s">
        <v>95</v>
      </c>
      <c r="AH7" s="46" t="s">
        <v>97</v>
      </c>
    </row>
    <row r="8" spans="1:34" ht="11.25" customHeight="1" x14ac:dyDescent="0.2">
      <c r="A8" s="42"/>
      <c r="B8" s="52" t="s">
        <v>105</v>
      </c>
      <c r="C8" s="40" t="str">
        <f t="shared" si="3"/>
        <v>1L</v>
      </c>
      <c r="D8" s="39" t="str">
        <f t="shared" si="4"/>
        <v>6L</v>
      </c>
      <c r="E8" s="38" t="str">
        <f t="shared" si="0"/>
        <v>JPY1L6L18M_Quote</v>
      </c>
      <c r="F8" s="38" t="e">
        <f>_xll.qlSimpleQuote(E8,,RateTickValue,Permanent,Trigger,ObjectOverwrite)</f>
        <v>#NUM!</v>
      </c>
      <c r="G8" s="37" t="str">
        <f ca="1">_xll.ohRangeRetrieveError(F8)</f>
        <v>qlSimpleQuote - Cannot create object with ID 'JPY1L6L18M_Quote' in cell [JPY_Market.xlsx]BasisSwap1MxM!R8C6 because an object with that ID already resides in cell [JPY_Market.xlsx]BasisSwap1MxM!R8C6</v>
      </c>
      <c r="H8" s="36"/>
      <c r="I8" s="3"/>
      <c r="J8" s="3"/>
      <c r="K8" s="3"/>
      <c r="L8" s="3"/>
      <c r="N8" s="283">
        <v>1.5</v>
      </c>
      <c r="O8" s="175" t="s">
        <v>105</v>
      </c>
      <c r="P8" s="214" t="str">
        <v>1L</v>
      </c>
      <c r="Q8" s="214" t="str">
        <v>6L</v>
      </c>
      <c r="R8" s="212" t="str">
        <f t="shared" si="1"/>
        <v>JPY1L6L18M</v>
      </c>
      <c r="S8" s="174" t="str">
        <v>JPY1L6L18M=ICAP</v>
      </c>
      <c r="T8" s="281" t="s">
        <v>190</v>
      </c>
      <c r="U8" s="281" t="s">
        <v>190</v>
      </c>
      <c r="V8" s="281" t="e">
        <f>_xll.qlMidEquivalent(T8,U8)</f>
        <v>#NUM!</v>
      </c>
      <c r="W8" s="169" t="b">
        <f t="shared" si="2"/>
        <v>0</v>
      </c>
      <c r="X8" s="282" t="e">
        <v>#VALUE!</v>
      </c>
      <c r="Y8" s="171"/>
      <c r="Z8" s="279" t="e">
        <v>#VALUE!</v>
      </c>
      <c r="AA8" s="171"/>
      <c r="AB8" s="326" t="e">
        <v>#VALUE!</v>
      </c>
      <c r="AC8" s="168" t="e">
        <f>_xll.qlSimpleQuoteSetValue(F8,AB8/10000,Trigger)</f>
        <v>#VALUE!</v>
      </c>
      <c r="AD8" s="140"/>
      <c r="AF8" s="48" t="s">
        <v>98</v>
      </c>
      <c r="AG8" s="47" t="s">
        <v>95</v>
      </c>
      <c r="AH8" s="46" t="s">
        <v>97</v>
      </c>
    </row>
    <row r="9" spans="1:34" ht="11.25" customHeight="1" thickBot="1" x14ac:dyDescent="0.25">
      <c r="A9" s="42"/>
      <c r="B9" s="52" t="s">
        <v>104</v>
      </c>
      <c r="C9" s="40" t="str">
        <f t="shared" si="3"/>
        <v>1L</v>
      </c>
      <c r="D9" s="39" t="str">
        <f t="shared" si="4"/>
        <v>6L</v>
      </c>
      <c r="E9" s="38" t="str">
        <f t="shared" si="0"/>
        <v>JPY1L6L21M_Quote</v>
      </c>
      <c r="F9" s="38" t="e">
        <f>_xll.qlSimpleQuote(E9,,RateTickValue,Permanent,Trigger,ObjectOverwrite)</f>
        <v>#NUM!</v>
      </c>
      <c r="G9" s="37" t="str">
        <f ca="1">_xll.ohRangeRetrieveError(F9)</f>
        <v>qlSimpleQuote - Cannot create object with ID 'JPY1L6L21M_Quote' in cell [JPY_Market.xlsx]BasisSwap1MxM!R9C6 because an object with that ID already resides in cell [JPY_Market.xlsx]BasisSwap1MxM!R9C6</v>
      </c>
      <c r="H9" s="36"/>
      <c r="I9" s="3"/>
      <c r="J9" s="3"/>
      <c r="K9" s="3"/>
      <c r="L9" s="3"/>
      <c r="N9" s="283">
        <v>1.75</v>
      </c>
      <c r="O9" s="175" t="s">
        <v>104</v>
      </c>
      <c r="P9" s="214" t="str">
        <v>1L</v>
      </c>
      <c r="Q9" s="214" t="str">
        <v>6L</v>
      </c>
      <c r="R9" s="212" t="str">
        <f t="shared" si="1"/>
        <v>JPY1L6L21M</v>
      </c>
      <c r="S9" s="174" t="str">
        <v>JPY1L6L21M=ICAP</v>
      </c>
      <c r="T9" s="281" t="s">
        <v>190</v>
      </c>
      <c r="U9" s="281" t="s">
        <v>190</v>
      </c>
      <c r="V9" s="281" t="e">
        <f>_xll.qlMidEquivalent(T9,U9)</f>
        <v>#NUM!</v>
      </c>
      <c r="W9" s="169" t="b">
        <f t="shared" si="2"/>
        <v>0</v>
      </c>
      <c r="X9" s="282" t="e">
        <v>#VALUE!</v>
      </c>
      <c r="Y9" s="171"/>
      <c r="Z9" s="279" t="e">
        <v>#VALUE!</v>
      </c>
      <c r="AA9" s="171"/>
      <c r="AB9" s="326" t="e">
        <v>#VALUE!</v>
      </c>
      <c r="AC9" s="168" t="e">
        <f>_xll.qlSimpleQuoteSetValue(F9,AB9/10000,Trigger)</f>
        <v>#VALUE!</v>
      </c>
      <c r="AD9" s="140"/>
      <c r="AF9" s="45" t="s">
        <v>94</v>
      </c>
      <c r="AG9" s="44" t="s">
        <v>96</v>
      </c>
      <c r="AH9" s="43" t="s">
        <v>95</v>
      </c>
    </row>
    <row r="10" spans="1:34" ht="11.25" customHeight="1" x14ac:dyDescent="0.2">
      <c r="A10" s="42"/>
      <c r="B10" s="41" t="s">
        <v>84</v>
      </c>
      <c r="C10" s="40" t="str">
        <f t="shared" si="3"/>
        <v>1L</v>
      </c>
      <c r="D10" s="39" t="str">
        <f t="shared" si="4"/>
        <v>6L</v>
      </c>
      <c r="E10" s="38" t="str">
        <f t="shared" si="0"/>
        <v>JPY1L6L2Y_Quote</v>
      </c>
      <c r="F10" s="38" t="e">
        <f>_xll.qlSimpleQuote(E10,,RateTickValue,Permanent,Trigger,ObjectOverwrite)</f>
        <v>#NUM!</v>
      </c>
      <c r="G10" s="37" t="str">
        <f ca="1">_xll.ohRangeRetrieveError(F10)</f>
        <v>qlSimpleQuote - Cannot create object with ID 'JPY1L6L2Y_Quote' in cell [JPY_Market.xlsx]BasisSwap1MxM!R10C6 because an object with that ID already resides in cell [JPY_Market.xlsx]BasisSwap1MxM!R10C6</v>
      </c>
      <c r="H10" s="36"/>
      <c r="J10" s="51" t="s">
        <v>103</v>
      </c>
      <c r="K10" s="50" t="s">
        <v>95</v>
      </c>
      <c r="L10" s="49" t="s">
        <v>97</v>
      </c>
      <c r="N10" s="79">
        <v>2</v>
      </c>
      <c r="O10" s="175" t="s">
        <v>84</v>
      </c>
      <c r="P10" s="214" t="str">
        <v>1L</v>
      </c>
      <c r="Q10" s="214" t="str">
        <v>6L</v>
      </c>
      <c r="R10" s="212" t="str">
        <f t="shared" si="1"/>
        <v>JPY1L6L2Y</v>
      </c>
      <c r="S10" s="174" t="str">
        <v>JPY1L6L2Y=ICAP</v>
      </c>
      <c r="T10" s="281" t="s">
        <v>190</v>
      </c>
      <c r="U10" s="281" t="s">
        <v>190</v>
      </c>
      <c r="V10" s="281" t="e">
        <f>_xll.qlMidEquivalent(T10,U10)</f>
        <v>#NUM!</v>
      </c>
      <c r="W10" s="169" t="b">
        <f t="shared" si="2"/>
        <v>0</v>
      </c>
      <c r="X10" s="282" t="e">
        <v>#VALUE!</v>
      </c>
      <c r="Y10" s="171"/>
      <c r="Z10" s="279" t="e">
        <v>#VALUE!</v>
      </c>
      <c r="AA10" s="171"/>
      <c r="AB10" s="326" t="e">
        <v>#VALUE!</v>
      </c>
      <c r="AC10" s="168" t="e">
        <f>_xll.qlSimpleQuoteSetValue(F10,AB10/10000,Trigger)</f>
        <v>#VALUE!</v>
      </c>
      <c r="AD10" s="140"/>
    </row>
    <row r="11" spans="1:34" ht="11.25" customHeight="1" x14ac:dyDescent="0.2">
      <c r="A11" s="42"/>
      <c r="B11" s="41" t="s">
        <v>83</v>
      </c>
      <c r="C11" s="40" t="str">
        <f t="shared" si="3"/>
        <v>1L</v>
      </c>
      <c r="D11" s="39" t="str">
        <f t="shared" si="4"/>
        <v>6L</v>
      </c>
      <c r="E11" s="38" t="str">
        <f t="shared" si="0"/>
        <v>JPY1L6L3Y_Quote</v>
      </c>
      <c r="F11" s="38" t="e">
        <f>_xll.qlSimpleQuote(E11,,RateTickValue,Permanent,Trigger,ObjectOverwrite)</f>
        <v>#NUM!</v>
      </c>
      <c r="G11" s="37" t="str">
        <f ca="1">_xll.ohRangeRetrieveError(F11)</f>
        <v>qlSimpleQuote - Cannot create object with ID 'JPY1L6L3Y_Quote' in cell [JPY_Market.xlsx]BasisSwap1MxM!R11C6 because an object with that ID already resides in cell [JPY_Market.xlsx]BasisSwap1MxM!R11C6</v>
      </c>
      <c r="H11" s="36"/>
      <c r="J11" s="48" t="s">
        <v>102</v>
      </c>
      <c r="K11" s="47" t="s">
        <v>101</v>
      </c>
      <c r="L11" s="46" t="s">
        <v>100</v>
      </c>
      <c r="N11" s="79">
        <v>3</v>
      </c>
      <c r="O11" s="175" t="s">
        <v>83</v>
      </c>
      <c r="P11" s="214" t="str">
        <v>1L</v>
      </c>
      <c r="Q11" s="214" t="str">
        <v>6L</v>
      </c>
      <c r="R11" s="212" t="str">
        <f t="shared" si="1"/>
        <v>JPY1L6L3Y</v>
      </c>
      <c r="S11" s="174" t="str">
        <v>JPY1L6L3Y=ICAP</v>
      </c>
      <c r="T11" s="281" t="s">
        <v>190</v>
      </c>
      <c r="U11" s="281" t="s">
        <v>190</v>
      </c>
      <c r="V11" s="281" t="e">
        <f>_xll.qlMidEquivalent(T11,U11)</f>
        <v>#NUM!</v>
      </c>
      <c r="W11" s="169" t="b">
        <f t="shared" si="2"/>
        <v>0</v>
      </c>
      <c r="X11" s="282" t="e">
        <v>#VALUE!</v>
      </c>
      <c r="Y11" s="171"/>
      <c r="Z11" s="279" t="e">
        <v>#VALUE!</v>
      </c>
      <c r="AA11" s="171"/>
      <c r="AB11" s="326" t="e">
        <v>#VALUE!</v>
      </c>
      <c r="AC11" s="168" t="e">
        <f>_xll.qlSimpleQuoteSetValue(F11,AB11/10000,Trigger)</f>
        <v>#VALUE!</v>
      </c>
      <c r="AD11" s="140"/>
    </row>
    <row r="12" spans="1:34" ht="11.25" customHeight="1" x14ac:dyDescent="0.2">
      <c r="A12" s="42"/>
      <c r="B12" s="41" t="s">
        <v>82</v>
      </c>
      <c r="C12" s="40" t="str">
        <f t="shared" si="3"/>
        <v>1L</v>
      </c>
      <c r="D12" s="39" t="str">
        <f t="shared" si="4"/>
        <v>6L</v>
      </c>
      <c r="E12" s="38" t="str">
        <f t="shared" si="0"/>
        <v>JPY1L6L4Y_Quote</v>
      </c>
      <c r="F12" s="38" t="e">
        <f>_xll.qlSimpleQuote(E12,,RateTickValue,Permanent,Trigger,ObjectOverwrite)</f>
        <v>#NUM!</v>
      </c>
      <c r="G12" s="37" t="str">
        <f ca="1">_xll.ohRangeRetrieveError(F12)</f>
        <v>qlSimpleQuote - Cannot create object with ID 'JPY1L6L4Y_Quote' in cell [JPY_Market.xlsx]BasisSwap1MxM!R12C6 because an object with that ID already resides in cell [JPY_Market.xlsx]BasisSwap1MxM!R12C6</v>
      </c>
      <c r="H12" s="36"/>
      <c r="J12" s="48" t="s">
        <v>99</v>
      </c>
      <c r="K12" s="47" t="s">
        <v>95</v>
      </c>
      <c r="L12" s="46" t="s">
        <v>97</v>
      </c>
      <c r="N12" s="79">
        <v>4</v>
      </c>
      <c r="O12" s="175" t="s">
        <v>82</v>
      </c>
      <c r="P12" s="214" t="str">
        <v>1L</v>
      </c>
      <c r="Q12" s="214" t="str">
        <v>6L</v>
      </c>
      <c r="R12" s="212" t="str">
        <f t="shared" si="1"/>
        <v>JPY1L6L4Y</v>
      </c>
      <c r="S12" s="174" t="str">
        <v>JPY1L6L4Y=ICAP</v>
      </c>
      <c r="T12" s="281" t="s">
        <v>190</v>
      </c>
      <c r="U12" s="281" t="s">
        <v>190</v>
      </c>
      <c r="V12" s="281" t="e">
        <f>_xll.qlMidEquivalent(T12,U12)</f>
        <v>#NUM!</v>
      </c>
      <c r="W12" s="169" t="b">
        <f t="shared" si="2"/>
        <v>0</v>
      </c>
      <c r="X12" s="282" t="e">
        <v>#VALUE!</v>
      </c>
      <c r="Y12" s="171"/>
      <c r="Z12" s="279" t="e">
        <v>#VALUE!</v>
      </c>
      <c r="AA12" s="171"/>
      <c r="AB12" s="326" t="e">
        <v>#VALUE!</v>
      </c>
      <c r="AC12" s="168" t="e">
        <f>_xll.qlSimpleQuoteSetValue(F12,AB12/10000,Trigger)</f>
        <v>#VALUE!</v>
      </c>
      <c r="AD12" s="140"/>
    </row>
    <row r="13" spans="1:34" ht="11.25" customHeight="1" x14ac:dyDescent="0.2">
      <c r="A13" s="42"/>
      <c r="B13" s="41" t="s">
        <v>81</v>
      </c>
      <c r="C13" s="40" t="str">
        <f t="shared" si="3"/>
        <v>1L</v>
      </c>
      <c r="D13" s="39" t="str">
        <f t="shared" si="4"/>
        <v>6L</v>
      </c>
      <c r="E13" s="38" t="str">
        <f t="shared" si="0"/>
        <v>JPY1L6L5Y_Quote</v>
      </c>
      <c r="F13" s="38" t="e">
        <f>_xll.qlSimpleQuote(E13,,RateTickValue,Permanent,Trigger,ObjectOverwrite)</f>
        <v>#NUM!</v>
      </c>
      <c r="G13" s="37" t="str">
        <f ca="1">_xll.ohRangeRetrieveError(F13)</f>
        <v>qlSimpleQuote - Cannot create object with ID 'JPY1L6L5Y_Quote' in cell [JPY_Market.xlsx]BasisSwap1MxM!R13C6 because an object with that ID already resides in cell [JPY_Market.xlsx]BasisSwap1MxM!R13C6</v>
      </c>
      <c r="H13" s="36"/>
      <c r="J13" s="48" t="s">
        <v>98</v>
      </c>
      <c r="K13" s="47" t="s">
        <v>95</v>
      </c>
      <c r="L13" s="46" t="s">
        <v>97</v>
      </c>
      <c r="N13" s="79">
        <v>5</v>
      </c>
      <c r="O13" s="175" t="s">
        <v>81</v>
      </c>
      <c r="P13" s="214" t="str">
        <v>1L</v>
      </c>
      <c r="Q13" s="214" t="str">
        <v>6L</v>
      </c>
      <c r="R13" s="212" t="str">
        <f t="shared" si="1"/>
        <v>JPY1L6L5Y</v>
      </c>
      <c r="S13" s="174" t="str">
        <v>JPY1L6L5Y=ICAP</v>
      </c>
      <c r="T13" s="281" t="s">
        <v>190</v>
      </c>
      <c r="U13" s="281" t="s">
        <v>190</v>
      </c>
      <c r="V13" s="281" t="e">
        <f>_xll.qlMidEquivalent(T13,U13)</f>
        <v>#NUM!</v>
      </c>
      <c r="W13" s="169" t="b">
        <f t="shared" si="2"/>
        <v>0</v>
      </c>
      <c r="X13" s="282" t="e">
        <v>#VALUE!</v>
      </c>
      <c r="Y13" s="171"/>
      <c r="Z13" s="279" t="e">
        <v>#VALUE!</v>
      </c>
      <c r="AA13" s="171"/>
      <c r="AB13" s="326" t="e">
        <v>#VALUE!</v>
      </c>
      <c r="AC13" s="168" t="e">
        <f>_xll.qlSimpleQuoteSetValue(F13,AB13/10000,Trigger)</f>
        <v>#VALUE!</v>
      </c>
      <c r="AD13" s="140"/>
    </row>
    <row r="14" spans="1:34" ht="11.25" customHeight="1" thickBot="1" x14ac:dyDescent="0.25">
      <c r="A14" s="42"/>
      <c r="B14" s="41" t="s">
        <v>80</v>
      </c>
      <c r="C14" s="40" t="str">
        <f t="shared" si="3"/>
        <v>1L</v>
      </c>
      <c r="D14" s="39" t="str">
        <f t="shared" si="4"/>
        <v>6L</v>
      </c>
      <c r="E14" s="38" t="str">
        <f t="shared" si="0"/>
        <v>JPY1L6L6Y_Quote</v>
      </c>
      <c r="F14" s="38" t="e">
        <f>_xll.qlSimpleQuote(E14,,RateTickValue,Permanent,Trigger,ObjectOverwrite)</f>
        <v>#NUM!</v>
      </c>
      <c r="G14" s="37" t="str">
        <f ca="1">_xll.ohRangeRetrieveError(F14)</f>
        <v>qlSimpleQuote - Cannot create object with ID 'JPY1L6L6Y_Quote' in cell [JPY_Market.xlsx]BasisSwap1MxM!R14C6 because an object with that ID already resides in cell [JPY_Market.xlsx]BasisSwap1MxM!R14C6</v>
      </c>
      <c r="H14" s="36"/>
      <c r="J14" s="45" t="s">
        <v>94</v>
      </c>
      <c r="K14" s="44" t="s">
        <v>96</v>
      </c>
      <c r="L14" s="43" t="s">
        <v>95</v>
      </c>
      <c r="N14" s="79">
        <v>6</v>
      </c>
      <c r="O14" s="175" t="s">
        <v>80</v>
      </c>
      <c r="P14" s="214" t="str">
        <v>1L</v>
      </c>
      <c r="Q14" s="214" t="str">
        <v>6L</v>
      </c>
      <c r="R14" s="212" t="str">
        <f t="shared" si="1"/>
        <v>JPY1L6L6Y</v>
      </c>
      <c r="S14" s="174" t="str">
        <v>JPY1L6L6Y=ICAP</v>
      </c>
      <c r="T14" s="281" t="s">
        <v>190</v>
      </c>
      <c r="U14" s="281" t="s">
        <v>190</v>
      </c>
      <c r="V14" s="281" t="e">
        <f>_xll.qlMidEquivalent(T14,U14)</f>
        <v>#NUM!</v>
      </c>
      <c r="W14" s="169" t="b">
        <f t="shared" si="2"/>
        <v>0</v>
      </c>
      <c r="X14" s="282" t="e">
        <v>#VALUE!</v>
      </c>
      <c r="Y14" s="171"/>
      <c r="Z14" s="279" t="e">
        <v>#VALUE!</v>
      </c>
      <c r="AA14" s="171"/>
      <c r="AB14" s="326" t="e">
        <v>#VALUE!</v>
      </c>
      <c r="AC14" s="168" t="e">
        <f>_xll.qlSimpleQuoteSetValue(F14,AB14/10000,Trigger)</f>
        <v>#VALUE!</v>
      </c>
      <c r="AD14" s="140"/>
    </row>
    <row r="15" spans="1:34" ht="11.25" customHeight="1" x14ac:dyDescent="0.2">
      <c r="A15" s="42"/>
      <c r="B15" s="41" t="s">
        <v>79</v>
      </c>
      <c r="C15" s="40" t="str">
        <f t="shared" si="3"/>
        <v>1L</v>
      </c>
      <c r="D15" s="39" t="str">
        <f t="shared" si="4"/>
        <v>6L</v>
      </c>
      <c r="E15" s="38" t="str">
        <f t="shared" si="0"/>
        <v>JPY1L6L7Y_Quote</v>
      </c>
      <c r="F15" s="38" t="e">
        <f>_xll.qlSimpleQuote(E15,,RateTickValue,Permanent,Trigger,ObjectOverwrite)</f>
        <v>#NUM!</v>
      </c>
      <c r="G15" s="37" t="str">
        <f ca="1">_xll.ohRangeRetrieveError(F15)</f>
        <v>qlSimpleQuote - Cannot create object with ID 'JPY1L6L7Y_Quote' in cell [JPY_Market.xlsx]BasisSwap1MxM!R15C6 because an object with that ID already resides in cell [JPY_Market.xlsx]BasisSwap1MxM!R15C6</v>
      </c>
      <c r="H15" s="36"/>
      <c r="N15" s="79">
        <v>7</v>
      </c>
      <c r="O15" s="175" t="s">
        <v>79</v>
      </c>
      <c r="P15" s="214" t="str">
        <v>1L</v>
      </c>
      <c r="Q15" s="214" t="str">
        <v>6L</v>
      </c>
      <c r="R15" s="212" t="str">
        <f t="shared" si="1"/>
        <v>JPY1L6L7Y</v>
      </c>
      <c r="S15" s="174" t="str">
        <v>JPY1L6L7Y=ICAP</v>
      </c>
      <c r="T15" s="281" t="s">
        <v>190</v>
      </c>
      <c r="U15" s="281" t="s">
        <v>190</v>
      </c>
      <c r="V15" s="281" t="e">
        <f>_xll.qlMidEquivalent(T15,U15)</f>
        <v>#NUM!</v>
      </c>
      <c r="W15" s="169" t="b">
        <f t="shared" si="2"/>
        <v>0</v>
      </c>
      <c r="X15" s="282" t="e">
        <v>#VALUE!</v>
      </c>
      <c r="Y15" s="171"/>
      <c r="Z15" s="279" t="e">
        <v>#VALUE!</v>
      </c>
      <c r="AA15" s="171"/>
      <c r="AB15" s="326" t="e">
        <v>#VALUE!</v>
      </c>
      <c r="AC15" s="168" t="e">
        <f>_xll.qlSimpleQuoteSetValue(F15,AB15/10000,Trigger)</f>
        <v>#VALUE!</v>
      </c>
      <c r="AD15" s="140"/>
    </row>
    <row r="16" spans="1:34" ht="11.25" customHeight="1" x14ac:dyDescent="0.2">
      <c r="A16" s="42"/>
      <c r="B16" s="41" t="s">
        <v>78</v>
      </c>
      <c r="C16" s="40" t="str">
        <f t="shared" si="3"/>
        <v>1L</v>
      </c>
      <c r="D16" s="39" t="str">
        <f t="shared" si="4"/>
        <v>6L</v>
      </c>
      <c r="E16" s="38" t="str">
        <f t="shared" si="0"/>
        <v>JPY1L6L8Y_Quote</v>
      </c>
      <c r="F16" s="38" t="e">
        <f>_xll.qlSimpleQuote(E16,,RateTickValue,Permanent,Trigger,ObjectOverwrite)</f>
        <v>#NUM!</v>
      </c>
      <c r="G16" s="37" t="str">
        <f ca="1">_xll.ohRangeRetrieveError(F16)</f>
        <v>qlSimpleQuote - Cannot create object with ID 'JPY1L6L8Y_Quote' in cell [JPY_Market.xlsx]BasisSwap1MxM!R16C6 because an object with that ID already resides in cell [JPY_Market.xlsx]BasisSwap1MxM!R16C6</v>
      </c>
      <c r="H16" s="36"/>
      <c r="N16" s="79">
        <v>8</v>
      </c>
      <c r="O16" s="175" t="s">
        <v>78</v>
      </c>
      <c r="P16" s="214" t="str">
        <v>1L</v>
      </c>
      <c r="Q16" s="214" t="str">
        <v>6L</v>
      </c>
      <c r="R16" s="212" t="str">
        <f t="shared" si="1"/>
        <v>JPY1L6L8Y</v>
      </c>
      <c r="S16" s="174" t="str">
        <v>JPY1L6L8Y=ICAP</v>
      </c>
      <c r="T16" s="281" t="s">
        <v>190</v>
      </c>
      <c r="U16" s="281" t="s">
        <v>190</v>
      </c>
      <c r="V16" s="281" t="e">
        <f>_xll.qlMidEquivalent(T16,U16)</f>
        <v>#NUM!</v>
      </c>
      <c r="W16" s="169" t="b">
        <f t="shared" si="2"/>
        <v>0</v>
      </c>
      <c r="X16" s="282" t="e">
        <v>#VALUE!</v>
      </c>
      <c r="Y16" s="171"/>
      <c r="Z16" s="279" t="e">
        <v>#VALUE!</v>
      </c>
      <c r="AA16" s="171"/>
      <c r="AB16" s="326" t="e">
        <v>#VALUE!</v>
      </c>
      <c r="AC16" s="168" t="e">
        <f>_xll.qlSimpleQuoteSetValue(F16,AB16/10000,Trigger)</f>
        <v>#VALUE!</v>
      </c>
      <c r="AD16" s="140"/>
    </row>
    <row r="17" spans="1:30" ht="11.25" customHeight="1" x14ac:dyDescent="0.2">
      <c r="A17" s="42"/>
      <c r="B17" s="41" t="s">
        <v>77</v>
      </c>
      <c r="C17" s="40" t="str">
        <f t="shared" si="3"/>
        <v>1L</v>
      </c>
      <c r="D17" s="39" t="str">
        <f t="shared" si="4"/>
        <v>6L</v>
      </c>
      <c r="E17" s="38" t="str">
        <f t="shared" si="0"/>
        <v>JPY1L6L9Y_Quote</v>
      </c>
      <c r="F17" s="38" t="e">
        <f>_xll.qlSimpleQuote(E17,,RateTickValue,Permanent,Trigger,ObjectOverwrite)</f>
        <v>#NUM!</v>
      </c>
      <c r="G17" s="37" t="str">
        <f ca="1">_xll.ohRangeRetrieveError(F17)</f>
        <v>qlSimpleQuote - Cannot create object with ID 'JPY1L6L9Y_Quote' in cell [JPY_Market.xlsx]BasisSwap1MxM!R17C6 because an object with that ID already resides in cell [JPY_Market.xlsx]BasisSwap1MxM!R17C6</v>
      </c>
      <c r="H17" s="36"/>
      <c r="N17" s="79">
        <v>9</v>
      </c>
      <c r="O17" s="175" t="s">
        <v>77</v>
      </c>
      <c r="P17" s="214" t="str">
        <v>1L</v>
      </c>
      <c r="Q17" s="214" t="str">
        <v>6L</v>
      </c>
      <c r="R17" s="212" t="str">
        <f t="shared" si="1"/>
        <v>JPY1L6L9Y</v>
      </c>
      <c r="S17" s="174" t="str">
        <v>JPY1L6L9Y=ICAP</v>
      </c>
      <c r="T17" s="281" t="s">
        <v>190</v>
      </c>
      <c r="U17" s="281" t="s">
        <v>190</v>
      </c>
      <c r="V17" s="281" t="e">
        <f>_xll.qlMidEquivalent(T17,U17)</f>
        <v>#NUM!</v>
      </c>
      <c r="W17" s="169" t="b">
        <f t="shared" si="2"/>
        <v>0</v>
      </c>
      <c r="X17" s="282" t="e">
        <v>#VALUE!</v>
      </c>
      <c r="Y17" s="171"/>
      <c r="Z17" s="279" t="e">
        <v>#VALUE!</v>
      </c>
      <c r="AA17" s="171"/>
      <c r="AB17" s="326" t="e">
        <v>#VALUE!</v>
      </c>
      <c r="AC17" s="168" t="e">
        <f>_xll.qlSimpleQuoteSetValue(F17,AB17/10000,Trigger)</f>
        <v>#VALUE!</v>
      </c>
      <c r="AD17" s="140"/>
    </row>
    <row r="18" spans="1:30" ht="11.25" customHeight="1" x14ac:dyDescent="0.2">
      <c r="A18" s="42"/>
      <c r="B18" s="41" t="s">
        <v>76</v>
      </c>
      <c r="C18" s="40" t="str">
        <f t="shared" si="3"/>
        <v>1L</v>
      </c>
      <c r="D18" s="39" t="str">
        <f t="shared" si="4"/>
        <v>6L</v>
      </c>
      <c r="E18" s="38" t="str">
        <f t="shared" si="0"/>
        <v>JPY1L6L10Y_Quote</v>
      </c>
      <c r="F18" s="38" t="e">
        <f>_xll.qlSimpleQuote(E18,,RateTickValue,Permanent,Trigger,ObjectOverwrite)</f>
        <v>#NUM!</v>
      </c>
      <c r="G18" s="37" t="str">
        <f ca="1">_xll.ohRangeRetrieveError(F18)</f>
        <v>qlSimpleQuote - Cannot create object with ID 'JPY1L6L10Y_Quote' in cell [JPY_Market.xlsx]BasisSwap1MxM!R18C6 because an object with that ID already resides in cell [JPY_Market.xlsx]BasisSwap1MxM!R18C6</v>
      </c>
      <c r="H18" s="36"/>
      <c r="N18" s="79">
        <v>10</v>
      </c>
      <c r="O18" s="175" t="s">
        <v>76</v>
      </c>
      <c r="P18" s="214" t="str">
        <v>1L</v>
      </c>
      <c r="Q18" s="214" t="str">
        <v>6L</v>
      </c>
      <c r="R18" s="212" t="str">
        <f t="shared" si="1"/>
        <v>JPY1L6L10Y</v>
      </c>
      <c r="S18" s="174" t="str">
        <v>JPY1L6L10Y=ICAP</v>
      </c>
      <c r="T18" s="281" t="s">
        <v>190</v>
      </c>
      <c r="U18" s="281" t="s">
        <v>190</v>
      </c>
      <c r="V18" s="281" t="e">
        <f>_xll.qlMidEquivalent(T18,U18)</f>
        <v>#NUM!</v>
      </c>
      <c r="W18" s="169" t="b">
        <f t="shared" si="2"/>
        <v>0</v>
      </c>
      <c r="X18" s="282" t="e">
        <v>#VALUE!</v>
      </c>
      <c r="Y18" s="171"/>
      <c r="Z18" s="279" t="e">
        <v>#VALUE!</v>
      </c>
      <c r="AA18" s="171"/>
      <c r="AB18" s="326" t="e">
        <v>#VALUE!</v>
      </c>
      <c r="AC18" s="168" t="e">
        <f>_xll.qlSimpleQuoteSetValue(F18,AB18/10000,Trigger)</f>
        <v>#VALUE!</v>
      </c>
      <c r="AD18" s="140"/>
    </row>
    <row r="19" spans="1:30" ht="11.25" customHeight="1" x14ac:dyDescent="0.2">
      <c r="A19" s="42"/>
      <c r="B19" s="41" t="s">
        <v>75</v>
      </c>
      <c r="C19" s="40" t="str">
        <f t="shared" si="3"/>
        <v>1L</v>
      </c>
      <c r="D19" s="39" t="str">
        <f t="shared" si="4"/>
        <v>6L</v>
      </c>
      <c r="E19" s="38" t="str">
        <f t="shared" si="0"/>
        <v>JPY1L6L11Y_Quote</v>
      </c>
      <c r="F19" s="38" t="e">
        <f>_xll.qlSimpleQuote(E19,,RateTickValue,Permanent,Trigger,ObjectOverwrite)</f>
        <v>#NUM!</v>
      </c>
      <c r="G19" s="37" t="str">
        <f ca="1">_xll.ohRangeRetrieveError(F19)</f>
        <v>qlSimpleQuote - Cannot create object with ID 'JPY1L6L11Y_Quote' in cell [JPY_Market.xlsx]BasisSwap1MxM!R19C6 because an object with that ID already resides in cell [JPY_Market.xlsx]BasisSwap1MxM!R19C6</v>
      </c>
      <c r="H19" s="36"/>
      <c r="N19" s="79">
        <v>11</v>
      </c>
      <c r="O19" s="175" t="s">
        <v>75</v>
      </c>
      <c r="P19" s="214" t="str">
        <v>1L</v>
      </c>
      <c r="Q19" s="214" t="str">
        <v>6L</v>
      </c>
      <c r="R19" s="212" t="str">
        <f t="shared" si="1"/>
        <v>JPY1L6L11Y</v>
      </c>
      <c r="S19" s="174" t="str">
        <v>JPY1L6L11Y=ICAP</v>
      </c>
      <c r="T19" s="281" t="s">
        <v>190</v>
      </c>
      <c r="U19" s="281" t="s">
        <v>190</v>
      </c>
      <c r="V19" s="281" t="e">
        <f>_xll.qlMidEquivalent(T19,U19)</f>
        <v>#NUM!</v>
      </c>
      <c r="W19" s="169" t="b">
        <f t="shared" si="2"/>
        <v>0</v>
      </c>
      <c r="X19" s="282" t="e">
        <v>#VALUE!</v>
      </c>
      <c r="Y19" s="171"/>
      <c r="Z19" s="279" t="e">
        <v>#VALUE!</v>
      </c>
      <c r="AA19" s="171"/>
      <c r="AB19" s="326" t="e">
        <v>#VALUE!</v>
      </c>
      <c r="AC19" s="168" t="e">
        <f>_xll.qlSimpleQuoteSetValue(F19,AB19/10000,Trigger)</f>
        <v>#VALUE!</v>
      </c>
      <c r="AD19" s="140"/>
    </row>
    <row r="20" spans="1:30" ht="11.25" customHeight="1" x14ac:dyDescent="0.2">
      <c r="A20" s="42"/>
      <c r="B20" s="41" t="s">
        <v>74</v>
      </c>
      <c r="C20" s="40" t="str">
        <f t="shared" si="3"/>
        <v>1L</v>
      </c>
      <c r="D20" s="39" t="str">
        <f t="shared" si="4"/>
        <v>6L</v>
      </c>
      <c r="E20" s="38" t="str">
        <f t="shared" si="0"/>
        <v>JPY1L6L12Y_Quote</v>
      </c>
      <c r="F20" s="38" t="e">
        <f>_xll.qlSimpleQuote(E20,,RateTickValue,Permanent,Trigger,ObjectOverwrite)</f>
        <v>#NUM!</v>
      </c>
      <c r="G20" s="37" t="str">
        <f ca="1">_xll.ohRangeRetrieveError(F20)</f>
        <v>qlSimpleQuote - Cannot create object with ID 'JPY1L6L12Y_Quote' in cell [JPY_Market.xlsx]BasisSwap1MxM!R20C6 because an object with that ID already resides in cell [JPY_Market.xlsx]BasisSwap1MxM!R20C6</v>
      </c>
      <c r="H20" s="36"/>
      <c r="N20" s="79">
        <v>12</v>
      </c>
      <c r="O20" s="175" t="s">
        <v>74</v>
      </c>
      <c r="P20" s="214" t="str">
        <v>1L</v>
      </c>
      <c r="Q20" s="214" t="str">
        <v>6L</v>
      </c>
      <c r="R20" s="212" t="str">
        <f t="shared" si="1"/>
        <v>JPY1L6L12Y</v>
      </c>
      <c r="S20" s="174" t="str">
        <v>JPY1L6L12Y=ICAP</v>
      </c>
      <c r="T20" s="281" t="s">
        <v>190</v>
      </c>
      <c r="U20" s="281" t="s">
        <v>190</v>
      </c>
      <c r="V20" s="281" t="e">
        <f>_xll.qlMidEquivalent(T20,U20)</f>
        <v>#NUM!</v>
      </c>
      <c r="W20" s="169" t="b">
        <f t="shared" si="2"/>
        <v>0</v>
      </c>
      <c r="X20" s="282" t="e">
        <v>#VALUE!</v>
      </c>
      <c r="Y20" s="171"/>
      <c r="Z20" s="279" t="e">
        <v>#VALUE!</v>
      </c>
      <c r="AA20" s="171"/>
      <c r="AB20" s="326" t="e">
        <v>#VALUE!</v>
      </c>
      <c r="AC20" s="168" t="e">
        <f>_xll.qlSimpleQuoteSetValue(F20,AB20/10000,Trigger)</f>
        <v>#VALUE!</v>
      </c>
      <c r="AD20" s="140"/>
    </row>
    <row r="21" spans="1:30" ht="11.25" customHeight="1" x14ac:dyDescent="0.2">
      <c r="A21" s="42"/>
      <c r="B21" s="41" t="s">
        <v>73</v>
      </c>
      <c r="C21" s="40" t="str">
        <f t="shared" si="3"/>
        <v>1L</v>
      </c>
      <c r="D21" s="39" t="str">
        <f t="shared" si="4"/>
        <v>6L</v>
      </c>
      <c r="E21" s="38" t="str">
        <f t="shared" si="0"/>
        <v>JPY1L6L13Y_Quote</v>
      </c>
      <c r="F21" s="38" t="e">
        <f>_xll.qlSimpleQuote(E21,,RateTickValue,Permanent,Trigger,ObjectOverwrite)</f>
        <v>#NUM!</v>
      </c>
      <c r="G21" s="37" t="str">
        <f ca="1">_xll.ohRangeRetrieveError(F21)</f>
        <v>qlSimpleQuote - Cannot create object with ID 'JPY1L6L13Y_Quote' in cell [JPY_Market.xlsx]BasisSwap1MxM!R21C6 because an object with that ID already resides in cell [JPY_Market.xlsx]BasisSwap1MxM!R21C6</v>
      </c>
      <c r="H21" s="36"/>
      <c r="N21" s="79">
        <v>13</v>
      </c>
      <c r="O21" s="175" t="s">
        <v>73</v>
      </c>
      <c r="P21" s="214" t="str">
        <v>1L</v>
      </c>
      <c r="Q21" s="214" t="str">
        <v>6L</v>
      </c>
      <c r="R21" s="212" t="str">
        <f t="shared" si="1"/>
        <v>JPY1L6L13Y</v>
      </c>
      <c r="S21" s="174" t="str">
        <v>JPY1L6L13Y=ICAP</v>
      </c>
      <c r="T21" s="281" t="s">
        <v>190</v>
      </c>
      <c r="U21" s="281" t="s">
        <v>190</v>
      </c>
      <c r="V21" s="281" t="e">
        <f>_xll.qlMidEquivalent(T21,U21)</f>
        <v>#NUM!</v>
      </c>
      <c r="W21" s="169" t="b">
        <f t="shared" si="2"/>
        <v>0</v>
      </c>
      <c r="X21" s="282" t="e">
        <v>#VALUE!</v>
      </c>
      <c r="Y21" s="171"/>
      <c r="Z21" s="279" t="e">
        <v>#VALUE!</v>
      </c>
      <c r="AA21" s="171"/>
      <c r="AB21" s="326" t="e">
        <v>#VALUE!</v>
      </c>
      <c r="AC21" s="168" t="e">
        <f>_xll.qlSimpleQuoteSetValue(F21,AB21/10000,Trigger)</f>
        <v>#VALUE!</v>
      </c>
      <c r="AD21" s="140"/>
    </row>
    <row r="22" spans="1:30" ht="11.25" customHeight="1" x14ac:dyDescent="0.2">
      <c r="A22" s="42"/>
      <c r="B22" s="41" t="s">
        <v>72</v>
      </c>
      <c r="C22" s="40" t="str">
        <f t="shared" si="3"/>
        <v>1L</v>
      </c>
      <c r="D22" s="39" t="str">
        <f t="shared" si="4"/>
        <v>6L</v>
      </c>
      <c r="E22" s="38" t="str">
        <f t="shared" si="0"/>
        <v>JPY1L6L14Y_Quote</v>
      </c>
      <c r="F22" s="38" t="e">
        <f>_xll.qlSimpleQuote(E22,,RateTickValue,Permanent,Trigger,ObjectOverwrite)</f>
        <v>#NUM!</v>
      </c>
      <c r="G22" s="37" t="str">
        <f ca="1">_xll.ohRangeRetrieveError(F22)</f>
        <v>qlSimpleQuote - Cannot create object with ID 'JPY1L6L14Y_Quote' in cell [JPY_Market.xlsx]BasisSwap1MxM!R22C6 because an object with that ID already resides in cell [JPY_Market.xlsx]BasisSwap1MxM!R22C6</v>
      </c>
      <c r="H22" s="36"/>
      <c r="N22" s="79">
        <v>14</v>
      </c>
      <c r="O22" s="175" t="s">
        <v>72</v>
      </c>
      <c r="P22" s="214" t="str">
        <v>1L</v>
      </c>
      <c r="Q22" s="214" t="str">
        <v>6L</v>
      </c>
      <c r="R22" s="212" t="str">
        <f t="shared" si="1"/>
        <v>JPY1L6L14Y</v>
      </c>
      <c r="S22" s="174" t="str">
        <v>JPY1L6L14Y=ICAP</v>
      </c>
      <c r="T22" s="281" t="s">
        <v>190</v>
      </c>
      <c r="U22" s="281" t="s">
        <v>190</v>
      </c>
      <c r="V22" s="281" t="e">
        <f>_xll.qlMidEquivalent(T22,U22)</f>
        <v>#NUM!</v>
      </c>
      <c r="W22" s="169" t="b">
        <f t="shared" si="2"/>
        <v>0</v>
      </c>
      <c r="X22" s="282" t="e">
        <v>#VALUE!</v>
      </c>
      <c r="Y22" s="171"/>
      <c r="Z22" s="279" t="e">
        <v>#VALUE!</v>
      </c>
      <c r="AA22" s="171"/>
      <c r="AB22" s="326" t="e">
        <v>#VALUE!</v>
      </c>
      <c r="AC22" s="168" t="e">
        <f>_xll.qlSimpleQuoteSetValue(F22,AB22/10000,Trigger)</f>
        <v>#VALUE!</v>
      </c>
      <c r="AD22" s="140"/>
    </row>
    <row r="23" spans="1:30" ht="11.25" customHeight="1" x14ac:dyDescent="0.2">
      <c r="A23" s="42"/>
      <c r="B23" s="41" t="s">
        <v>71</v>
      </c>
      <c r="C23" s="40" t="str">
        <f t="shared" si="3"/>
        <v>1L</v>
      </c>
      <c r="D23" s="39" t="str">
        <f t="shared" si="4"/>
        <v>6L</v>
      </c>
      <c r="E23" s="38" t="str">
        <f t="shared" si="0"/>
        <v>JPY1L6L15Y_Quote</v>
      </c>
      <c r="F23" s="38" t="e">
        <f>_xll.qlSimpleQuote(E23,,RateTickValue,Permanent,Trigger,ObjectOverwrite)</f>
        <v>#NUM!</v>
      </c>
      <c r="G23" s="37" t="str">
        <f ca="1">_xll.ohRangeRetrieveError(F23)</f>
        <v>qlSimpleQuote - Cannot create object with ID 'JPY1L6L15Y_Quote' in cell [JPY_Market.xlsx]BasisSwap1MxM!R23C6 because an object with that ID already resides in cell [JPY_Market.xlsx]BasisSwap1MxM!R23C6</v>
      </c>
      <c r="H23" s="36"/>
      <c r="N23" s="79">
        <v>15</v>
      </c>
      <c r="O23" s="175" t="s">
        <v>71</v>
      </c>
      <c r="P23" s="214" t="str">
        <v>1L</v>
      </c>
      <c r="Q23" s="214" t="str">
        <v>6L</v>
      </c>
      <c r="R23" s="212" t="str">
        <f t="shared" si="1"/>
        <v>JPY1L6L15Y</v>
      </c>
      <c r="S23" s="174" t="str">
        <v>JPY1L6L15Y=ICAP</v>
      </c>
      <c r="T23" s="281" t="s">
        <v>190</v>
      </c>
      <c r="U23" s="281" t="s">
        <v>190</v>
      </c>
      <c r="V23" s="281" t="e">
        <f>_xll.qlMidEquivalent(T23,U23)</f>
        <v>#NUM!</v>
      </c>
      <c r="W23" s="169" t="b">
        <f t="shared" si="2"/>
        <v>0</v>
      </c>
      <c r="X23" s="282" t="e">
        <v>#VALUE!</v>
      </c>
      <c r="Y23" s="171"/>
      <c r="Z23" s="279" t="e">
        <v>#VALUE!</v>
      </c>
      <c r="AA23" s="171"/>
      <c r="AB23" s="326" t="e">
        <v>#VALUE!</v>
      </c>
      <c r="AC23" s="168" t="e">
        <f>_xll.qlSimpleQuoteSetValue(F23,AB23/10000,Trigger)</f>
        <v>#VALUE!</v>
      </c>
      <c r="AD23" s="140"/>
    </row>
    <row r="24" spans="1:30" ht="11.25" customHeight="1" x14ac:dyDescent="0.2">
      <c r="A24" s="42"/>
      <c r="B24" s="41" t="s">
        <v>70</v>
      </c>
      <c r="C24" s="40" t="str">
        <f t="shared" si="3"/>
        <v>1L</v>
      </c>
      <c r="D24" s="39" t="str">
        <f t="shared" si="4"/>
        <v>6L</v>
      </c>
      <c r="E24" s="38" t="str">
        <f t="shared" si="0"/>
        <v>JPY1L6L16Y_Quote</v>
      </c>
      <c r="F24" s="38" t="e">
        <f>_xll.qlSimpleQuote(E24,,RateTickValue,Permanent,Trigger,ObjectOverwrite)</f>
        <v>#NUM!</v>
      </c>
      <c r="G24" s="37" t="str">
        <f ca="1">_xll.ohRangeRetrieveError(F24)</f>
        <v>qlSimpleQuote - Cannot create object with ID 'JPY1L6L16Y_Quote' in cell [JPY_Market.xlsx]BasisSwap1MxM!R24C6 because an object with that ID already resides in cell [JPY_Market.xlsx]BasisSwap1MxM!R24C6</v>
      </c>
      <c r="H24" s="36"/>
      <c r="N24" s="79">
        <v>16</v>
      </c>
      <c r="O24" s="175" t="s">
        <v>70</v>
      </c>
      <c r="P24" s="214" t="str">
        <v>1L</v>
      </c>
      <c r="Q24" s="214" t="str">
        <v>6L</v>
      </c>
      <c r="R24" s="212" t="str">
        <f t="shared" si="1"/>
        <v>JPY1L6L16Y</v>
      </c>
      <c r="S24" s="174" t="str">
        <v>JPY1L6L16Y=ICAP</v>
      </c>
      <c r="T24" s="281" t="s">
        <v>190</v>
      </c>
      <c r="U24" s="281" t="s">
        <v>190</v>
      </c>
      <c r="V24" s="281" t="e">
        <f>_xll.qlMidEquivalent(T24,U24)</f>
        <v>#NUM!</v>
      </c>
      <c r="W24" s="169" t="b">
        <f t="shared" si="2"/>
        <v>0</v>
      </c>
      <c r="X24" s="282" t="e">
        <v>#VALUE!</v>
      </c>
      <c r="Y24" s="171"/>
      <c r="Z24" s="279" t="e">
        <v>#VALUE!</v>
      </c>
      <c r="AA24" s="171"/>
      <c r="AB24" s="326" t="e">
        <v>#VALUE!</v>
      </c>
      <c r="AC24" s="168" t="e">
        <f>_xll.qlSimpleQuoteSetValue(F24,AB24/10000,Trigger)</f>
        <v>#VALUE!</v>
      </c>
      <c r="AD24" s="140"/>
    </row>
    <row r="25" spans="1:30" ht="11.25" customHeight="1" x14ac:dyDescent="0.2">
      <c r="A25" s="42"/>
      <c r="B25" s="41" t="s">
        <v>69</v>
      </c>
      <c r="C25" s="40" t="str">
        <f t="shared" si="3"/>
        <v>1L</v>
      </c>
      <c r="D25" s="39" t="str">
        <f t="shared" si="4"/>
        <v>6L</v>
      </c>
      <c r="E25" s="38" t="str">
        <f t="shared" si="0"/>
        <v>JPY1L6L17Y_Quote</v>
      </c>
      <c r="F25" s="38" t="e">
        <f>_xll.qlSimpleQuote(E25,,RateTickValue,Permanent,Trigger,ObjectOverwrite)</f>
        <v>#NUM!</v>
      </c>
      <c r="G25" s="37" t="str">
        <f ca="1">_xll.ohRangeRetrieveError(F25)</f>
        <v>qlSimpleQuote - Cannot create object with ID 'JPY1L6L17Y_Quote' in cell [JPY_Market.xlsx]BasisSwap1MxM!R25C6 because an object with that ID already resides in cell [JPY_Market.xlsx]BasisSwap1MxM!R25C6</v>
      </c>
      <c r="H25" s="36"/>
      <c r="N25" s="79">
        <v>17</v>
      </c>
      <c r="O25" s="175" t="s">
        <v>69</v>
      </c>
      <c r="P25" s="214" t="str">
        <v>1L</v>
      </c>
      <c r="Q25" s="214" t="str">
        <v>6L</v>
      </c>
      <c r="R25" s="212" t="str">
        <f t="shared" si="1"/>
        <v>JPY1L6L17Y</v>
      </c>
      <c r="S25" s="174" t="str">
        <v>JPY1L6L17Y=ICAP</v>
      </c>
      <c r="T25" s="281" t="s">
        <v>190</v>
      </c>
      <c r="U25" s="281" t="s">
        <v>190</v>
      </c>
      <c r="V25" s="281" t="e">
        <f>_xll.qlMidEquivalent(T25,U25)</f>
        <v>#NUM!</v>
      </c>
      <c r="W25" s="169" t="b">
        <f t="shared" si="2"/>
        <v>0</v>
      </c>
      <c r="X25" s="282" t="e">
        <v>#VALUE!</v>
      </c>
      <c r="Y25" s="171"/>
      <c r="Z25" s="279" t="e">
        <v>#VALUE!</v>
      </c>
      <c r="AA25" s="171"/>
      <c r="AB25" s="326" t="e">
        <v>#VALUE!</v>
      </c>
      <c r="AC25" s="168" t="e">
        <f>_xll.qlSimpleQuoteSetValue(F25,AB25/10000,Trigger)</f>
        <v>#VALUE!</v>
      </c>
      <c r="AD25" s="140"/>
    </row>
    <row r="26" spans="1:30" ht="11.25" customHeight="1" x14ac:dyDescent="0.2">
      <c r="A26" s="42"/>
      <c r="B26" s="41" t="s">
        <v>68</v>
      </c>
      <c r="C26" s="40" t="str">
        <f t="shared" si="3"/>
        <v>1L</v>
      </c>
      <c r="D26" s="39" t="str">
        <f t="shared" si="4"/>
        <v>6L</v>
      </c>
      <c r="E26" s="38" t="str">
        <f t="shared" si="0"/>
        <v>JPY1L6L18Y_Quote</v>
      </c>
      <c r="F26" s="38" t="e">
        <f>_xll.qlSimpleQuote(E26,,RateTickValue,Permanent,Trigger,ObjectOverwrite)</f>
        <v>#NUM!</v>
      </c>
      <c r="G26" s="37" t="str">
        <f ca="1">_xll.ohRangeRetrieveError(F26)</f>
        <v>qlSimpleQuote - Cannot create object with ID 'JPY1L6L18Y_Quote' in cell [JPY_Market.xlsx]BasisSwap1MxM!R26C6 because an object with that ID already resides in cell [JPY_Market.xlsx]BasisSwap1MxM!R26C6</v>
      </c>
      <c r="H26" s="36"/>
      <c r="N26" s="79">
        <v>18</v>
      </c>
      <c r="O26" s="175" t="s">
        <v>68</v>
      </c>
      <c r="P26" s="214" t="str">
        <v>1L</v>
      </c>
      <c r="Q26" s="214" t="str">
        <v>6L</v>
      </c>
      <c r="R26" s="212" t="str">
        <f t="shared" si="1"/>
        <v>JPY1L6L18Y</v>
      </c>
      <c r="S26" s="174" t="str">
        <v>JPY1L6L18Y=ICAP</v>
      </c>
      <c r="T26" s="281" t="s">
        <v>190</v>
      </c>
      <c r="U26" s="281" t="s">
        <v>190</v>
      </c>
      <c r="V26" s="281" t="e">
        <f>_xll.qlMidEquivalent(T26,U26)</f>
        <v>#NUM!</v>
      </c>
      <c r="W26" s="169" t="b">
        <f t="shared" si="2"/>
        <v>0</v>
      </c>
      <c r="X26" s="282" t="e">
        <v>#VALUE!</v>
      </c>
      <c r="Y26" s="171"/>
      <c r="Z26" s="279" t="e">
        <v>#VALUE!</v>
      </c>
      <c r="AA26" s="171"/>
      <c r="AB26" s="326" t="e">
        <v>#VALUE!</v>
      </c>
      <c r="AC26" s="168" t="e">
        <f>_xll.qlSimpleQuoteSetValue(F26,AB26/10000,Trigger)</f>
        <v>#VALUE!</v>
      </c>
      <c r="AD26" s="140"/>
    </row>
    <row r="27" spans="1:30" ht="11.25" customHeight="1" x14ac:dyDescent="0.2">
      <c r="A27" s="42"/>
      <c r="B27" s="41" t="s">
        <v>67</v>
      </c>
      <c r="C27" s="40" t="str">
        <f t="shared" si="3"/>
        <v>1L</v>
      </c>
      <c r="D27" s="39" t="str">
        <f t="shared" si="4"/>
        <v>6L</v>
      </c>
      <c r="E27" s="38" t="str">
        <f t="shared" si="0"/>
        <v>JPY1L6L19Y_Quote</v>
      </c>
      <c r="F27" s="38" t="e">
        <f>_xll.qlSimpleQuote(E27,,RateTickValue,Permanent,Trigger,ObjectOverwrite)</f>
        <v>#NUM!</v>
      </c>
      <c r="G27" s="37" t="str">
        <f ca="1">_xll.ohRangeRetrieveError(F27)</f>
        <v>qlSimpleQuote - Cannot create object with ID 'JPY1L6L19Y_Quote' in cell [JPY_Market.xlsx]BasisSwap1MxM!R27C6 because an object with that ID already resides in cell [JPY_Market.xlsx]BasisSwap1MxM!R27C6</v>
      </c>
      <c r="H27" s="36"/>
      <c r="N27" s="79">
        <v>19</v>
      </c>
      <c r="O27" s="175" t="s">
        <v>67</v>
      </c>
      <c r="P27" s="214" t="str">
        <v>1L</v>
      </c>
      <c r="Q27" s="214" t="str">
        <v>6L</v>
      </c>
      <c r="R27" s="212" t="str">
        <f t="shared" si="1"/>
        <v>JPY1L6L19Y</v>
      </c>
      <c r="S27" s="174" t="str">
        <v>JPY1L6L19Y=ICAP</v>
      </c>
      <c r="T27" s="281" t="s">
        <v>190</v>
      </c>
      <c r="U27" s="281" t="s">
        <v>190</v>
      </c>
      <c r="V27" s="281" t="e">
        <f>_xll.qlMidEquivalent(T27,U27)</f>
        <v>#NUM!</v>
      </c>
      <c r="W27" s="169" t="b">
        <f t="shared" si="2"/>
        <v>0</v>
      </c>
      <c r="X27" s="282" t="e">
        <v>#VALUE!</v>
      </c>
      <c r="Y27" s="171"/>
      <c r="Z27" s="279" t="e">
        <v>#VALUE!</v>
      </c>
      <c r="AA27" s="171"/>
      <c r="AB27" s="326" t="e">
        <v>#VALUE!</v>
      </c>
      <c r="AC27" s="168" t="e">
        <f>_xll.qlSimpleQuoteSetValue(F27,AB27/10000,Trigger)</f>
        <v>#VALUE!</v>
      </c>
      <c r="AD27" s="140"/>
    </row>
    <row r="28" spans="1:30" ht="11.25" customHeight="1" x14ac:dyDescent="0.2">
      <c r="A28" s="42"/>
      <c r="B28" s="41" t="s">
        <v>66</v>
      </c>
      <c r="C28" s="40" t="str">
        <f t="shared" si="3"/>
        <v>1L</v>
      </c>
      <c r="D28" s="39" t="str">
        <f t="shared" si="4"/>
        <v>6L</v>
      </c>
      <c r="E28" s="38" t="str">
        <f t="shared" si="0"/>
        <v>JPY1L6L20Y_Quote</v>
      </c>
      <c r="F28" s="38" t="e">
        <f>_xll.qlSimpleQuote(E28,,RateTickValue,Permanent,Trigger,ObjectOverwrite)</f>
        <v>#NUM!</v>
      </c>
      <c r="G28" s="37" t="str">
        <f ca="1">_xll.ohRangeRetrieveError(F28)</f>
        <v>qlSimpleQuote - Cannot create object with ID 'JPY1L6L20Y_Quote' in cell [JPY_Market.xlsx]BasisSwap1MxM!R28C6 because an object with that ID already resides in cell [JPY_Market.xlsx]BasisSwap1MxM!R28C6</v>
      </c>
      <c r="H28" s="36"/>
      <c r="N28" s="79">
        <v>20</v>
      </c>
      <c r="O28" s="175" t="s">
        <v>66</v>
      </c>
      <c r="P28" s="214" t="str">
        <v>1L</v>
      </c>
      <c r="Q28" s="214" t="str">
        <v>6L</v>
      </c>
      <c r="R28" s="212" t="str">
        <f t="shared" si="1"/>
        <v>JPY1L6L20Y</v>
      </c>
      <c r="S28" s="174" t="str">
        <v>JPY1L6L20Y=ICAP</v>
      </c>
      <c r="T28" s="281" t="s">
        <v>190</v>
      </c>
      <c r="U28" s="281" t="s">
        <v>190</v>
      </c>
      <c r="V28" s="281" t="e">
        <f>_xll.qlMidEquivalent(T28,U28)</f>
        <v>#NUM!</v>
      </c>
      <c r="W28" s="169" t="b">
        <f t="shared" si="2"/>
        <v>0</v>
      </c>
      <c r="X28" s="282" t="e">
        <v>#VALUE!</v>
      </c>
      <c r="Y28" s="171"/>
      <c r="Z28" s="279" t="e">
        <v>#VALUE!</v>
      </c>
      <c r="AA28" s="171"/>
      <c r="AB28" s="326" t="e">
        <v>#VALUE!</v>
      </c>
      <c r="AC28" s="168" t="e">
        <f>_xll.qlSimpleQuoteSetValue(F28,AB28/10000,Trigger)</f>
        <v>#VALUE!</v>
      </c>
      <c r="AD28" s="140"/>
    </row>
    <row r="29" spans="1:30" ht="11.25" customHeight="1" x14ac:dyDescent="0.2">
      <c r="A29" s="42"/>
      <c r="B29" s="41" t="s">
        <v>65</v>
      </c>
      <c r="C29" s="40" t="str">
        <f t="shared" si="3"/>
        <v>1L</v>
      </c>
      <c r="D29" s="39" t="str">
        <f t="shared" si="4"/>
        <v>6L</v>
      </c>
      <c r="E29" s="38" t="str">
        <f t="shared" si="0"/>
        <v>JPY1L6L21Y_Quote</v>
      </c>
      <c r="F29" s="38" t="e">
        <f>_xll.qlSimpleQuote(E29,,RateTickValue,Permanent,Trigger,ObjectOverwrite)</f>
        <v>#NUM!</v>
      </c>
      <c r="G29" s="37" t="str">
        <f ca="1">_xll.ohRangeRetrieveError(F29)</f>
        <v>qlSimpleQuote - Cannot create object with ID 'JPY1L6L21Y_Quote' in cell [JPY_Market.xlsx]BasisSwap1MxM!R29C6 because an object with that ID already resides in cell [JPY_Market.xlsx]BasisSwap1MxM!R29C6</v>
      </c>
      <c r="H29" s="36"/>
      <c r="N29" s="79">
        <v>21</v>
      </c>
      <c r="O29" s="175" t="s">
        <v>65</v>
      </c>
      <c r="P29" s="214" t="str">
        <v>1L</v>
      </c>
      <c r="Q29" s="214" t="str">
        <v>6L</v>
      </c>
      <c r="R29" s="212" t="str">
        <f t="shared" si="1"/>
        <v>JPY1L6L21Y</v>
      </c>
      <c r="S29" s="174" t="str">
        <v>JPY1L6L21Y=ICAP</v>
      </c>
      <c r="T29" s="281" t="s">
        <v>190</v>
      </c>
      <c r="U29" s="281" t="s">
        <v>190</v>
      </c>
      <c r="V29" s="281" t="e">
        <f>_xll.qlMidEquivalent(T29,U29)</f>
        <v>#NUM!</v>
      </c>
      <c r="W29" s="169" t="b">
        <f t="shared" si="2"/>
        <v>0</v>
      </c>
      <c r="X29" s="282" t="e">
        <v>#VALUE!</v>
      </c>
      <c r="Y29" s="171"/>
      <c r="Z29" s="279" t="e">
        <v>#VALUE!</v>
      </c>
      <c r="AA29" s="171"/>
      <c r="AB29" s="326" t="e">
        <v>#VALUE!</v>
      </c>
      <c r="AC29" s="168" t="e">
        <f>_xll.qlSimpleQuoteSetValue(F29,AB29/10000,Trigger)</f>
        <v>#VALUE!</v>
      </c>
      <c r="AD29" s="140"/>
    </row>
    <row r="30" spans="1:30" ht="11.25" customHeight="1" x14ac:dyDescent="0.2">
      <c r="A30" s="42"/>
      <c r="B30" s="41" t="s">
        <v>64</v>
      </c>
      <c r="C30" s="40" t="str">
        <f t="shared" si="3"/>
        <v>1L</v>
      </c>
      <c r="D30" s="39" t="str">
        <f t="shared" si="4"/>
        <v>6L</v>
      </c>
      <c r="E30" s="38" t="str">
        <f t="shared" si="0"/>
        <v>JPY1L6L22Y_Quote</v>
      </c>
      <c r="F30" s="38" t="e">
        <f>_xll.qlSimpleQuote(E30,,RateTickValue,Permanent,Trigger,ObjectOverwrite)</f>
        <v>#NUM!</v>
      </c>
      <c r="G30" s="37" t="str">
        <f ca="1">_xll.ohRangeRetrieveError(F30)</f>
        <v>qlSimpleQuote - Cannot create object with ID 'JPY1L6L22Y_Quote' in cell [JPY_Market.xlsx]BasisSwap1MxM!R30C6 because an object with that ID already resides in cell [JPY_Market.xlsx]BasisSwap1MxM!R30C6</v>
      </c>
      <c r="H30" s="36"/>
      <c r="N30" s="79">
        <v>22</v>
      </c>
      <c r="O30" s="175" t="s">
        <v>64</v>
      </c>
      <c r="P30" s="214" t="str">
        <v>1L</v>
      </c>
      <c r="Q30" s="214" t="str">
        <v>6L</v>
      </c>
      <c r="R30" s="212" t="str">
        <f t="shared" si="1"/>
        <v>JPY1L6L22Y</v>
      </c>
      <c r="S30" s="174" t="str">
        <v>JPY1L6L22Y=ICAP</v>
      </c>
      <c r="T30" s="281" t="s">
        <v>190</v>
      </c>
      <c r="U30" s="281" t="s">
        <v>190</v>
      </c>
      <c r="V30" s="281" t="e">
        <f>_xll.qlMidEquivalent(T30,U30)</f>
        <v>#NUM!</v>
      </c>
      <c r="W30" s="169" t="b">
        <f t="shared" si="2"/>
        <v>0</v>
      </c>
      <c r="X30" s="282" t="e">
        <v>#VALUE!</v>
      </c>
      <c r="Y30" s="171"/>
      <c r="Z30" s="279" t="e">
        <v>#VALUE!</v>
      </c>
      <c r="AA30" s="171"/>
      <c r="AB30" s="326" t="e">
        <v>#VALUE!</v>
      </c>
      <c r="AC30" s="168" t="e">
        <f>_xll.qlSimpleQuoteSetValue(F30,AB30/10000,Trigger)</f>
        <v>#VALUE!</v>
      </c>
      <c r="AD30" s="140"/>
    </row>
    <row r="31" spans="1:30" ht="11.25" customHeight="1" x14ac:dyDescent="0.2">
      <c r="A31" s="42"/>
      <c r="B31" s="41" t="s">
        <v>63</v>
      </c>
      <c r="C31" s="40" t="str">
        <f t="shared" si="3"/>
        <v>1L</v>
      </c>
      <c r="D31" s="39" t="str">
        <f t="shared" si="4"/>
        <v>6L</v>
      </c>
      <c r="E31" s="38" t="str">
        <f t="shared" si="0"/>
        <v>JPY1L6L23Y_Quote</v>
      </c>
      <c r="F31" s="38" t="e">
        <f>_xll.qlSimpleQuote(E31,,RateTickValue,Permanent,Trigger,ObjectOverwrite)</f>
        <v>#NUM!</v>
      </c>
      <c r="G31" s="37" t="str">
        <f ca="1">_xll.ohRangeRetrieveError(F31)</f>
        <v>qlSimpleQuote - Cannot create object with ID 'JPY1L6L23Y_Quote' in cell [JPY_Market.xlsx]BasisSwap1MxM!R31C6 because an object with that ID already resides in cell [JPY_Market.xlsx]BasisSwap1MxM!R31C6</v>
      </c>
      <c r="H31" s="36"/>
      <c r="N31" s="79">
        <v>23</v>
      </c>
      <c r="O31" s="175" t="s">
        <v>63</v>
      </c>
      <c r="P31" s="214" t="str">
        <v>1L</v>
      </c>
      <c r="Q31" s="214" t="str">
        <v>6L</v>
      </c>
      <c r="R31" s="212" t="str">
        <f t="shared" si="1"/>
        <v>JPY1L6L23Y</v>
      </c>
      <c r="S31" s="174" t="str">
        <v>JPY1L6L23Y=ICAP</v>
      </c>
      <c r="T31" s="281" t="s">
        <v>190</v>
      </c>
      <c r="U31" s="281" t="s">
        <v>190</v>
      </c>
      <c r="V31" s="281" t="e">
        <f>_xll.qlMidEquivalent(T31,U31)</f>
        <v>#NUM!</v>
      </c>
      <c r="W31" s="169" t="b">
        <f t="shared" si="2"/>
        <v>0</v>
      </c>
      <c r="X31" s="282" t="e">
        <v>#VALUE!</v>
      </c>
      <c r="Y31" s="171"/>
      <c r="Z31" s="279" t="e">
        <v>#VALUE!</v>
      </c>
      <c r="AA31" s="171"/>
      <c r="AB31" s="326" t="e">
        <v>#VALUE!</v>
      </c>
      <c r="AC31" s="168" t="e">
        <f>_xll.qlSimpleQuoteSetValue(F31,AB31/10000,Trigger)</f>
        <v>#VALUE!</v>
      </c>
      <c r="AD31" s="140"/>
    </row>
    <row r="32" spans="1:30" ht="11.25" customHeight="1" x14ac:dyDescent="0.2">
      <c r="A32" s="42"/>
      <c r="B32" s="41" t="s">
        <v>62</v>
      </c>
      <c r="C32" s="40" t="str">
        <f t="shared" si="3"/>
        <v>1L</v>
      </c>
      <c r="D32" s="39" t="str">
        <f t="shared" si="4"/>
        <v>6L</v>
      </c>
      <c r="E32" s="38" t="str">
        <f t="shared" si="0"/>
        <v>JPY1L6L24Y_Quote</v>
      </c>
      <c r="F32" s="38" t="e">
        <f>_xll.qlSimpleQuote(E32,,RateTickValue,Permanent,Trigger,ObjectOverwrite)</f>
        <v>#NUM!</v>
      </c>
      <c r="G32" s="37" t="str">
        <f ca="1">_xll.ohRangeRetrieveError(F32)</f>
        <v>qlSimpleQuote - Cannot create object with ID 'JPY1L6L24Y_Quote' in cell [JPY_Market.xlsx]BasisSwap1MxM!R32C6 because an object with that ID already resides in cell [JPY_Market.xlsx]BasisSwap1MxM!R32C6</v>
      </c>
      <c r="H32" s="36"/>
      <c r="N32" s="79">
        <v>24</v>
      </c>
      <c r="O32" s="175" t="s">
        <v>62</v>
      </c>
      <c r="P32" s="214" t="str">
        <v>1L</v>
      </c>
      <c r="Q32" s="214" t="str">
        <v>6L</v>
      </c>
      <c r="R32" s="212" t="str">
        <f t="shared" si="1"/>
        <v>JPY1L6L24Y</v>
      </c>
      <c r="S32" s="174" t="str">
        <v>JPY1L6L24Y=ICAP</v>
      </c>
      <c r="T32" s="281" t="s">
        <v>190</v>
      </c>
      <c r="U32" s="281" t="s">
        <v>190</v>
      </c>
      <c r="V32" s="281" t="e">
        <f>_xll.qlMidEquivalent(T32,U32)</f>
        <v>#NUM!</v>
      </c>
      <c r="W32" s="169" t="b">
        <f t="shared" si="2"/>
        <v>0</v>
      </c>
      <c r="X32" s="282" t="e">
        <v>#VALUE!</v>
      </c>
      <c r="Y32" s="171"/>
      <c r="Z32" s="279" t="e">
        <v>#VALUE!</v>
      </c>
      <c r="AA32" s="171"/>
      <c r="AB32" s="326" t="e">
        <v>#VALUE!</v>
      </c>
      <c r="AC32" s="168" t="e">
        <f>_xll.qlSimpleQuoteSetValue(F32,AB32/10000,Trigger)</f>
        <v>#VALUE!</v>
      </c>
      <c r="AD32" s="140"/>
    </row>
    <row r="33" spans="1:30" ht="11.25" customHeight="1" x14ac:dyDescent="0.2">
      <c r="A33" s="42"/>
      <c r="B33" s="41" t="s">
        <v>61</v>
      </c>
      <c r="C33" s="40" t="str">
        <f t="shared" si="3"/>
        <v>1L</v>
      </c>
      <c r="D33" s="39" t="str">
        <f t="shared" si="4"/>
        <v>6L</v>
      </c>
      <c r="E33" s="38" t="str">
        <f t="shared" si="0"/>
        <v>JPY1L6L25Y_Quote</v>
      </c>
      <c r="F33" s="38" t="e">
        <f>_xll.qlSimpleQuote(E33,,RateTickValue,Permanent,Trigger,ObjectOverwrite)</f>
        <v>#NUM!</v>
      </c>
      <c r="G33" s="37" t="str">
        <f ca="1">_xll.ohRangeRetrieveError(F33)</f>
        <v>qlSimpleQuote - Cannot create object with ID 'JPY1L6L25Y_Quote' in cell [JPY_Market.xlsx]BasisSwap1MxM!R33C6 because an object with that ID already resides in cell [JPY_Market.xlsx]BasisSwap1MxM!R33C6</v>
      </c>
      <c r="H33" s="36"/>
      <c r="N33" s="79">
        <v>25</v>
      </c>
      <c r="O33" s="175" t="s">
        <v>61</v>
      </c>
      <c r="P33" s="214" t="str">
        <v>1L</v>
      </c>
      <c r="Q33" s="214" t="str">
        <v>6L</v>
      </c>
      <c r="R33" s="212" t="str">
        <f t="shared" si="1"/>
        <v>JPY1L6L25Y</v>
      </c>
      <c r="S33" s="174" t="str">
        <v>JPY1L6L25Y=ICAP</v>
      </c>
      <c r="T33" s="281" t="s">
        <v>190</v>
      </c>
      <c r="U33" s="281" t="s">
        <v>190</v>
      </c>
      <c r="V33" s="281" t="e">
        <f>_xll.qlMidEquivalent(T33,U33)</f>
        <v>#NUM!</v>
      </c>
      <c r="W33" s="169" t="b">
        <f t="shared" si="2"/>
        <v>0</v>
      </c>
      <c r="X33" s="282" t="e">
        <v>#VALUE!</v>
      </c>
      <c r="Y33" s="171"/>
      <c r="Z33" s="279" t="e">
        <v>#VALUE!</v>
      </c>
      <c r="AA33" s="171"/>
      <c r="AB33" s="326" t="e">
        <v>#VALUE!</v>
      </c>
      <c r="AC33" s="168" t="e">
        <f>_xll.qlSimpleQuoteSetValue(F33,AB33/10000,Trigger)</f>
        <v>#VALUE!</v>
      </c>
      <c r="AD33" s="140"/>
    </row>
    <row r="34" spans="1:30" ht="11.25" customHeight="1" x14ac:dyDescent="0.2">
      <c r="A34" s="42"/>
      <c r="B34" s="41" t="s">
        <v>60</v>
      </c>
      <c r="C34" s="40" t="str">
        <f t="shared" si="3"/>
        <v>1L</v>
      </c>
      <c r="D34" s="39" t="str">
        <f t="shared" si="4"/>
        <v>6L</v>
      </c>
      <c r="E34" s="38" t="str">
        <f t="shared" si="0"/>
        <v>JPY1L6L26Y_Quote</v>
      </c>
      <c r="F34" s="38" t="e">
        <f>_xll.qlSimpleQuote(E34,,RateTickValue,Permanent,Trigger,ObjectOverwrite)</f>
        <v>#NUM!</v>
      </c>
      <c r="G34" s="37" t="str">
        <f ca="1">_xll.ohRangeRetrieveError(F34)</f>
        <v>qlSimpleQuote - Cannot create object with ID 'JPY1L6L26Y_Quote' in cell [JPY_Market.xlsx]BasisSwap1MxM!R34C6 because an object with that ID already resides in cell [JPY_Market.xlsx]BasisSwap1MxM!R34C6</v>
      </c>
      <c r="H34" s="36"/>
      <c r="N34" s="79">
        <v>26</v>
      </c>
      <c r="O34" s="175" t="s">
        <v>60</v>
      </c>
      <c r="P34" s="214" t="str">
        <v>1L</v>
      </c>
      <c r="Q34" s="214" t="str">
        <v>6L</v>
      </c>
      <c r="R34" s="212" t="str">
        <f t="shared" si="1"/>
        <v>JPY1L6L26Y</v>
      </c>
      <c r="S34" s="174" t="str">
        <v>JPY1L6L26Y=ICAP</v>
      </c>
      <c r="T34" s="281" t="s">
        <v>190</v>
      </c>
      <c r="U34" s="281" t="s">
        <v>190</v>
      </c>
      <c r="V34" s="281" t="e">
        <f>_xll.qlMidEquivalent(T34,U34)</f>
        <v>#NUM!</v>
      </c>
      <c r="W34" s="169" t="b">
        <f t="shared" si="2"/>
        <v>0</v>
      </c>
      <c r="X34" s="282" t="e">
        <v>#VALUE!</v>
      </c>
      <c r="Y34" s="171"/>
      <c r="Z34" s="279" t="e">
        <v>#VALUE!</v>
      </c>
      <c r="AA34" s="171"/>
      <c r="AB34" s="326" t="e">
        <v>#VALUE!</v>
      </c>
      <c r="AC34" s="168" t="e">
        <f>_xll.qlSimpleQuoteSetValue(F34,AB34/10000,Trigger)</f>
        <v>#VALUE!</v>
      </c>
      <c r="AD34" s="140"/>
    </row>
    <row r="35" spans="1:30" ht="11.25" customHeight="1" x14ac:dyDescent="0.2">
      <c r="A35" s="42"/>
      <c r="B35" s="41" t="s">
        <v>59</v>
      </c>
      <c r="C35" s="40" t="str">
        <f t="shared" si="3"/>
        <v>1L</v>
      </c>
      <c r="D35" s="39" t="str">
        <f t="shared" si="4"/>
        <v>6L</v>
      </c>
      <c r="E35" s="38" t="str">
        <f t="shared" si="0"/>
        <v>JPY1L6L27Y_Quote</v>
      </c>
      <c r="F35" s="38" t="e">
        <f>_xll.qlSimpleQuote(E35,,RateTickValue,Permanent,Trigger,ObjectOverwrite)</f>
        <v>#NUM!</v>
      </c>
      <c r="G35" s="37" t="str">
        <f ca="1">_xll.ohRangeRetrieveError(F35)</f>
        <v>qlSimpleQuote - Cannot create object with ID 'JPY1L6L27Y_Quote' in cell [JPY_Market.xlsx]BasisSwap1MxM!R35C6 because an object with that ID already resides in cell [JPY_Market.xlsx]BasisSwap1MxM!R35C6</v>
      </c>
      <c r="H35" s="36"/>
      <c r="N35" s="79">
        <v>27</v>
      </c>
      <c r="O35" s="175" t="s">
        <v>59</v>
      </c>
      <c r="P35" s="214" t="str">
        <v>1L</v>
      </c>
      <c r="Q35" s="214" t="str">
        <v>6L</v>
      </c>
      <c r="R35" s="212" t="str">
        <f t="shared" si="1"/>
        <v>JPY1L6L27Y</v>
      </c>
      <c r="S35" s="174" t="str">
        <v>JPY1L6L27Y=ICAP</v>
      </c>
      <c r="T35" s="281" t="s">
        <v>190</v>
      </c>
      <c r="U35" s="281" t="s">
        <v>190</v>
      </c>
      <c r="V35" s="281" t="e">
        <f>_xll.qlMidEquivalent(T35,U35)</f>
        <v>#NUM!</v>
      </c>
      <c r="W35" s="169" t="b">
        <f t="shared" si="2"/>
        <v>0</v>
      </c>
      <c r="X35" s="282" t="e">
        <v>#VALUE!</v>
      </c>
      <c r="Y35" s="171"/>
      <c r="Z35" s="279" t="e">
        <v>#VALUE!</v>
      </c>
      <c r="AA35" s="171"/>
      <c r="AB35" s="326" t="e">
        <v>#VALUE!</v>
      </c>
      <c r="AC35" s="168" t="e">
        <f>_xll.qlSimpleQuoteSetValue(F35,AB35/10000,Trigger)</f>
        <v>#VALUE!</v>
      </c>
      <c r="AD35" s="140"/>
    </row>
    <row r="36" spans="1:30" ht="11.25" customHeight="1" x14ac:dyDescent="0.2">
      <c r="A36" s="42"/>
      <c r="B36" s="41" t="s">
        <v>58</v>
      </c>
      <c r="C36" s="40" t="str">
        <f t="shared" si="3"/>
        <v>1L</v>
      </c>
      <c r="D36" s="39" t="str">
        <f t="shared" si="4"/>
        <v>6L</v>
      </c>
      <c r="E36" s="38" t="str">
        <f t="shared" si="0"/>
        <v>JPY1L6L28Y_Quote</v>
      </c>
      <c r="F36" s="38" t="e">
        <f>_xll.qlSimpleQuote(E36,,RateTickValue,Permanent,Trigger,ObjectOverwrite)</f>
        <v>#NUM!</v>
      </c>
      <c r="G36" s="37" t="str">
        <f ca="1">_xll.ohRangeRetrieveError(F36)</f>
        <v>qlSimpleQuote - Cannot create object with ID 'JPY1L6L28Y_Quote' in cell [JPY_Market.xlsx]BasisSwap1MxM!R36C6 because an object with that ID already resides in cell [JPY_Market.xlsx]BasisSwap1MxM!R36C6</v>
      </c>
      <c r="H36" s="36"/>
      <c r="N36" s="79">
        <v>28</v>
      </c>
      <c r="O36" s="175" t="s">
        <v>58</v>
      </c>
      <c r="P36" s="214" t="str">
        <v>1L</v>
      </c>
      <c r="Q36" s="214" t="str">
        <v>6L</v>
      </c>
      <c r="R36" s="212" t="str">
        <f t="shared" si="1"/>
        <v>JPY1L6L28Y</v>
      </c>
      <c r="S36" s="174" t="str">
        <v>JPY1L6L28Y=ICAP</v>
      </c>
      <c r="T36" s="281" t="s">
        <v>190</v>
      </c>
      <c r="U36" s="281" t="s">
        <v>190</v>
      </c>
      <c r="V36" s="281" t="e">
        <f>_xll.qlMidEquivalent(T36,U36)</f>
        <v>#NUM!</v>
      </c>
      <c r="W36" s="169" t="b">
        <f t="shared" si="2"/>
        <v>0</v>
      </c>
      <c r="X36" s="282" t="e">
        <v>#VALUE!</v>
      </c>
      <c r="Y36" s="171"/>
      <c r="Z36" s="279" t="e">
        <v>#VALUE!</v>
      </c>
      <c r="AA36" s="171"/>
      <c r="AB36" s="326" t="e">
        <v>#VALUE!</v>
      </c>
      <c r="AC36" s="168" t="e">
        <f>_xll.qlSimpleQuoteSetValue(F36,AB36/10000,Trigger)</f>
        <v>#VALUE!</v>
      </c>
      <c r="AD36" s="140"/>
    </row>
    <row r="37" spans="1:30" ht="11.25" customHeight="1" x14ac:dyDescent="0.2">
      <c r="A37" s="42"/>
      <c r="B37" s="41" t="s">
        <v>57</v>
      </c>
      <c r="C37" s="40" t="str">
        <f t="shared" si="3"/>
        <v>1L</v>
      </c>
      <c r="D37" s="39" t="str">
        <f t="shared" si="4"/>
        <v>6L</v>
      </c>
      <c r="E37" s="38" t="str">
        <f t="shared" si="0"/>
        <v>JPY1L6L29Y_Quote</v>
      </c>
      <c r="F37" s="38" t="e">
        <f>_xll.qlSimpleQuote(E37,,RateTickValue,Permanent,Trigger,ObjectOverwrite)</f>
        <v>#NUM!</v>
      </c>
      <c r="G37" s="37" t="str">
        <f ca="1">_xll.ohRangeRetrieveError(F37)</f>
        <v>qlSimpleQuote - Cannot create object with ID 'JPY1L6L29Y_Quote' in cell [JPY_Market.xlsx]BasisSwap1MxM!R37C6 because an object with that ID already resides in cell [JPY_Market.xlsx]BasisSwap1MxM!R37C6</v>
      </c>
      <c r="H37" s="36"/>
      <c r="N37" s="79">
        <v>29</v>
      </c>
      <c r="O37" s="175" t="s">
        <v>57</v>
      </c>
      <c r="P37" s="214" t="str">
        <v>1L</v>
      </c>
      <c r="Q37" s="214" t="str">
        <v>6L</v>
      </c>
      <c r="R37" s="212" t="str">
        <f t="shared" si="1"/>
        <v>JPY1L6L29Y</v>
      </c>
      <c r="S37" s="174" t="str">
        <v>JPY1L6L29Y=ICAP</v>
      </c>
      <c r="T37" s="281" t="s">
        <v>190</v>
      </c>
      <c r="U37" s="281" t="s">
        <v>190</v>
      </c>
      <c r="V37" s="281" t="e">
        <f>_xll.qlMidEquivalent(T37,U37)</f>
        <v>#NUM!</v>
      </c>
      <c r="W37" s="169" t="b">
        <f t="shared" si="2"/>
        <v>0</v>
      </c>
      <c r="X37" s="282" t="e">
        <v>#VALUE!</v>
      </c>
      <c r="Y37" s="171"/>
      <c r="Z37" s="279" t="e">
        <v>#VALUE!</v>
      </c>
      <c r="AA37" s="171"/>
      <c r="AB37" s="326" t="e">
        <v>#VALUE!</v>
      </c>
      <c r="AC37" s="168" t="e">
        <f>_xll.qlSimpleQuoteSetValue(F37,AB37/10000,Trigger)</f>
        <v>#VALUE!</v>
      </c>
      <c r="AD37" s="140"/>
    </row>
    <row r="38" spans="1:30" ht="11.25" customHeight="1" x14ac:dyDescent="0.2">
      <c r="A38" s="42"/>
      <c r="B38" s="41" t="s">
        <v>56</v>
      </c>
      <c r="C38" s="40" t="str">
        <f t="shared" si="3"/>
        <v>1L</v>
      </c>
      <c r="D38" s="39" t="str">
        <f t="shared" si="4"/>
        <v>6L</v>
      </c>
      <c r="E38" s="38" t="str">
        <f t="shared" si="0"/>
        <v>JPY1L6L30Y_Quote</v>
      </c>
      <c r="F38" s="38" t="e">
        <f>_xll.qlSimpleQuote(E38,,RateTickValue,Permanent,Trigger,ObjectOverwrite)</f>
        <v>#NUM!</v>
      </c>
      <c r="G38" s="37" t="str">
        <f ca="1">_xll.ohRangeRetrieveError(F38)</f>
        <v>qlSimpleQuote - Cannot create object with ID 'JPY1L6L30Y_Quote' in cell [JPY_Market.xlsx]BasisSwap1MxM!R38C6 because an object with that ID already resides in cell [JPY_Market.xlsx]BasisSwap1MxM!R38C6</v>
      </c>
      <c r="H38" s="36"/>
      <c r="N38" s="79">
        <v>30</v>
      </c>
      <c r="O38" s="175" t="s">
        <v>56</v>
      </c>
      <c r="P38" s="214" t="str">
        <v>1L</v>
      </c>
      <c r="Q38" s="214" t="str">
        <v>6L</v>
      </c>
      <c r="R38" s="212" t="str">
        <f t="shared" si="1"/>
        <v>JPY1L6L30Y</v>
      </c>
      <c r="S38" s="174" t="str">
        <v>JPY1L6L30Y=ICAP</v>
      </c>
      <c r="T38" s="281" t="s">
        <v>190</v>
      </c>
      <c r="U38" s="281" t="s">
        <v>190</v>
      </c>
      <c r="V38" s="281" t="e">
        <f>_xll.qlMidEquivalent(T38,U38)</f>
        <v>#NUM!</v>
      </c>
      <c r="W38" s="169" t="b">
        <f t="shared" si="2"/>
        <v>0</v>
      </c>
      <c r="X38" s="282" t="e">
        <v>#VALUE!</v>
      </c>
      <c r="Y38" s="171"/>
      <c r="Z38" s="279" t="e">
        <v>#VALUE!</v>
      </c>
      <c r="AA38" s="171"/>
      <c r="AB38" s="326" t="e">
        <v>#VALUE!</v>
      </c>
      <c r="AC38" s="168" t="e">
        <f>_xll.qlSimpleQuoteSetValue(F38,AB38/10000,Trigger)</f>
        <v>#VALUE!</v>
      </c>
      <c r="AD38" s="140"/>
    </row>
    <row r="39" spans="1:30" ht="11.25" customHeight="1" x14ac:dyDescent="0.2">
      <c r="A39" s="42"/>
      <c r="B39" s="41" t="s">
        <v>51</v>
      </c>
      <c r="C39" s="40" t="str">
        <f t="shared" si="3"/>
        <v>1L</v>
      </c>
      <c r="D39" s="39" t="str">
        <f t="shared" si="4"/>
        <v>6L</v>
      </c>
      <c r="E39" s="38" t="str">
        <f t="shared" si="0"/>
        <v>JPY1L6L35Y_Quote</v>
      </c>
      <c r="F39" s="38" t="e">
        <f>_xll.qlSimpleQuote(E39,,RateTickValue,Permanent,Trigger,ObjectOverwrite)</f>
        <v>#NUM!</v>
      </c>
      <c r="G39" s="37" t="str">
        <f ca="1">_xll.ohRangeRetrieveError(F39)</f>
        <v>qlSimpleQuote - Cannot create object with ID 'JPY1L6L35Y_Quote' in cell [JPY_Market.xlsx]BasisSwap1MxM!R39C6 because an object with that ID already resides in cell [JPY_Market.xlsx]BasisSwap1MxM!R39C6</v>
      </c>
      <c r="H39" s="36"/>
      <c r="N39" s="79">
        <v>35</v>
      </c>
      <c r="O39" s="175" t="s">
        <v>51</v>
      </c>
      <c r="P39" s="214" t="str">
        <v>1L</v>
      </c>
      <c r="Q39" s="214" t="str">
        <v>6L</v>
      </c>
      <c r="R39" s="212" t="str">
        <f t="shared" si="1"/>
        <v>JPY1L6L35Y</v>
      </c>
      <c r="S39" s="174" t="str">
        <v>JPY1L6L35Y=ICAP</v>
      </c>
      <c r="T39" s="281" t="s">
        <v>190</v>
      </c>
      <c r="U39" s="281" t="s">
        <v>190</v>
      </c>
      <c r="V39" s="281" t="e">
        <f>_xll.qlMidEquivalent(T39,U39)</f>
        <v>#NUM!</v>
      </c>
      <c r="W39" s="169" t="b">
        <f t="shared" si="2"/>
        <v>0</v>
      </c>
      <c r="X39" s="280" t="e">
        <f>X38</f>
        <v>#VALUE!</v>
      </c>
      <c r="Y39" s="171"/>
      <c r="Z39" s="279" t="e">
        <v>#VALUE!</v>
      </c>
      <c r="AA39" s="171"/>
      <c r="AB39" s="326" t="e">
        <v>#VALUE!</v>
      </c>
      <c r="AC39" s="168" t="e">
        <f>_xll.qlSimpleQuoteSetValue(F39,AB39/10000,Trigger)</f>
        <v>#VALUE!</v>
      </c>
      <c r="AD39" s="140"/>
    </row>
    <row r="40" spans="1:30" ht="11.25" customHeight="1" x14ac:dyDescent="0.2">
      <c r="A40" s="42"/>
      <c r="B40" s="41" t="s">
        <v>46</v>
      </c>
      <c r="C40" s="40" t="str">
        <f t="shared" si="3"/>
        <v>1L</v>
      </c>
      <c r="D40" s="39" t="str">
        <f t="shared" si="4"/>
        <v>6L</v>
      </c>
      <c r="E40" s="38" t="str">
        <f t="shared" si="0"/>
        <v>JPY1L6L40Y_Quote</v>
      </c>
      <c r="F40" s="38" t="e">
        <f>_xll.qlSimpleQuote(E40,,RateTickValue,Permanent,Trigger,ObjectOverwrite)</f>
        <v>#NUM!</v>
      </c>
      <c r="G40" s="37" t="str">
        <f ca="1">_xll.ohRangeRetrieveError(F40)</f>
        <v>qlSimpleQuote - Cannot create object with ID 'JPY1L6L40Y_Quote' in cell [JPY_Market.xlsx]BasisSwap1MxM!R40C6 because an object with that ID already resides in cell [JPY_Market.xlsx]BasisSwap1MxM!R40C6</v>
      </c>
      <c r="H40" s="36"/>
      <c r="N40" s="79">
        <v>40</v>
      </c>
      <c r="O40" s="175" t="s">
        <v>46</v>
      </c>
      <c r="P40" s="214" t="str">
        <v>1L</v>
      </c>
      <c r="Q40" s="214" t="str">
        <v>6L</v>
      </c>
      <c r="R40" s="212" t="str">
        <f t="shared" si="1"/>
        <v>JPY1L6L40Y</v>
      </c>
      <c r="S40" s="174" t="str">
        <v>JPY1L6L40Y=ICAP</v>
      </c>
      <c r="T40" s="281" t="s">
        <v>190</v>
      </c>
      <c r="U40" s="281" t="s">
        <v>190</v>
      </c>
      <c r="V40" s="281" t="e">
        <f>_xll.qlMidEquivalent(T40,U40)</f>
        <v>#NUM!</v>
      </c>
      <c r="W40" s="169" t="b">
        <f t="shared" si="2"/>
        <v>0</v>
      </c>
      <c r="X40" s="280" t="e">
        <f>X39</f>
        <v>#VALUE!</v>
      </c>
      <c r="Y40" s="171"/>
      <c r="Z40" s="279" t="e">
        <v>#VALUE!</v>
      </c>
      <c r="AA40" s="171"/>
      <c r="AB40" s="326" t="e">
        <v>#VALUE!</v>
      </c>
      <c r="AC40" s="168" t="e">
        <f>_xll.qlSimpleQuoteSetValue(F40,AB40/10000,Trigger)</f>
        <v>#VALUE!</v>
      </c>
      <c r="AD40" s="140"/>
    </row>
    <row r="41" spans="1:30" ht="11.25" customHeight="1" x14ac:dyDescent="0.2">
      <c r="A41" s="42"/>
      <c r="B41" s="41" t="s">
        <v>36</v>
      </c>
      <c r="C41" s="40" t="str">
        <f t="shared" si="3"/>
        <v>1L</v>
      </c>
      <c r="D41" s="39" t="str">
        <f t="shared" si="4"/>
        <v>6L</v>
      </c>
      <c r="E41" s="38" t="str">
        <f t="shared" si="0"/>
        <v>JPY1L6L50Y_Quote</v>
      </c>
      <c r="F41" s="38" t="e">
        <f>_xll.qlSimpleQuote(E41,,RateTickValue,Permanent,Trigger,ObjectOverwrite)</f>
        <v>#NUM!</v>
      </c>
      <c r="G41" s="37" t="str">
        <f ca="1">_xll.ohRangeRetrieveError(F41)</f>
        <v>qlSimpleQuote - Cannot create object with ID 'JPY1L6L50Y_Quote' in cell [JPY_Market.xlsx]BasisSwap1MxM!R41C6 because an object with that ID already resides in cell [JPY_Market.xlsx]BasisSwap1MxM!R41C6</v>
      </c>
      <c r="H41" s="36"/>
      <c r="N41" s="79">
        <v>50</v>
      </c>
      <c r="O41" s="175" t="s">
        <v>36</v>
      </c>
      <c r="P41" s="214" t="str">
        <v>1L</v>
      </c>
      <c r="Q41" s="214" t="str">
        <v>6L</v>
      </c>
      <c r="R41" s="212" t="str">
        <f t="shared" si="1"/>
        <v>JPY1L6L50Y</v>
      </c>
      <c r="S41" s="174" t="str">
        <v>JPY1L6L50Y=ICAP</v>
      </c>
      <c r="T41" s="281" t="s">
        <v>190</v>
      </c>
      <c r="U41" s="281" t="s">
        <v>190</v>
      </c>
      <c r="V41" s="281" t="e">
        <f>_xll.qlMidEquivalent(T41,U41)</f>
        <v>#NUM!</v>
      </c>
      <c r="W41" s="169" t="b">
        <f t="shared" si="2"/>
        <v>0</v>
      </c>
      <c r="X41" s="280" t="e">
        <f>X40</f>
        <v>#VALUE!</v>
      </c>
      <c r="Y41" s="171"/>
      <c r="Z41" s="279" t="e">
        <v>#VALUE!</v>
      </c>
      <c r="AA41" s="171"/>
      <c r="AB41" s="326" t="e">
        <v>#VALUE!</v>
      </c>
      <c r="AC41" s="168" t="e">
        <f>_xll.qlSimpleQuoteSetValue(F41,AB41/10000,Trigger)</f>
        <v>#VALUE!</v>
      </c>
      <c r="AD41" s="140"/>
    </row>
    <row r="42" spans="1:30" ht="11.25" customHeight="1" x14ac:dyDescent="0.2">
      <c r="A42" s="42"/>
      <c r="B42" s="41" t="s">
        <v>26</v>
      </c>
      <c r="C42" s="40" t="str">
        <f t="shared" si="3"/>
        <v>1L</v>
      </c>
      <c r="D42" s="39" t="str">
        <f t="shared" si="4"/>
        <v>6L</v>
      </c>
      <c r="E42" s="38" t="str">
        <f t="shared" si="0"/>
        <v>JPY1L6L60Y_Quote</v>
      </c>
      <c r="F42" s="38" t="e">
        <f>_xll.qlSimpleQuote(E42,,RateTickValue,Permanent,Trigger,ObjectOverwrite)</f>
        <v>#NUM!</v>
      </c>
      <c r="G42" s="37" t="str">
        <f ca="1">_xll.ohRangeRetrieveError(F42)</f>
        <v>qlSimpleQuote - Cannot create object with ID 'JPY1L6L60Y_Quote' in cell [JPY_Market.xlsx]BasisSwap1MxM!R42C6 because an object with that ID already resides in cell [JPY_Market.xlsx]BasisSwap1MxM!R42C6</v>
      </c>
      <c r="H42" s="36"/>
      <c r="N42" s="79">
        <v>60</v>
      </c>
      <c r="O42" s="186" t="s">
        <v>26</v>
      </c>
      <c r="P42" s="210" t="str">
        <v>1L</v>
      </c>
      <c r="Q42" s="210" t="str">
        <v>6L</v>
      </c>
      <c r="R42" s="208" t="str">
        <f t="shared" si="1"/>
        <v>JPY1L6L60Y</v>
      </c>
      <c r="S42" s="185" t="str">
        <v>JPY1L6L60Y=ICAP</v>
      </c>
      <c r="T42" s="278" t="s">
        <v>190</v>
      </c>
      <c r="U42" s="278" t="s">
        <v>190</v>
      </c>
      <c r="V42" s="278" t="e">
        <f>_xll.qlMidEquivalent(T42,U42)</f>
        <v>#NUM!</v>
      </c>
      <c r="W42" s="182" t="b">
        <f t="shared" si="2"/>
        <v>0</v>
      </c>
      <c r="X42" s="277" t="e">
        <f>X41</f>
        <v>#VALUE!</v>
      </c>
      <c r="Y42" s="171"/>
      <c r="Z42" s="276" t="e">
        <v>#VALUE!</v>
      </c>
      <c r="AA42" s="171"/>
      <c r="AB42" s="327" t="e">
        <v>#VALUE!</v>
      </c>
      <c r="AC42" s="181" t="e">
        <f>_xll.qlSimpleQuoteSetValue(F42,AB42/10000,Trigger)</f>
        <v>#VALUE!</v>
      </c>
      <c r="AD42" s="140"/>
    </row>
    <row r="43" spans="1:30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/>
  </sheetViews>
  <sheetFormatPr defaultRowHeight="12.75" x14ac:dyDescent="0.2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 x14ac:dyDescent="0.2">
      <c r="N1" s="222"/>
      <c r="O1" s="125"/>
      <c r="P1" s="125"/>
      <c r="Q1" s="125"/>
      <c r="R1" s="125"/>
      <c r="S1" s="125" t="s">
        <v>232</v>
      </c>
      <c r="T1" s="125"/>
      <c r="U1" s="125"/>
      <c r="V1" s="125"/>
      <c r="W1" s="125"/>
      <c r="X1" s="125"/>
      <c r="Y1" s="125"/>
      <c r="Z1" s="125"/>
      <c r="AA1" s="125"/>
      <c r="AB1" s="125"/>
      <c r="AC1" s="122"/>
      <c r="AD1" s="4"/>
      <c r="AE1" s="4"/>
      <c r="AF1" s="4"/>
      <c r="AG1" s="4"/>
      <c r="AH1" s="4"/>
      <c r="AI1" s="4"/>
    </row>
    <row r="2" spans="1:35" x14ac:dyDescent="0.2">
      <c r="N2" s="203"/>
      <c r="O2" s="87"/>
      <c r="P2" s="171"/>
      <c r="Q2" s="171"/>
      <c r="R2" s="171"/>
      <c r="S2" s="94" t="str">
        <f>[0]!Contributor</f>
        <v>ICAP</v>
      </c>
      <c r="T2" s="171"/>
      <c r="U2" s="171"/>
      <c r="V2" s="171"/>
      <c r="W2" s="171"/>
      <c r="X2" s="171"/>
      <c r="Y2" s="171"/>
      <c r="Z2" s="171"/>
      <c r="AA2" s="171"/>
      <c r="AB2" s="87"/>
      <c r="AC2" s="12"/>
      <c r="AD2" s="4"/>
      <c r="AE2" s="4"/>
      <c r="AF2" s="4"/>
      <c r="AG2" s="4"/>
      <c r="AH2" s="4"/>
      <c r="AI2" s="4"/>
    </row>
    <row r="3" spans="1:35" x14ac:dyDescent="0.2">
      <c r="A3" s="63"/>
      <c r="B3" s="60"/>
      <c r="C3" s="60"/>
      <c r="D3" s="60"/>
      <c r="E3" s="61"/>
      <c r="F3" s="62"/>
      <c r="G3" s="61"/>
      <c r="H3" s="57"/>
      <c r="N3" s="79"/>
      <c r="O3" s="171"/>
      <c r="P3" s="87"/>
      <c r="Q3" s="87"/>
      <c r="R3" s="87"/>
      <c r="S3" s="87"/>
      <c r="T3" s="87"/>
      <c r="U3" s="87"/>
      <c r="V3" s="87"/>
      <c r="W3" s="87"/>
      <c r="X3" s="171"/>
      <c r="Y3" s="171"/>
      <c r="Z3" s="171"/>
      <c r="AA3" s="87"/>
      <c r="AB3" s="200">
        <f>_xll.ohTrigger(AB5:AB42)</f>
        <v>2</v>
      </c>
      <c r="AC3" s="140"/>
      <c r="AD3" s="4"/>
      <c r="AE3" s="4"/>
      <c r="AF3" s="4"/>
      <c r="AG3" s="4"/>
      <c r="AH3" s="4"/>
      <c r="AI3" s="4"/>
    </row>
    <row r="4" spans="1:35" ht="21" customHeight="1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JPY_010_Sw3L6L.xml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11:05:36</v>
      </c>
      <c r="T4" s="220" t="s">
        <v>178</v>
      </c>
      <c r="U4" s="220" t="s">
        <v>177</v>
      </c>
      <c r="V4" s="220" t="s">
        <v>231</v>
      </c>
      <c r="W4" s="199"/>
      <c r="X4" s="171"/>
      <c r="Y4" s="198" t="s">
        <v>208</v>
      </c>
      <c r="Z4" s="171"/>
      <c r="AA4" s="324" t="s">
        <v>206</v>
      </c>
      <c r="AB4" s="56" t="s">
        <v>205</v>
      </c>
      <c r="AC4" s="140"/>
      <c r="AD4" s="4"/>
      <c r="AE4" s="4"/>
      <c r="AF4" s="4"/>
      <c r="AG4" s="4"/>
      <c r="AH4" s="4"/>
      <c r="AI4" s="219"/>
    </row>
    <row r="5" spans="1:35" ht="11.25" customHeight="1" x14ac:dyDescent="0.2">
      <c r="A5" s="42"/>
      <c r="B5" s="52" t="s">
        <v>14</v>
      </c>
      <c r="C5" s="40" t="str">
        <f>VLOOKUP(Currency,$J$10:$L$14,2)</f>
        <v>3L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JPY3L6L6M_Quote</v>
      </c>
      <c r="F5" s="38" t="e">
        <f>_xll.qlSimpleQuote(E5,,RateTickValue,Permanent,Trigger,ObjectOverwrite)</f>
        <v>#NUM!</v>
      </c>
      <c r="G5" s="37" t="str">
        <f ca="1">_xll.ohRangeRetrieveError(F5)</f>
        <v>qlSimpleQuote - Cannot create object with ID 'JPY3L6L6M_Quote' in cell [JPY_Market.xlsx]BasisSwap3M6M!R5C6 because an object with that ID already resides in cell [JPY_Market.xlsx]BasisSwap3M6M!R5C6</v>
      </c>
      <c r="H5" s="36"/>
      <c r="N5" s="283"/>
      <c r="O5" s="175" t="s">
        <v>14</v>
      </c>
      <c r="P5" s="214" t="str">
        <f t="array" ref="P5:P42">VLOOKUP(Currency,Conventions,2)</f>
        <v>3L</v>
      </c>
      <c r="Q5" s="214" t="str">
        <f t="array" ref="Q5:Q42">VLOOKUP(Currency,Conventions,3)</f>
        <v>6L</v>
      </c>
      <c r="R5" s="212" t="str">
        <f t="shared" ref="R5:R42" si="1">Currency&amp;$P5&amp;$Q5&amp;$O5</f>
        <v>JPY3L6L6M</v>
      </c>
      <c r="S5" s="174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81" t="s">
        <v>190</v>
      </c>
      <c r="U5" s="281" t="s">
        <v>190</v>
      </c>
      <c r="V5" s="281" t="e">
        <f>_xll.qlMidEquivalent(T5,U5)</f>
        <v>#NUM!</v>
      </c>
      <c r="W5" s="173" t="b">
        <f t="shared" ref="W5:W42" si="2">IF(ISNUMBER(V5),TRUE,FALSE)</f>
        <v>0</v>
      </c>
      <c r="X5" s="171"/>
      <c r="Y5" s="279" t="e">
        <v>#NUM!</v>
      </c>
      <c r="Z5" s="171"/>
      <c r="AA5" s="326" t="e">
        <f t="array" ref="AA5:AA42">QuoteLive</f>
        <v>#NUM!</v>
      </c>
      <c r="AB5" s="168" t="e">
        <f>_xll.qlSimpleQuoteSetValue(F5,AA5/10000,Trigger)</f>
        <v>#VALUE!</v>
      </c>
      <c r="AC5" s="140"/>
      <c r="AD5" s="4"/>
      <c r="AE5" s="51" t="s">
        <v>103</v>
      </c>
      <c r="AF5" s="50" t="s">
        <v>96</v>
      </c>
      <c r="AG5" s="49" t="s">
        <v>97</v>
      </c>
      <c r="AH5" s="4"/>
      <c r="AI5" s="275"/>
    </row>
    <row r="6" spans="1:35" ht="11.25" customHeight="1" x14ac:dyDescent="0.2">
      <c r="A6" s="42"/>
      <c r="B6" s="52" t="s">
        <v>8</v>
      </c>
      <c r="C6" s="40" t="str">
        <f t="shared" ref="C6:C42" si="3">C5</f>
        <v>3L</v>
      </c>
      <c r="D6" s="39" t="str">
        <f t="shared" ref="D6:D42" si="4">D5</f>
        <v>6L</v>
      </c>
      <c r="E6" s="38" t="str">
        <f t="shared" si="0"/>
        <v>JPY3L6L1Y_Quote</v>
      </c>
      <c r="F6" s="38" t="e">
        <f>_xll.qlSimpleQuote(E6,,RateTickValue,Permanent,Trigger,ObjectOverwrite)</f>
        <v>#NUM!</v>
      </c>
      <c r="G6" s="37" t="str">
        <f ca="1">_xll.ohRangeRetrieveError(F6)</f>
        <v>qlSimpleQuote - Cannot create object with ID 'JPY3L6L1Y_Quote' in cell [JPY_Market.xlsx]BasisSwap3M6M!R6C6 because an object with that ID already resides in cell [JPY_Market.xlsx]BasisSwap3M6M!R6C6</v>
      </c>
      <c r="H6" s="36"/>
      <c r="N6" s="283"/>
      <c r="O6" s="175" t="s">
        <v>8</v>
      </c>
      <c r="P6" s="214" t="str">
        <v>3L</v>
      </c>
      <c r="Q6" s="214" t="str">
        <v>6L</v>
      </c>
      <c r="R6" s="212" t="str">
        <f t="shared" si="1"/>
        <v>JPY3L6L1Y</v>
      </c>
      <c r="S6" s="174" t="str">
        <v>JPY3L6L1Y=ICAP</v>
      </c>
      <c r="T6" s="281">
        <v>2.25</v>
      </c>
      <c r="U6" s="281">
        <v>4.25</v>
      </c>
      <c r="V6" s="281">
        <f>_xll.qlMidEquivalent(T6,U6)</f>
        <v>3.25</v>
      </c>
      <c r="W6" s="173" t="b">
        <f t="shared" si="2"/>
        <v>1</v>
      </c>
      <c r="X6" s="171"/>
      <c r="Y6" s="279">
        <v>4.5</v>
      </c>
      <c r="Z6" s="171"/>
      <c r="AA6" s="326">
        <v>3.25</v>
      </c>
      <c r="AB6" s="168" t="e">
        <f>_xll.qlSimpleQuoteSetValue(F6,AA6/10000,Trigger)</f>
        <v>#VALUE!</v>
      </c>
      <c r="AC6" s="140"/>
      <c r="AD6" s="4"/>
      <c r="AE6" s="48" t="s">
        <v>102</v>
      </c>
      <c r="AF6" s="47" t="s">
        <v>108</v>
      </c>
      <c r="AG6" s="46" t="s">
        <v>100</v>
      </c>
      <c r="AH6" s="4"/>
      <c r="AI6" s="275"/>
    </row>
    <row r="7" spans="1:35" ht="11.25" customHeight="1" x14ac:dyDescent="0.2">
      <c r="A7" s="42"/>
      <c r="B7" s="52" t="s">
        <v>106</v>
      </c>
      <c r="C7" s="40" t="str">
        <f t="shared" si="3"/>
        <v>3L</v>
      </c>
      <c r="D7" s="39" t="str">
        <f t="shared" si="4"/>
        <v>6L</v>
      </c>
      <c r="E7" s="38" t="str">
        <f t="shared" si="0"/>
        <v>JPY3L6L15M_Quote</v>
      </c>
      <c r="F7" s="38" t="e">
        <f>_xll.qlSimpleQuote(E7,,RateTickValue,Permanent,Trigger,ObjectOverwrite)</f>
        <v>#NUM!</v>
      </c>
      <c r="G7" s="37" t="str">
        <f ca="1">_xll.ohRangeRetrieveError(F7)</f>
        <v>qlSimpleQuote - Cannot create object with ID 'JPY3L6L15M_Quote' in cell [JPY_Market.xlsx]BasisSwap3M6M!R7C6 because an object with that ID already resides in cell [JPY_Market.xlsx]BasisSwap3M6M!R7C6</v>
      </c>
      <c r="H7" s="36"/>
      <c r="N7" s="283"/>
      <c r="O7" s="175" t="s">
        <v>106</v>
      </c>
      <c r="P7" s="214" t="str">
        <v>3L</v>
      </c>
      <c r="Q7" s="214" t="str">
        <v>6L</v>
      </c>
      <c r="R7" s="212" t="str">
        <f t="shared" si="1"/>
        <v>JPY3L6L15M</v>
      </c>
      <c r="S7" s="174" t="str">
        <v>JPY3L6L15M=ICAP</v>
      </c>
      <c r="T7" s="281" t="s">
        <v>190</v>
      </c>
      <c r="U7" s="281" t="s">
        <v>190</v>
      </c>
      <c r="V7" s="281" t="e">
        <f>_xll.qlMidEquivalent(T7,U7)</f>
        <v>#NUM!</v>
      </c>
      <c r="W7" s="173" t="b">
        <f t="shared" si="2"/>
        <v>0</v>
      </c>
      <c r="X7" s="171"/>
      <c r="Y7" s="279" t="e">
        <v>#NUM!</v>
      </c>
      <c r="Z7" s="171"/>
      <c r="AA7" s="326" t="e">
        <v>#NUM!</v>
      </c>
      <c r="AB7" s="168" t="e">
        <f>_xll.qlSimpleQuoteSetValue(F7,AA7/10000,Trigger)</f>
        <v>#VALUE!</v>
      </c>
      <c r="AC7" s="140"/>
      <c r="AD7" s="4"/>
      <c r="AE7" s="48" t="s">
        <v>99</v>
      </c>
      <c r="AF7" s="47" t="s">
        <v>96</v>
      </c>
      <c r="AG7" s="46" t="s">
        <v>97</v>
      </c>
      <c r="AH7" s="4"/>
      <c r="AI7" s="275"/>
    </row>
    <row r="8" spans="1:35" ht="11.25" customHeight="1" x14ac:dyDescent="0.2">
      <c r="A8" s="42"/>
      <c r="B8" s="52" t="s">
        <v>105</v>
      </c>
      <c r="C8" s="40" t="str">
        <f t="shared" si="3"/>
        <v>3L</v>
      </c>
      <c r="D8" s="39" t="str">
        <f t="shared" si="4"/>
        <v>6L</v>
      </c>
      <c r="E8" s="38" t="str">
        <f t="shared" si="0"/>
        <v>JPY3L6L18M_Quote</v>
      </c>
      <c r="F8" s="38" t="e">
        <f>_xll.qlSimpleQuote(E8,,RateTickValue,Permanent,Trigger,ObjectOverwrite)</f>
        <v>#NUM!</v>
      </c>
      <c r="G8" s="37" t="str">
        <f ca="1">_xll.ohRangeRetrieveError(F8)</f>
        <v>qlSimpleQuote - Cannot create object with ID 'JPY3L6L18M_Quote' in cell [JPY_Market.xlsx]BasisSwap3M6M!R8C6 because an object with that ID already resides in cell [JPY_Market.xlsx]BasisSwap3M6M!R8C6</v>
      </c>
      <c r="H8" s="36"/>
      <c r="N8" s="283"/>
      <c r="O8" s="175" t="s">
        <v>105</v>
      </c>
      <c r="P8" s="214" t="str">
        <v>3L</v>
      </c>
      <c r="Q8" s="214" t="str">
        <v>6L</v>
      </c>
      <c r="R8" s="212" t="str">
        <f t="shared" si="1"/>
        <v>JPY3L6L18M</v>
      </c>
      <c r="S8" s="174" t="str">
        <v>JPY3L6L18M=ICAP</v>
      </c>
      <c r="T8" s="281" t="s">
        <v>190</v>
      </c>
      <c r="U8" s="281" t="s">
        <v>190</v>
      </c>
      <c r="V8" s="281" t="e">
        <f>_xll.qlMidEquivalent(T8,U8)</f>
        <v>#NUM!</v>
      </c>
      <c r="W8" s="173" t="b">
        <f t="shared" si="2"/>
        <v>0</v>
      </c>
      <c r="X8" s="171"/>
      <c r="Y8" s="279" t="e">
        <v>#NUM!</v>
      </c>
      <c r="Z8" s="171"/>
      <c r="AA8" s="326" t="e">
        <v>#NUM!</v>
      </c>
      <c r="AB8" s="168" t="e">
        <f>_xll.qlSimpleQuoteSetValue(F8,AA8/10000,Trigger)</f>
        <v>#VALUE!</v>
      </c>
      <c r="AC8" s="140"/>
      <c r="AD8" s="4"/>
      <c r="AE8" s="48" t="s">
        <v>98</v>
      </c>
      <c r="AF8" s="47" t="s">
        <v>96</v>
      </c>
      <c r="AG8" s="46" t="s">
        <v>97</v>
      </c>
      <c r="AH8" s="4"/>
      <c r="AI8" s="275"/>
    </row>
    <row r="9" spans="1:35" ht="11.25" customHeight="1" thickBot="1" x14ac:dyDescent="0.25">
      <c r="A9" s="42"/>
      <c r="B9" s="52" t="s">
        <v>104</v>
      </c>
      <c r="C9" s="40" t="str">
        <f t="shared" si="3"/>
        <v>3L</v>
      </c>
      <c r="D9" s="39" t="str">
        <f t="shared" si="4"/>
        <v>6L</v>
      </c>
      <c r="E9" s="38" t="str">
        <f t="shared" si="0"/>
        <v>JPY3L6L21M_Quote</v>
      </c>
      <c r="F9" s="38" t="e">
        <f>_xll.qlSimpleQuote(E9,,RateTickValue,Permanent,Trigger,ObjectOverwrite)</f>
        <v>#NUM!</v>
      </c>
      <c r="G9" s="37" t="str">
        <f ca="1">_xll.ohRangeRetrieveError(F9)</f>
        <v>qlSimpleQuote - Cannot create object with ID 'JPY3L6L21M_Quote' in cell [JPY_Market.xlsx]BasisSwap3M6M!R9C6 because an object with that ID already resides in cell [JPY_Market.xlsx]BasisSwap3M6M!R9C6</v>
      </c>
      <c r="H9" s="36"/>
      <c r="N9" s="283"/>
      <c r="O9" s="175" t="s">
        <v>104</v>
      </c>
      <c r="P9" s="214" t="str">
        <v>3L</v>
      </c>
      <c r="Q9" s="214" t="str">
        <v>6L</v>
      </c>
      <c r="R9" s="212" t="str">
        <f t="shared" si="1"/>
        <v>JPY3L6L21M</v>
      </c>
      <c r="S9" s="174" t="str">
        <v>JPY3L6L21M=ICAP</v>
      </c>
      <c r="T9" s="281" t="s">
        <v>190</v>
      </c>
      <c r="U9" s="281" t="s">
        <v>190</v>
      </c>
      <c r="V9" s="281" t="e">
        <f>_xll.qlMidEquivalent(T9,U9)</f>
        <v>#NUM!</v>
      </c>
      <c r="W9" s="173" t="b">
        <f t="shared" si="2"/>
        <v>0</v>
      </c>
      <c r="X9" s="171"/>
      <c r="Y9" s="279" t="e">
        <v>#NUM!</v>
      </c>
      <c r="Z9" s="171"/>
      <c r="AA9" s="326" t="e">
        <v>#NUM!</v>
      </c>
      <c r="AB9" s="168" t="e">
        <f>_xll.qlSimpleQuoteSetValue(F9,AA9/10000,Trigger)</f>
        <v>#VALUE!</v>
      </c>
      <c r="AC9" s="140"/>
      <c r="AD9" s="4"/>
      <c r="AE9" s="45" t="s">
        <v>94</v>
      </c>
      <c r="AF9" s="44" t="s">
        <v>97</v>
      </c>
      <c r="AG9" s="43" t="s">
        <v>96</v>
      </c>
      <c r="AH9" s="4"/>
      <c r="AI9" s="275"/>
    </row>
    <row r="10" spans="1:35" ht="11.25" customHeight="1" x14ac:dyDescent="0.2">
      <c r="A10" s="42"/>
      <c r="B10" s="41" t="s">
        <v>84</v>
      </c>
      <c r="C10" s="40" t="str">
        <f t="shared" si="3"/>
        <v>3L</v>
      </c>
      <c r="D10" s="39" t="str">
        <f t="shared" si="4"/>
        <v>6L</v>
      </c>
      <c r="E10" s="38" t="str">
        <f t="shared" si="0"/>
        <v>JPY3L6L2Y_Quote</v>
      </c>
      <c r="F10" s="38" t="e">
        <f>_xll.qlSimpleQuote(E10,,RateTickValue,Permanent,Trigger,ObjectOverwrite)</f>
        <v>#NUM!</v>
      </c>
      <c r="G10" s="37" t="str">
        <f ca="1">_xll.ohRangeRetrieveError(F10)</f>
        <v>qlSimpleQuote - Cannot create object with ID 'JPY3L6L2Y_Quote' in cell [JPY_Market.xlsx]BasisSwap3M6M!R10C6 because an object with that ID already resides in cell [JPY_Market.xlsx]BasisSwap3M6M!R10C6</v>
      </c>
      <c r="H10" s="36"/>
      <c r="J10" s="51" t="s">
        <v>103</v>
      </c>
      <c r="K10" s="50" t="s">
        <v>96</v>
      </c>
      <c r="L10" s="49" t="s">
        <v>97</v>
      </c>
      <c r="N10" s="79"/>
      <c r="O10" s="175" t="s">
        <v>84</v>
      </c>
      <c r="P10" s="214" t="str">
        <v>3L</v>
      </c>
      <c r="Q10" s="214" t="str">
        <v>6L</v>
      </c>
      <c r="R10" s="212" t="str">
        <f t="shared" si="1"/>
        <v>JPY3L6L2Y</v>
      </c>
      <c r="S10" s="174" t="str">
        <v>JPY3L6L2Y=ICAP</v>
      </c>
      <c r="T10" s="281">
        <v>2.25</v>
      </c>
      <c r="U10" s="281">
        <v>4.25</v>
      </c>
      <c r="V10" s="281">
        <f>_xll.qlMidEquivalent(T10,U10)</f>
        <v>3.25</v>
      </c>
      <c r="W10" s="173" t="b">
        <f t="shared" si="2"/>
        <v>1</v>
      </c>
      <c r="X10" s="171"/>
      <c r="Y10" s="279">
        <v>4.75</v>
      </c>
      <c r="Z10" s="171"/>
      <c r="AA10" s="326">
        <v>3.25</v>
      </c>
      <c r="AB10" s="168" t="e">
        <f>_xll.qlSimpleQuoteSetValue(F10,AA10/10000,Trigger)</f>
        <v>#VALUE!</v>
      </c>
      <c r="AC10" s="140"/>
      <c r="AD10" s="4"/>
      <c r="AE10" s="4"/>
      <c r="AF10" s="4"/>
      <c r="AG10" s="4"/>
      <c r="AH10" s="4"/>
      <c r="AI10" s="275"/>
    </row>
    <row r="11" spans="1:35" ht="11.25" customHeight="1" x14ac:dyDescent="0.2">
      <c r="A11" s="42"/>
      <c r="B11" s="41" t="s">
        <v>83</v>
      </c>
      <c r="C11" s="40" t="str">
        <f t="shared" si="3"/>
        <v>3L</v>
      </c>
      <c r="D11" s="39" t="str">
        <f t="shared" si="4"/>
        <v>6L</v>
      </c>
      <c r="E11" s="38" t="str">
        <f t="shared" si="0"/>
        <v>JPY3L6L3Y_Quote</v>
      </c>
      <c r="F11" s="38" t="e">
        <f>_xll.qlSimpleQuote(E11,,RateTickValue,Permanent,Trigger,ObjectOverwrite)</f>
        <v>#NUM!</v>
      </c>
      <c r="G11" s="37" t="str">
        <f ca="1">_xll.ohRangeRetrieveError(F11)</f>
        <v>qlSimpleQuote - Cannot create object with ID 'JPY3L6L3Y_Quote' in cell [JPY_Market.xlsx]BasisSwap3M6M!R11C6 because an object with that ID already resides in cell [JPY_Market.xlsx]BasisSwap3M6M!R11C6</v>
      </c>
      <c r="H11" s="36"/>
      <c r="J11" s="48" t="s">
        <v>102</v>
      </c>
      <c r="K11" s="47" t="s">
        <v>108</v>
      </c>
      <c r="L11" s="46" t="s">
        <v>100</v>
      </c>
      <c r="N11" s="79"/>
      <c r="O11" s="175" t="s">
        <v>83</v>
      </c>
      <c r="P11" s="214" t="str">
        <v>3L</v>
      </c>
      <c r="Q11" s="214" t="str">
        <v>6L</v>
      </c>
      <c r="R11" s="212" t="str">
        <f t="shared" si="1"/>
        <v>JPY3L6L3Y</v>
      </c>
      <c r="S11" s="174" t="str">
        <v>JPY3L6L3Y=ICAP</v>
      </c>
      <c r="T11" s="281">
        <v>2.25</v>
      </c>
      <c r="U11" s="281">
        <v>4.25</v>
      </c>
      <c r="V11" s="281">
        <f>_xll.qlMidEquivalent(T11,U11)</f>
        <v>3.25</v>
      </c>
      <c r="W11" s="173" t="b">
        <f t="shared" si="2"/>
        <v>1</v>
      </c>
      <c r="X11" s="171"/>
      <c r="Y11" s="279">
        <v>5.5</v>
      </c>
      <c r="Z11" s="171"/>
      <c r="AA11" s="326">
        <v>3.25</v>
      </c>
      <c r="AB11" s="168" t="e">
        <f>_xll.qlSimpleQuoteSetValue(F11,AA11/10000,Trigger)</f>
        <v>#VALUE!</v>
      </c>
      <c r="AC11" s="140"/>
      <c r="AD11" s="4"/>
      <c r="AE11" s="4"/>
      <c r="AF11" s="4"/>
      <c r="AG11" s="4"/>
      <c r="AH11" s="4"/>
      <c r="AI11" s="275"/>
    </row>
    <row r="12" spans="1:35" ht="11.25" customHeight="1" x14ac:dyDescent="0.2">
      <c r="A12" s="42"/>
      <c r="B12" s="41" t="s">
        <v>82</v>
      </c>
      <c r="C12" s="40" t="str">
        <f t="shared" si="3"/>
        <v>3L</v>
      </c>
      <c r="D12" s="39" t="str">
        <f t="shared" si="4"/>
        <v>6L</v>
      </c>
      <c r="E12" s="38" t="str">
        <f t="shared" si="0"/>
        <v>JPY3L6L4Y_Quote</v>
      </c>
      <c r="F12" s="38" t="e">
        <f>_xll.qlSimpleQuote(E12,,RateTickValue,Permanent,Trigger,ObjectOverwrite)</f>
        <v>#NUM!</v>
      </c>
      <c r="G12" s="37" t="str">
        <f ca="1">_xll.ohRangeRetrieveError(F12)</f>
        <v>qlSimpleQuote - Cannot create object with ID 'JPY3L6L4Y_Quote' in cell [JPY_Market.xlsx]BasisSwap3M6M!R12C6 because an object with that ID already resides in cell [JPY_Market.xlsx]BasisSwap3M6M!R12C6</v>
      </c>
      <c r="H12" s="36"/>
      <c r="J12" s="48" t="s">
        <v>99</v>
      </c>
      <c r="K12" s="47" t="s">
        <v>96</v>
      </c>
      <c r="L12" s="46" t="s">
        <v>97</v>
      </c>
      <c r="N12" s="79"/>
      <c r="O12" s="175" t="s">
        <v>82</v>
      </c>
      <c r="P12" s="214" t="str">
        <v>3L</v>
      </c>
      <c r="Q12" s="214" t="str">
        <v>6L</v>
      </c>
      <c r="R12" s="212" t="str">
        <f t="shared" si="1"/>
        <v>JPY3L6L4Y</v>
      </c>
      <c r="S12" s="174" t="str">
        <v>JPY3L6L4Y=ICAP</v>
      </c>
      <c r="T12" s="281">
        <v>2.25</v>
      </c>
      <c r="U12" s="281">
        <v>4.25</v>
      </c>
      <c r="V12" s="281">
        <f>_xll.qlMidEquivalent(T12,U12)</f>
        <v>3.25</v>
      </c>
      <c r="W12" s="173" t="b">
        <f t="shared" si="2"/>
        <v>1</v>
      </c>
      <c r="X12" s="171"/>
      <c r="Y12" s="279">
        <v>6.25</v>
      </c>
      <c r="Z12" s="171"/>
      <c r="AA12" s="326">
        <v>3.25</v>
      </c>
      <c r="AB12" s="168" t="e">
        <f>_xll.qlSimpleQuoteSetValue(F12,AA12/10000,Trigger)</f>
        <v>#VALUE!</v>
      </c>
      <c r="AC12" s="140"/>
      <c r="AD12" s="4"/>
      <c r="AE12" s="4"/>
      <c r="AF12" s="4"/>
      <c r="AG12" s="4"/>
      <c r="AH12" s="4"/>
      <c r="AI12" s="275"/>
    </row>
    <row r="13" spans="1:35" ht="11.25" customHeight="1" x14ac:dyDescent="0.2">
      <c r="A13" s="42"/>
      <c r="B13" s="41" t="s">
        <v>81</v>
      </c>
      <c r="C13" s="40" t="str">
        <f t="shared" si="3"/>
        <v>3L</v>
      </c>
      <c r="D13" s="39" t="str">
        <f t="shared" si="4"/>
        <v>6L</v>
      </c>
      <c r="E13" s="38" t="str">
        <f t="shared" si="0"/>
        <v>JPY3L6L5Y_Quote</v>
      </c>
      <c r="F13" s="38" t="e">
        <f>_xll.qlSimpleQuote(E13,,RateTickValue,Permanent,Trigger,ObjectOverwrite)</f>
        <v>#NUM!</v>
      </c>
      <c r="G13" s="37" t="str">
        <f ca="1">_xll.ohRangeRetrieveError(F13)</f>
        <v>qlSimpleQuote - Cannot create object with ID 'JPY3L6L5Y_Quote' in cell [JPY_Market.xlsx]BasisSwap3M6M!R13C6 because an object with that ID already resides in cell [JPY_Market.xlsx]BasisSwap3M6M!R13C6</v>
      </c>
      <c r="H13" s="36"/>
      <c r="J13" s="48" t="s">
        <v>98</v>
      </c>
      <c r="K13" s="47" t="s">
        <v>96</v>
      </c>
      <c r="L13" s="46" t="s">
        <v>97</v>
      </c>
      <c r="N13" s="79"/>
      <c r="O13" s="175" t="s">
        <v>81</v>
      </c>
      <c r="P13" s="214" t="str">
        <v>3L</v>
      </c>
      <c r="Q13" s="214" t="str">
        <v>6L</v>
      </c>
      <c r="R13" s="212" t="str">
        <f t="shared" si="1"/>
        <v>JPY3L6L5Y</v>
      </c>
      <c r="S13" s="174" t="str">
        <v>JPY3L6L5Y=ICAP</v>
      </c>
      <c r="T13" s="281">
        <v>2.5</v>
      </c>
      <c r="U13" s="281">
        <v>4.5</v>
      </c>
      <c r="V13" s="281">
        <f>_xll.qlMidEquivalent(T13,U13)</f>
        <v>3.5</v>
      </c>
      <c r="W13" s="173" t="b">
        <f t="shared" si="2"/>
        <v>1</v>
      </c>
      <c r="X13" s="171"/>
      <c r="Y13" s="279">
        <v>7</v>
      </c>
      <c r="Z13" s="171"/>
      <c r="AA13" s="326">
        <v>3.5</v>
      </c>
      <c r="AB13" s="168" t="e">
        <f>_xll.qlSimpleQuoteSetValue(F13,AA13/10000,Trigger)</f>
        <v>#VALUE!</v>
      </c>
      <c r="AC13" s="140"/>
      <c r="AD13" s="4"/>
      <c r="AE13" s="4"/>
      <c r="AF13" s="4"/>
      <c r="AG13" s="4"/>
      <c r="AH13" s="4"/>
      <c r="AI13" s="275"/>
    </row>
    <row r="14" spans="1:35" ht="11.25" customHeight="1" thickBot="1" x14ac:dyDescent="0.25">
      <c r="A14" s="42"/>
      <c r="B14" s="41" t="s">
        <v>80</v>
      </c>
      <c r="C14" s="40" t="str">
        <f t="shared" si="3"/>
        <v>3L</v>
      </c>
      <c r="D14" s="39" t="str">
        <f t="shared" si="4"/>
        <v>6L</v>
      </c>
      <c r="E14" s="38" t="str">
        <f t="shared" si="0"/>
        <v>JPY3L6L6Y_Quote</v>
      </c>
      <c r="F14" s="38" t="e">
        <f>_xll.qlSimpleQuote(E14,,RateTickValue,Permanent,Trigger,ObjectOverwrite)</f>
        <v>#NUM!</v>
      </c>
      <c r="G14" s="37" t="str">
        <f ca="1">_xll.ohRangeRetrieveError(F14)</f>
        <v>qlSimpleQuote - Cannot create object with ID 'JPY3L6L6Y_Quote' in cell [JPY_Market.xlsx]BasisSwap3M6M!R14C6 because an object with that ID already resides in cell [JPY_Market.xlsx]BasisSwap3M6M!R14C6</v>
      </c>
      <c r="H14" s="36"/>
      <c r="J14" s="45" t="s">
        <v>94</v>
      </c>
      <c r="K14" s="44" t="s">
        <v>97</v>
      </c>
      <c r="L14" s="43" t="s">
        <v>96</v>
      </c>
      <c r="N14" s="79"/>
      <c r="O14" s="175" t="s">
        <v>80</v>
      </c>
      <c r="P14" s="214" t="str">
        <v>3L</v>
      </c>
      <c r="Q14" s="214" t="str">
        <v>6L</v>
      </c>
      <c r="R14" s="212" t="str">
        <f t="shared" si="1"/>
        <v>JPY3L6L6Y</v>
      </c>
      <c r="S14" s="174" t="str">
        <v>JPY3L6L6Y=ICAP</v>
      </c>
      <c r="T14" s="281">
        <v>2.75</v>
      </c>
      <c r="U14" s="281">
        <v>4.75</v>
      </c>
      <c r="V14" s="281">
        <f>_xll.qlMidEquivalent(T14,U14)</f>
        <v>3.75</v>
      </c>
      <c r="W14" s="173" t="b">
        <f t="shared" si="2"/>
        <v>1</v>
      </c>
      <c r="X14" s="171"/>
      <c r="Y14" s="279">
        <v>8</v>
      </c>
      <c r="Z14" s="171"/>
      <c r="AA14" s="326">
        <v>3.75</v>
      </c>
      <c r="AB14" s="168" t="e">
        <f>_xll.qlSimpleQuoteSetValue(F14,AA14/10000,Trigger)</f>
        <v>#VALUE!</v>
      </c>
      <c r="AC14" s="140"/>
      <c r="AD14" s="4"/>
      <c r="AE14" s="4"/>
      <c r="AF14" s="4"/>
      <c r="AG14" s="4"/>
      <c r="AH14" s="4"/>
      <c r="AI14" s="275"/>
    </row>
    <row r="15" spans="1:35" ht="11.25" customHeight="1" x14ac:dyDescent="0.2">
      <c r="A15" s="42"/>
      <c r="B15" s="41" t="s">
        <v>79</v>
      </c>
      <c r="C15" s="40" t="str">
        <f t="shared" si="3"/>
        <v>3L</v>
      </c>
      <c r="D15" s="39" t="str">
        <f t="shared" si="4"/>
        <v>6L</v>
      </c>
      <c r="E15" s="38" t="str">
        <f t="shared" si="0"/>
        <v>JPY3L6L7Y_Quote</v>
      </c>
      <c r="F15" s="38" t="e">
        <f>_xll.qlSimpleQuote(E15,,RateTickValue,Permanent,Trigger,ObjectOverwrite)</f>
        <v>#NUM!</v>
      </c>
      <c r="G15" s="37" t="str">
        <f ca="1">_xll.ohRangeRetrieveError(F15)</f>
        <v>qlSimpleQuote - Cannot create object with ID 'JPY3L6L7Y_Quote' in cell [JPY_Market.xlsx]BasisSwap3M6M!R15C6 because an object with that ID already resides in cell [JPY_Market.xlsx]BasisSwap3M6M!R15C6</v>
      </c>
      <c r="H15" s="36"/>
      <c r="N15" s="79"/>
      <c r="O15" s="175" t="s">
        <v>79</v>
      </c>
      <c r="P15" s="214" t="str">
        <v>3L</v>
      </c>
      <c r="Q15" s="214" t="str">
        <v>6L</v>
      </c>
      <c r="R15" s="212" t="str">
        <f t="shared" si="1"/>
        <v>JPY3L6L7Y</v>
      </c>
      <c r="S15" s="174" t="str">
        <v>JPY3L6L7Y=ICAP</v>
      </c>
      <c r="T15" s="281">
        <v>3</v>
      </c>
      <c r="U15" s="281">
        <v>5</v>
      </c>
      <c r="V15" s="281">
        <f>_xll.qlMidEquivalent(T15,U15)</f>
        <v>4</v>
      </c>
      <c r="W15" s="173" t="b">
        <f t="shared" si="2"/>
        <v>1</v>
      </c>
      <c r="X15" s="171"/>
      <c r="Y15" s="279">
        <v>8.75</v>
      </c>
      <c r="Z15" s="171"/>
      <c r="AA15" s="326">
        <v>4</v>
      </c>
      <c r="AB15" s="168" t="e">
        <f>_xll.qlSimpleQuoteSetValue(F15,AA15/10000,Trigger)</f>
        <v>#VALUE!</v>
      </c>
      <c r="AC15" s="140"/>
      <c r="AD15" s="4"/>
      <c r="AE15" s="4"/>
      <c r="AF15" s="4"/>
      <c r="AG15" s="4"/>
      <c r="AH15" s="4"/>
      <c r="AI15" s="275"/>
    </row>
    <row r="16" spans="1:35" ht="11.25" customHeight="1" x14ac:dyDescent="0.2">
      <c r="A16" s="42"/>
      <c r="B16" s="41" t="s">
        <v>78</v>
      </c>
      <c r="C16" s="40" t="str">
        <f t="shared" si="3"/>
        <v>3L</v>
      </c>
      <c r="D16" s="39" t="str">
        <f t="shared" si="4"/>
        <v>6L</v>
      </c>
      <c r="E16" s="38" t="str">
        <f t="shared" si="0"/>
        <v>JPY3L6L8Y_Quote</v>
      </c>
      <c r="F16" s="38" t="e">
        <f>_xll.qlSimpleQuote(E16,,RateTickValue,Permanent,Trigger,ObjectOverwrite)</f>
        <v>#NUM!</v>
      </c>
      <c r="G16" s="37" t="str">
        <f ca="1">_xll.ohRangeRetrieveError(F16)</f>
        <v>qlSimpleQuote - Cannot create object with ID 'JPY3L6L8Y_Quote' in cell [JPY_Market.xlsx]BasisSwap3M6M!R16C6 because an object with that ID already resides in cell [JPY_Market.xlsx]BasisSwap3M6M!R16C6</v>
      </c>
      <c r="H16" s="36"/>
      <c r="N16" s="79"/>
      <c r="O16" s="175" t="s">
        <v>78</v>
      </c>
      <c r="P16" s="214" t="str">
        <v>3L</v>
      </c>
      <c r="Q16" s="214" t="str">
        <v>6L</v>
      </c>
      <c r="R16" s="212" t="str">
        <f t="shared" si="1"/>
        <v>JPY3L6L8Y</v>
      </c>
      <c r="S16" s="174" t="str">
        <v>JPY3L6L8Y=ICAP</v>
      </c>
      <c r="T16" s="281">
        <v>3.5</v>
      </c>
      <c r="U16" s="281">
        <v>5.5</v>
      </c>
      <c r="V16" s="281">
        <f>_xll.qlMidEquivalent(T16,U16)</f>
        <v>4.5</v>
      </c>
      <c r="W16" s="173" t="b">
        <f t="shared" si="2"/>
        <v>1</v>
      </c>
      <c r="X16" s="171"/>
      <c r="Y16" s="279">
        <v>9.5</v>
      </c>
      <c r="Z16" s="171"/>
      <c r="AA16" s="326">
        <v>4.5</v>
      </c>
      <c r="AB16" s="168" t="e">
        <f>_xll.qlSimpleQuoteSetValue(F16,AA16/10000,Trigger)</f>
        <v>#VALUE!</v>
      </c>
      <c r="AC16" s="140"/>
      <c r="AD16" s="4"/>
      <c r="AE16" s="4"/>
      <c r="AF16" s="4"/>
      <c r="AG16" s="4"/>
      <c r="AH16" s="4"/>
      <c r="AI16" s="275"/>
    </row>
    <row r="17" spans="1:35" ht="11.25" customHeight="1" x14ac:dyDescent="0.2">
      <c r="A17" s="42"/>
      <c r="B17" s="41" t="s">
        <v>77</v>
      </c>
      <c r="C17" s="40" t="str">
        <f t="shared" si="3"/>
        <v>3L</v>
      </c>
      <c r="D17" s="39" t="str">
        <f t="shared" si="4"/>
        <v>6L</v>
      </c>
      <c r="E17" s="38" t="str">
        <f t="shared" si="0"/>
        <v>JPY3L6L9Y_Quote</v>
      </c>
      <c r="F17" s="38" t="e">
        <f>_xll.qlSimpleQuote(E17,,RateTickValue,Permanent,Trigger,ObjectOverwrite)</f>
        <v>#NUM!</v>
      </c>
      <c r="G17" s="37" t="str">
        <f ca="1">_xll.ohRangeRetrieveError(F17)</f>
        <v>qlSimpleQuote - Cannot create object with ID 'JPY3L6L9Y_Quote' in cell [JPY_Market.xlsx]BasisSwap3M6M!R17C6 because an object with that ID already resides in cell [JPY_Market.xlsx]BasisSwap3M6M!R17C6</v>
      </c>
      <c r="H17" s="36"/>
      <c r="N17" s="79"/>
      <c r="O17" s="175" t="s">
        <v>77</v>
      </c>
      <c r="P17" s="214" t="str">
        <v>3L</v>
      </c>
      <c r="Q17" s="214" t="str">
        <v>6L</v>
      </c>
      <c r="R17" s="212" t="str">
        <f t="shared" si="1"/>
        <v>JPY3L6L9Y</v>
      </c>
      <c r="S17" s="174" t="str">
        <v>JPY3L6L9Y=ICAP</v>
      </c>
      <c r="T17" s="281">
        <v>4</v>
      </c>
      <c r="U17" s="281">
        <v>6</v>
      </c>
      <c r="V17" s="281">
        <f>_xll.qlMidEquivalent(T17,U17)</f>
        <v>5</v>
      </c>
      <c r="W17" s="173" t="b">
        <f t="shared" si="2"/>
        <v>1</v>
      </c>
      <c r="X17" s="171"/>
      <c r="Y17" s="279">
        <v>10.5</v>
      </c>
      <c r="Z17" s="171"/>
      <c r="AA17" s="326">
        <v>5</v>
      </c>
      <c r="AB17" s="168" t="e">
        <f>_xll.qlSimpleQuoteSetValue(F17,AA17/10000,Trigger)</f>
        <v>#VALUE!</v>
      </c>
      <c r="AC17" s="140"/>
      <c r="AD17" s="4"/>
      <c r="AE17" s="4"/>
      <c r="AF17" s="4"/>
      <c r="AG17" s="4"/>
      <c r="AH17" s="4"/>
      <c r="AI17" s="275"/>
    </row>
    <row r="18" spans="1:35" ht="11.25" customHeight="1" x14ac:dyDescent="0.2">
      <c r="A18" s="42"/>
      <c r="B18" s="41" t="s">
        <v>76</v>
      </c>
      <c r="C18" s="40" t="str">
        <f t="shared" si="3"/>
        <v>3L</v>
      </c>
      <c r="D18" s="39" t="str">
        <f t="shared" si="4"/>
        <v>6L</v>
      </c>
      <c r="E18" s="38" t="str">
        <f t="shared" si="0"/>
        <v>JPY3L6L10Y_Quote</v>
      </c>
      <c r="F18" s="38" t="e">
        <f>_xll.qlSimpleQuote(E18,,RateTickValue,Permanent,Trigger,ObjectOverwrite)</f>
        <v>#NUM!</v>
      </c>
      <c r="G18" s="37" t="str">
        <f ca="1">_xll.ohRangeRetrieveError(F18)</f>
        <v>qlSimpleQuote - Cannot create object with ID 'JPY3L6L10Y_Quote' in cell [JPY_Market.xlsx]BasisSwap3M6M!R18C6 because an object with that ID already resides in cell [JPY_Market.xlsx]BasisSwap3M6M!R18C6</v>
      </c>
      <c r="H18" s="36"/>
      <c r="N18" s="79"/>
      <c r="O18" s="175" t="s">
        <v>76</v>
      </c>
      <c r="P18" s="214" t="str">
        <v>3L</v>
      </c>
      <c r="Q18" s="214" t="str">
        <v>6L</v>
      </c>
      <c r="R18" s="212" t="str">
        <f t="shared" si="1"/>
        <v>JPY3L6L10Y</v>
      </c>
      <c r="S18" s="174" t="str">
        <v>JPY3L6L10Y=ICAP</v>
      </c>
      <c r="T18" s="281">
        <v>4.75</v>
      </c>
      <c r="U18" s="281">
        <v>6.75</v>
      </c>
      <c r="V18" s="281">
        <f>_xll.qlMidEquivalent(T18,U18)</f>
        <v>5.75</v>
      </c>
      <c r="W18" s="173" t="b">
        <f t="shared" si="2"/>
        <v>1</v>
      </c>
      <c r="X18" s="171"/>
      <c r="Y18" s="279">
        <v>11.5</v>
      </c>
      <c r="Z18" s="171"/>
      <c r="AA18" s="326">
        <v>5.75</v>
      </c>
      <c r="AB18" s="168" t="e">
        <f>_xll.qlSimpleQuoteSetValue(F18,AA18/10000,Trigger)</f>
        <v>#VALUE!</v>
      </c>
      <c r="AC18" s="140"/>
      <c r="AD18" s="4"/>
      <c r="AE18" s="4"/>
      <c r="AF18" s="4"/>
      <c r="AG18" s="4"/>
      <c r="AH18" s="4"/>
      <c r="AI18" s="275"/>
    </row>
    <row r="19" spans="1:35" ht="11.25" customHeight="1" x14ac:dyDescent="0.2">
      <c r="A19" s="42"/>
      <c r="B19" s="41" t="s">
        <v>75</v>
      </c>
      <c r="C19" s="40" t="str">
        <f t="shared" si="3"/>
        <v>3L</v>
      </c>
      <c r="D19" s="39" t="str">
        <f t="shared" si="4"/>
        <v>6L</v>
      </c>
      <c r="E19" s="38" t="str">
        <f t="shared" si="0"/>
        <v>JPY3L6L11Y_Quote</v>
      </c>
      <c r="F19" s="38" t="e">
        <f>_xll.qlSimpleQuote(E19,,RateTickValue,Permanent,Trigger,ObjectOverwrite)</f>
        <v>#NUM!</v>
      </c>
      <c r="G19" s="37" t="str">
        <f ca="1">_xll.ohRangeRetrieveError(F19)</f>
        <v>qlSimpleQuote - Cannot create object with ID 'JPY3L6L11Y_Quote' in cell [JPY_Market.xlsx]BasisSwap3M6M!R19C6 because an object with that ID already resides in cell [JPY_Market.xlsx]BasisSwap3M6M!R19C6</v>
      </c>
      <c r="H19" s="36"/>
      <c r="N19" s="79"/>
      <c r="O19" s="175" t="s">
        <v>75</v>
      </c>
      <c r="P19" s="214" t="str">
        <v>3L</v>
      </c>
      <c r="Q19" s="214" t="str">
        <v>6L</v>
      </c>
      <c r="R19" s="212" t="str">
        <f t="shared" si="1"/>
        <v>JPY3L6L11Y</v>
      </c>
      <c r="S19" s="174" t="str">
        <v>JPY3L6L11Y=ICAP</v>
      </c>
      <c r="T19" s="281" t="s">
        <v>190</v>
      </c>
      <c r="U19" s="281" t="s">
        <v>190</v>
      </c>
      <c r="V19" s="281" t="e">
        <f>_xll.qlMidEquivalent(T19,U19)</f>
        <v>#NUM!</v>
      </c>
      <c r="W19" s="173" t="b">
        <f t="shared" si="2"/>
        <v>0</v>
      </c>
      <c r="X19" s="171"/>
      <c r="Y19" s="279" t="e">
        <v>#NUM!</v>
      </c>
      <c r="Z19" s="171"/>
      <c r="AA19" s="326" t="e">
        <v>#NUM!</v>
      </c>
      <c r="AB19" s="168" t="e">
        <f>_xll.qlSimpleQuoteSetValue(F19,AA19/10000,Trigger)</f>
        <v>#VALUE!</v>
      </c>
      <c r="AC19" s="140"/>
      <c r="AD19" s="4"/>
      <c r="AE19" s="4"/>
      <c r="AF19" s="4"/>
      <c r="AG19" s="4"/>
      <c r="AH19" s="4"/>
      <c r="AI19" s="275"/>
    </row>
    <row r="20" spans="1:35" ht="11.25" customHeight="1" x14ac:dyDescent="0.2">
      <c r="A20" s="42"/>
      <c r="B20" s="41" t="s">
        <v>74</v>
      </c>
      <c r="C20" s="40" t="str">
        <f t="shared" si="3"/>
        <v>3L</v>
      </c>
      <c r="D20" s="39" t="str">
        <f t="shared" si="4"/>
        <v>6L</v>
      </c>
      <c r="E20" s="38" t="str">
        <f t="shared" si="0"/>
        <v>JPY3L6L12Y_Quote</v>
      </c>
      <c r="F20" s="38" t="e">
        <f>_xll.qlSimpleQuote(E20,,RateTickValue,Permanent,Trigger,ObjectOverwrite)</f>
        <v>#NUM!</v>
      </c>
      <c r="G20" s="37" t="str">
        <f ca="1">_xll.ohRangeRetrieveError(F20)</f>
        <v>qlSimpleQuote - Cannot create object with ID 'JPY3L6L12Y_Quote' in cell [JPY_Market.xlsx]BasisSwap3M6M!R20C6 because an object with that ID already resides in cell [JPY_Market.xlsx]BasisSwap3M6M!R20C6</v>
      </c>
      <c r="H20" s="36"/>
      <c r="N20" s="79"/>
      <c r="O20" s="175" t="s">
        <v>74</v>
      </c>
      <c r="P20" s="214" t="str">
        <v>3L</v>
      </c>
      <c r="Q20" s="214" t="str">
        <v>6L</v>
      </c>
      <c r="R20" s="212" t="str">
        <f t="shared" si="1"/>
        <v>JPY3L6L12Y</v>
      </c>
      <c r="S20" s="174" t="str">
        <v>JPY3L6L12Y=ICAP</v>
      </c>
      <c r="T20" s="281" t="s">
        <v>190</v>
      </c>
      <c r="U20" s="281" t="s">
        <v>190</v>
      </c>
      <c r="V20" s="281" t="e">
        <f>_xll.qlMidEquivalent(T20,U20)</f>
        <v>#NUM!</v>
      </c>
      <c r="W20" s="173" t="b">
        <f t="shared" si="2"/>
        <v>0</v>
      </c>
      <c r="X20" s="171"/>
      <c r="Y20" s="279" t="e">
        <v>#NUM!</v>
      </c>
      <c r="Z20" s="171"/>
      <c r="AA20" s="326" t="e">
        <v>#NUM!</v>
      </c>
      <c r="AB20" s="168" t="e">
        <f>_xll.qlSimpleQuoteSetValue(F20,AA20/10000,Trigger)</f>
        <v>#VALUE!</v>
      </c>
      <c r="AC20" s="140"/>
      <c r="AD20" s="4"/>
      <c r="AE20" s="4"/>
      <c r="AF20" s="4"/>
      <c r="AG20" s="4"/>
      <c r="AH20" s="4"/>
      <c r="AI20" s="275"/>
    </row>
    <row r="21" spans="1:35" ht="11.25" customHeight="1" x14ac:dyDescent="0.2">
      <c r="A21" s="42"/>
      <c r="B21" s="41" t="s">
        <v>73</v>
      </c>
      <c r="C21" s="40" t="str">
        <f t="shared" si="3"/>
        <v>3L</v>
      </c>
      <c r="D21" s="39" t="str">
        <f t="shared" si="4"/>
        <v>6L</v>
      </c>
      <c r="E21" s="38" t="str">
        <f t="shared" si="0"/>
        <v>JPY3L6L13Y_Quote</v>
      </c>
      <c r="F21" s="38" t="e">
        <f>_xll.qlSimpleQuote(E21,,RateTickValue,Permanent,Trigger,ObjectOverwrite)</f>
        <v>#NUM!</v>
      </c>
      <c r="G21" s="37" t="str">
        <f ca="1">_xll.ohRangeRetrieveError(F21)</f>
        <v>qlSimpleQuote - Cannot create object with ID 'JPY3L6L13Y_Quote' in cell [JPY_Market.xlsx]BasisSwap3M6M!R21C6 because an object with that ID already resides in cell [JPY_Market.xlsx]BasisSwap3M6M!R21C6</v>
      </c>
      <c r="H21" s="36"/>
      <c r="N21" s="79"/>
      <c r="O21" s="175" t="s">
        <v>73</v>
      </c>
      <c r="P21" s="214" t="str">
        <v>3L</v>
      </c>
      <c r="Q21" s="214" t="str">
        <v>6L</v>
      </c>
      <c r="R21" s="212" t="str">
        <f t="shared" si="1"/>
        <v>JPY3L6L13Y</v>
      </c>
      <c r="S21" s="174" t="str">
        <v>JPY3L6L13Y=ICAP</v>
      </c>
      <c r="T21" s="281" t="s">
        <v>190</v>
      </c>
      <c r="U21" s="281" t="s">
        <v>190</v>
      </c>
      <c r="V21" s="281" t="e">
        <f>_xll.qlMidEquivalent(T21,U21)</f>
        <v>#NUM!</v>
      </c>
      <c r="W21" s="173" t="b">
        <f t="shared" si="2"/>
        <v>0</v>
      </c>
      <c r="X21" s="171"/>
      <c r="Y21" s="279" t="e">
        <v>#NUM!</v>
      </c>
      <c r="Z21" s="171"/>
      <c r="AA21" s="326" t="e">
        <v>#NUM!</v>
      </c>
      <c r="AB21" s="168" t="e">
        <f>_xll.qlSimpleQuoteSetValue(F21,AA21/10000,Trigger)</f>
        <v>#VALUE!</v>
      </c>
      <c r="AC21" s="140"/>
      <c r="AD21" s="4"/>
      <c r="AE21" s="4"/>
      <c r="AF21" s="4"/>
      <c r="AG21" s="4"/>
      <c r="AH21" s="4"/>
      <c r="AI21" s="275"/>
    </row>
    <row r="22" spans="1:35" ht="11.25" customHeight="1" x14ac:dyDescent="0.2">
      <c r="A22" s="42"/>
      <c r="B22" s="41" t="s">
        <v>72</v>
      </c>
      <c r="C22" s="40" t="str">
        <f t="shared" si="3"/>
        <v>3L</v>
      </c>
      <c r="D22" s="39" t="str">
        <f t="shared" si="4"/>
        <v>6L</v>
      </c>
      <c r="E22" s="38" t="str">
        <f t="shared" si="0"/>
        <v>JPY3L6L14Y_Quote</v>
      </c>
      <c r="F22" s="38" t="e">
        <f>_xll.qlSimpleQuote(E22,,RateTickValue,Permanent,Trigger,ObjectOverwrite)</f>
        <v>#NUM!</v>
      </c>
      <c r="G22" s="37" t="str">
        <f ca="1">_xll.ohRangeRetrieveError(F22)</f>
        <v>qlSimpleQuote - Cannot create object with ID 'JPY3L6L14Y_Quote' in cell [JPY_Market.xlsx]BasisSwap3M6M!R22C6 because an object with that ID already resides in cell [JPY_Market.xlsx]BasisSwap3M6M!R22C6</v>
      </c>
      <c r="H22" s="36"/>
      <c r="N22" s="79"/>
      <c r="O22" s="175" t="s">
        <v>72</v>
      </c>
      <c r="P22" s="214" t="str">
        <v>3L</v>
      </c>
      <c r="Q22" s="214" t="str">
        <v>6L</v>
      </c>
      <c r="R22" s="212" t="str">
        <f t="shared" si="1"/>
        <v>JPY3L6L14Y</v>
      </c>
      <c r="S22" s="174" t="str">
        <v>JPY3L6L14Y=ICAP</v>
      </c>
      <c r="T22" s="281" t="s">
        <v>190</v>
      </c>
      <c r="U22" s="281" t="s">
        <v>190</v>
      </c>
      <c r="V22" s="281" t="e">
        <f>_xll.qlMidEquivalent(T22,U22)</f>
        <v>#NUM!</v>
      </c>
      <c r="W22" s="173" t="b">
        <f t="shared" si="2"/>
        <v>0</v>
      </c>
      <c r="X22" s="171"/>
      <c r="Y22" s="279" t="e">
        <v>#NUM!</v>
      </c>
      <c r="Z22" s="171"/>
      <c r="AA22" s="326" t="e">
        <v>#NUM!</v>
      </c>
      <c r="AB22" s="168" t="e">
        <f>_xll.qlSimpleQuoteSetValue(F22,AA22/10000,Trigger)</f>
        <v>#VALUE!</v>
      </c>
      <c r="AC22" s="140"/>
      <c r="AD22" s="4"/>
      <c r="AE22" s="4"/>
      <c r="AF22" s="4"/>
      <c r="AG22" s="4"/>
      <c r="AH22" s="4"/>
      <c r="AI22" s="275"/>
    </row>
    <row r="23" spans="1:35" ht="11.25" customHeight="1" x14ac:dyDescent="0.2">
      <c r="A23" s="42"/>
      <c r="B23" s="41" t="s">
        <v>71</v>
      </c>
      <c r="C23" s="40" t="str">
        <f t="shared" si="3"/>
        <v>3L</v>
      </c>
      <c r="D23" s="39" t="str">
        <f t="shared" si="4"/>
        <v>6L</v>
      </c>
      <c r="E23" s="38" t="str">
        <f t="shared" si="0"/>
        <v>JPY3L6L15Y_Quote</v>
      </c>
      <c r="F23" s="38" t="e">
        <f>_xll.qlSimpleQuote(E23,,RateTickValue,Permanent,Trigger,ObjectOverwrite)</f>
        <v>#NUM!</v>
      </c>
      <c r="G23" s="37" t="str">
        <f ca="1">_xll.ohRangeRetrieveError(F23)</f>
        <v>qlSimpleQuote - Cannot create object with ID 'JPY3L6L15Y_Quote' in cell [JPY_Market.xlsx]BasisSwap3M6M!R23C6 because an object with that ID already resides in cell [JPY_Market.xlsx]BasisSwap3M6M!R23C6</v>
      </c>
      <c r="H23" s="36"/>
      <c r="N23" s="79"/>
      <c r="O23" s="175" t="s">
        <v>71</v>
      </c>
      <c r="P23" s="214" t="str">
        <v>3L</v>
      </c>
      <c r="Q23" s="214" t="str">
        <v>6L</v>
      </c>
      <c r="R23" s="212" t="str">
        <f t="shared" si="1"/>
        <v>JPY3L6L15Y</v>
      </c>
      <c r="S23" s="174" t="str">
        <v>JPY3L6L15Y=ICAP</v>
      </c>
      <c r="T23" s="281">
        <v>6.75</v>
      </c>
      <c r="U23" s="281">
        <v>8.75</v>
      </c>
      <c r="V23" s="281">
        <f>_xll.qlMidEquivalent(T23,U23)</f>
        <v>7.75</v>
      </c>
      <c r="W23" s="173" t="b">
        <f t="shared" si="2"/>
        <v>1</v>
      </c>
      <c r="X23" s="171"/>
      <c r="Y23" s="279">
        <v>13.25</v>
      </c>
      <c r="Z23" s="171"/>
      <c r="AA23" s="326">
        <v>7.75</v>
      </c>
      <c r="AB23" s="168" t="e">
        <f>_xll.qlSimpleQuoteSetValue(F23,AA23/10000,Trigger)</f>
        <v>#VALUE!</v>
      </c>
      <c r="AC23" s="140"/>
      <c r="AD23" s="4"/>
      <c r="AE23" s="4"/>
      <c r="AF23" s="4"/>
      <c r="AG23" s="4"/>
      <c r="AH23" s="4"/>
      <c r="AI23" s="275"/>
    </row>
    <row r="24" spans="1:35" ht="11.25" customHeight="1" x14ac:dyDescent="0.2">
      <c r="A24" s="42"/>
      <c r="B24" s="41" t="s">
        <v>70</v>
      </c>
      <c r="C24" s="40" t="str">
        <f t="shared" si="3"/>
        <v>3L</v>
      </c>
      <c r="D24" s="39" t="str">
        <f t="shared" si="4"/>
        <v>6L</v>
      </c>
      <c r="E24" s="38" t="str">
        <f t="shared" si="0"/>
        <v>JPY3L6L16Y_Quote</v>
      </c>
      <c r="F24" s="38" t="e">
        <f>_xll.qlSimpleQuote(E24,,RateTickValue,Permanent,Trigger,ObjectOverwrite)</f>
        <v>#NUM!</v>
      </c>
      <c r="G24" s="37" t="str">
        <f ca="1">_xll.ohRangeRetrieveError(F24)</f>
        <v>qlSimpleQuote - Cannot create object with ID 'JPY3L6L16Y_Quote' in cell [JPY_Market.xlsx]BasisSwap3M6M!R24C6 because an object with that ID already resides in cell [JPY_Market.xlsx]BasisSwap3M6M!R24C6</v>
      </c>
      <c r="H24" s="36"/>
      <c r="N24" s="79"/>
      <c r="O24" s="175" t="s">
        <v>70</v>
      </c>
      <c r="P24" s="214" t="str">
        <v>3L</v>
      </c>
      <c r="Q24" s="214" t="str">
        <v>6L</v>
      </c>
      <c r="R24" s="212" t="str">
        <f t="shared" si="1"/>
        <v>JPY3L6L16Y</v>
      </c>
      <c r="S24" s="174" t="str">
        <v>JPY3L6L16Y=ICAP</v>
      </c>
      <c r="T24" s="281" t="s">
        <v>190</v>
      </c>
      <c r="U24" s="281" t="s">
        <v>190</v>
      </c>
      <c r="V24" s="281" t="e">
        <f>_xll.qlMidEquivalent(T24,U24)</f>
        <v>#NUM!</v>
      </c>
      <c r="W24" s="173" t="b">
        <f t="shared" si="2"/>
        <v>0</v>
      </c>
      <c r="X24" s="171"/>
      <c r="Y24" s="279" t="e">
        <v>#NUM!</v>
      </c>
      <c r="Z24" s="171"/>
      <c r="AA24" s="326" t="e">
        <v>#NUM!</v>
      </c>
      <c r="AB24" s="168" t="e">
        <f>_xll.qlSimpleQuoteSetValue(F24,AA24/10000,Trigger)</f>
        <v>#VALUE!</v>
      </c>
      <c r="AC24" s="140"/>
      <c r="AD24" s="4"/>
      <c r="AE24" s="4"/>
      <c r="AF24" s="4"/>
      <c r="AG24" s="4"/>
      <c r="AH24" s="4"/>
      <c r="AI24" s="275"/>
    </row>
    <row r="25" spans="1:35" ht="11.25" customHeight="1" x14ac:dyDescent="0.2">
      <c r="A25" s="42"/>
      <c r="B25" s="41" t="s">
        <v>69</v>
      </c>
      <c r="C25" s="40" t="str">
        <f t="shared" si="3"/>
        <v>3L</v>
      </c>
      <c r="D25" s="39" t="str">
        <f t="shared" si="4"/>
        <v>6L</v>
      </c>
      <c r="E25" s="38" t="str">
        <f t="shared" si="0"/>
        <v>JPY3L6L17Y_Quote</v>
      </c>
      <c r="F25" s="38" t="e">
        <f>_xll.qlSimpleQuote(E25,,RateTickValue,Permanent,Trigger,ObjectOverwrite)</f>
        <v>#NUM!</v>
      </c>
      <c r="G25" s="37" t="str">
        <f ca="1">_xll.ohRangeRetrieveError(F25)</f>
        <v>qlSimpleQuote - Cannot create object with ID 'JPY3L6L17Y_Quote' in cell [JPY_Market.xlsx]BasisSwap3M6M!R25C6 because an object with that ID already resides in cell [JPY_Market.xlsx]BasisSwap3M6M!R25C6</v>
      </c>
      <c r="H25" s="36"/>
      <c r="N25" s="79"/>
      <c r="O25" s="175" t="s">
        <v>69</v>
      </c>
      <c r="P25" s="214" t="str">
        <v>3L</v>
      </c>
      <c r="Q25" s="214" t="str">
        <v>6L</v>
      </c>
      <c r="R25" s="212" t="str">
        <f t="shared" si="1"/>
        <v>JPY3L6L17Y</v>
      </c>
      <c r="S25" s="174" t="str">
        <v>JPY3L6L17Y=ICAP</v>
      </c>
      <c r="T25" s="281" t="s">
        <v>190</v>
      </c>
      <c r="U25" s="281" t="s">
        <v>190</v>
      </c>
      <c r="V25" s="281" t="e">
        <f>_xll.qlMidEquivalent(T25,U25)</f>
        <v>#NUM!</v>
      </c>
      <c r="W25" s="173" t="b">
        <f t="shared" si="2"/>
        <v>0</v>
      </c>
      <c r="X25" s="171"/>
      <c r="Y25" s="279" t="e">
        <v>#NUM!</v>
      </c>
      <c r="Z25" s="171"/>
      <c r="AA25" s="326" t="e">
        <v>#NUM!</v>
      </c>
      <c r="AB25" s="168" t="e">
        <f>_xll.qlSimpleQuoteSetValue(F25,AA25/10000,Trigger)</f>
        <v>#VALUE!</v>
      </c>
      <c r="AC25" s="140"/>
      <c r="AD25" s="4"/>
      <c r="AE25" s="4"/>
      <c r="AF25" s="4"/>
      <c r="AG25" s="4"/>
      <c r="AH25" s="4"/>
      <c r="AI25" s="275"/>
    </row>
    <row r="26" spans="1:35" ht="11.25" customHeight="1" x14ac:dyDescent="0.2">
      <c r="A26" s="42"/>
      <c r="B26" s="41" t="s">
        <v>68</v>
      </c>
      <c r="C26" s="40" t="str">
        <f t="shared" si="3"/>
        <v>3L</v>
      </c>
      <c r="D26" s="39" t="str">
        <f t="shared" si="4"/>
        <v>6L</v>
      </c>
      <c r="E26" s="38" t="str">
        <f t="shared" si="0"/>
        <v>JPY3L6L18Y_Quote</v>
      </c>
      <c r="F26" s="38" t="e">
        <f>_xll.qlSimpleQuote(E26,,RateTickValue,Permanent,Trigger,ObjectOverwrite)</f>
        <v>#NUM!</v>
      </c>
      <c r="G26" s="37" t="str">
        <f ca="1">_xll.ohRangeRetrieveError(F26)</f>
        <v>qlSimpleQuote - Cannot create object with ID 'JPY3L6L18Y_Quote' in cell [JPY_Market.xlsx]BasisSwap3M6M!R26C6 because an object with that ID already resides in cell [JPY_Market.xlsx]BasisSwap3M6M!R26C6</v>
      </c>
      <c r="H26" s="36"/>
      <c r="N26" s="79"/>
      <c r="O26" s="175" t="s">
        <v>68</v>
      </c>
      <c r="P26" s="214" t="str">
        <v>3L</v>
      </c>
      <c r="Q26" s="214" t="str">
        <v>6L</v>
      </c>
      <c r="R26" s="212" t="str">
        <f t="shared" si="1"/>
        <v>JPY3L6L18Y</v>
      </c>
      <c r="S26" s="174" t="str">
        <v>JPY3L6L18Y=ICAP</v>
      </c>
      <c r="T26" s="281" t="s">
        <v>190</v>
      </c>
      <c r="U26" s="281" t="s">
        <v>190</v>
      </c>
      <c r="V26" s="281" t="e">
        <f>_xll.qlMidEquivalent(T26,U26)</f>
        <v>#NUM!</v>
      </c>
      <c r="W26" s="173" t="b">
        <f t="shared" si="2"/>
        <v>0</v>
      </c>
      <c r="X26" s="171"/>
      <c r="Y26" s="279" t="e">
        <v>#NUM!</v>
      </c>
      <c r="Z26" s="171"/>
      <c r="AA26" s="326" t="e">
        <v>#NUM!</v>
      </c>
      <c r="AB26" s="168" t="e">
        <f>_xll.qlSimpleQuoteSetValue(F26,AA26/10000,Trigger)</f>
        <v>#VALUE!</v>
      </c>
      <c r="AC26" s="140"/>
      <c r="AD26" s="4"/>
      <c r="AE26" s="4"/>
      <c r="AF26" s="4"/>
      <c r="AG26" s="4"/>
      <c r="AH26" s="4"/>
      <c r="AI26" s="275"/>
    </row>
    <row r="27" spans="1:35" ht="11.25" customHeight="1" x14ac:dyDescent="0.2">
      <c r="A27" s="42"/>
      <c r="B27" s="41" t="s">
        <v>67</v>
      </c>
      <c r="C27" s="40" t="str">
        <f t="shared" si="3"/>
        <v>3L</v>
      </c>
      <c r="D27" s="39" t="str">
        <f t="shared" si="4"/>
        <v>6L</v>
      </c>
      <c r="E27" s="38" t="str">
        <f t="shared" si="0"/>
        <v>JPY3L6L19Y_Quote</v>
      </c>
      <c r="F27" s="38" t="e">
        <f>_xll.qlSimpleQuote(E27,,RateTickValue,Permanent,Trigger,ObjectOverwrite)</f>
        <v>#NUM!</v>
      </c>
      <c r="G27" s="37" t="str">
        <f ca="1">_xll.ohRangeRetrieveError(F27)</f>
        <v>qlSimpleQuote - Cannot create object with ID 'JPY3L6L19Y_Quote' in cell [JPY_Market.xlsx]BasisSwap3M6M!R27C6 because an object with that ID already resides in cell [JPY_Market.xlsx]BasisSwap3M6M!R27C6</v>
      </c>
      <c r="H27" s="36"/>
      <c r="N27" s="79"/>
      <c r="O27" s="175" t="s">
        <v>67</v>
      </c>
      <c r="P27" s="214" t="str">
        <v>3L</v>
      </c>
      <c r="Q27" s="214" t="str">
        <v>6L</v>
      </c>
      <c r="R27" s="212" t="str">
        <f t="shared" si="1"/>
        <v>JPY3L6L19Y</v>
      </c>
      <c r="S27" s="174" t="str">
        <v>JPY3L6L19Y=ICAP</v>
      </c>
      <c r="T27" s="281" t="s">
        <v>190</v>
      </c>
      <c r="U27" s="281" t="s">
        <v>190</v>
      </c>
      <c r="V27" s="281" t="e">
        <f>_xll.qlMidEquivalent(T27,U27)</f>
        <v>#NUM!</v>
      </c>
      <c r="W27" s="173" t="b">
        <f t="shared" si="2"/>
        <v>0</v>
      </c>
      <c r="X27" s="171"/>
      <c r="Y27" s="279" t="e">
        <v>#NUM!</v>
      </c>
      <c r="Z27" s="171"/>
      <c r="AA27" s="326" t="e">
        <v>#NUM!</v>
      </c>
      <c r="AB27" s="168" t="e">
        <f>_xll.qlSimpleQuoteSetValue(F27,AA27/10000,Trigger)</f>
        <v>#VALUE!</v>
      </c>
      <c r="AC27" s="140"/>
      <c r="AD27" s="4"/>
      <c r="AE27" s="4"/>
      <c r="AF27" s="4"/>
      <c r="AG27" s="4"/>
      <c r="AH27" s="4"/>
      <c r="AI27" s="275"/>
    </row>
    <row r="28" spans="1:35" ht="11.25" customHeight="1" x14ac:dyDescent="0.2">
      <c r="A28" s="42"/>
      <c r="B28" s="41" t="s">
        <v>66</v>
      </c>
      <c r="C28" s="40" t="str">
        <f t="shared" si="3"/>
        <v>3L</v>
      </c>
      <c r="D28" s="39" t="str">
        <f t="shared" si="4"/>
        <v>6L</v>
      </c>
      <c r="E28" s="38" t="str">
        <f t="shared" si="0"/>
        <v>JPY3L6L20Y_Quote</v>
      </c>
      <c r="F28" s="38" t="e">
        <f>_xll.qlSimpleQuote(E28,,RateTickValue,Permanent,Trigger,ObjectOverwrite)</f>
        <v>#NUM!</v>
      </c>
      <c r="G28" s="37" t="str">
        <f ca="1">_xll.ohRangeRetrieveError(F28)</f>
        <v>qlSimpleQuote - Cannot create object with ID 'JPY3L6L20Y_Quote' in cell [JPY_Market.xlsx]BasisSwap3M6M!R28C6 because an object with that ID already resides in cell [JPY_Market.xlsx]BasisSwap3M6M!R28C6</v>
      </c>
      <c r="H28" s="36"/>
      <c r="N28" s="79"/>
      <c r="O28" s="175" t="s">
        <v>66</v>
      </c>
      <c r="P28" s="214" t="str">
        <v>3L</v>
      </c>
      <c r="Q28" s="214" t="str">
        <v>6L</v>
      </c>
      <c r="R28" s="212" t="str">
        <f t="shared" si="1"/>
        <v>JPY3L6L20Y</v>
      </c>
      <c r="S28" s="174" t="str">
        <v>JPY3L6L20Y=ICAP</v>
      </c>
      <c r="T28" s="281">
        <v>6.75</v>
      </c>
      <c r="U28" s="281">
        <v>8.75</v>
      </c>
      <c r="V28" s="281">
        <f>_xll.qlMidEquivalent(T28,U28)</f>
        <v>7.75</v>
      </c>
      <c r="W28" s="173" t="b">
        <f t="shared" si="2"/>
        <v>1</v>
      </c>
      <c r="X28" s="171"/>
      <c r="Y28" s="279">
        <v>13.75</v>
      </c>
      <c r="Z28" s="171"/>
      <c r="AA28" s="326">
        <v>7.75</v>
      </c>
      <c r="AB28" s="168" t="e">
        <f>_xll.qlSimpleQuoteSetValue(F28,AA28/10000,Trigger)</f>
        <v>#VALUE!</v>
      </c>
      <c r="AC28" s="140"/>
      <c r="AD28" s="4"/>
      <c r="AE28" s="4"/>
      <c r="AF28" s="4"/>
      <c r="AG28" s="4"/>
      <c r="AH28" s="4"/>
      <c r="AI28" s="275"/>
    </row>
    <row r="29" spans="1:35" ht="11.25" customHeight="1" x14ac:dyDescent="0.2">
      <c r="A29" s="42"/>
      <c r="B29" s="41" t="s">
        <v>65</v>
      </c>
      <c r="C29" s="40" t="str">
        <f t="shared" si="3"/>
        <v>3L</v>
      </c>
      <c r="D29" s="39" t="str">
        <f t="shared" si="4"/>
        <v>6L</v>
      </c>
      <c r="E29" s="38" t="str">
        <f t="shared" si="0"/>
        <v>JPY3L6L21Y_Quote</v>
      </c>
      <c r="F29" s="38" t="e">
        <f>_xll.qlSimpleQuote(E29,,RateTickValue,Permanent,Trigger,ObjectOverwrite)</f>
        <v>#NUM!</v>
      </c>
      <c r="G29" s="37" t="str">
        <f ca="1">_xll.ohRangeRetrieveError(F29)</f>
        <v>qlSimpleQuote - Cannot create object with ID 'JPY3L6L21Y_Quote' in cell [JPY_Market.xlsx]BasisSwap3M6M!R29C6 because an object with that ID already resides in cell [JPY_Market.xlsx]BasisSwap3M6M!R29C6</v>
      </c>
      <c r="H29" s="36"/>
      <c r="N29" s="79"/>
      <c r="O29" s="175" t="s">
        <v>65</v>
      </c>
      <c r="P29" s="214" t="str">
        <v>3L</v>
      </c>
      <c r="Q29" s="214" t="str">
        <v>6L</v>
      </c>
      <c r="R29" s="212" t="str">
        <f t="shared" si="1"/>
        <v>JPY3L6L21Y</v>
      </c>
      <c r="S29" s="174" t="str">
        <v>JPY3L6L21Y=ICAP</v>
      </c>
      <c r="T29" s="281" t="s">
        <v>190</v>
      </c>
      <c r="U29" s="281" t="s">
        <v>190</v>
      </c>
      <c r="V29" s="281" t="e">
        <f>_xll.qlMidEquivalent(T29,U29)</f>
        <v>#NUM!</v>
      </c>
      <c r="W29" s="173" t="b">
        <f t="shared" si="2"/>
        <v>0</v>
      </c>
      <c r="X29" s="171"/>
      <c r="Y29" s="279" t="e">
        <v>#NUM!</v>
      </c>
      <c r="Z29" s="171"/>
      <c r="AA29" s="326" t="e">
        <v>#NUM!</v>
      </c>
      <c r="AB29" s="168" t="e">
        <f>_xll.qlSimpleQuoteSetValue(F29,AA29/10000,Trigger)</f>
        <v>#VALUE!</v>
      </c>
      <c r="AC29" s="140"/>
      <c r="AD29" s="4"/>
      <c r="AE29" s="4"/>
      <c r="AF29" s="4"/>
      <c r="AG29" s="4"/>
      <c r="AH29" s="4"/>
      <c r="AI29" s="275"/>
    </row>
    <row r="30" spans="1:35" ht="11.25" customHeight="1" x14ac:dyDescent="0.2">
      <c r="A30" s="42"/>
      <c r="B30" s="41" t="s">
        <v>64</v>
      </c>
      <c r="C30" s="40" t="str">
        <f t="shared" si="3"/>
        <v>3L</v>
      </c>
      <c r="D30" s="39" t="str">
        <f t="shared" si="4"/>
        <v>6L</v>
      </c>
      <c r="E30" s="38" t="str">
        <f t="shared" si="0"/>
        <v>JPY3L6L22Y_Quote</v>
      </c>
      <c r="F30" s="38" t="e">
        <f>_xll.qlSimpleQuote(E30,,RateTickValue,Permanent,Trigger,ObjectOverwrite)</f>
        <v>#NUM!</v>
      </c>
      <c r="G30" s="37" t="str">
        <f ca="1">_xll.ohRangeRetrieveError(F30)</f>
        <v>qlSimpleQuote - Cannot create object with ID 'JPY3L6L22Y_Quote' in cell [JPY_Market.xlsx]BasisSwap3M6M!R30C6 because an object with that ID already resides in cell [JPY_Market.xlsx]BasisSwap3M6M!R30C6</v>
      </c>
      <c r="H30" s="36"/>
      <c r="N30" s="79"/>
      <c r="O30" s="175" t="s">
        <v>64</v>
      </c>
      <c r="P30" s="214" t="str">
        <v>3L</v>
      </c>
      <c r="Q30" s="214" t="str">
        <v>6L</v>
      </c>
      <c r="R30" s="212" t="str">
        <f t="shared" si="1"/>
        <v>JPY3L6L22Y</v>
      </c>
      <c r="S30" s="174" t="str">
        <v>JPY3L6L22Y=ICAP</v>
      </c>
      <c r="T30" s="281" t="s">
        <v>190</v>
      </c>
      <c r="U30" s="281" t="s">
        <v>190</v>
      </c>
      <c r="V30" s="281" t="e">
        <f>_xll.qlMidEquivalent(T30,U30)</f>
        <v>#NUM!</v>
      </c>
      <c r="W30" s="173" t="b">
        <f t="shared" si="2"/>
        <v>0</v>
      </c>
      <c r="X30" s="171"/>
      <c r="Y30" s="279" t="e">
        <v>#NUM!</v>
      </c>
      <c r="Z30" s="171"/>
      <c r="AA30" s="326" t="e">
        <v>#NUM!</v>
      </c>
      <c r="AB30" s="168" t="e">
        <f>_xll.qlSimpleQuoteSetValue(F30,AA30/10000,Trigger)</f>
        <v>#VALUE!</v>
      </c>
      <c r="AC30" s="140"/>
      <c r="AD30" s="4"/>
      <c r="AE30" s="4"/>
      <c r="AF30" s="4"/>
      <c r="AG30" s="4"/>
      <c r="AH30" s="4"/>
      <c r="AI30" s="275"/>
    </row>
    <row r="31" spans="1:35" ht="11.25" customHeight="1" x14ac:dyDescent="0.2">
      <c r="A31" s="42"/>
      <c r="B31" s="41" t="s">
        <v>63</v>
      </c>
      <c r="C31" s="40" t="str">
        <f t="shared" si="3"/>
        <v>3L</v>
      </c>
      <c r="D31" s="39" t="str">
        <f t="shared" si="4"/>
        <v>6L</v>
      </c>
      <c r="E31" s="38" t="str">
        <f t="shared" si="0"/>
        <v>JPY3L6L23Y_Quote</v>
      </c>
      <c r="F31" s="38" t="e">
        <f>_xll.qlSimpleQuote(E31,,RateTickValue,Permanent,Trigger,ObjectOverwrite)</f>
        <v>#NUM!</v>
      </c>
      <c r="G31" s="37" t="str">
        <f ca="1">_xll.ohRangeRetrieveError(F31)</f>
        <v>qlSimpleQuote - Cannot create object with ID 'JPY3L6L23Y_Quote' in cell [JPY_Market.xlsx]BasisSwap3M6M!R31C6 because an object with that ID already resides in cell [JPY_Market.xlsx]BasisSwap3M6M!R31C6</v>
      </c>
      <c r="H31" s="36"/>
      <c r="N31" s="79"/>
      <c r="O31" s="175" t="s">
        <v>63</v>
      </c>
      <c r="P31" s="214" t="str">
        <v>3L</v>
      </c>
      <c r="Q31" s="214" t="str">
        <v>6L</v>
      </c>
      <c r="R31" s="212" t="str">
        <f t="shared" si="1"/>
        <v>JPY3L6L23Y</v>
      </c>
      <c r="S31" s="174" t="str">
        <v>JPY3L6L23Y=ICAP</v>
      </c>
      <c r="T31" s="281" t="s">
        <v>190</v>
      </c>
      <c r="U31" s="281" t="s">
        <v>190</v>
      </c>
      <c r="V31" s="281" t="e">
        <f>_xll.qlMidEquivalent(T31,U31)</f>
        <v>#NUM!</v>
      </c>
      <c r="W31" s="173" t="b">
        <f t="shared" si="2"/>
        <v>0</v>
      </c>
      <c r="X31" s="171"/>
      <c r="Y31" s="279" t="e">
        <v>#NUM!</v>
      </c>
      <c r="Z31" s="171"/>
      <c r="AA31" s="326" t="e">
        <v>#NUM!</v>
      </c>
      <c r="AB31" s="168" t="e">
        <f>_xll.qlSimpleQuoteSetValue(F31,AA31/10000,Trigger)</f>
        <v>#VALUE!</v>
      </c>
      <c r="AC31" s="140"/>
      <c r="AD31" s="4"/>
      <c r="AE31" s="4"/>
      <c r="AF31" s="4"/>
      <c r="AG31" s="4"/>
      <c r="AH31" s="4"/>
      <c r="AI31" s="275"/>
    </row>
    <row r="32" spans="1:35" ht="11.25" customHeight="1" x14ac:dyDescent="0.2">
      <c r="A32" s="42"/>
      <c r="B32" s="41" t="s">
        <v>62</v>
      </c>
      <c r="C32" s="40" t="str">
        <f t="shared" si="3"/>
        <v>3L</v>
      </c>
      <c r="D32" s="39" t="str">
        <f t="shared" si="4"/>
        <v>6L</v>
      </c>
      <c r="E32" s="38" t="str">
        <f t="shared" si="0"/>
        <v>JPY3L6L24Y_Quote</v>
      </c>
      <c r="F32" s="38" t="e">
        <f>_xll.qlSimpleQuote(E32,,RateTickValue,Permanent,Trigger,ObjectOverwrite)</f>
        <v>#NUM!</v>
      </c>
      <c r="G32" s="37" t="str">
        <f ca="1">_xll.ohRangeRetrieveError(F32)</f>
        <v>qlSimpleQuote - Cannot create object with ID 'JPY3L6L24Y_Quote' in cell [JPY_Market.xlsx]BasisSwap3M6M!R32C6 because an object with that ID already resides in cell [JPY_Market.xlsx]BasisSwap3M6M!R32C6</v>
      </c>
      <c r="H32" s="36"/>
      <c r="N32" s="79"/>
      <c r="O32" s="175" t="s">
        <v>62</v>
      </c>
      <c r="P32" s="214" t="str">
        <v>3L</v>
      </c>
      <c r="Q32" s="214" t="str">
        <v>6L</v>
      </c>
      <c r="R32" s="212" t="str">
        <f t="shared" si="1"/>
        <v>JPY3L6L24Y</v>
      </c>
      <c r="S32" s="174" t="str">
        <v>JPY3L6L24Y=ICAP</v>
      </c>
      <c r="T32" s="281" t="s">
        <v>190</v>
      </c>
      <c r="U32" s="281" t="s">
        <v>190</v>
      </c>
      <c r="V32" s="281" t="e">
        <f>_xll.qlMidEquivalent(T32,U32)</f>
        <v>#NUM!</v>
      </c>
      <c r="W32" s="173" t="b">
        <f t="shared" si="2"/>
        <v>0</v>
      </c>
      <c r="X32" s="171"/>
      <c r="Y32" s="279" t="e">
        <v>#NUM!</v>
      </c>
      <c r="Z32" s="171"/>
      <c r="AA32" s="326" t="e">
        <v>#NUM!</v>
      </c>
      <c r="AB32" s="168" t="e">
        <f>_xll.qlSimpleQuoteSetValue(F32,AA32/10000,Trigger)</f>
        <v>#VALUE!</v>
      </c>
      <c r="AC32" s="140"/>
      <c r="AD32" s="4"/>
      <c r="AE32" s="4"/>
      <c r="AF32" s="4"/>
      <c r="AG32" s="4"/>
      <c r="AH32" s="4"/>
      <c r="AI32" s="275"/>
    </row>
    <row r="33" spans="1:35" ht="11.25" customHeight="1" x14ac:dyDescent="0.2">
      <c r="A33" s="42"/>
      <c r="B33" s="41" t="s">
        <v>61</v>
      </c>
      <c r="C33" s="40" t="str">
        <f t="shared" si="3"/>
        <v>3L</v>
      </c>
      <c r="D33" s="39" t="str">
        <f t="shared" si="4"/>
        <v>6L</v>
      </c>
      <c r="E33" s="38" t="str">
        <f t="shared" si="0"/>
        <v>JPY3L6L25Y_Quote</v>
      </c>
      <c r="F33" s="38" t="e">
        <f>_xll.qlSimpleQuote(E33,,RateTickValue,Permanent,Trigger,ObjectOverwrite)</f>
        <v>#NUM!</v>
      </c>
      <c r="G33" s="37" t="str">
        <f ca="1">_xll.ohRangeRetrieveError(F33)</f>
        <v>qlSimpleQuote - Cannot create object with ID 'JPY3L6L25Y_Quote' in cell [JPY_Market.xlsx]BasisSwap3M6M!R33C6 because an object with that ID already resides in cell [JPY_Market.xlsx]BasisSwap3M6M!R33C6</v>
      </c>
      <c r="H33" s="36"/>
      <c r="N33" s="79"/>
      <c r="O33" s="175" t="s">
        <v>61</v>
      </c>
      <c r="P33" s="214" t="str">
        <v>3L</v>
      </c>
      <c r="Q33" s="214" t="str">
        <v>6L</v>
      </c>
      <c r="R33" s="212" t="str">
        <f t="shared" si="1"/>
        <v>JPY3L6L25Y</v>
      </c>
      <c r="S33" s="174" t="str">
        <v>JPY3L6L25Y=ICAP</v>
      </c>
      <c r="T33" s="281" t="s">
        <v>190</v>
      </c>
      <c r="U33" s="281" t="s">
        <v>190</v>
      </c>
      <c r="V33" s="281" t="e">
        <f>_xll.qlMidEquivalent(T33,U33)</f>
        <v>#NUM!</v>
      </c>
      <c r="W33" s="173" t="b">
        <f t="shared" si="2"/>
        <v>0</v>
      </c>
      <c r="X33" s="171"/>
      <c r="Y33" s="279" t="e">
        <v>#NUM!</v>
      </c>
      <c r="Z33" s="171"/>
      <c r="AA33" s="326" t="e">
        <v>#NUM!</v>
      </c>
      <c r="AB33" s="168" t="e">
        <f>_xll.qlSimpleQuoteSetValue(F33,AA33/10000,Trigger)</f>
        <v>#VALUE!</v>
      </c>
      <c r="AC33" s="140"/>
      <c r="AD33" s="4"/>
      <c r="AE33" s="4"/>
      <c r="AF33" s="4"/>
      <c r="AG33" s="4"/>
      <c r="AH33" s="4"/>
      <c r="AI33" s="275"/>
    </row>
    <row r="34" spans="1:35" ht="11.25" customHeight="1" x14ac:dyDescent="0.2">
      <c r="A34" s="42"/>
      <c r="B34" s="41" t="s">
        <v>60</v>
      </c>
      <c r="C34" s="40" t="str">
        <f t="shared" si="3"/>
        <v>3L</v>
      </c>
      <c r="D34" s="39" t="str">
        <f t="shared" si="4"/>
        <v>6L</v>
      </c>
      <c r="E34" s="38" t="str">
        <f t="shared" si="0"/>
        <v>JPY3L6L26Y_Quote</v>
      </c>
      <c r="F34" s="38" t="e">
        <f>_xll.qlSimpleQuote(E34,,RateTickValue,Permanent,Trigger,ObjectOverwrite)</f>
        <v>#NUM!</v>
      </c>
      <c r="G34" s="37" t="str">
        <f ca="1">_xll.ohRangeRetrieveError(F34)</f>
        <v>qlSimpleQuote - Cannot create object with ID 'JPY3L6L26Y_Quote' in cell [JPY_Market.xlsx]BasisSwap3M6M!R34C6 because an object with that ID already resides in cell [JPY_Market.xlsx]BasisSwap3M6M!R34C6</v>
      </c>
      <c r="H34" s="36"/>
      <c r="N34" s="79"/>
      <c r="O34" s="175" t="s">
        <v>60</v>
      </c>
      <c r="P34" s="214" t="str">
        <v>3L</v>
      </c>
      <c r="Q34" s="214" t="str">
        <v>6L</v>
      </c>
      <c r="R34" s="212" t="str">
        <f t="shared" si="1"/>
        <v>JPY3L6L26Y</v>
      </c>
      <c r="S34" s="174" t="str">
        <v>JPY3L6L26Y=ICAP</v>
      </c>
      <c r="T34" s="281" t="s">
        <v>190</v>
      </c>
      <c r="U34" s="281" t="s">
        <v>190</v>
      </c>
      <c r="V34" s="281" t="e">
        <f>_xll.qlMidEquivalent(T34,U34)</f>
        <v>#NUM!</v>
      </c>
      <c r="W34" s="173" t="b">
        <f t="shared" si="2"/>
        <v>0</v>
      </c>
      <c r="X34" s="171"/>
      <c r="Y34" s="279" t="e">
        <v>#NUM!</v>
      </c>
      <c r="Z34" s="171"/>
      <c r="AA34" s="326" t="e">
        <v>#NUM!</v>
      </c>
      <c r="AB34" s="168" t="e">
        <f>_xll.qlSimpleQuoteSetValue(F34,AA34/10000,Trigger)</f>
        <v>#VALUE!</v>
      </c>
      <c r="AC34" s="140"/>
      <c r="AD34" s="4"/>
      <c r="AE34" s="4"/>
      <c r="AF34" s="4"/>
      <c r="AG34" s="4"/>
      <c r="AH34" s="4"/>
      <c r="AI34" s="275"/>
    </row>
    <row r="35" spans="1:35" ht="11.25" customHeight="1" x14ac:dyDescent="0.2">
      <c r="A35" s="42"/>
      <c r="B35" s="41" t="s">
        <v>59</v>
      </c>
      <c r="C35" s="40" t="str">
        <f t="shared" si="3"/>
        <v>3L</v>
      </c>
      <c r="D35" s="39" t="str">
        <f t="shared" si="4"/>
        <v>6L</v>
      </c>
      <c r="E35" s="38" t="str">
        <f t="shared" si="0"/>
        <v>JPY3L6L27Y_Quote</v>
      </c>
      <c r="F35" s="38" t="e">
        <f>_xll.qlSimpleQuote(E35,,RateTickValue,Permanent,Trigger,ObjectOverwrite)</f>
        <v>#NUM!</v>
      </c>
      <c r="G35" s="37" t="str">
        <f ca="1">_xll.ohRangeRetrieveError(F35)</f>
        <v>qlSimpleQuote - Cannot create object with ID 'JPY3L6L27Y_Quote' in cell [JPY_Market.xlsx]BasisSwap3M6M!R35C6 because an object with that ID already resides in cell [JPY_Market.xlsx]BasisSwap3M6M!R35C6</v>
      </c>
      <c r="H35" s="36"/>
      <c r="N35" s="79"/>
      <c r="O35" s="175" t="s">
        <v>59</v>
      </c>
      <c r="P35" s="214" t="str">
        <v>3L</v>
      </c>
      <c r="Q35" s="214" t="str">
        <v>6L</v>
      </c>
      <c r="R35" s="212" t="str">
        <f t="shared" si="1"/>
        <v>JPY3L6L27Y</v>
      </c>
      <c r="S35" s="174" t="str">
        <v>JPY3L6L27Y=ICAP</v>
      </c>
      <c r="T35" s="281" t="s">
        <v>190</v>
      </c>
      <c r="U35" s="281" t="s">
        <v>190</v>
      </c>
      <c r="V35" s="281" t="e">
        <f>_xll.qlMidEquivalent(T35,U35)</f>
        <v>#NUM!</v>
      </c>
      <c r="W35" s="173" t="b">
        <f t="shared" si="2"/>
        <v>0</v>
      </c>
      <c r="X35" s="171"/>
      <c r="Y35" s="279" t="e">
        <v>#NUM!</v>
      </c>
      <c r="Z35" s="171"/>
      <c r="AA35" s="326" t="e">
        <v>#NUM!</v>
      </c>
      <c r="AB35" s="168" t="e">
        <f>_xll.qlSimpleQuoteSetValue(F35,AA35/10000,Trigger)</f>
        <v>#VALUE!</v>
      </c>
      <c r="AC35" s="140"/>
      <c r="AD35" s="4"/>
      <c r="AE35" s="4"/>
      <c r="AF35" s="4"/>
      <c r="AG35" s="4"/>
      <c r="AH35" s="4"/>
      <c r="AI35" s="275"/>
    </row>
    <row r="36" spans="1:35" ht="11.25" customHeight="1" x14ac:dyDescent="0.2">
      <c r="A36" s="42"/>
      <c r="B36" s="41" t="s">
        <v>58</v>
      </c>
      <c r="C36" s="40" t="str">
        <f t="shared" si="3"/>
        <v>3L</v>
      </c>
      <c r="D36" s="39" t="str">
        <f t="shared" si="4"/>
        <v>6L</v>
      </c>
      <c r="E36" s="38" t="str">
        <f t="shared" si="0"/>
        <v>JPY3L6L28Y_Quote</v>
      </c>
      <c r="F36" s="38" t="e">
        <f>_xll.qlSimpleQuote(E36,,RateTickValue,Permanent,Trigger,ObjectOverwrite)</f>
        <v>#NUM!</v>
      </c>
      <c r="G36" s="37" t="str">
        <f ca="1">_xll.ohRangeRetrieveError(F36)</f>
        <v>qlSimpleQuote - Cannot create object with ID 'JPY3L6L28Y_Quote' in cell [JPY_Market.xlsx]BasisSwap3M6M!R36C6 because an object with that ID already resides in cell [JPY_Market.xlsx]BasisSwap3M6M!R36C6</v>
      </c>
      <c r="H36" s="36"/>
      <c r="N36" s="79"/>
      <c r="O36" s="175" t="s">
        <v>58</v>
      </c>
      <c r="P36" s="214" t="str">
        <v>3L</v>
      </c>
      <c r="Q36" s="214" t="str">
        <v>6L</v>
      </c>
      <c r="R36" s="212" t="str">
        <f t="shared" si="1"/>
        <v>JPY3L6L28Y</v>
      </c>
      <c r="S36" s="174" t="str">
        <v>JPY3L6L28Y=ICAP</v>
      </c>
      <c r="T36" s="281" t="s">
        <v>190</v>
      </c>
      <c r="U36" s="281" t="s">
        <v>190</v>
      </c>
      <c r="V36" s="281" t="e">
        <f>_xll.qlMidEquivalent(T36,U36)</f>
        <v>#NUM!</v>
      </c>
      <c r="W36" s="173" t="b">
        <f t="shared" si="2"/>
        <v>0</v>
      </c>
      <c r="X36" s="171"/>
      <c r="Y36" s="279" t="e">
        <v>#NUM!</v>
      </c>
      <c r="Z36" s="171"/>
      <c r="AA36" s="326" t="e">
        <v>#NUM!</v>
      </c>
      <c r="AB36" s="168" t="e">
        <f>_xll.qlSimpleQuoteSetValue(F36,AA36/10000,Trigger)</f>
        <v>#VALUE!</v>
      </c>
      <c r="AC36" s="140"/>
      <c r="AD36" s="4"/>
      <c r="AE36" s="4"/>
      <c r="AF36" s="4"/>
      <c r="AG36" s="4"/>
      <c r="AH36" s="4"/>
      <c r="AI36" s="275"/>
    </row>
    <row r="37" spans="1:35" ht="11.25" customHeight="1" x14ac:dyDescent="0.2">
      <c r="A37" s="42"/>
      <c r="B37" s="41" t="s">
        <v>57</v>
      </c>
      <c r="C37" s="40" t="str">
        <f t="shared" si="3"/>
        <v>3L</v>
      </c>
      <c r="D37" s="39" t="str">
        <f t="shared" si="4"/>
        <v>6L</v>
      </c>
      <c r="E37" s="38" t="str">
        <f t="shared" si="0"/>
        <v>JPY3L6L29Y_Quote</v>
      </c>
      <c r="F37" s="38" t="e">
        <f>_xll.qlSimpleQuote(E37,,RateTickValue,Permanent,Trigger,ObjectOverwrite)</f>
        <v>#NUM!</v>
      </c>
      <c r="G37" s="37" t="str">
        <f ca="1">_xll.ohRangeRetrieveError(F37)</f>
        <v>qlSimpleQuote - Cannot create object with ID 'JPY3L6L29Y_Quote' in cell [JPY_Market.xlsx]BasisSwap3M6M!R37C6 because an object with that ID already resides in cell [JPY_Market.xlsx]BasisSwap3M6M!R37C6</v>
      </c>
      <c r="H37" s="36"/>
      <c r="N37" s="79"/>
      <c r="O37" s="175" t="s">
        <v>57</v>
      </c>
      <c r="P37" s="214" t="str">
        <v>3L</v>
      </c>
      <c r="Q37" s="214" t="str">
        <v>6L</v>
      </c>
      <c r="R37" s="212" t="str">
        <f t="shared" si="1"/>
        <v>JPY3L6L29Y</v>
      </c>
      <c r="S37" s="174" t="str">
        <v>JPY3L6L29Y=ICAP</v>
      </c>
      <c r="T37" s="281" t="s">
        <v>190</v>
      </c>
      <c r="U37" s="281" t="s">
        <v>190</v>
      </c>
      <c r="V37" s="281" t="e">
        <f>_xll.qlMidEquivalent(T37,U37)</f>
        <v>#NUM!</v>
      </c>
      <c r="W37" s="173" t="b">
        <f t="shared" si="2"/>
        <v>0</v>
      </c>
      <c r="X37" s="171"/>
      <c r="Y37" s="279" t="e">
        <v>#NUM!</v>
      </c>
      <c r="Z37" s="171"/>
      <c r="AA37" s="326" t="e">
        <v>#NUM!</v>
      </c>
      <c r="AB37" s="168" t="e">
        <f>_xll.qlSimpleQuoteSetValue(F37,AA37/10000,Trigger)</f>
        <v>#VALUE!</v>
      </c>
      <c r="AC37" s="140"/>
      <c r="AD37" s="4"/>
      <c r="AE37" s="4"/>
      <c r="AF37" s="4"/>
      <c r="AG37" s="4"/>
      <c r="AH37" s="4"/>
      <c r="AI37" s="275"/>
    </row>
    <row r="38" spans="1:35" ht="11.25" customHeight="1" x14ac:dyDescent="0.2">
      <c r="A38" s="42"/>
      <c r="B38" s="41" t="s">
        <v>56</v>
      </c>
      <c r="C38" s="40" t="str">
        <f t="shared" si="3"/>
        <v>3L</v>
      </c>
      <c r="D38" s="39" t="str">
        <f t="shared" si="4"/>
        <v>6L</v>
      </c>
      <c r="E38" s="38" t="str">
        <f t="shared" si="0"/>
        <v>JPY3L6L30Y_Quote</v>
      </c>
      <c r="F38" s="38" t="e">
        <f>_xll.qlSimpleQuote(E38,,RateTickValue,Permanent,Trigger,ObjectOverwrite)</f>
        <v>#NUM!</v>
      </c>
      <c r="G38" s="37" t="str">
        <f ca="1">_xll.ohRangeRetrieveError(F38)</f>
        <v>qlSimpleQuote - Cannot create object with ID 'JPY3L6L30Y_Quote' in cell [JPY_Market.xlsx]BasisSwap3M6M!R38C6 because an object with that ID already resides in cell [JPY_Market.xlsx]BasisSwap3M6M!R38C6</v>
      </c>
      <c r="H38" s="36"/>
      <c r="N38" s="79"/>
      <c r="O38" s="175" t="s">
        <v>56</v>
      </c>
      <c r="P38" s="214" t="str">
        <v>3L</v>
      </c>
      <c r="Q38" s="214" t="str">
        <v>6L</v>
      </c>
      <c r="R38" s="212" t="str">
        <f t="shared" si="1"/>
        <v>JPY3L6L30Y</v>
      </c>
      <c r="S38" s="174" t="str">
        <v>JPY3L6L30Y=ICAP</v>
      </c>
      <c r="T38" s="281">
        <v>6.75</v>
      </c>
      <c r="U38" s="281">
        <v>8.75</v>
      </c>
      <c r="V38" s="281">
        <f>_xll.qlMidEquivalent(T38,U38)</f>
        <v>7.75</v>
      </c>
      <c r="W38" s="173" t="b">
        <f t="shared" si="2"/>
        <v>1</v>
      </c>
      <c r="X38" s="171"/>
      <c r="Y38" s="279">
        <v>14.25</v>
      </c>
      <c r="Z38" s="171"/>
      <c r="AA38" s="326">
        <v>7.75</v>
      </c>
      <c r="AB38" s="168" t="e">
        <f>_xll.qlSimpleQuoteSetValue(F38,AA38/10000,Trigger)</f>
        <v>#VALUE!</v>
      </c>
      <c r="AC38" s="140"/>
      <c r="AD38" s="4"/>
      <c r="AE38" s="4"/>
      <c r="AF38" s="4"/>
      <c r="AG38" s="4"/>
      <c r="AH38" s="4"/>
      <c r="AI38" s="275"/>
    </row>
    <row r="39" spans="1:35" ht="11.25" customHeight="1" x14ac:dyDescent="0.2">
      <c r="A39" s="42"/>
      <c r="B39" s="41" t="s">
        <v>51</v>
      </c>
      <c r="C39" s="40" t="str">
        <f t="shared" si="3"/>
        <v>3L</v>
      </c>
      <c r="D39" s="39" t="str">
        <f t="shared" si="4"/>
        <v>6L</v>
      </c>
      <c r="E39" s="38" t="str">
        <f t="shared" si="0"/>
        <v>JPY3L6L35Y_Quote</v>
      </c>
      <c r="F39" s="38" t="e">
        <f>_xll.qlSimpleQuote(E39,,RateTickValue,Permanent,Trigger,ObjectOverwrite)</f>
        <v>#NUM!</v>
      </c>
      <c r="G39" s="37" t="str">
        <f ca="1">_xll.ohRangeRetrieveError(F39)</f>
        <v>qlSimpleQuote - Cannot create object with ID 'JPY3L6L35Y_Quote' in cell [JPY_Market.xlsx]BasisSwap3M6M!R39C6 because an object with that ID already resides in cell [JPY_Market.xlsx]BasisSwap3M6M!R39C6</v>
      </c>
      <c r="H39" s="36"/>
      <c r="N39" s="79"/>
      <c r="O39" s="175" t="s">
        <v>51</v>
      </c>
      <c r="P39" s="214" t="str">
        <v>3L</v>
      </c>
      <c r="Q39" s="214" t="str">
        <v>6L</v>
      </c>
      <c r="R39" s="212" t="str">
        <f t="shared" si="1"/>
        <v>JPY3L6L35Y</v>
      </c>
      <c r="S39" s="174" t="str">
        <v>JPY3L6L35Y=ICAP</v>
      </c>
      <c r="T39" s="281" t="s">
        <v>190</v>
      </c>
      <c r="U39" s="281" t="s">
        <v>190</v>
      </c>
      <c r="V39" s="281" t="e">
        <f>_xll.qlMidEquivalent(T39,U39)</f>
        <v>#NUM!</v>
      </c>
      <c r="W39" s="173" t="b">
        <f t="shared" si="2"/>
        <v>0</v>
      </c>
      <c r="X39" s="171"/>
      <c r="Y39" s="279" t="e">
        <v>#NUM!</v>
      </c>
      <c r="Z39" s="171"/>
      <c r="AA39" s="326" t="e">
        <v>#NUM!</v>
      </c>
      <c r="AB39" s="168" t="e">
        <f>_xll.qlSimpleQuoteSetValue(F39,AA39/10000,Trigger)</f>
        <v>#VALUE!</v>
      </c>
      <c r="AC39" s="140"/>
      <c r="AD39" s="4"/>
      <c r="AE39" s="4"/>
      <c r="AF39" s="4"/>
      <c r="AG39" s="4"/>
      <c r="AH39" s="4"/>
      <c r="AI39" s="275"/>
    </row>
    <row r="40" spans="1:35" ht="11.25" customHeight="1" x14ac:dyDescent="0.2">
      <c r="A40" s="42"/>
      <c r="B40" s="41" t="s">
        <v>46</v>
      </c>
      <c r="C40" s="40" t="str">
        <f t="shared" si="3"/>
        <v>3L</v>
      </c>
      <c r="D40" s="39" t="str">
        <f t="shared" si="4"/>
        <v>6L</v>
      </c>
      <c r="E40" s="38" t="str">
        <f t="shared" si="0"/>
        <v>JPY3L6L40Y_Quote</v>
      </c>
      <c r="F40" s="38" t="e">
        <f>_xll.qlSimpleQuote(E40,,RateTickValue,Permanent,Trigger,ObjectOverwrite)</f>
        <v>#NUM!</v>
      </c>
      <c r="G40" s="37" t="str">
        <f ca="1">_xll.ohRangeRetrieveError(F40)</f>
        <v>qlSimpleQuote - Cannot create object with ID 'JPY3L6L40Y_Quote' in cell [JPY_Market.xlsx]BasisSwap3M6M!R40C6 because an object with that ID already resides in cell [JPY_Market.xlsx]BasisSwap3M6M!R40C6</v>
      </c>
      <c r="H40" s="36"/>
      <c r="N40" s="79"/>
      <c r="O40" s="175" t="s">
        <v>46</v>
      </c>
      <c r="P40" s="214" t="str">
        <v>3L</v>
      </c>
      <c r="Q40" s="214" t="str">
        <v>6L</v>
      </c>
      <c r="R40" s="212" t="str">
        <f t="shared" si="1"/>
        <v>JPY3L6L40Y</v>
      </c>
      <c r="S40" s="174" t="str">
        <v>JPY3L6L40Y=ICAP</v>
      </c>
      <c r="T40" s="281" t="s">
        <v>190</v>
      </c>
      <c r="U40" s="281" t="s">
        <v>190</v>
      </c>
      <c r="V40" s="281" t="e">
        <f>_xll.qlMidEquivalent(T40,U40)</f>
        <v>#NUM!</v>
      </c>
      <c r="W40" s="173" t="b">
        <f t="shared" si="2"/>
        <v>0</v>
      </c>
      <c r="X40" s="171"/>
      <c r="Y40" s="279" t="e">
        <v>#NUM!</v>
      </c>
      <c r="Z40" s="171"/>
      <c r="AA40" s="326" t="e">
        <v>#NUM!</v>
      </c>
      <c r="AB40" s="168" t="e">
        <f>_xll.qlSimpleQuoteSetValue(F40,AA40/10000,Trigger)</f>
        <v>#VALUE!</v>
      </c>
      <c r="AC40" s="140"/>
      <c r="AD40" s="4"/>
      <c r="AE40" s="4"/>
      <c r="AF40" s="4"/>
      <c r="AG40" s="4"/>
      <c r="AH40" s="4"/>
      <c r="AI40" s="275"/>
    </row>
    <row r="41" spans="1:35" ht="11.25" customHeight="1" x14ac:dyDescent="0.2">
      <c r="A41" s="42"/>
      <c r="B41" s="41" t="s">
        <v>36</v>
      </c>
      <c r="C41" s="40" t="str">
        <f t="shared" si="3"/>
        <v>3L</v>
      </c>
      <c r="D41" s="39" t="str">
        <f t="shared" si="4"/>
        <v>6L</v>
      </c>
      <c r="E41" s="38" t="str">
        <f t="shared" si="0"/>
        <v>JPY3L6L50Y_Quote</v>
      </c>
      <c r="F41" s="38" t="e">
        <f>_xll.qlSimpleQuote(E41,,RateTickValue,Permanent,Trigger,ObjectOverwrite)</f>
        <v>#NUM!</v>
      </c>
      <c r="G41" s="37" t="str">
        <f ca="1">_xll.ohRangeRetrieveError(F41)</f>
        <v>qlSimpleQuote - Cannot create object with ID 'JPY3L6L50Y_Quote' in cell [JPY_Market.xlsx]BasisSwap3M6M!R41C6 because an object with that ID already resides in cell [JPY_Market.xlsx]BasisSwap3M6M!R41C6</v>
      </c>
      <c r="H41" s="36"/>
      <c r="N41" s="79"/>
      <c r="O41" s="175" t="s">
        <v>36</v>
      </c>
      <c r="P41" s="214" t="str">
        <v>3L</v>
      </c>
      <c r="Q41" s="214" t="str">
        <v>6L</v>
      </c>
      <c r="R41" s="212" t="str">
        <f t="shared" si="1"/>
        <v>JPY3L6L50Y</v>
      </c>
      <c r="S41" s="174" t="str">
        <v>JPY3L6L50Y=ICAP</v>
      </c>
      <c r="T41" s="281" t="s">
        <v>190</v>
      </c>
      <c r="U41" s="281" t="s">
        <v>190</v>
      </c>
      <c r="V41" s="281" t="e">
        <f>_xll.qlMidEquivalent(T41,U41)</f>
        <v>#NUM!</v>
      </c>
      <c r="W41" s="173" t="b">
        <f t="shared" si="2"/>
        <v>0</v>
      </c>
      <c r="X41" s="171"/>
      <c r="Y41" s="279" t="e">
        <v>#NUM!</v>
      </c>
      <c r="Z41" s="171"/>
      <c r="AA41" s="326" t="e">
        <v>#NUM!</v>
      </c>
      <c r="AB41" s="168" t="e">
        <f>_xll.qlSimpleQuoteSetValue(F41,AA41/10000,Trigger)</f>
        <v>#VALUE!</v>
      </c>
      <c r="AC41" s="140"/>
      <c r="AD41" s="4"/>
      <c r="AE41" s="4"/>
      <c r="AF41" s="4"/>
      <c r="AG41" s="4"/>
      <c r="AH41" s="4"/>
      <c r="AI41" s="275"/>
    </row>
    <row r="42" spans="1:35" ht="11.25" customHeight="1" x14ac:dyDescent="0.2">
      <c r="A42" s="42"/>
      <c r="B42" s="41" t="s">
        <v>26</v>
      </c>
      <c r="C42" s="40" t="str">
        <f t="shared" si="3"/>
        <v>3L</v>
      </c>
      <c r="D42" s="39" t="str">
        <f t="shared" si="4"/>
        <v>6L</v>
      </c>
      <c r="E42" s="38" t="str">
        <f t="shared" si="0"/>
        <v>JPY3L6L60Y_Quote</v>
      </c>
      <c r="F42" s="38" t="e">
        <f>_xll.qlSimpleQuote(E42,,RateTickValue,Permanent,Trigger,ObjectOverwrite)</f>
        <v>#NUM!</v>
      </c>
      <c r="G42" s="37" t="str">
        <f ca="1">_xll.ohRangeRetrieveError(F42)</f>
        <v>qlSimpleQuote - Cannot create object with ID 'JPY3L6L60Y_Quote' in cell [JPY_Market.xlsx]BasisSwap3M6M!R42C6 because an object with that ID already resides in cell [JPY_Market.xlsx]BasisSwap3M6M!R42C6</v>
      </c>
      <c r="H42" s="36"/>
      <c r="N42" s="79"/>
      <c r="O42" s="186" t="s">
        <v>26</v>
      </c>
      <c r="P42" s="210" t="str">
        <v>3L</v>
      </c>
      <c r="Q42" s="210" t="str">
        <v>6L</v>
      </c>
      <c r="R42" s="208" t="str">
        <f t="shared" si="1"/>
        <v>JPY3L6L60Y</v>
      </c>
      <c r="S42" s="185" t="str">
        <v>JPY3L6L60Y=ICAP</v>
      </c>
      <c r="T42" s="278" t="s">
        <v>190</v>
      </c>
      <c r="U42" s="278" t="s">
        <v>190</v>
      </c>
      <c r="V42" s="278" t="e">
        <f>_xll.qlMidEquivalent(T42,U42)</f>
        <v>#NUM!</v>
      </c>
      <c r="W42" s="184" t="b">
        <f t="shared" si="2"/>
        <v>0</v>
      </c>
      <c r="X42" s="171"/>
      <c r="Y42" s="276" t="e">
        <v>#NUM!</v>
      </c>
      <c r="Z42" s="171"/>
      <c r="AA42" s="327" t="e">
        <v>#NUM!</v>
      </c>
      <c r="AB42" s="181" t="e">
        <f>_xll.qlSimpleQuoteSetValue(F42,AA42/10000,Trigger)</f>
        <v>#VALUE!</v>
      </c>
      <c r="AC42" s="140"/>
      <c r="AD42" s="4"/>
      <c r="AE42" s="4"/>
      <c r="AF42" s="4"/>
      <c r="AG42" s="4"/>
      <c r="AH42" s="4"/>
      <c r="AI42" s="275"/>
    </row>
    <row r="43" spans="1:35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206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2.7109375" style="325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 x14ac:dyDescent="0.25">
      <c r="G1"/>
      <c r="N1" s="222"/>
      <c r="O1" s="247"/>
      <c r="P1" s="247"/>
      <c r="Q1" s="247"/>
      <c r="R1" s="125"/>
      <c r="S1" s="125" t="s">
        <v>229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F2"/>
      <c r="G2"/>
      <c r="N2" s="203"/>
      <c r="O2" s="171"/>
      <c r="P2" s="171"/>
      <c r="Q2" s="171"/>
      <c r="R2" s="171"/>
      <c r="S2" s="94" t="s">
        <v>185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11:05:36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JPY_010_SwSB3T.xml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</v>
      </c>
      <c r="R5" s="212" t="str">
        <f t="shared" ref="R5:R42" si="0">Currency&amp;$P5&amp;$Q5&amp;$O5</f>
        <v>JPYSB3T6M</v>
      </c>
      <c r="S5" s="212" t="str">
        <f t="array" ref="S5:S42">Instruments&amp;"="&amp;VLOOKUP(Contributor,ContributorTable,2,FALSE)</f>
        <v>JPYSB3T6M=SMKR</v>
      </c>
      <c r="T5" s="169" t="s">
        <v>190</v>
      </c>
      <c r="U5" s="169" t="s">
        <v>190</v>
      </c>
      <c r="V5" s="169" t="s">
        <v>190</v>
      </c>
      <c r="W5" s="169" t="s">
        <v>190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/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3T</v>
      </c>
      <c r="E6" s="38" t="str">
        <f t="shared" ref="E6:E42" si="1">Currency&amp;$C6&amp;$D6&amp;$B6&amp;QuoteSuffix</f>
        <v>JPYSB3T1Y_Quote</v>
      </c>
      <c r="F6" s="38" t="e">
        <f>_xll.qlSimpleQuote(Currency&amp;$C6&amp;$D6&amp;$B6&amp;QuoteSuffix,,RateTickValue,Permanent,Trigger,ObjectOverwrite)</f>
        <v>#NUM!</v>
      </c>
      <c r="G6" s="6" t="str">
        <f ca="1">_xll.ohRangeRetrieveError(F6)</f>
        <v>qlSimpleQuote - Cannot create object with ID 'JPYSB3T1Y_Quote' in cell [JPY_Market.xlsx]Swap3M_TIBOR!R6C6 because an object with that ID already resides in cell [JPY_Market.xlsx]Swap3M_TIBOR!R6C6</v>
      </c>
      <c r="H6" s="12"/>
      <c r="J6" s="127" t="s">
        <v>103</v>
      </c>
      <c r="K6" s="47" t="s">
        <v>163</v>
      </c>
      <c r="L6" s="46"/>
      <c r="N6" s="79"/>
      <c r="O6" s="175" t="s">
        <v>8</v>
      </c>
      <c r="P6" s="214" t="str">
        <v>SB</v>
      </c>
      <c r="Q6" s="214" t="str">
        <v>3T</v>
      </c>
      <c r="R6" s="212" t="str">
        <f t="shared" si="0"/>
        <v>JPYSB3T1Y</v>
      </c>
      <c r="S6" s="212" t="str">
        <v>JPYSB3T1Y=SMKR</v>
      </c>
      <c r="T6" s="169">
        <v>0.13625000000000001</v>
      </c>
      <c r="U6" s="169">
        <v>0.17624999999999999</v>
      </c>
      <c r="V6" s="169">
        <v>0</v>
      </c>
      <c r="W6" s="169">
        <v>0</v>
      </c>
      <c r="X6" s="173">
        <f>_xll.qlMidSafe($T6,$U6)</f>
        <v>0.15625</v>
      </c>
      <c r="Y6" s="171"/>
      <c r="Z6" s="172">
        <v>0.19624999999999998</v>
      </c>
      <c r="AA6" s="171"/>
      <c r="AB6" s="231">
        <v>0.15625</v>
      </c>
      <c r="AC6" s="168" t="e">
        <f>_xll.qlSimpleQuoteSetValue(F6,AB6/100,Trigger)</f>
        <v>#VALUE!</v>
      </c>
      <c r="AD6" s="140"/>
      <c r="AE6" s="4"/>
      <c r="AF6" s="127" t="s">
        <v>102</v>
      </c>
      <c r="AG6" s="47" t="s">
        <v>163</v>
      </c>
      <c r="AH6" s="46"/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3T</v>
      </c>
      <c r="E7" s="38" t="str">
        <f t="shared" si="1"/>
        <v>JPYSB3T15M_Quote</v>
      </c>
      <c r="F7" s="38" t="e">
        <f>_xll.qlSimpleQuote(Currency&amp;$C7&amp;$D7&amp;$B7&amp;QuoteSuffix,,RateTickValue,Permanent,Trigger,ObjectOverwrite)</f>
        <v>#NUM!</v>
      </c>
      <c r="G7" s="115" t="str">
        <f ca="1">_xll.ohRangeRetrieveError(F7)</f>
        <v>qlSimpleQuote - Cannot create object with ID 'JPYSB3T15M_Quote' in cell [JPY_Market.xlsx]Swap3M_TIBOR!R7C6 because an object with that ID already resides in cell [JPY_Market.xlsx]Swap3M_TIBOR!R7C6</v>
      </c>
      <c r="H7" s="12"/>
      <c r="J7" s="127" t="s">
        <v>102</v>
      </c>
      <c r="K7" s="47" t="s">
        <v>163</v>
      </c>
      <c r="L7" s="46"/>
      <c r="N7" s="79"/>
      <c r="O7" s="175" t="s">
        <v>106</v>
      </c>
      <c r="P7" s="214" t="str">
        <v>SB</v>
      </c>
      <c r="Q7" s="214" t="str">
        <v>3T</v>
      </c>
      <c r="R7" s="212" t="str">
        <f t="shared" si="0"/>
        <v>JPYSB3T15M</v>
      </c>
      <c r="S7" s="212" t="str">
        <v>JPYSB3T15M=SMKR</v>
      </c>
      <c r="T7" s="169" t="s">
        <v>190</v>
      </c>
      <c r="U7" s="169" t="s">
        <v>190</v>
      </c>
      <c r="V7" s="169" t="s">
        <v>190</v>
      </c>
      <c r="W7" s="169" t="s">
        <v>190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#VALUE!</v>
      </c>
      <c r="AD7" s="140"/>
      <c r="AE7" s="4"/>
      <c r="AF7" s="127" t="s">
        <v>99</v>
      </c>
      <c r="AG7" s="47" t="s">
        <v>161</v>
      </c>
      <c r="AH7" s="46"/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3T</v>
      </c>
      <c r="E8" s="38" t="str">
        <f t="shared" si="1"/>
        <v>JPYSB3T18M_Quote</v>
      </c>
      <c r="F8" s="38" t="e">
        <f>_xll.qlSimpleQuote(Currency&amp;$C8&amp;$D8&amp;$B8&amp;QuoteSuffix,,RateTickValue,Permanent,Trigger,ObjectOverwrite)</f>
        <v>#NUM!</v>
      </c>
      <c r="G8" s="115" t="str">
        <f ca="1">_xll.ohRangeRetrieveError(F8)</f>
        <v>qlSimpleQuote - Cannot create object with ID 'JPYSB3T18M_Quote' in cell [JPY_Market.xlsx]Swap3M_TIBOR!R8C6 because an object with that ID already resides in cell [JPY_Market.xlsx]Swap3M_TIBOR!R8C6</v>
      </c>
      <c r="H8" s="12"/>
      <c r="J8" s="127" t="s">
        <v>99</v>
      </c>
      <c r="K8" s="47" t="s">
        <v>161</v>
      </c>
      <c r="L8" s="46"/>
      <c r="N8" s="79"/>
      <c r="O8" s="175" t="s">
        <v>105</v>
      </c>
      <c r="P8" s="214" t="str">
        <v>SB</v>
      </c>
      <c r="Q8" s="214" t="str">
        <v>3T</v>
      </c>
      <c r="R8" s="212" t="str">
        <f t="shared" si="0"/>
        <v>JPYSB3T18M</v>
      </c>
      <c r="S8" s="212" t="str">
        <v>JPYSB3T18M=SMKR</v>
      </c>
      <c r="T8" s="169">
        <v>0.1275</v>
      </c>
      <c r="U8" s="169">
        <v>0.16750000000000001</v>
      </c>
      <c r="V8" s="169">
        <v>0</v>
      </c>
      <c r="W8" s="169">
        <v>0</v>
      </c>
      <c r="X8" s="173">
        <f>_xll.qlMidSafe($T8,$U8)</f>
        <v>0.14750000000000002</v>
      </c>
      <c r="Y8" s="171"/>
      <c r="Z8" s="172">
        <v>0.19</v>
      </c>
      <c r="AA8" s="171"/>
      <c r="AB8" s="231">
        <v>0.14750000000000002</v>
      </c>
      <c r="AC8" s="168" t="e">
        <f>_xll.qlSimpleQuoteSetValue(F8,AB8/100,Trigger)</f>
        <v>#VALUE!</v>
      </c>
      <c r="AD8" s="140"/>
      <c r="AE8" s="4"/>
      <c r="AF8" s="127" t="s">
        <v>98</v>
      </c>
      <c r="AG8" s="47" t="s">
        <v>162</v>
      </c>
      <c r="AH8" s="46" t="s">
        <v>288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3T</v>
      </c>
      <c r="E9" s="38" t="str">
        <f t="shared" si="1"/>
        <v>JPYSB3T21M_Quote</v>
      </c>
      <c r="F9" s="38" t="e">
        <f>_xll.qlSimpleQuote(Currency&amp;$C9&amp;$D9&amp;$B9&amp;QuoteSuffix,,RateTickValue,Permanent,Trigger,ObjectOverwrite)</f>
        <v>#NUM!</v>
      </c>
      <c r="G9" s="115" t="str">
        <f ca="1">_xll.ohRangeRetrieveError(F9)</f>
        <v>qlSimpleQuote - Cannot create object with ID 'JPYSB3T21M_Quote' in cell [JPY_Market.xlsx]Swap3M_TIBOR!R9C6 because an object with that ID already resides in cell [JPY_Market.xlsx]Swap3M_TIBOR!R9C6</v>
      </c>
      <c r="H9" s="12"/>
      <c r="J9" s="127" t="s">
        <v>98</v>
      </c>
      <c r="K9" s="47" t="s">
        <v>162</v>
      </c>
      <c r="L9" s="46" t="s">
        <v>288</v>
      </c>
      <c r="N9" s="79"/>
      <c r="O9" s="175" t="s">
        <v>104</v>
      </c>
      <c r="P9" s="214" t="str">
        <v>SB</v>
      </c>
      <c r="Q9" s="214" t="str">
        <v>3T</v>
      </c>
      <c r="R9" s="212" t="str">
        <f t="shared" si="0"/>
        <v>JPYSB3T21M</v>
      </c>
      <c r="S9" s="212" t="str">
        <v>JPYSB3T21M=SMKR</v>
      </c>
      <c r="T9" s="169" t="s">
        <v>190</v>
      </c>
      <c r="U9" s="169" t="s">
        <v>190</v>
      </c>
      <c r="V9" s="169" t="s">
        <v>190</v>
      </c>
      <c r="W9" s="169" t="s">
        <v>190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#VALUE!</v>
      </c>
      <c r="AD9" s="140"/>
      <c r="AE9" s="4"/>
      <c r="AF9" s="126" t="s">
        <v>94</v>
      </c>
      <c r="AG9" s="44" t="s">
        <v>161</v>
      </c>
      <c r="AH9" s="43"/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3T</v>
      </c>
      <c r="E10" s="38" t="str">
        <f t="shared" si="1"/>
        <v>JPYSB3T2Y_Quote</v>
      </c>
      <c r="F10" s="38" t="e">
        <f>_xll.qlSimpleQuote(Currency&amp;$C10&amp;$D10&amp;$B10&amp;QuoteSuffix,,RateTickValue,Permanent,Trigger,ObjectOverwrite)</f>
        <v>#NUM!</v>
      </c>
      <c r="G10" s="115" t="str">
        <f ca="1">_xll.ohRangeRetrieveError(F10)</f>
        <v>qlSimpleQuote - Cannot create object with ID 'JPYSB3T2Y_Quote' in cell [JPY_Market.xlsx]Swap3M_TIBOR!R10C6 because an object with that ID already resides in cell [JPY_Market.xlsx]Swap3M_TIBOR!R10C6</v>
      </c>
      <c r="H10" s="12"/>
      <c r="J10" s="126" t="s">
        <v>94</v>
      </c>
      <c r="K10" s="44" t="s">
        <v>161</v>
      </c>
      <c r="L10" s="43"/>
      <c r="N10" s="79"/>
      <c r="O10" s="175" t="s">
        <v>84</v>
      </c>
      <c r="P10" s="214" t="str">
        <v>SB</v>
      </c>
      <c r="Q10" s="214" t="str">
        <v>3T</v>
      </c>
      <c r="R10" s="212" t="str">
        <f t="shared" si="0"/>
        <v>JPYSB3T2Y</v>
      </c>
      <c r="S10" s="212" t="str">
        <v>JPYSB3T2Y=SMKR</v>
      </c>
      <c r="T10" s="169">
        <v>0.12625</v>
      </c>
      <c r="U10" s="169">
        <v>0.16625000000000001</v>
      </c>
      <c r="V10" s="169">
        <v>0</v>
      </c>
      <c r="W10" s="169">
        <v>0</v>
      </c>
      <c r="X10" s="173">
        <f>_xll.qlMidSafe($T10,$U10)</f>
        <v>0.14624999999999999</v>
      </c>
      <c r="Y10" s="171"/>
      <c r="Z10" s="172">
        <v>0.18875</v>
      </c>
      <c r="AA10" s="171"/>
      <c r="AB10" s="231">
        <v>0.14624999999999999</v>
      </c>
      <c r="AC10" s="168" t="e">
        <f>_xll.qlSimpleQuoteSetValue(F10,AB10/100,Trigger)</f>
        <v>#VALUE!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3T</v>
      </c>
      <c r="E11" s="38" t="str">
        <f t="shared" si="1"/>
        <v>JPYSB3T3Y_Quote</v>
      </c>
      <c r="F11" s="38" t="e">
        <f>_xll.qlSimpleQuote(Currency&amp;$C11&amp;$D11&amp;$B11&amp;QuoteSuffix,,RateTickValue,Permanent,Trigger,ObjectOverwrite)</f>
        <v>#NUM!</v>
      </c>
      <c r="G11" s="115" t="str">
        <f ca="1">_xll.ohRangeRetrieveError(F11)</f>
        <v>qlSimpleQuote - Cannot create object with ID 'JPYSB3T3Y_Quote' in cell [JPY_Market.xlsx]Swap3M_TIBOR!R11C6 because an object with that ID already resides in cell [JPY_Market.xlsx]Swap3M_TIBOR!R11C6</v>
      </c>
      <c r="H11" s="12"/>
      <c r="N11" s="79"/>
      <c r="O11" s="175" t="s">
        <v>83</v>
      </c>
      <c r="P11" s="47" t="str">
        <v>SB</v>
      </c>
      <c r="Q11" s="47" t="str">
        <v>3T</v>
      </c>
      <c r="R11" s="212" t="str">
        <f t="shared" si="0"/>
        <v>JPYSB3T3Y</v>
      </c>
      <c r="S11" s="212" t="str">
        <v>JPYSB3T3Y=SMKR</v>
      </c>
      <c r="T11" s="169">
        <v>0.13874999999999998</v>
      </c>
      <c r="U11" s="169">
        <v>0.17875000000000002</v>
      </c>
      <c r="V11" s="169">
        <v>0</v>
      </c>
      <c r="W11" s="169">
        <v>0</v>
      </c>
      <c r="X11" s="173">
        <f>_xll.qlMidSafe($T11,$U11)</f>
        <v>0.15875</v>
      </c>
      <c r="Y11" s="171"/>
      <c r="Z11" s="172">
        <v>0.19624999999999998</v>
      </c>
      <c r="AA11" s="171"/>
      <c r="AB11" s="231">
        <v>0.15875</v>
      </c>
      <c r="AC11" s="168" t="e">
        <f>_xll.qlSimpleQuoteSetValue(F11,AB11/100,Trigger)</f>
        <v>#VALUE!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3T</v>
      </c>
      <c r="E12" s="38" t="str">
        <f t="shared" si="1"/>
        <v>JPYSB3T4Y_Quote</v>
      </c>
      <c r="F12" s="38" t="e">
        <f>_xll.qlSimpleQuote(Currency&amp;$C12&amp;$D12&amp;$B12&amp;QuoteSuffix,,RateTickValue,Permanent,Trigger,ObjectOverwrite)</f>
        <v>#NUM!</v>
      </c>
      <c r="G12" s="115" t="str">
        <f ca="1">_xll.ohRangeRetrieveError(F12)</f>
        <v>qlSimpleQuote - Cannot create object with ID 'JPYSB3T4Y_Quote' in cell [JPY_Market.xlsx]Swap3M_TIBOR!R12C6 because an object with that ID already resides in cell [JPY_Market.xlsx]Swap3M_TIBOR!R12C6</v>
      </c>
      <c r="H12" s="12"/>
      <c r="N12" s="79"/>
      <c r="O12" s="175" t="s">
        <v>82</v>
      </c>
      <c r="P12" s="47" t="str">
        <v>SB</v>
      </c>
      <c r="Q12" s="47" t="str">
        <v>3T</v>
      </c>
      <c r="R12" s="212" t="str">
        <f t="shared" si="0"/>
        <v>JPYSB3T4Y</v>
      </c>
      <c r="S12" s="212" t="str">
        <v>JPYSB3T4Y=SMKR</v>
      </c>
      <c r="T12" s="169">
        <v>0.17124999999999999</v>
      </c>
      <c r="U12" s="169">
        <v>0.21124999999999999</v>
      </c>
      <c r="V12" s="169">
        <v>0</v>
      </c>
      <c r="W12" s="169">
        <v>0</v>
      </c>
      <c r="X12" s="173">
        <f>_xll.qlMidSafe($T12,$U12)</f>
        <v>0.19124999999999998</v>
      </c>
      <c r="Y12" s="171"/>
      <c r="Z12" s="172">
        <v>0.22625000000000001</v>
      </c>
      <c r="AA12" s="171"/>
      <c r="AB12" s="231">
        <v>0.19124999999999998</v>
      </c>
      <c r="AC12" s="168" t="e">
        <f>_xll.qlSimpleQuoteSetValue(F12,AB12/100,Trigger)</f>
        <v>#VALUE!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3T</v>
      </c>
      <c r="E13" s="38" t="str">
        <f t="shared" si="1"/>
        <v>JPYSB3T5Y_Quote</v>
      </c>
      <c r="F13" s="38" t="e">
        <f>_xll.qlSimpleQuote(Currency&amp;$C13&amp;$D13&amp;$B13&amp;QuoteSuffix,,RateTickValue,Permanent,Trigger,ObjectOverwrite)</f>
        <v>#NUM!</v>
      </c>
      <c r="G13" s="115" t="str">
        <f ca="1">_xll.ohRangeRetrieveError(F13)</f>
        <v>qlSimpleQuote - Cannot create object with ID 'JPYSB3T5Y_Quote' in cell [JPY_Market.xlsx]Swap3M_TIBOR!R13C6 because an object with that ID already resides in cell [JPY_Market.xlsx]Swap3M_TIBOR!R13C6</v>
      </c>
      <c r="H13" s="12"/>
      <c r="N13" s="79"/>
      <c r="O13" s="175" t="s">
        <v>81</v>
      </c>
      <c r="P13" s="47" t="str">
        <v>SB</v>
      </c>
      <c r="Q13" s="47" t="str">
        <v>3T</v>
      </c>
      <c r="R13" s="212" t="str">
        <f t="shared" si="0"/>
        <v>JPYSB3T5Y</v>
      </c>
      <c r="S13" s="212" t="str">
        <v>JPYSB3T5Y=SMKR</v>
      </c>
      <c r="T13" s="169">
        <v>0.21749999999999997</v>
      </c>
      <c r="U13" s="169">
        <v>0.25750000000000001</v>
      </c>
      <c r="V13" s="169">
        <v>0</v>
      </c>
      <c r="W13" s="169">
        <v>0</v>
      </c>
      <c r="X13" s="173">
        <f>_xll.qlMidSafe($T13,$U13)</f>
        <v>0.23749999999999999</v>
      </c>
      <c r="Y13" s="171"/>
      <c r="Z13" s="172">
        <v>0.28000000000000003</v>
      </c>
      <c r="AA13" s="171"/>
      <c r="AB13" s="231">
        <v>0.23749999999999999</v>
      </c>
      <c r="AC13" s="168" t="e">
        <f>_xll.qlSimpleQuoteSetValue(F13,AB13/100,Trigger)</f>
        <v>#VALUE!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3T</v>
      </c>
      <c r="E14" s="38" t="str">
        <f t="shared" si="1"/>
        <v>JPYSB3T6Y_Quote</v>
      </c>
      <c r="F14" s="38" t="e">
        <f>_xll.qlSimpleQuote(Currency&amp;$C14&amp;$D14&amp;$B14&amp;QuoteSuffix,,RateTickValue,Permanent,Trigger,ObjectOverwrite)</f>
        <v>#NUM!</v>
      </c>
      <c r="G14" s="115" t="str">
        <f ca="1">_xll.ohRangeRetrieveError(F14)</f>
        <v>qlSimpleQuote - Cannot create object with ID 'JPYSB3T6Y_Quote' in cell [JPY_Market.xlsx]Swap3M_TIBOR!R14C6 because an object with that ID already resides in cell [JPY_Market.xlsx]Swap3M_TIBOR!R14C6</v>
      </c>
      <c r="H14" s="12"/>
      <c r="N14" s="79"/>
      <c r="O14" s="175" t="s">
        <v>80</v>
      </c>
      <c r="P14" s="47" t="str">
        <v>SB</v>
      </c>
      <c r="Q14" s="47" t="str">
        <v>3T</v>
      </c>
      <c r="R14" s="212" t="str">
        <f t="shared" si="0"/>
        <v>JPYSB3T6Y</v>
      </c>
      <c r="S14" s="212" t="str">
        <v>JPYSB3T6Y=SMKR</v>
      </c>
      <c r="T14" s="169">
        <v>0.26749999999999996</v>
      </c>
      <c r="U14" s="169">
        <v>0.3075</v>
      </c>
      <c r="V14" s="169">
        <v>0</v>
      </c>
      <c r="W14" s="169">
        <v>0</v>
      </c>
      <c r="X14" s="173">
        <f>_xll.qlMidSafe($T14,$U14)</f>
        <v>0.28749999999999998</v>
      </c>
      <c r="Y14" s="171"/>
      <c r="Z14" s="172">
        <v>0.35624999999999996</v>
      </c>
      <c r="AA14" s="171"/>
      <c r="AB14" s="231">
        <v>0.28749999999999998</v>
      </c>
      <c r="AC14" s="168" t="e">
        <f>_xll.qlSimpleQuoteSetValue(F14,AB14/100,Trigger)</f>
        <v>#VALUE!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3T</v>
      </c>
      <c r="E15" s="38" t="str">
        <f t="shared" si="1"/>
        <v>JPYSB3T7Y_Quote</v>
      </c>
      <c r="F15" s="38" t="e">
        <f>_xll.qlSimpleQuote(Currency&amp;$C15&amp;$D15&amp;$B15&amp;QuoteSuffix,,RateTickValue,Permanent,Trigger,ObjectOverwrite)</f>
        <v>#NUM!</v>
      </c>
      <c r="G15" s="115" t="str">
        <f ca="1">_xll.ohRangeRetrieveError(F15)</f>
        <v>qlSimpleQuote - Cannot create object with ID 'JPYSB3T7Y_Quote' in cell [JPY_Market.xlsx]Swap3M_TIBOR!R15C6 because an object with that ID already resides in cell [JPY_Market.xlsx]Swap3M_TIBOR!R15C6</v>
      </c>
      <c r="H15" s="12"/>
      <c r="N15" s="79"/>
      <c r="O15" s="175" t="s">
        <v>79</v>
      </c>
      <c r="P15" s="47" t="str">
        <v>SB</v>
      </c>
      <c r="Q15" s="47" t="str">
        <v>3T</v>
      </c>
      <c r="R15" s="212" t="str">
        <f t="shared" si="0"/>
        <v>JPYSB3T7Y</v>
      </c>
      <c r="S15" s="212" t="str">
        <v>JPYSB3T7Y=SMKR</v>
      </c>
      <c r="T15" s="169">
        <v>0.32250000000000001</v>
      </c>
      <c r="U15" s="169">
        <v>0.36249999999999999</v>
      </c>
      <c r="V15" s="169">
        <v>0</v>
      </c>
      <c r="W15" s="169">
        <v>0</v>
      </c>
      <c r="X15" s="173">
        <f>_xll.qlMidSafe($T15,$U15)</f>
        <v>0.34250000000000003</v>
      </c>
      <c r="Y15" s="171"/>
      <c r="Z15" s="172">
        <v>0.44750000000000001</v>
      </c>
      <c r="AA15" s="171"/>
      <c r="AB15" s="231">
        <v>0.34250000000000003</v>
      </c>
      <c r="AC15" s="168" t="e">
        <f>_xll.qlSimpleQuoteSetValue(F15,AB15/100,Trigger)</f>
        <v>#VALUE!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3T</v>
      </c>
      <c r="E16" s="38" t="str">
        <f t="shared" si="1"/>
        <v>JPYSB3T8Y_Quote</v>
      </c>
      <c r="F16" s="38" t="e">
        <f>_xll.qlSimpleQuote(Currency&amp;$C16&amp;$D16&amp;$B16&amp;QuoteSuffix,,RateTickValue,Permanent,Trigger,ObjectOverwrite)</f>
        <v>#NUM!</v>
      </c>
      <c r="G16" s="115" t="str">
        <f ca="1">_xll.ohRangeRetrieveError(F16)</f>
        <v>qlSimpleQuote - Cannot create object with ID 'JPYSB3T8Y_Quote' in cell [JPY_Market.xlsx]Swap3M_TIBOR!R16C6 because an object with that ID already resides in cell [JPY_Market.xlsx]Swap3M_TIBOR!R16C6</v>
      </c>
      <c r="H16" s="12"/>
      <c r="N16" s="79"/>
      <c r="O16" s="175" t="s">
        <v>78</v>
      </c>
      <c r="P16" s="47" t="str">
        <v>SB</v>
      </c>
      <c r="Q16" s="47" t="str">
        <v>3T</v>
      </c>
      <c r="R16" s="212" t="str">
        <f t="shared" si="0"/>
        <v>JPYSB3T8Y</v>
      </c>
      <c r="S16" s="212" t="str">
        <v>JPYSB3T8Y=SMKR</v>
      </c>
      <c r="T16" s="169">
        <v>0.38374999999999998</v>
      </c>
      <c r="U16" s="169">
        <v>0.42374999999999996</v>
      </c>
      <c r="V16" s="169">
        <v>0</v>
      </c>
      <c r="W16" s="169">
        <v>0</v>
      </c>
      <c r="X16" s="173">
        <f>_xll.qlMidSafe($T16,$U16)</f>
        <v>0.40374999999999994</v>
      </c>
      <c r="Y16" s="171"/>
      <c r="Z16" s="172">
        <v>0.54499999999999993</v>
      </c>
      <c r="AA16" s="171"/>
      <c r="AB16" s="231">
        <v>0.40374999999999994</v>
      </c>
      <c r="AC16" s="168" t="e">
        <f>_xll.qlSimpleQuoteSetValue(F16,AB16/100,Trigger)</f>
        <v>#VALUE!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3T</v>
      </c>
      <c r="E17" s="38" t="str">
        <f t="shared" si="1"/>
        <v>JPYSB3T9Y_Quote</v>
      </c>
      <c r="F17" s="38" t="e">
        <f>_xll.qlSimpleQuote(Currency&amp;$C17&amp;$D17&amp;$B17&amp;QuoteSuffix,,RateTickValue,Permanent,Trigger,ObjectOverwrite)</f>
        <v>#NUM!</v>
      </c>
      <c r="G17" s="115" t="str">
        <f ca="1">_xll.ohRangeRetrieveError(F17)</f>
        <v>qlSimpleQuote - Cannot create object with ID 'JPYSB3T9Y_Quote' in cell [JPY_Market.xlsx]Swap3M_TIBOR!R17C6 because an object with that ID already resides in cell [JPY_Market.xlsx]Swap3M_TIBOR!R17C6</v>
      </c>
      <c r="H17" s="12"/>
      <c r="N17" s="79"/>
      <c r="O17" s="175" t="s">
        <v>77</v>
      </c>
      <c r="P17" s="47" t="str">
        <v>SB</v>
      </c>
      <c r="Q17" s="47" t="str">
        <v>3T</v>
      </c>
      <c r="R17" s="212" t="str">
        <f t="shared" si="0"/>
        <v>JPYSB3T9Y</v>
      </c>
      <c r="S17" s="212" t="str">
        <v>JPYSB3T9Y=SMKR</v>
      </c>
      <c r="T17" s="169">
        <v>0.44625000000000004</v>
      </c>
      <c r="U17" s="169">
        <v>0.48624999999999996</v>
      </c>
      <c r="V17" s="169">
        <v>0</v>
      </c>
      <c r="W17" s="169">
        <v>0</v>
      </c>
      <c r="X17" s="173">
        <f>_xll.qlMidSafe($T17,$U17)</f>
        <v>0.46625</v>
      </c>
      <c r="Y17" s="171"/>
      <c r="Z17" s="172">
        <v>0.64500000000000002</v>
      </c>
      <c r="AA17" s="171"/>
      <c r="AB17" s="231">
        <v>0.46625</v>
      </c>
      <c r="AC17" s="168" t="e">
        <f>_xll.qlSimpleQuoteSetValue(F17,AB17/100,Trigger)</f>
        <v>#VALUE!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3T</v>
      </c>
      <c r="E18" s="38" t="str">
        <f t="shared" si="1"/>
        <v>JPYSB3T10Y_Quote</v>
      </c>
      <c r="F18" s="38" t="e">
        <f>_xll.qlSimpleQuote(Currency&amp;$C18&amp;$D18&amp;$B18&amp;QuoteSuffix,,RateTickValue,Permanent,Trigger,ObjectOverwrite)</f>
        <v>#NUM!</v>
      </c>
      <c r="G18" s="115" t="str">
        <f ca="1">_xll.ohRangeRetrieveError(F18)</f>
        <v>qlSimpleQuote - Cannot create object with ID 'JPYSB3T10Y_Quote' in cell [JPY_Market.xlsx]Swap3M_TIBOR!R18C6 because an object with that ID already resides in cell [JPY_Market.xlsx]Swap3M_TIBOR!R18C6</v>
      </c>
      <c r="H18" s="12"/>
      <c r="N18" s="79"/>
      <c r="O18" s="175" t="s">
        <v>76</v>
      </c>
      <c r="P18" s="47" t="str">
        <v>SB</v>
      </c>
      <c r="Q18" s="47" t="str">
        <v>3T</v>
      </c>
      <c r="R18" s="212" t="str">
        <f t="shared" si="0"/>
        <v>JPYSB3T10Y</v>
      </c>
      <c r="S18" s="212" t="str">
        <v>JPYSB3T10Y=SMKR</v>
      </c>
      <c r="T18" s="169">
        <v>0.51124999999999998</v>
      </c>
      <c r="U18" s="169">
        <v>0.55125000000000002</v>
      </c>
      <c r="V18" s="169">
        <v>0</v>
      </c>
      <c r="W18" s="169">
        <v>0</v>
      </c>
      <c r="X18" s="173">
        <f>_xll.qlMidSafe($T18,$U18)</f>
        <v>0.53125</v>
      </c>
      <c r="Y18" s="171"/>
      <c r="Z18" s="172">
        <v>0.74375000000000002</v>
      </c>
      <c r="AA18" s="171"/>
      <c r="AB18" s="231">
        <v>0.53125</v>
      </c>
      <c r="AC18" s="168" t="e">
        <f>_xll.qlSimpleQuoteSetValue(F18,AB18/100,Trigger)</f>
        <v>#VALUE!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3T</v>
      </c>
      <c r="E19" s="38" t="str">
        <f t="shared" si="1"/>
        <v>JPYSB3T11Y_Quote</v>
      </c>
      <c r="F19" s="38" t="e">
        <f>_xll.qlSimpleQuote(Currency&amp;$C19&amp;$D19&amp;$B19&amp;QuoteSuffix,,RateTickValue,Permanent,Trigger,ObjectOverwrite)</f>
        <v>#NUM!</v>
      </c>
      <c r="G19" s="115" t="str">
        <f ca="1">_xll.ohRangeRetrieveError(F19)</f>
        <v>qlSimpleQuote - Cannot create object with ID 'JPYSB3T11Y_Quote' in cell [JPY_Market.xlsx]Swap3M_TIBOR!R19C6 because an object with that ID already resides in cell [JPY_Market.xlsx]Swap3M_TIBOR!R19C6</v>
      </c>
      <c r="H19" s="12"/>
      <c r="N19" s="79"/>
      <c r="O19" s="175" t="s">
        <v>75</v>
      </c>
      <c r="P19" s="47" t="str">
        <v>SB</v>
      </c>
      <c r="Q19" s="47" t="str">
        <v>3T</v>
      </c>
      <c r="R19" s="212" t="str">
        <f t="shared" si="0"/>
        <v>JPYSB3T11Y</v>
      </c>
      <c r="S19" s="212" t="str">
        <v>JPYSB3T11Y=SMKR</v>
      </c>
      <c r="T19" s="169">
        <v>0.58125000000000004</v>
      </c>
      <c r="U19" s="169">
        <v>0.62125000000000008</v>
      </c>
      <c r="V19" s="169">
        <v>0</v>
      </c>
      <c r="W19" s="169">
        <v>0</v>
      </c>
      <c r="X19" s="173">
        <f>_xll.qlMidSafe($T19,$U19)</f>
        <v>0.60125000000000006</v>
      </c>
      <c r="Y19" s="171"/>
      <c r="Z19" s="172">
        <v>0.84375</v>
      </c>
      <c r="AA19" s="171"/>
      <c r="AB19" s="231">
        <v>0.60125000000000006</v>
      </c>
      <c r="AC19" s="168" t="e">
        <f>_xll.qlSimpleQuoteSetValue(F19,AB19/100,Trigger)</f>
        <v>#VALUE!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3T</v>
      </c>
      <c r="E20" s="38" t="str">
        <f t="shared" si="1"/>
        <v>JPYSB3T12Y_Quote</v>
      </c>
      <c r="F20" s="38" t="e">
        <f>_xll.qlSimpleQuote(Currency&amp;$C20&amp;$D20&amp;$B20&amp;QuoteSuffix,,RateTickValue,Permanent,Trigger,ObjectOverwrite)</f>
        <v>#NUM!</v>
      </c>
      <c r="G20" s="115" t="str">
        <f ca="1">_xll.ohRangeRetrieveError(F20)</f>
        <v>qlSimpleQuote - Cannot create object with ID 'JPYSB3T12Y_Quote' in cell [JPY_Market.xlsx]Swap3M_TIBOR!R20C6 because an object with that ID already resides in cell [JPY_Market.xlsx]Swap3M_TIBOR!R20C6</v>
      </c>
      <c r="H20" s="12"/>
      <c r="N20" s="79"/>
      <c r="O20" s="175" t="s">
        <v>74</v>
      </c>
      <c r="P20" s="47" t="str">
        <v>SB</v>
      </c>
      <c r="Q20" s="47" t="str">
        <v>3T</v>
      </c>
      <c r="R20" s="212" t="str">
        <f t="shared" si="0"/>
        <v>JPYSB3T12Y</v>
      </c>
      <c r="S20" s="212" t="str">
        <v>JPYSB3T12Y=SMKR</v>
      </c>
      <c r="T20" s="169">
        <v>0.65125</v>
      </c>
      <c r="U20" s="169">
        <v>0.69124999999999992</v>
      </c>
      <c r="V20" s="169">
        <v>0</v>
      </c>
      <c r="W20" s="169">
        <v>0</v>
      </c>
      <c r="X20" s="173">
        <f>_xll.qlMidSafe($T20,$U20)</f>
        <v>0.6712499999999999</v>
      </c>
      <c r="Y20" s="171"/>
      <c r="Z20" s="172">
        <v>0.94374999999999998</v>
      </c>
      <c r="AA20" s="171"/>
      <c r="AB20" s="231">
        <v>0.6712499999999999</v>
      </c>
      <c r="AC20" s="168" t="e">
        <f>_xll.qlSimpleQuoteSetValue(F20,AB20/100,Trigger)</f>
        <v>#VALUE!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3T</v>
      </c>
      <c r="E21" s="38" t="str">
        <f t="shared" si="1"/>
        <v>JPYSB3T13Y_Quote</v>
      </c>
      <c r="F21" s="38" t="e">
        <f>_xll.qlSimpleQuote(Currency&amp;$C21&amp;$D21&amp;$B21&amp;QuoteSuffix,,RateTickValue,Permanent,Trigger,ObjectOverwrite)</f>
        <v>#NUM!</v>
      </c>
      <c r="G21" s="115" t="str">
        <f ca="1">_xll.ohRangeRetrieveError(F21)</f>
        <v>qlSimpleQuote - Cannot create object with ID 'JPYSB3T13Y_Quote' in cell [JPY_Market.xlsx]Swap3M_TIBOR!R21C6 because an object with that ID already resides in cell [JPY_Market.xlsx]Swap3M_TIBOR!R21C6</v>
      </c>
      <c r="H21" s="12"/>
      <c r="N21" s="79"/>
      <c r="O21" s="175" t="s">
        <v>73</v>
      </c>
      <c r="P21" s="47" t="str">
        <v>SB</v>
      </c>
      <c r="Q21" s="47" t="str">
        <v>3T</v>
      </c>
      <c r="R21" s="212" t="str">
        <f t="shared" si="0"/>
        <v>JPYSB3T13Y</v>
      </c>
      <c r="S21" s="212" t="str">
        <v>JPYSB3T13Y=SMKR</v>
      </c>
      <c r="T21" s="169" t="s">
        <v>190</v>
      </c>
      <c r="U21" s="169" t="s">
        <v>190</v>
      </c>
      <c r="V21" s="169" t="s">
        <v>190</v>
      </c>
      <c r="W21" s="169" t="s">
        <v>190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#VALUE!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3T</v>
      </c>
      <c r="E22" s="38" t="str">
        <f t="shared" si="1"/>
        <v>JPYSB3T14Y_Quote</v>
      </c>
      <c r="F22" s="38" t="e">
        <f>_xll.qlSimpleQuote(Currency&amp;$C22&amp;$D22&amp;$B22&amp;QuoteSuffix,,RateTickValue,Permanent,Trigger,ObjectOverwrite)</f>
        <v>#NUM!</v>
      </c>
      <c r="G22" s="115" t="str">
        <f ca="1">_xll.ohRangeRetrieveError(F22)</f>
        <v>qlSimpleQuote - Cannot create object with ID 'JPYSB3T14Y_Quote' in cell [JPY_Market.xlsx]Swap3M_TIBOR!R22C6 because an object with that ID already resides in cell [JPY_Market.xlsx]Swap3M_TIBOR!R22C6</v>
      </c>
      <c r="H22" s="12"/>
      <c r="N22" s="79"/>
      <c r="O22" s="175" t="s">
        <v>72</v>
      </c>
      <c r="P22" s="47" t="str">
        <v>SB</v>
      </c>
      <c r="Q22" s="47" t="str">
        <v>3T</v>
      </c>
      <c r="R22" s="212" t="str">
        <f t="shared" si="0"/>
        <v>JPYSB3T14Y</v>
      </c>
      <c r="S22" s="212" t="str">
        <v>JPYSB3T14Y=SMKR</v>
      </c>
      <c r="T22" s="169" t="s">
        <v>190</v>
      </c>
      <c r="U22" s="169" t="s">
        <v>190</v>
      </c>
      <c r="V22" s="169" t="s">
        <v>190</v>
      </c>
      <c r="W22" s="169" t="s">
        <v>190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#VALUE!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3T</v>
      </c>
      <c r="E23" s="38" t="str">
        <f t="shared" si="1"/>
        <v>JPYSB3T15Y_Quote</v>
      </c>
      <c r="F23" s="38" t="e">
        <f>_xll.qlSimpleQuote(Currency&amp;$C23&amp;$D23&amp;$B23&amp;QuoteSuffix,,RateTickValue,Permanent,Trigger,ObjectOverwrite)</f>
        <v>#NUM!</v>
      </c>
      <c r="G23" s="115" t="str">
        <f ca="1">_xll.ohRangeRetrieveError(F23)</f>
        <v>qlSimpleQuote - Cannot create object with ID 'JPYSB3T15Y_Quote' in cell [JPY_Market.xlsx]Swap3M_TIBOR!R23C6 because an object with that ID already resides in cell [JPY_Market.xlsx]Swap3M_TIBOR!R23C6</v>
      </c>
      <c r="H23" s="12"/>
      <c r="N23" s="79"/>
      <c r="O23" s="175" t="s">
        <v>71</v>
      </c>
      <c r="P23" s="47" t="str">
        <v>SB</v>
      </c>
      <c r="Q23" s="47" t="str">
        <v>3T</v>
      </c>
      <c r="R23" s="212" t="str">
        <f t="shared" si="0"/>
        <v>JPYSB3T15Y</v>
      </c>
      <c r="S23" s="212" t="str">
        <v>JPYSB3T15Y=SMKR</v>
      </c>
      <c r="T23" s="169">
        <v>0.86875000000000002</v>
      </c>
      <c r="U23" s="169">
        <v>0.90875000000000006</v>
      </c>
      <c r="V23" s="169">
        <v>0</v>
      </c>
      <c r="W23" s="169">
        <v>0</v>
      </c>
      <c r="X23" s="173">
        <f>_xll.qlMidSafe($T23,$U23)</f>
        <v>0.88875000000000004</v>
      </c>
      <c r="Y23" s="171"/>
      <c r="Z23" s="172">
        <v>1.2250000000000001</v>
      </c>
      <c r="AA23" s="171"/>
      <c r="AB23" s="231">
        <v>0.88875000000000004</v>
      </c>
      <c r="AC23" s="168" t="e">
        <f>_xll.qlSimpleQuoteSetValue(F23,AB23/100,Trigger)</f>
        <v>#VALUE!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3T</v>
      </c>
      <c r="E24" s="38" t="str">
        <f t="shared" si="1"/>
        <v>JPYSB3T16Y_Quote</v>
      </c>
      <c r="F24" s="38" t="e">
        <f>_xll.qlSimpleQuote(Currency&amp;$C24&amp;$D24&amp;$B24&amp;QuoteSuffix,,RateTickValue,Permanent,Trigger,ObjectOverwrite)</f>
        <v>#NUM!</v>
      </c>
      <c r="G24" s="115" t="str">
        <f ca="1">_xll.ohRangeRetrieveError(F24)</f>
        <v>qlSimpleQuote - Cannot create object with ID 'JPYSB3T16Y_Quote' in cell [JPY_Market.xlsx]Swap3M_TIBOR!R24C6 because an object with that ID already resides in cell [JPY_Market.xlsx]Swap3M_TIBOR!R24C6</v>
      </c>
      <c r="H24" s="12"/>
      <c r="N24" s="79"/>
      <c r="O24" s="175" t="s">
        <v>70</v>
      </c>
      <c r="P24" s="47" t="str">
        <v>SB</v>
      </c>
      <c r="Q24" s="47" t="str">
        <v>3T</v>
      </c>
      <c r="R24" s="212" t="str">
        <f t="shared" si="0"/>
        <v>JPYSB3T16Y</v>
      </c>
      <c r="S24" s="212" t="str">
        <v>JPYSB3T16Y=SMKR</v>
      </c>
      <c r="T24" s="169" t="s">
        <v>190</v>
      </c>
      <c r="U24" s="169" t="s">
        <v>190</v>
      </c>
      <c r="V24" s="169" t="s">
        <v>190</v>
      </c>
      <c r="W24" s="169" t="s">
        <v>190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#VALUE!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3T</v>
      </c>
      <c r="E25" s="38" t="str">
        <f t="shared" si="1"/>
        <v>JPYSB3T17Y_Quote</v>
      </c>
      <c r="F25" s="38" t="e">
        <f>_xll.qlSimpleQuote(Currency&amp;$C25&amp;$D25&amp;$B25&amp;QuoteSuffix,,RateTickValue,Permanent,Trigger,ObjectOverwrite)</f>
        <v>#NUM!</v>
      </c>
      <c r="G25" s="115" t="str">
        <f ca="1">_xll.ohRangeRetrieveError(F25)</f>
        <v>qlSimpleQuote - Cannot create object with ID 'JPYSB3T17Y_Quote' in cell [JPY_Market.xlsx]Swap3M_TIBOR!R25C6 because an object with that ID already resides in cell [JPY_Market.xlsx]Swap3M_TIBOR!R25C6</v>
      </c>
      <c r="H25" s="12"/>
      <c r="N25" s="79"/>
      <c r="O25" s="175" t="s">
        <v>69</v>
      </c>
      <c r="P25" s="47" t="str">
        <v>SB</v>
      </c>
      <c r="Q25" s="47" t="str">
        <v>3T</v>
      </c>
      <c r="R25" s="212" t="str">
        <f t="shared" si="0"/>
        <v>JPYSB3T17Y</v>
      </c>
      <c r="S25" s="212" t="str">
        <v>JPYSB3T17Y=SMKR</v>
      </c>
      <c r="T25" s="169" t="s">
        <v>190</v>
      </c>
      <c r="U25" s="169" t="s">
        <v>190</v>
      </c>
      <c r="V25" s="169" t="s">
        <v>190</v>
      </c>
      <c r="W25" s="169" t="s">
        <v>190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#VALUE!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3T</v>
      </c>
      <c r="E26" s="38" t="str">
        <f t="shared" si="1"/>
        <v>JPYSB3T18Y_Quote</v>
      </c>
      <c r="F26" s="38" t="e">
        <f>_xll.qlSimpleQuote(Currency&amp;$C26&amp;$D26&amp;$B26&amp;QuoteSuffix,,RateTickValue,Permanent,Trigger,ObjectOverwrite)</f>
        <v>#NUM!</v>
      </c>
      <c r="G26" s="115" t="str">
        <f ca="1">_xll.ohRangeRetrieveError(F26)</f>
        <v>qlSimpleQuote - Cannot create object with ID 'JPYSB3T18Y_Quote' in cell [JPY_Market.xlsx]Swap3M_TIBOR!R26C6 because an object with that ID already resides in cell [JPY_Market.xlsx]Swap3M_TIBOR!R26C6</v>
      </c>
      <c r="H26" s="12"/>
      <c r="N26" s="79"/>
      <c r="O26" s="175" t="s">
        <v>68</v>
      </c>
      <c r="P26" s="47" t="str">
        <v>SB</v>
      </c>
      <c r="Q26" s="47" t="str">
        <v>3T</v>
      </c>
      <c r="R26" s="212" t="str">
        <f t="shared" si="0"/>
        <v>JPYSB3T18Y</v>
      </c>
      <c r="S26" s="212" t="str">
        <v>JPYSB3T18Y=SMKR</v>
      </c>
      <c r="T26" s="169" t="s">
        <v>190</v>
      </c>
      <c r="U26" s="169" t="s">
        <v>190</v>
      </c>
      <c r="V26" s="169" t="s">
        <v>190</v>
      </c>
      <c r="W26" s="169" t="s">
        <v>190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#VALUE!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3T</v>
      </c>
      <c r="E27" s="38" t="str">
        <f t="shared" si="1"/>
        <v>JPYSB3T19Y_Quote</v>
      </c>
      <c r="F27" s="38" t="e">
        <f>_xll.qlSimpleQuote(Currency&amp;$C27&amp;$D27&amp;$B27&amp;QuoteSuffix,,RateTickValue,Permanent,Trigger,ObjectOverwrite)</f>
        <v>#NUM!</v>
      </c>
      <c r="G27" s="115" t="str">
        <f ca="1">_xll.ohRangeRetrieveError(F27)</f>
        <v>qlSimpleQuote - Cannot create object with ID 'JPYSB3T19Y_Quote' in cell [JPY_Market.xlsx]Swap3M_TIBOR!R27C6 because an object with that ID already resides in cell [JPY_Market.xlsx]Swap3M_TIBOR!R27C6</v>
      </c>
      <c r="H27" s="12"/>
      <c r="N27" s="79"/>
      <c r="O27" s="175" t="s">
        <v>67</v>
      </c>
      <c r="P27" s="47" t="str">
        <v>SB</v>
      </c>
      <c r="Q27" s="47" t="str">
        <v>3T</v>
      </c>
      <c r="R27" s="212" t="str">
        <f t="shared" si="0"/>
        <v>JPYSB3T19Y</v>
      </c>
      <c r="S27" s="212" t="str">
        <v>JPYSB3T19Y=SMKR</v>
      </c>
      <c r="T27" s="169" t="s">
        <v>190</v>
      </c>
      <c r="U27" s="169" t="s">
        <v>190</v>
      </c>
      <c r="V27" s="169" t="s">
        <v>190</v>
      </c>
      <c r="W27" s="169" t="s">
        <v>190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#VALUE!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3T</v>
      </c>
      <c r="E28" s="38" t="str">
        <f t="shared" si="1"/>
        <v>JPYSB3T20Y_Quote</v>
      </c>
      <c r="F28" s="38" t="e">
        <f>_xll.qlSimpleQuote(Currency&amp;$C28&amp;$D28&amp;$B28&amp;QuoteSuffix,,RateTickValue,Permanent,Trigger,ObjectOverwrite)</f>
        <v>#NUM!</v>
      </c>
      <c r="G28" s="115" t="str">
        <f ca="1">_xll.ohRangeRetrieveError(F28)</f>
        <v>qlSimpleQuote - Cannot create object with ID 'JPYSB3T20Y_Quote' in cell [JPY_Market.xlsx]Swap3M_TIBOR!R28C6 because an object with that ID already resides in cell [JPY_Market.xlsx]Swap3M_TIBOR!R28C6</v>
      </c>
      <c r="H28" s="12"/>
      <c r="N28" s="79"/>
      <c r="O28" s="175" t="s">
        <v>66</v>
      </c>
      <c r="P28" s="47" t="str">
        <v>SB</v>
      </c>
      <c r="Q28" s="47" t="str">
        <v>3T</v>
      </c>
      <c r="R28" s="212" t="str">
        <f t="shared" si="0"/>
        <v>JPYSB3T20Y</v>
      </c>
      <c r="S28" s="212" t="str">
        <v>JPYSB3T20Y=SMKR</v>
      </c>
      <c r="T28" s="169">
        <v>1.1512500000000001</v>
      </c>
      <c r="U28" s="169">
        <v>1.1912499999999999</v>
      </c>
      <c r="V28" s="169">
        <v>0</v>
      </c>
      <c r="W28" s="169">
        <v>0</v>
      </c>
      <c r="X28" s="173">
        <f>_xll.qlMidSafe($T28,$U28)</f>
        <v>1.1712500000000001</v>
      </c>
      <c r="Y28" s="171"/>
      <c r="Z28" s="172">
        <v>1.5649999999999999</v>
      </c>
      <c r="AA28" s="171"/>
      <c r="AB28" s="231">
        <v>1.1712500000000001</v>
      </c>
      <c r="AC28" s="168" t="e">
        <f>_xll.qlSimpleQuoteSetValue(F28,AB28/100,Trigger)</f>
        <v>#VALUE!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3T</v>
      </c>
      <c r="E29" s="38" t="str">
        <f t="shared" si="1"/>
        <v>JPYSB3T21Y_Quote</v>
      </c>
      <c r="F29" s="38" t="e">
        <f>_xll.qlSimpleQuote(Currency&amp;$C29&amp;$D29&amp;$B29&amp;QuoteSuffix,,RateTickValue,Permanent,Trigger,ObjectOverwrite)</f>
        <v>#NUM!</v>
      </c>
      <c r="G29" s="115" t="str">
        <f ca="1">_xll.ohRangeRetrieveError(F29)</f>
        <v>qlSimpleQuote - Cannot create object with ID 'JPYSB3T21Y_Quote' in cell [JPY_Market.xlsx]Swap3M_TIBOR!R29C6 because an object with that ID already resides in cell [JPY_Market.xlsx]Swap3M_TIBOR!R29C6</v>
      </c>
      <c r="H29" s="12"/>
      <c r="N29" s="79"/>
      <c r="O29" s="175" t="s">
        <v>65</v>
      </c>
      <c r="P29" s="171" t="str">
        <v>SB</v>
      </c>
      <c r="Q29" s="171" t="str">
        <v>3T</v>
      </c>
      <c r="R29" s="212" t="str">
        <f t="shared" si="0"/>
        <v>JPYSB3T21Y</v>
      </c>
      <c r="S29" s="212" t="str">
        <v>JPYSB3T21Y=SMKR</v>
      </c>
      <c r="T29" s="169" t="s">
        <v>190</v>
      </c>
      <c r="U29" s="169" t="s">
        <v>190</v>
      </c>
      <c r="V29" s="169" t="s">
        <v>190</v>
      </c>
      <c r="W29" s="169" t="s">
        <v>190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#VALUE!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3T</v>
      </c>
      <c r="E30" s="38" t="str">
        <f t="shared" si="1"/>
        <v>JPYSB3T22Y_Quote</v>
      </c>
      <c r="F30" s="38" t="e">
        <f>_xll.qlSimpleQuote(Currency&amp;$C30&amp;$D30&amp;$B30&amp;QuoteSuffix,,RateTickValue,Permanent,Trigger,ObjectOverwrite)</f>
        <v>#NUM!</v>
      </c>
      <c r="G30" s="115" t="str">
        <f ca="1">_xll.ohRangeRetrieveError(F30)</f>
        <v>qlSimpleQuote - Cannot create object with ID 'JPYSB3T22Y_Quote' in cell [JPY_Market.xlsx]Swap3M_TIBOR!R30C6 because an object with that ID already resides in cell [JPY_Market.xlsx]Swap3M_TIBOR!R30C6</v>
      </c>
      <c r="H30" s="12"/>
      <c r="N30" s="79"/>
      <c r="O30" s="175" t="s">
        <v>64</v>
      </c>
      <c r="P30" s="47" t="str">
        <v>SB</v>
      </c>
      <c r="Q30" s="47" t="str">
        <v>3T</v>
      </c>
      <c r="R30" s="212" t="str">
        <f t="shared" si="0"/>
        <v>JPYSB3T22Y</v>
      </c>
      <c r="S30" s="212" t="str">
        <v>JPYSB3T22Y=SMKR</v>
      </c>
      <c r="T30" s="169" t="s">
        <v>190</v>
      </c>
      <c r="U30" s="169" t="s">
        <v>190</v>
      </c>
      <c r="V30" s="169" t="s">
        <v>190</v>
      </c>
      <c r="W30" s="169" t="s">
        <v>190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#VALUE!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3T</v>
      </c>
      <c r="E31" s="38" t="str">
        <f t="shared" si="1"/>
        <v>JPYSB3T23Y_Quote</v>
      </c>
      <c r="F31" s="38" t="e">
        <f>_xll.qlSimpleQuote(Currency&amp;$C31&amp;$D31&amp;$B31&amp;QuoteSuffix,,RateTickValue,Permanent,Trigger,ObjectOverwrite)</f>
        <v>#NUM!</v>
      </c>
      <c r="G31" s="115" t="str">
        <f ca="1">_xll.ohRangeRetrieveError(F31)</f>
        <v>qlSimpleQuote - Cannot create object with ID 'JPYSB3T23Y_Quote' in cell [JPY_Market.xlsx]Swap3M_TIBOR!R31C6 because an object with that ID already resides in cell [JPY_Market.xlsx]Swap3M_TIBOR!R31C6</v>
      </c>
      <c r="H31" s="12"/>
      <c r="N31" s="79"/>
      <c r="O31" s="175" t="s">
        <v>63</v>
      </c>
      <c r="P31" s="47" t="str">
        <v>SB</v>
      </c>
      <c r="Q31" s="47" t="str">
        <v>3T</v>
      </c>
      <c r="R31" s="212" t="str">
        <f t="shared" si="0"/>
        <v>JPYSB3T23Y</v>
      </c>
      <c r="S31" s="212" t="str">
        <v>JPYSB3T23Y=SMKR</v>
      </c>
      <c r="T31" s="169" t="s">
        <v>190</v>
      </c>
      <c r="U31" s="169" t="s">
        <v>190</v>
      </c>
      <c r="V31" s="169" t="s">
        <v>190</v>
      </c>
      <c r="W31" s="169" t="s">
        <v>190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#VALUE!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3T</v>
      </c>
      <c r="E32" s="38" t="str">
        <f t="shared" si="1"/>
        <v>JPYSB3T24Y_Quote</v>
      </c>
      <c r="F32" s="38" t="e">
        <f>_xll.qlSimpleQuote(Currency&amp;$C32&amp;$D32&amp;$B32&amp;QuoteSuffix,,RateTickValue,Permanent,Trigger,ObjectOverwrite)</f>
        <v>#NUM!</v>
      </c>
      <c r="G32" s="115" t="str">
        <f ca="1">_xll.ohRangeRetrieveError(F32)</f>
        <v>qlSimpleQuote - Cannot create object with ID 'JPYSB3T24Y_Quote' in cell [JPY_Market.xlsx]Swap3M_TIBOR!R32C6 because an object with that ID already resides in cell [JPY_Market.xlsx]Swap3M_TIBOR!R32C6</v>
      </c>
      <c r="H32" s="12"/>
      <c r="N32" s="79"/>
      <c r="O32" s="175" t="s">
        <v>62</v>
      </c>
      <c r="P32" s="47" t="str">
        <v>SB</v>
      </c>
      <c r="Q32" s="47" t="str">
        <v>3T</v>
      </c>
      <c r="R32" s="212" t="str">
        <f t="shared" si="0"/>
        <v>JPYSB3T24Y</v>
      </c>
      <c r="S32" s="212" t="str">
        <v>JPYSB3T24Y=SMKR</v>
      </c>
      <c r="T32" s="169" t="s">
        <v>190</v>
      </c>
      <c r="U32" s="169" t="s">
        <v>190</v>
      </c>
      <c r="V32" s="169" t="s">
        <v>190</v>
      </c>
      <c r="W32" s="169" t="s">
        <v>190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#VALUE!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3T</v>
      </c>
      <c r="E33" s="38" t="str">
        <f t="shared" si="1"/>
        <v>JPYSB3T25Y_Quote</v>
      </c>
      <c r="F33" s="38" t="e">
        <f>_xll.qlSimpleQuote(Currency&amp;$C33&amp;$D33&amp;$B33&amp;QuoteSuffix,,RateTickValue,Permanent,Trigger,ObjectOverwrite)</f>
        <v>#NUM!</v>
      </c>
      <c r="G33" s="115" t="str">
        <f ca="1">_xll.ohRangeRetrieveError(F33)</f>
        <v>qlSimpleQuote - Cannot create object with ID 'JPYSB3T25Y_Quote' in cell [JPY_Market.xlsx]Swap3M_TIBOR!R33C6 because an object with that ID already resides in cell [JPY_Market.xlsx]Swap3M_TIBOR!R33C6</v>
      </c>
      <c r="H33" s="12"/>
      <c r="N33" s="79"/>
      <c r="O33" s="175" t="s">
        <v>61</v>
      </c>
      <c r="P33" s="47" t="str">
        <v>SB</v>
      </c>
      <c r="Q33" s="47" t="str">
        <v>3T</v>
      </c>
      <c r="R33" s="212" t="str">
        <f t="shared" si="0"/>
        <v>JPYSB3T25Y</v>
      </c>
      <c r="S33" s="212" t="str">
        <v>JPYSB3T25Y=SMKR</v>
      </c>
      <c r="T33" s="169">
        <v>1.3025</v>
      </c>
      <c r="U33" s="169">
        <v>1.3425</v>
      </c>
      <c r="V33" s="169">
        <v>0</v>
      </c>
      <c r="W33" s="169">
        <v>0</v>
      </c>
      <c r="X33" s="173">
        <f>_xll.qlMidSafe($T33,$U33)</f>
        <v>1.3225</v>
      </c>
      <c r="Y33" s="171"/>
      <c r="Z33" s="172">
        <v>1.7375</v>
      </c>
      <c r="AA33" s="171"/>
      <c r="AB33" s="231">
        <v>1.3225</v>
      </c>
      <c r="AC33" s="168" t="e">
        <f>_xll.qlSimpleQuoteSetValue(F33,AB33/100,Trigger)</f>
        <v>#VALUE!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3T</v>
      </c>
      <c r="E34" s="38" t="str">
        <f t="shared" si="1"/>
        <v>JPYSB3T26Y_Quote</v>
      </c>
      <c r="F34" s="38" t="e">
        <f>_xll.qlSimpleQuote(Currency&amp;$C34&amp;$D34&amp;$B34&amp;QuoteSuffix,,RateTickValue,Permanent,Trigger,ObjectOverwrite)</f>
        <v>#NUM!</v>
      </c>
      <c r="G34" s="115" t="str">
        <f ca="1">_xll.ohRangeRetrieveError(F34)</f>
        <v>qlSimpleQuote - Cannot create object with ID 'JPYSB3T26Y_Quote' in cell [JPY_Market.xlsx]Swap3M_TIBOR!R34C6 because an object with that ID already resides in cell [JPY_Market.xlsx]Swap3M_TIBOR!R34C6</v>
      </c>
      <c r="H34" s="12"/>
      <c r="N34" s="79"/>
      <c r="O34" s="175" t="s">
        <v>60</v>
      </c>
      <c r="P34" s="47" t="str">
        <v>SB</v>
      </c>
      <c r="Q34" s="47" t="str">
        <v>3T</v>
      </c>
      <c r="R34" s="212" t="str">
        <f t="shared" si="0"/>
        <v>JPYSB3T26Y</v>
      </c>
      <c r="S34" s="212" t="str">
        <v>JPYSB3T26Y=SMKR</v>
      </c>
      <c r="T34" s="169" t="s">
        <v>190</v>
      </c>
      <c r="U34" s="169" t="s">
        <v>190</v>
      </c>
      <c r="V34" s="169" t="s">
        <v>190</v>
      </c>
      <c r="W34" s="169" t="s">
        <v>190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#VALUE!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3T</v>
      </c>
      <c r="E35" s="38" t="str">
        <f t="shared" si="1"/>
        <v>JPYSB3T27Y_Quote</v>
      </c>
      <c r="F35" s="38" t="e">
        <f>_xll.qlSimpleQuote(Currency&amp;$C35&amp;$D35&amp;$B35&amp;QuoteSuffix,,RateTickValue,Permanent,Trigger,ObjectOverwrite)</f>
        <v>#NUM!</v>
      </c>
      <c r="G35" s="115" t="str">
        <f ca="1">_xll.ohRangeRetrieveError(F35)</f>
        <v>qlSimpleQuote - Cannot create object with ID 'JPYSB3T27Y_Quote' in cell [JPY_Market.xlsx]Swap3M_TIBOR!R35C6 because an object with that ID already resides in cell [JPY_Market.xlsx]Swap3M_TIBOR!R35C6</v>
      </c>
      <c r="H35" s="12"/>
      <c r="N35" s="79"/>
      <c r="O35" s="175" t="s">
        <v>59</v>
      </c>
      <c r="P35" s="47" t="str">
        <v>SB</v>
      </c>
      <c r="Q35" s="47" t="str">
        <v>3T</v>
      </c>
      <c r="R35" s="212" t="str">
        <f t="shared" si="0"/>
        <v>JPYSB3T27Y</v>
      </c>
      <c r="S35" s="212" t="str">
        <v>JPYSB3T27Y=SMKR</v>
      </c>
      <c r="T35" s="169" t="s">
        <v>190</v>
      </c>
      <c r="U35" s="169" t="s">
        <v>190</v>
      </c>
      <c r="V35" s="169" t="s">
        <v>190</v>
      </c>
      <c r="W35" s="169" t="s">
        <v>190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#VALUE!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3T</v>
      </c>
      <c r="E36" s="38" t="str">
        <f t="shared" si="1"/>
        <v>JPYSB3T28Y_Quote</v>
      </c>
      <c r="F36" s="38" t="e">
        <f>_xll.qlSimpleQuote(Currency&amp;$C36&amp;$D36&amp;$B36&amp;QuoteSuffix,,RateTickValue,Permanent,Trigger,ObjectOverwrite)</f>
        <v>#NUM!</v>
      </c>
      <c r="G36" s="115" t="str">
        <f ca="1">_xll.ohRangeRetrieveError(F36)</f>
        <v>qlSimpleQuote - Cannot create object with ID 'JPYSB3T28Y_Quote' in cell [JPY_Market.xlsx]Swap3M_TIBOR!R36C6 because an object with that ID already resides in cell [JPY_Market.xlsx]Swap3M_TIBOR!R36C6</v>
      </c>
      <c r="H36" s="12"/>
      <c r="N36" s="79"/>
      <c r="O36" s="175" t="s">
        <v>58</v>
      </c>
      <c r="P36" s="47" t="str">
        <v>SB</v>
      </c>
      <c r="Q36" s="47" t="str">
        <v>3T</v>
      </c>
      <c r="R36" s="212" t="str">
        <f t="shared" si="0"/>
        <v>JPYSB3T28Y</v>
      </c>
      <c r="S36" s="212" t="str">
        <v>JPYSB3T28Y=SMKR</v>
      </c>
      <c r="T36" s="169" t="s">
        <v>190</v>
      </c>
      <c r="U36" s="169" t="s">
        <v>190</v>
      </c>
      <c r="V36" s="169" t="s">
        <v>190</v>
      </c>
      <c r="W36" s="169" t="s">
        <v>190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#VALUE!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3T</v>
      </c>
      <c r="E37" s="38" t="str">
        <f t="shared" si="1"/>
        <v>JPYSB3T29Y_Quote</v>
      </c>
      <c r="F37" s="38" t="e">
        <f>_xll.qlSimpleQuote(Currency&amp;$C37&amp;$D37&amp;$B37&amp;QuoteSuffix,,RateTickValue,Permanent,Trigger,ObjectOverwrite)</f>
        <v>#NUM!</v>
      </c>
      <c r="G37" s="115" t="str">
        <f ca="1">_xll.ohRangeRetrieveError(F37)</f>
        <v>qlSimpleQuote - Cannot create object with ID 'JPYSB3T29Y_Quote' in cell [JPY_Market.xlsx]Swap3M_TIBOR!R37C6 because an object with that ID already resides in cell [JPY_Market.xlsx]Swap3M_TIBOR!R37C6</v>
      </c>
      <c r="H37" s="12"/>
      <c r="N37" s="79"/>
      <c r="O37" s="175" t="s">
        <v>57</v>
      </c>
      <c r="P37" s="47" t="str">
        <v>SB</v>
      </c>
      <c r="Q37" s="47" t="str">
        <v>3T</v>
      </c>
      <c r="R37" s="212" t="str">
        <f t="shared" si="0"/>
        <v>JPYSB3T29Y</v>
      </c>
      <c r="S37" s="212" t="str">
        <v>JPYSB3T29Y=SMKR</v>
      </c>
      <c r="T37" s="169" t="s">
        <v>190</v>
      </c>
      <c r="U37" s="169" t="s">
        <v>190</v>
      </c>
      <c r="V37" s="169" t="s">
        <v>190</v>
      </c>
      <c r="W37" s="169" t="s">
        <v>190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#VALUE!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3T</v>
      </c>
      <c r="E38" s="38" t="str">
        <f t="shared" si="1"/>
        <v>JPYSB3T30Y_Quote</v>
      </c>
      <c r="F38" s="38" t="e">
        <f>_xll.qlSimpleQuote(Currency&amp;$C38&amp;$D38&amp;$B38&amp;QuoteSuffix,,RateTickValue,Permanent,Trigger,ObjectOverwrite)</f>
        <v>#NUM!</v>
      </c>
      <c r="G38" s="115" t="str">
        <f ca="1">_xll.ohRangeRetrieveError(F38)</f>
        <v>qlSimpleQuote - Cannot create object with ID 'JPYSB3T30Y_Quote' in cell [JPY_Market.xlsx]Swap3M_TIBOR!R38C6 because an object with that ID already resides in cell [JPY_Market.xlsx]Swap3M_TIBOR!R38C6</v>
      </c>
      <c r="H38" s="12"/>
      <c r="N38" s="79"/>
      <c r="O38" s="175" t="s">
        <v>56</v>
      </c>
      <c r="P38" s="47" t="str">
        <v>SB</v>
      </c>
      <c r="Q38" s="47" t="str">
        <v>3T</v>
      </c>
      <c r="R38" s="212" t="str">
        <f t="shared" si="0"/>
        <v>JPYSB3T30Y</v>
      </c>
      <c r="S38" s="212" t="str">
        <v>JPYSB3T30Y=SMKR</v>
      </c>
      <c r="T38" s="169">
        <v>1.38375</v>
      </c>
      <c r="U38" s="169">
        <v>1.4237500000000001</v>
      </c>
      <c r="V38" s="169">
        <v>0</v>
      </c>
      <c r="W38" s="169">
        <v>0</v>
      </c>
      <c r="X38" s="173">
        <f>_xll.qlMidSafe($T38,$U38)</f>
        <v>1.4037500000000001</v>
      </c>
      <c r="Y38" s="171"/>
      <c r="Z38" s="172">
        <v>1.83375</v>
      </c>
      <c r="AA38" s="171"/>
      <c r="AB38" s="231">
        <v>1.4037500000000001</v>
      </c>
      <c r="AC38" s="168" t="e">
        <f>_xll.qlSimpleQuoteSetValue(F38,AB38/100,Trigger)</f>
        <v>#VALUE!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3T</v>
      </c>
      <c r="E39" s="38" t="str">
        <f t="shared" si="1"/>
        <v>JPYSB3T35Y_Quote</v>
      </c>
      <c r="F39" s="38" t="e">
        <f>_xll.qlSimpleQuote(Currency&amp;$C39&amp;$D39&amp;$B39&amp;QuoteSuffix,,RateTickValue,Permanent,Trigger,ObjectOverwrite)</f>
        <v>#NUM!</v>
      </c>
      <c r="G39" s="115" t="str">
        <f ca="1">_xll.ohRangeRetrieveError(F39)</f>
        <v>qlSimpleQuote - Cannot create object with ID 'JPYSB3T35Y_Quote' in cell [JPY_Market.xlsx]Swap3M_TIBOR!R39C6 because an object with that ID already resides in cell [JPY_Market.xlsx]Swap3M_TIBOR!R39C6</v>
      </c>
      <c r="H39" s="12"/>
      <c r="N39" s="79"/>
      <c r="O39" s="175" t="s">
        <v>51</v>
      </c>
      <c r="P39" s="47" t="str">
        <v>SB</v>
      </c>
      <c r="Q39" s="47" t="str">
        <v>3T</v>
      </c>
      <c r="R39" s="212" t="str">
        <f t="shared" si="0"/>
        <v>JPYSB3T35Y</v>
      </c>
      <c r="S39" s="212" t="str">
        <v>JPYSB3T35Y=SMKR</v>
      </c>
      <c r="T39" s="169">
        <v>1.4450000000000001</v>
      </c>
      <c r="U39" s="169">
        <v>1.4849999999999999</v>
      </c>
      <c r="V39" s="169">
        <v>0</v>
      </c>
      <c r="W39" s="169">
        <v>0</v>
      </c>
      <c r="X39" s="173">
        <f>_xll.qlMidSafe($T39,$U39)</f>
        <v>1.4649999999999999</v>
      </c>
      <c r="Y39" s="171"/>
      <c r="Z39" s="172">
        <v>1.9025000000000001</v>
      </c>
      <c r="AA39" s="171"/>
      <c r="AB39" s="231">
        <v>1.4649999999999999</v>
      </c>
      <c r="AC39" s="168" t="e">
        <f>_xll.qlSimpleQuoteSetValue(F39,AB39/100,Trigger)</f>
        <v>#VALUE!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3T</v>
      </c>
      <c r="E40" s="38" t="str">
        <f t="shared" si="1"/>
        <v>JPYSB3T40Y_Quote</v>
      </c>
      <c r="F40" s="38" t="e">
        <f>_xll.qlSimpleQuote(Currency&amp;$C40&amp;$D40&amp;$B40&amp;QuoteSuffix,,RateTickValue,Permanent,Trigger,ObjectOverwrite)</f>
        <v>#NUM!</v>
      </c>
      <c r="G40" s="115" t="str">
        <f ca="1">_xll.ohRangeRetrieveError(F40)</f>
        <v>qlSimpleQuote - Cannot create object with ID 'JPYSB3T40Y_Quote' in cell [JPY_Market.xlsx]Swap3M_TIBOR!R40C6 because an object with that ID already resides in cell [JPY_Market.xlsx]Swap3M_TIBOR!R40C6</v>
      </c>
      <c r="H40" s="12"/>
      <c r="N40" s="79"/>
      <c r="O40" s="175" t="s">
        <v>46</v>
      </c>
      <c r="P40" s="47" t="str">
        <v>SB</v>
      </c>
      <c r="Q40" s="47" t="str">
        <v>3T</v>
      </c>
      <c r="R40" s="212" t="str">
        <f t="shared" si="0"/>
        <v>JPYSB3T40Y</v>
      </c>
      <c r="S40" s="212" t="str">
        <v>JPYSB3T40Y=SMKR</v>
      </c>
      <c r="T40" s="169">
        <v>1.5</v>
      </c>
      <c r="U40" s="169">
        <v>1.54</v>
      </c>
      <c r="V40" s="169">
        <v>0</v>
      </c>
      <c r="W40" s="169">
        <v>0</v>
      </c>
      <c r="X40" s="173">
        <f>_xll.qlMidSafe($T40,$U40)</f>
        <v>1.52</v>
      </c>
      <c r="Y40" s="171"/>
      <c r="Z40" s="172">
        <v>1.9575</v>
      </c>
      <c r="AA40" s="171"/>
      <c r="AB40" s="231">
        <v>1.52</v>
      </c>
      <c r="AC40" s="168" t="e">
        <f>_xll.qlSimpleQuoteSetValue(F40,AB40/100,Trigger)</f>
        <v>#VALUE!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3T</v>
      </c>
      <c r="E41" s="38" t="str">
        <f t="shared" si="1"/>
        <v>JPYSB3T50Y_Quote</v>
      </c>
      <c r="F41" s="38" t="e">
        <f>_xll.qlSimpleQuote(Currency&amp;$C41&amp;$D41&amp;$B41&amp;QuoteSuffix,,RateTickValue,Permanent,Trigger,ObjectOverwrite)</f>
        <v>#NUM!</v>
      </c>
      <c r="G41" s="115" t="str">
        <f ca="1">_xll.ohRangeRetrieveError(F41)</f>
        <v>qlSimpleQuote - Cannot create object with ID 'JPYSB3T50Y_Quote' in cell [JPY_Market.xlsx]Swap3M_TIBOR!R41C6 because an object with that ID already resides in cell [JPY_Market.xlsx]Swap3M_TIBOR!R41C6</v>
      </c>
      <c r="H41" s="12"/>
      <c r="N41" s="79"/>
      <c r="O41" s="175" t="s">
        <v>36</v>
      </c>
      <c r="P41" s="47" t="str">
        <v>SB</v>
      </c>
      <c r="Q41" s="47" t="str">
        <v>3T</v>
      </c>
      <c r="R41" s="212" t="str">
        <f t="shared" si="0"/>
        <v>JPYSB3T50Y</v>
      </c>
      <c r="S41" s="212" t="str">
        <v>JPYSB3T50Y=SMKR</v>
      </c>
      <c r="T41" s="169" t="s">
        <v>190</v>
      </c>
      <c r="U41" s="169" t="s">
        <v>190</v>
      </c>
      <c r="V41" s="169" t="s">
        <v>190</v>
      </c>
      <c r="W41" s="169" t="s">
        <v>190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#VALUE!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3T</v>
      </c>
      <c r="E42" s="38" t="str">
        <f t="shared" si="1"/>
        <v>JPYSB3T60Y_Quote</v>
      </c>
      <c r="F42" s="38" t="e">
        <f>_xll.qlSimpleQuote(Currency&amp;$C42&amp;$D42&amp;$B42&amp;QuoteSuffix,,RateTickValue,Permanent,Trigger,ObjectOverwrite)</f>
        <v>#NUM!</v>
      </c>
      <c r="G42" s="115" t="str">
        <f ca="1">_xll.ohRangeRetrieveError(F42)</f>
        <v>qlSimpleQuote - Cannot create object with ID 'JPYSB3T60Y_Quote' in cell [JPY_Market.xlsx]Swap3M_TIBOR!R42C6 because an object with that ID already resides in cell [JPY_Market.xlsx]Swap3M_TIBOR!R42C6</v>
      </c>
      <c r="H42" s="12"/>
      <c r="N42" s="79"/>
      <c r="O42" s="186" t="s">
        <v>26</v>
      </c>
      <c r="P42" s="177" t="str">
        <v>SB</v>
      </c>
      <c r="Q42" s="177" t="str">
        <v>3T</v>
      </c>
      <c r="R42" s="208" t="str">
        <f t="shared" si="0"/>
        <v>JPYSB3T60Y</v>
      </c>
      <c r="S42" s="208" t="str">
        <v>JPYSB3T60Y=SMKR</v>
      </c>
      <c r="T42" s="182" t="s">
        <v>190</v>
      </c>
      <c r="U42" s="182" t="s">
        <v>190</v>
      </c>
      <c r="V42" s="182" t="s">
        <v>190</v>
      </c>
      <c r="W42" s="182" t="s">
        <v>190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#VALUE!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C1" sqref="C1"/>
    </sheetView>
  </sheetViews>
  <sheetFormatPr defaultRowHeight="11.25" x14ac:dyDescent="0.2"/>
  <cols>
    <col min="1" max="1" width="2.7109375" style="64" customWidth="1"/>
    <col min="2" max="2" width="6.5703125" style="4" bestFit="1" customWidth="1"/>
    <col min="3" max="3" width="3.140625" style="64" bestFit="1" customWidth="1"/>
    <col min="4" max="4" width="2.7109375" style="64" bestFit="1" customWidth="1"/>
    <col min="5" max="5" width="18" style="64" bestFit="1" customWidth="1"/>
    <col min="6" max="6" width="20.140625" style="131" bestFit="1" customWidth="1"/>
    <col min="7" max="7" width="35.7109375" style="64" customWidth="1"/>
    <col min="8" max="9" width="2.7109375" style="64" customWidth="1"/>
    <col min="10" max="10" width="8.5703125" style="64" bestFit="1" customWidth="1"/>
    <col min="11" max="11" width="3.28515625" style="64" bestFit="1" customWidth="1"/>
    <col min="12" max="12" width="9.5703125" style="64" bestFit="1" customWidth="1"/>
    <col min="13" max="14" width="2.7109375" style="64" customWidth="1"/>
    <col min="15" max="15" width="3.85546875" style="64" bestFit="1" customWidth="1"/>
    <col min="16" max="16" width="3" style="64" bestFit="1" customWidth="1"/>
    <col min="17" max="17" width="2.7109375" style="64" bestFit="1" customWidth="1"/>
    <col min="18" max="18" width="10.28515625" style="64" bestFit="1" customWidth="1"/>
    <col min="19" max="19" width="15.85546875" style="64" bestFit="1" customWidth="1"/>
    <col min="20" max="22" width="9.140625" style="64"/>
    <col min="23" max="23" width="10.140625" style="64" customWidth="1"/>
    <col min="24" max="24" width="7.7109375" style="64" bestFit="1" customWidth="1"/>
    <col min="25" max="25" width="2.7109375" style="64" customWidth="1"/>
    <col min="26" max="26" width="5.7109375" style="64" bestFit="1" customWidth="1"/>
    <col min="27" max="27" width="2.7109375" style="64" customWidth="1"/>
    <col min="28" max="28" width="7.7109375" style="64" bestFit="1" customWidth="1"/>
    <col min="29" max="29" width="9.140625" style="64"/>
    <col min="30" max="31" width="2.7109375" style="64" customWidth="1"/>
    <col min="32" max="32" width="4" style="64" bestFit="1" customWidth="1"/>
    <col min="33" max="33" width="3.28515625" style="64" bestFit="1" customWidth="1"/>
    <col min="34" max="34" width="2.7109375" style="64" bestFit="1" customWidth="1"/>
    <col min="35" max="16384" width="9.140625" style="64"/>
  </cols>
  <sheetData>
    <row r="1" spans="1:36" ht="12" thickBot="1" x14ac:dyDescent="0.25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x14ac:dyDescent="0.2">
      <c r="J2" s="130" t="s">
        <v>167</v>
      </c>
      <c r="K2" s="129" t="s">
        <v>165</v>
      </c>
      <c r="L2" s="128" t="s">
        <v>164</v>
      </c>
      <c r="N2" s="203"/>
      <c r="O2" s="87"/>
      <c r="P2" s="202"/>
      <c r="Q2" s="202"/>
      <c r="R2" s="202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2" thickBot="1" x14ac:dyDescent="0.25">
      <c r="J3" s="127" t="s">
        <v>103</v>
      </c>
      <c r="K3" s="136" t="s">
        <v>163</v>
      </c>
      <c r="L3" s="135" t="s">
        <v>97</v>
      </c>
      <c r="N3" s="79"/>
      <c r="O3" s="171"/>
      <c r="P3" s="87"/>
      <c r="Q3" s="87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12" thickBot="1" x14ac:dyDescent="0.25">
      <c r="A4" s="139"/>
      <c r="B4" s="125"/>
      <c r="C4" s="125"/>
      <c r="D4" s="125"/>
      <c r="E4" s="105"/>
      <c r="F4" s="138"/>
      <c r="G4" s="105"/>
      <c r="H4" s="122"/>
      <c r="J4" s="127" t="s">
        <v>102</v>
      </c>
      <c r="K4" s="47" t="s">
        <v>163</v>
      </c>
      <c r="L4" s="46" t="s">
        <v>100</v>
      </c>
      <c r="N4" s="79"/>
      <c r="O4" s="274"/>
      <c r="P4" s="120"/>
      <c r="Q4" s="120"/>
      <c r="R4" s="120"/>
      <c r="S4" s="166" t="str">
        <f>_xll.RData(S5:S42,T4:W4,"RTFEED:IDN",ReutersRtMode,,T5)</f>
        <v>Updated at 11:05:36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JPY_010_SwSB6L.xml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27" t="s">
        <v>99</v>
      </c>
      <c r="K5" s="47" t="s">
        <v>162</v>
      </c>
      <c r="L5" s="46" t="s">
        <v>97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6L</v>
      </c>
      <c r="R5" s="174" t="str">
        <f t="shared" ref="R5:R42" si="0">Currency&amp;$P5&amp;$Q5&amp;$O5</f>
        <v>JPYSB6L6M</v>
      </c>
      <c r="S5" s="174" t="str">
        <f t="array" ref="S5:S42">Instruments&amp;"="&amp;VLOOKUP(Contributor,ContributorTable,2,FALSE)</f>
        <v>JPYSB6L6M=ICAP</v>
      </c>
      <c r="T5" s="169" t="s">
        <v>190</v>
      </c>
      <c r="U5" s="169" t="s">
        <v>190</v>
      </c>
      <c r="V5" s="169" t="s">
        <v>190</v>
      </c>
      <c r="W5" s="169" t="s">
        <v>190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97</v>
      </c>
      <c r="AI5" s="4"/>
      <c r="AJ5" s="205"/>
    </row>
    <row r="6" spans="1:36" x14ac:dyDescent="0.2">
      <c r="A6" s="79"/>
      <c r="B6" s="134" t="s">
        <v>8</v>
      </c>
      <c r="C6" s="40" t="str">
        <f t="array" ref="C6:C42">VLOOKUP(Currency,SwapSecondarySetConventions,2)</f>
        <v>SB</v>
      </c>
      <c r="D6" s="40" t="str">
        <f t="array" ref="D6:D42">VLOOKUP(Currency,SwapSecondarySetConventions,3)</f>
        <v>6L</v>
      </c>
      <c r="E6" s="38" t="str">
        <f t="shared" ref="E6:E42" si="1">Currency&amp;$C6&amp;$D6&amp;$B6&amp;QuoteSuffix</f>
        <v>JPYSB6L1Y_Quote</v>
      </c>
      <c r="F6" s="38" t="e">
        <f>_xll.qlSimpleQuote(Currency&amp;$C6&amp;$D6&amp;$B6&amp;QuoteSuffix,,RateTickValue,Permanent,Trigger,ObjectOverwrite)</f>
        <v>#NUM!</v>
      </c>
      <c r="G6" s="37" t="str">
        <f ca="1">_xll.ohRangeRetrieveError(F6)</f>
        <v>qlSimpleQuote - Cannot create object with ID 'JPYSB6L1Y_Quote' in cell [JPY_Market.xlsx]Swap6M!R6C6 because an object with that ID already resides in cell [JPY_Market.xlsx]Swap6M!R6C6</v>
      </c>
      <c r="H6" s="12"/>
      <c r="J6" s="127" t="s">
        <v>98</v>
      </c>
      <c r="K6" s="136" t="s">
        <v>162</v>
      </c>
      <c r="L6" s="135" t="s">
        <v>97</v>
      </c>
      <c r="N6" s="79"/>
      <c r="O6" s="175" t="s">
        <v>8</v>
      </c>
      <c r="P6" s="214" t="str">
        <v>SB</v>
      </c>
      <c r="Q6" s="214" t="str">
        <v>6L</v>
      </c>
      <c r="R6" s="174" t="str">
        <f t="shared" si="0"/>
        <v>JPYSB6L1Y</v>
      </c>
      <c r="S6" s="174" t="str">
        <v>JPYSB6L1Y=ICAP</v>
      </c>
      <c r="T6" s="169">
        <v>0.1125</v>
      </c>
      <c r="U6" s="169">
        <v>0.17250000000000001</v>
      </c>
      <c r="V6" s="169">
        <v>0</v>
      </c>
      <c r="W6" s="169">
        <v>0</v>
      </c>
      <c r="X6" s="173">
        <f>_xll.qlMidSafe($T6,$U6)</f>
        <v>0.14250000000000002</v>
      </c>
      <c r="Y6" s="171"/>
      <c r="Z6" s="172">
        <v>0.17749999999999999</v>
      </c>
      <c r="AA6" s="171"/>
      <c r="AB6" s="231">
        <v>0.14250000000000002</v>
      </c>
      <c r="AC6" s="168" t="e">
        <f>_xll.qlSimpleQuoteSetValue(F6,AB6/100,Trigger)</f>
        <v>#VALUE!</v>
      </c>
      <c r="AD6" s="140"/>
      <c r="AE6" s="4"/>
      <c r="AF6" s="127" t="s">
        <v>102</v>
      </c>
      <c r="AG6" s="47" t="s">
        <v>163</v>
      </c>
      <c r="AH6" s="46" t="s">
        <v>100</v>
      </c>
      <c r="AI6" s="4"/>
      <c r="AJ6" s="205"/>
    </row>
    <row r="7" spans="1:36" ht="12" thickBot="1" x14ac:dyDescent="0.25">
      <c r="A7" s="79"/>
      <c r="B7" s="137" t="s">
        <v>106</v>
      </c>
      <c r="C7" s="40" t="str">
        <v>SB</v>
      </c>
      <c r="D7" s="40" t="str">
        <v>6L</v>
      </c>
      <c r="E7" s="38" t="str">
        <f t="shared" si="1"/>
        <v>JPYSB6L15M_Quote</v>
      </c>
      <c r="F7" s="38" t="e">
        <f>_xll.qlSimpleQuote(Currency&amp;$C7&amp;$D7&amp;$B7&amp;QuoteSuffix,,RateTickValue,Permanent,Trigger,ObjectOverwrite)</f>
        <v>#NUM!</v>
      </c>
      <c r="G7" s="37" t="str">
        <f ca="1">_xll.ohRangeRetrieveError(F7)</f>
        <v>qlSimpleQuote - Cannot create object with ID 'JPYSB6L15M_Quote' in cell [JPY_Market.xlsx]Swap6M!R7C6 because an object with that ID already resides in cell [JPY_Market.xlsx]Swap6M!R7C6</v>
      </c>
      <c r="H7" s="12"/>
      <c r="J7" s="126" t="s">
        <v>94</v>
      </c>
      <c r="K7" s="44" t="s">
        <v>161</v>
      </c>
      <c r="L7" s="43" t="s">
        <v>97</v>
      </c>
      <c r="N7" s="79"/>
      <c r="O7" s="175" t="s">
        <v>106</v>
      </c>
      <c r="P7" s="214" t="str">
        <v>SB</v>
      </c>
      <c r="Q7" s="214" t="str">
        <v>6L</v>
      </c>
      <c r="R7" s="174" t="str">
        <f t="shared" si="0"/>
        <v>JPYSB6L15M</v>
      </c>
      <c r="S7" s="174" t="str">
        <v>JPYSB6L15M=ICAP</v>
      </c>
      <c r="T7" s="169" t="s">
        <v>190</v>
      </c>
      <c r="U7" s="169" t="s">
        <v>190</v>
      </c>
      <c r="V7" s="169" t="s">
        <v>190</v>
      </c>
      <c r="W7" s="169" t="s">
        <v>190</v>
      </c>
      <c r="X7" s="173" t="e">
        <f>_xll.qlMidEquivalent($T7,$U7,$V7,$W7)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#VALUE!</v>
      </c>
      <c r="AD7" s="140"/>
      <c r="AE7" s="4"/>
      <c r="AF7" s="127" t="s">
        <v>99</v>
      </c>
      <c r="AG7" s="47" t="s">
        <v>162</v>
      </c>
      <c r="AH7" s="46" t="s">
        <v>97</v>
      </c>
      <c r="AI7" s="273"/>
      <c r="AJ7" s="205"/>
    </row>
    <row r="8" spans="1:36" x14ac:dyDescent="0.2">
      <c r="A8" s="79"/>
      <c r="B8" s="137" t="s">
        <v>105</v>
      </c>
      <c r="C8" s="40" t="str">
        <v>SB</v>
      </c>
      <c r="D8" s="40" t="str">
        <v>6L</v>
      </c>
      <c r="E8" s="38" t="str">
        <f t="shared" si="1"/>
        <v>JPYSB6L18M_Quote</v>
      </c>
      <c r="F8" s="38" t="e">
        <f>_xll.qlSimpleQuote(Currency&amp;$C8&amp;$D8&amp;$B8&amp;QuoteSuffix,,RateTickValue,Permanent,Trigger,ObjectOverwrite)</f>
        <v>#NUM!</v>
      </c>
      <c r="G8" s="37" t="str">
        <f ca="1">_xll.ohRangeRetrieveError(F8)</f>
        <v>qlSimpleQuote - Cannot create object with ID 'JPYSB6L18M_Quote' in cell [JPY_Market.xlsx]Swap6M!R8C6 because an object with that ID already resides in cell [JPY_Market.xlsx]Swap6M!R8C6</v>
      </c>
      <c r="H8" s="12"/>
      <c r="N8" s="79"/>
      <c r="O8" s="175" t="s">
        <v>105</v>
      </c>
      <c r="P8" s="214" t="str">
        <v>SB</v>
      </c>
      <c r="Q8" s="214" t="str">
        <v>6L</v>
      </c>
      <c r="R8" s="174" t="str">
        <f t="shared" si="0"/>
        <v>JPYSB6L18M</v>
      </c>
      <c r="S8" s="174" t="str">
        <v>JPYSB6L18M=ICAP</v>
      </c>
      <c r="T8" s="169">
        <v>0.11000000000000001</v>
      </c>
      <c r="U8" s="169">
        <v>0.16999999999999998</v>
      </c>
      <c r="V8" s="169">
        <v>0</v>
      </c>
      <c r="W8" s="169">
        <v>0</v>
      </c>
      <c r="X8" s="173">
        <f>_xll.qlMidEquivalent($T8,$U8,$V8,$W8)</f>
        <v>0.14000000000000001</v>
      </c>
      <c r="Y8" s="171"/>
      <c r="Z8" s="172">
        <v>0.17749999999999999</v>
      </c>
      <c r="AA8" s="171"/>
      <c r="AB8" s="231">
        <v>0.14000000000000001</v>
      </c>
      <c r="AC8" s="168" t="e">
        <f>_xll.qlSimpleQuoteSetValue(F8,AB8/100,Trigger)</f>
        <v>#VALUE!</v>
      </c>
      <c r="AD8" s="140"/>
      <c r="AE8" s="4"/>
      <c r="AF8" s="127" t="s">
        <v>98</v>
      </c>
      <c r="AG8" s="47" t="s">
        <v>162</v>
      </c>
      <c r="AH8" s="46" t="s">
        <v>97</v>
      </c>
      <c r="AI8" s="273"/>
      <c r="AJ8" s="205"/>
    </row>
    <row r="9" spans="1:36" ht="12" thickBot="1" x14ac:dyDescent="0.25">
      <c r="A9" s="79"/>
      <c r="B9" s="137" t="s">
        <v>104</v>
      </c>
      <c r="C9" s="40" t="str">
        <v>SB</v>
      </c>
      <c r="D9" s="40" t="str">
        <v>6L</v>
      </c>
      <c r="E9" s="38" t="str">
        <f t="shared" si="1"/>
        <v>JPYSB6L21M_Quote</v>
      </c>
      <c r="F9" s="38" t="e">
        <f>_xll.qlSimpleQuote(Currency&amp;$C9&amp;$D9&amp;$B9&amp;QuoteSuffix,,RateTickValue,Permanent,Trigger,ObjectOverwrite)</f>
        <v>#NUM!</v>
      </c>
      <c r="G9" s="37" t="str">
        <f ca="1">_xll.ohRangeRetrieveError(F9)</f>
        <v>qlSimpleQuote - Cannot create object with ID 'JPYSB6L21M_Quote' in cell [JPY_Market.xlsx]Swap6M!R9C6 because an object with that ID already resides in cell [JPY_Market.xlsx]Swap6M!R9C6</v>
      </c>
      <c r="H9" s="12"/>
      <c r="N9" s="79"/>
      <c r="O9" s="175" t="s">
        <v>104</v>
      </c>
      <c r="P9" s="214" t="str">
        <v>SB</v>
      </c>
      <c r="Q9" s="214" t="str">
        <v>6L</v>
      </c>
      <c r="R9" s="174" t="str">
        <f t="shared" si="0"/>
        <v>JPYSB6L21M</v>
      </c>
      <c r="S9" s="174" t="str">
        <v>JPYSB6L21M=ICAP</v>
      </c>
      <c r="T9" s="169" t="s">
        <v>190</v>
      </c>
      <c r="U9" s="169" t="s">
        <v>190</v>
      </c>
      <c r="V9" s="169" t="s">
        <v>190</v>
      </c>
      <c r="W9" s="169" t="s">
        <v>190</v>
      </c>
      <c r="X9" s="173" t="e">
        <f>_xll.qlMidEquivalent($T9,$U9,$V9,$W9)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#VALUE!</v>
      </c>
      <c r="AD9" s="140"/>
      <c r="AE9" s="4"/>
      <c r="AF9" s="126" t="s">
        <v>94</v>
      </c>
      <c r="AG9" s="44" t="s">
        <v>161</v>
      </c>
      <c r="AH9" s="43" t="s">
        <v>97</v>
      </c>
      <c r="AI9" s="4"/>
      <c r="AJ9" s="205"/>
    </row>
    <row r="10" spans="1:36" x14ac:dyDescent="0.2">
      <c r="A10" s="79"/>
      <c r="B10" s="134" t="s">
        <v>84</v>
      </c>
      <c r="C10" s="40" t="str">
        <v>SB</v>
      </c>
      <c r="D10" s="40" t="str">
        <v>6L</v>
      </c>
      <c r="E10" s="38" t="str">
        <f t="shared" si="1"/>
        <v>JPYSB6L2Y_Quote</v>
      </c>
      <c r="F10" s="38" t="e">
        <f>_xll.qlSimpleQuote(Currency&amp;$C10&amp;$D10&amp;$B10&amp;QuoteSuffix,,RateTickValue,Permanent,Trigger,ObjectOverwrite)</f>
        <v>#NUM!</v>
      </c>
      <c r="G10" s="37" t="str">
        <f ca="1">_xll.ohRangeRetrieveError(F10)</f>
        <v>qlSimpleQuote - Cannot create object with ID 'JPYSB6L2Y_Quote' in cell [JPY_Market.xlsx]Swap6M!R10C6 because an object with that ID already resides in cell [JPY_Market.xlsx]Swap6M!R10C6</v>
      </c>
      <c r="H10" s="12"/>
      <c r="N10" s="79"/>
      <c r="O10" s="175" t="s">
        <v>84</v>
      </c>
      <c r="P10" s="214" t="str">
        <v>SB</v>
      </c>
      <c r="Q10" s="214" t="str">
        <v>6L</v>
      </c>
      <c r="R10" s="174" t="str">
        <f t="shared" si="0"/>
        <v>JPYSB6L2Y</v>
      </c>
      <c r="S10" s="174" t="str">
        <v>JPYSB6L2Y=ICAP</v>
      </c>
      <c r="T10" s="169">
        <v>0.11000000000000001</v>
      </c>
      <c r="U10" s="169">
        <v>0.16999999999999998</v>
      </c>
      <c r="V10" s="169">
        <v>0</v>
      </c>
      <c r="W10" s="169">
        <v>0</v>
      </c>
      <c r="X10" s="173">
        <f>_xll.qlMidEquivalent($T10,$U10,$V10,$W10)</f>
        <v>0.14000000000000001</v>
      </c>
      <c r="Y10" s="171"/>
      <c r="Z10" s="172">
        <v>0.17749999999999999</v>
      </c>
      <c r="AA10" s="171"/>
      <c r="AB10" s="231">
        <v>0.14000000000000001</v>
      </c>
      <c r="AC10" s="168" t="e">
        <f>_xll.qlSimpleQuoteSetValue(F10,AB10/100,Trigger)</f>
        <v>#VALUE!</v>
      </c>
      <c r="AD10" s="140"/>
      <c r="AE10" s="4"/>
      <c r="AF10" s="4"/>
      <c r="AG10" s="4"/>
      <c r="AH10" s="4"/>
      <c r="AI10" s="4"/>
      <c r="AJ10" s="205"/>
    </row>
    <row r="11" spans="1:36" x14ac:dyDescent="0.2">
      <c r="A11" s="79"/>
      <c r="B11" s="134" t="s">
        <v>83</v>
      </c>
      <c r="C11" s="40" t="str">
        <v>SB</v>
      </c>
      <c r="D11" s="40" t="str">
        <v>6L</v>
      </c>
      <c r="E11" s="38" t="str">
        <f t="shared" si="1"/>
        <v>JPYSB6L3Y_Quote</v>
      </c>
      <c r="F11" s="38" t="e">
        <f>_xll.qlSimpleQuote(Currency&amp;$C11&amp;$D11&amp;$B11&amp;QuoteSuffix,,RateTickValue,Permanent,Trigger,ObjectOverwrite)</f>
        <v>#NUM!</v>
      </c>
      <c r="G11" s="37" t="str">
        <f ca="1">_xll.ohRangeRetrieveError(F11)</f>
        <v>qlSimpleQuote - Cannot create object with ID 'JPYSB6L3Y_Quote' in cell [JPY_Market.xlsx]Swap6M!R11C6 because an object with that ID already resides in cell [JPY_Market.xlsx]Swap6M!R11C6</v>
      </c>
      <c r="H11" s="12"/>
      <c r="N11" s="79"/>
      <c r="O11" s="175" t="s">
        <v>83</v>
      </c>
      <c r="P11" s="214" t="str">
        <v>SB</v>
      </c>
      <c r="Q11" s="214" t="str">
        <v>6L</v>
      </c>
      <c r="R11" s="174" t="str">
        <f t="shared" si="0"/>
        <v>JPYSB6L3Y</v>
      </c>
      <c r="S11" s="174" t="str">
        <v>JPYSB6L3Y=ICAP</v>
      </c>
      <c r="T11" s="169">
        <v>0.125</v>
      </c>
      <c r="U11" s="169">
        <v>0.185</v>
      </c>
      <c r="V11" s="169">
        <v>0</v>
      </c>
      <c r="W11" s="169">
        <v>0</v>
      </c>
      <c r="X11" s="173">
        <f>_xll.qlMidEquivalent($T11,$U11,$V11,$W11)</f>
        <v>0.155</v>
      </c>
      <c r="Y11" s="171"/>
      <c r="Z11" s="172">
        <v>0.1925</v>
      </c>
      <c r="AA11" s="171"/>
      <c r="AB11" s="231">
        <v>0.155</v>
      </c>
      <c r="AC11" s="168" t="e">
        <f>_xll.qlSimpleQuoteSetValue(F11,AB11/100,Trigger)</f>
        <v>#VALUE!</v>
      </c>
      <c r="AD11" s="140"/>
      <c r="AE11" s="4"/>
      <c r="AF11" s="4"/>
      <c r="AG11" s="4"/>
      <c r="AH11" s="4"/>
      <c r="AI11" s="4"/>
      <c r="AJ11" s="205"/>
    </row>
    <row r="12" spans="1:36" x14ac:dyDescent="0.2">
      <c r="A12" s="79"/>
      <c r="B12" s="134" t="s">
        <v>82</v>
      </c>
      <c r="C12" s="40" t="str">
        <v>SB</v>
      </c>
      <c r="D12" s="40" t="str">
        <v>6L</v>
      </c>
      <c r="E12" s="38" t="str">
        <f t="shared" si="1"/>
        <v>JPYSB6L4Y_Quote</v>
      </c>
      <c r="F12" s="38" t="e">
        <f>_xll.qlSimpleQuote(Currency&amp;$C12&amp;$D12&amp;$B12&amp;QuoteSuffix,,RateTickValue,Permanent,Trigger,ObjectOverwrite)</f>
        <v>#NUM!</v>
      </c>
      <c r="G12" s="37" t="str">
        <f ca="1">_xll.ohRangeRetrieveError(F12)</f>
        <v>qlSimpleQuote - Cannot create object with ID 'JPYSB6L4Y_Quote' in cell [JPY_Market.xlsx]Swap6M!R12C6 because an object with that ID already resides in cell [JPY_Market.xlsx]Swap6M!R12C6</v>
      </c>
      <c r="H12" s="12"/>
      <c r="N12" s="79"/>
      <c r="O12" s="175" t="s">
        <v>82</v>
      </c>
      <c r="P12" s="214" t="str">
        <v>SB</v>
      </c>
      <c r="Q12" s="214" t="str">
        <v>6L</v>
      </c>
      <c r="R12" s="174" t="str">
        <f t="shared" si="0"/>
        <v>JPYSB6L4Y</v>
      </c>
      <c r="S12" s="174" t="str">
        <v>JPYSB6L4Y=ICAP</v>
      </c>
      <c r="T12" s="169">
        <v>0.1525</v>
      </c>
      <c r="U12" s="169">
        <v>0.21249999999999999</v>
      </c>
      <c r="V12" s="169">
        <v>0</v>
      </c>
      <c r="W12" s="169">
        <v>0</v>
      </c>
      <c r="X12" s="173">
        <f>_xll.qlMidEquivalent($T12,$U12,$V12,$W12)</f>
        <v>0.1825</v>
      </c>
      <c r="Y12" s="171"/>
      <c r="Z12" s="172">
        <v>0.23</v>
      </c>
      <c r="AA12" s="171"/>
      <c r="AB12" s="231">
        <v>0.1825</v>
      </c>
      <c r="AC12" s="168" t="e">
        <f>_xll.qlSimpleQuoteSetValue(F12,AB12/100,Trigger)</f>
        <v>#VALUE!</v>
      </c>
      <c r="AD12" s="140"/>
      <c r="AE12" s="4"/>
      <c r="AF12" s="4"/>
      <c r="AG12" s="4"/>
      <c r="AH12" s="4"/>
      <c r="AI12" s="4"/>
      <c r="AJ12" s="205"/>
    </row>
    <row r="13" spans="1:36" x14ac:dyDescent="0.2">
      <c r="A13" s="79"/>
      <c r="B13" s="134" t="s">
        <v>81</v>
      </c>
      <c r="C13" s="40" t="str">
        <v>SB</v>
      </c>
      <c r="D13" s="40" t="str">
        <v>6L</v>
      </c>
      <c r="E13" s="38" t="str">
        <f t="shared" si="1"/>
        <v>JPYSB6L5Y_Quote</v>
      </c>
      <c r="F13" s="38" t="e">
        <f>_xll.qlSimpleQuote(Currency&amp;$C13&amp;$D13&amp;$B13&amp;QuoteSuffix,,RateTickValue,Permanent,Trigger,ObjectOverwrite)</f>
        <v>#NUM!</v>
      </c>
      <c r="G13" s="37" t="str">
        <f ca="1">_xll.ohRangeRetrieveError(F13)</f>
        <v>qlSimpleQuote - Cannot create object with ID 'JPYSB6L5Y_Quote' in cell [JPY_Market.xlsx]Swap6M!R13C6 because an object with that ID already resides in cell [JPY_Market.xlsx]Swap6M!R13C6</v>
      </c>
      <c r="H13" s="12"/>
      <c r="N13" s="79"/>
      <c r="O13" s="175" t="s">
        <v>81</v>
      </c>
      <c r="P13" s="214" t="str">
        <v>SB</v>
      </c>
      <c r="Q13" s="214" t="str">
        <v>6L</v>
      </c>
      <c r="R13" s="174" t="str">
        <f t="shared" si="0"/>
        <v>JPYSB6L5Y</v>
      </c>
      <c r="S13" s="174" t="str">
        <v>JPYSB6L5Y=ICAP</v>
      </c>
      <c r="T13" s="169">
        <v>0.1925</v>
      </c>
      <c r="U13" s="169">
        <v>0.2525</v>
      </c>
      <c r="V13" s="169">
        <v>0</v>
      </c>
      <c r="W13" s="169">
        <v>0</v>
      </c>
      <c r="X13" s="173">
        <f>_xll.qlMidEquivalent($T13,$U13,$V13,$W13)</f>
        <v>0.2225</v>
      </c>
      <c r="Y13" s="171"/>
      <c r="Z13" s="172">
        <v>0.28749999999999998</v>
      </c>
      <c r="AA13" s="171"/>
      <c r="AB13" s="231">
        <v>0.2225</v>
      </c>
      <c r="AC13" s="168" t="e">
        <f>_xll.qlSimpleQuoteSetValue(F13,AB13/100,Trigger)</f>
        <v>#VALUE!</v>
      </c>
      <c r="AD13" s="140"/>
      <c r="AE13" s="4"/>
      <c r="AF13" s="4"/>
      <c r="AG13" s="4"/>
      <c r="AH13" s="4"/>
      <c r="AI13" s="4"/>
      <c r="AJ13" s="205"/>
    </row>
    <row r="14" spans="1:36" x14ac:dyDescent="0.2">
      <c r="A14" s="79"/>
      <c r="B14" s="134" t="s">
        <v>80</v>
      </c>
      <c r="C14" s="40" t="str">
        <v>SB</v>
      </c>
      <c r="D14" s="40" t="str">
        <v>6L</v>
      </c>
      <c r="E14" s="38" t="str">
        <f t="shared" si="1"/>
        <v>JPYSB6L6Y_Quote</v>
      </c>
      <c r="F14" s="38" t="e">
        <f>_xll.qlSimpleQuote(Currency&amp;$C14&amp;$D14&amp;$B14&amp;QuoteSuffix,,RateTickValue,Permanent,Trigger,ObjectOverwrite)</f>
        <v>#NUM!</v>
      </c>
      <c r="G14" s="37" t="str">
        <f ca="1">_xll.ohRangeRetrieveError(F14)</f>
        <v>qlSimpleQuote - Cannot create object with ID 'JPYSB6L6Y_Quote' in cell [JPY_Market.xlsx]Swap6M!R14C6 because an object with that ID already resides in cell [JPY_Market.xlsx]Swap6M!R14C6</v>
      </c>
      <c r="H14" s="12"/>
      <c r="N14" s="79"/>
      <c r="O14" s="175" t="s">
        <v>80</v>
      </c>
      <c r="P14" s="214" t="str">
        <v>SB</v>
      </c>
      <c r="Q14" s="214" t="str">
        <v>6L</v>
      </c>
      <c r="R14" s="174" t="str">
        <f t="shared" si="0"/>
        <v>JPYSB6L6Y</v>
      </c>
      <c r="S14" s="174" t="str">
        <v>JPYSB6L6Y=ICAP</v>
      </c>
      <c r="T14" s="169">
        <v>0.23749999999999999</v>
      </c>
      <c r="U14" s="169">
        <v>0.29749999999999999</v>
      </c>
      <c r="V14" s="169">
        <v>0</v>
      </c>
      <c r="W14" s="169">
        <v>0</v>
      </c>
      <c r="X14" s="173">
        <f>_xll.qlMidEquivalent($T14,$U14,$V14,$W14)</f>
        <v>0.26749999999999996</v>
      </c>
      <c r="Y14" s="171"/>
      <c r="Z14" s="172">
        <v>0.36750000000000005</v>
      </c>
      <c r="AA14" s="171"/>
      <c r="AB14" s="231">
        <v>0.26749999999999996</v>
      </c>
      <c r="AC14" s="168" t="e">
        <f>_xll.qlSimpleQuoteSetValue(F14,AB14/100,Trigger)</f>
        <v>#VALUE!</v>
      </c>
      <c r="AD14" s="140"/>
      <c r="AE14" s="4"/>
      <c r="AF14" s="4"/>
      <c r="AG14" s="4"/>
      <c r="AH14" s="4"/>
      <c r="AI14" s="4"/>
      <c r="AJ14" s="205"/>
    </row>
    <row r="15" spans="1:36" x14ac:dyDescent="0.2">
      <c r="A15" s="79"/>
      <c r="B15" s="134" t="s">
        <v>79</v>
      </c>
      <c r="C15" s="40" t="str">
        <v>SB</v>
      </c>
      <c r="D15" s="40" t="str">
        <v>6L</v>
      </c>
      <c r="E15" s="38" t="str">
        <f t="shared" si="1"/>
        <v>JPYSB6L7Y_Quote</v>
      </c>
      <c r="F15" s="38" t="e">
        <f>_xll.qlSimpleQuote(Currency&amp;$C15&amp;$D15&amp;$B15&amp;QuoteSuffix,,RateTickValue,Permanent,Trigger,ObjectOverwrite)</f>
        <v>#NUM!</v>
      </c>
      <c r="G15" s="37" t="str">
        <f ca="1">_xll.ohRangeRetrieveError(F15)</f>
        <v>qlSimpleQuote - Cannot create object with ID 'JPYSB6L7Y_Quote' in cell [JPY_Market.xlsx]Swap6M!R15C6 because an object with that ID already resides in cell [JPY_Market.xlsx]Swap6M!R15C6</v>
      </c>
      <c r="H15" s="12"/>
      <c r="N15" s="79"/>
      <c r="O15" s="175" t="s">
        <v>79</v>
      </c>
      <c r="P15" s="214" t="str">
        <v>SB</v>
      </c>
      <c r="Q15" s="214" t="str">
        <v>6L</v>
      </c>
      <c r="R15" s="174" t="str">
        <f t="shared" si="0"/>
        <v>JPYSB6L7Y</v>
      </c>
      <c r="S15" s="174" t="str">
        <v>JPYSB6L7Y=ICAP</v>
      </c>
      <c r="T15" s="169">
        <v>0.28749999999999998</v>
      </c>
      <c r="U15" s="169">
        <v>0.34750000000000003</v>
      </c>
      <c r="V15" s="169">
        <v>0</v>
      </c>
      <c r="W15" s="169">
        <v>0</v>
      </c>
      <c r="X15" s="173">
        <f>_xll.qlMidEquivalent($T15,$U15,$V15,$W15)</f>
        <v>0.3175</v>
      </c>
      <c r="Y15" s="171"/>
      <c r="Z15" s="172">
        <v>0.45750000000000002</v>
      </c>
      <c r="AA15" s="171"/>
      <c r="AB15" s="231">
        <v>0.3175</v>
      </c>
      <c r="AC15" s="168" t="e">
        <f>_xll.qlSimpleQuoteSetValue(F15,AB15/100,Trigger)</f>
        <v>#VALUE!</v>
      </c>
      <c r="AD15" s="140"/>
      <c r="AE15" s="4"/>
      <c r="AF15" s="4"/>
      <c r="AG15" s="4"/>
      <c r="AH15" s="4"/>
      <c r="AI15" s="4"/>
      <c r="AJ15" s="205"/>
    </row>
    <row r="16" spans="1:36" x14ac:dyDescent="0.2">
      <c r="A16" s="79"/>
      <c r="B16" s="134" t="s">
        <v>78</v>
      </c>
      <c r="C16" s="40" t="str">
        <v>SB</v>
      </c>
      <c r="D16" s="40" t="str">
        <v>6L</v>
      </c>
      <c r="E16" s="38" t="str">
        <f t="shared" si="1"/>
        <v>JPYSB6L8Y_Quote</v>
      </c>
      <c r="F16" s="38" t="e">
        <f>_xll.qlSimpleQuote(Currency&amp;$C16&amp;$D16&amp;$B16&amp;QuoteSuffix,,RateTickValue,Permanent,Trigger,ObjectOverwrite)</f>
        <v>#NUM!</v>
      </c>
      <c r="G16" s="37" t="str">
        <f ca="1">_xll.ohRangeRetrieveError(F16)</f>
        <v>qlSimpleQuote - Cannot create object with ID 'JPYSB6L8Y_Quote' in cell [JPY_Market.xlsx]Swap6M!R16C6 because an object with that ID already resides in cell [JPY_Market.xlsx]Swap6M!R16C6</v>
      </c>
      <c r="H16" s="12"/>
      <c r="N16" s="79"/>
      <c r="O16" s="175" t="s">
        <v>78</v>
      </c>
      <c r="P16" s="214" t="str">
        <v>SB</v>
      </c>
      <c r="Q16" s="214" t="str">
        <v>6L</v>
      </c>
      <c r="R16" s="174" t="str">
        <f t="shared" si="0"/>
        <v>JPYSB6L8Y</v>
      </c>
      <c r="S16" s="174" t="str">
        <v>JPYSB6L8Y=ICAP</v>
      </c>
      <c r="T16" s="169">
        <v>0.34249999999999997</v>
      </c>
      <c r="U16" s="169">
        <v>0.40250000000000002</v>
      </c>
      <c r="V16" s="169">
        <v>0</v>
      </c>
      <c r="W16" s="169">
        <v>0</v>
      </c>
      <c r="X16" s="173">
        <f>_xll.qlMidEquivalent($T16,$U16,$V16,$W16)</f>
        <v>0.3725</v>
      </c>
      <c r="Y16" s="171"/>
      <c r="Z16" s="172">
        <v>0.55249999999999999</v>
      </c>
      <c r="AA16" s="171"/>
      <c r="AB16" s="231">
        <v>0.3725</v>
      </c>
      <c r="AC16" s="168" t="e">
        <f>_xll.qlSimpleQuoteSetValue(F16,AB16/100,Trigger)</f>
        <v>#VALUE!</v>
      </c>
      <c r="AD16" s="140"/>
      <c r="AE16" s="4"/>
      <c r="AF16" s="4"/>
      <c r="AG16" s="4"/>
      <c r="AH16" s="4"/>
      <c r="AI16" s="4"/>
      <c r="AJ16" s="205"/>
    </row>
    <row r="17" spans="1:36" x14ac:dyDescent="0.2">
      <c r="A17" s="79"/>
      <c r="B17" s="134" t="s">
        <v>77</v>
      </c>
      <c r="C17" s="40" t="str">
        <v>SB</v>
      </c>
      <c r="D17" s="40" t="str">
        <v>6L</v>
      </c>
      <c r="E17" s="38" t="str">
        <f t="shared" si="1"/>
        <v>JPYSB6L9Y_Quote</v>
      </c>
      <c r="F17" s="38" t="e">
        <f>_xll.qlSimpleQuote(Currency&amp;$C17&amp;$D17&amp;$B17&amp;QuoteSuffix,,RateTickValue,Permanent,Trigger,ObjectOverwrite)</f>
        <v>#NUM!</v>
      </c>
      <c r="G17" s="37" t="str">
        <f ca="1">_xll.ohRangeRetrieveError(F17)</f>
        <v>qlSimpleQuote - Cannot create object with ID 'JPYSB6L9Y_Quote' in cell [JPY_Market.xlsx]Swap6M!R17C6 because an object with that ID already resides in cell [JPY_Market.xlsx]Swap6M!R17C6</v>
      </c>
      <c r="H17" s="12"/>
      <c r="N17" s="79"/>
      <c r="O17" s="175" t="s">
        <v>77</v>
      </c>
      <c r="P17" s="214" t="str">
        <v>SB</v>
      </c>
      <c r="Q17" s="214" t="str">
        <v>6L</v>
      </c>
      <c r="R17" s="174" t="str">
        <f t="shared" si="0"/>
        <v>JPYSB6L9Y</v>
      </c>
      <c r="S17" s="174" t="str">
        <v>JPYSB6L9Y=ICAP</v>
      </c>
      <c r="T17" s="169">
        <v>0.39750000000000002</v>
      </c>
      <c r="U17" s="169">
        <v>0.45750000000000002</v>
      </c>
      <c r="V17" s="169">
        <v>0</v>
      </c>
      <c r="W17" s="169">
        <v>0</v>
      </c>
      <c r="X17" s="173">
        <f>_xll.qlMidEquivalent($T17,$U17,$V17,$W17)</f>
        <v>0.42749999999999999</v>
      </c>
      <c r="Y17" s="171"/>
      <c r="Z17" s="172">
        <v>0.64749999999999996</v>
      </c>
      <c r="AA17" s="171"/>
      <c r="AB17" s="231">
        <v>0.42749999999999999</v>
      </c>
      <c r="AC17" s="168" t="e">
        <f>_xll.qlSimpleQuoteSetValue(F17,AB17/100,Trigger)</f>
        <v>#VALUE!</v>
      </c>
      <c r="AD17" s="140"/>
      <c r="AE17" s="4"/>
      <c r="AF17" s="4"/>
      <c r="AG17" s="4"/>
      <c r="AH17" s="4"/>
      <c r="AI17" s="4"/>
      <c r="AJ17" s="205"/>
    </row>
    <row r="18" spans="1:36" x14ac:dyDescent="0.2">
      <c r="A18" s="79"/>
      <c r="B18" s="134" t="s">
        <v>76</v>
      </c>
      <c r="C18" s="40" t="str">
        <v>SB</v>
      </c>
      <c r="D18" s="40" t="str">
        <v>6L</v>
      </c>
      <c r="E18" s="38" t="str">
        <f t="shared" si="1"/>
        <v>JPYSB6L10Y_Quote</v>
      </c>
      <c r="F18" s="38" t="e">
        <f>_xll.qlSimpleQuote(Currency&amp;$C18&amp;$D18&amp;$B18&amp;QuoteSuffix,,RateTickValue,Permanent,Trigger,ObjectOverwrite)</f>
        <v>#NUM!</v>
      </c>
      <c r="G18" s="37" t="str">
        <f ca="1">_xll.ohRangeRetrieveError(F18)</f>
        <v>qlSimpleQuote - Cannot create object with ID 'JPYSB6L10Y_Quote' in cell [JPY_Market.xlsx]Swap6M!R18C6 because an object with that ID already resides in cell [JPY_Market.xlsx]Swap6M!R18C6</v>
      </c>
      <c r="H18" s="12"/>
      <c r="N18" s="79"/>
      <c r="O18" s="175" t="s">
        <v>76</v>
      </c>
      <c r="P18" s="214" t="str">
        <v>SB</v>
      </c>
      <c r="Q18" s="214" t="str">
        <v>6L</v>
      </c>
      <c r="R18" s="174" t="str">
        <f t="shared" si="0"/>
        <v>JPYSB6L10Y</v>
      </c>
      <c r="S18" s="174" t="str">
        <v>JPYSB6L10Y=ICAP</v>
      </c>
      <c r="T18" s="169">
        <v>0.45750000000000002</v>
      </c>
      <c r="U18" s="169">
        <v>0.51749999999999996</v>
      </c>
      <c r="V18" s="169">
        <v>0</v>
      </c>
      <c r="W18" s="169">
        <v>0</v>
      </c>
      <c r="X18" s="173">
        <f>_xll.qlMidEquivalent($T18,$U18,$V18,$W18)</f>
        <v>0.48749999999999999</v>
      </c>
      <c r="Y18" s="171"/>
      <c r="Z18" s="172">
        <v>0.74249999999999994</v>
      </c>
      <c r="AA18" s="171"/>
      <c r="AB18" s="231">
        <v>0.48749999999999999</v>
      </c>
      <c r="AC18" s="168" t="e">
        <f>_xll.qlSimpleQuoteSetValue(F18,AB18/100,Trigger)</f>
        <v>#VALUE!</v>
      </c>
      <c r="AD18" s="140"/>
      <c r="AE18" s="4"/>
      <c r="AF18" s="4"/>
      <c r="AG18" s="4"/>
      <c r="AH18" s="4"/>
      <c r="AI18" s="4"/>
      <c r="AJ18" s="205"/>
    </row>
    <row r="19" spans="1:36" x14ac:dyDescent="0.2">
      <c r="A19" s="79"/>
      <c r="B19" s="134" t="s">
        <v>75</v>
      </c>
      <c r="C19" s="40" t="str">
        <v>SB</v>
      </c>
      <c r="D19" s="40" t="str">
        <v>6L</v>
      </c>
      <c r="E19" s="38" t="str">
        <f t="shared" si="1"/>
        <v>JPYSB6L11Y_Quote</v>
      </c>
      <c r="F19" s="38" t="e">
        <f>_xll.qlSimpleQuote(Currency&amp;$C19&amp;$D19&amp;$B19&amp;QuoteSuffix,,RateTickValue,Permanent,Trigger,ObjectOverwrite)</f>
        <v>#NUM!</v>
      </c>
      <c r="G19" s="37" t="str">
        <f ca="1">_xll.ohRangeRetrieveError(F19)</f>
        <v>qlSimpleQuote - Cannot create object with ID 'JPYSB6L11Y_Quote' in cell [JPY_Market.xlsx]Swap6M!R19C6 because an object with that ID already resides in cell [JPY_Market.xlsx]Swap6M!R19C6</v>
      </c>
      <c r="H19" s="12"/>
      <c r="N19" s="79"/>
      <c r="O19" s="175" t="s">
        <v>75</v>
      </c>
      <c r="P19" s="214" t="str">
        <v>SB</v>
      </c>
      <c r="Q19" s="214" t="str">
        <v>6L</v>
      </c>
      <c r="R19" s="174" t="str">
        <f t="shared" si="0"/>
        <v>JPYSB6L11Y</v>
      </c>
      <c r="S19" s="174" t="str">
        <v>JPYSB6L11Y=ICAP</v>
      </c>
      <c r="T19" s="169" t="s">
        <v>190</v>
      </c>
      <c r="U19" s="169" t="s">
        <v>190</v>
      </c>
      <c r="V19" s="169" t="s">
        <v>190</v>
      </c>
      <c r="W19" s="169" t="s">
        <v>190</v>
      </c>
      <c r="X19" s="173" t="e">
        <f>_xll.qlMidEquivalent($T19,$U19,$V19,$W19)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#VALUE!</v>
      </c>
      <c r="AD19" s="140"/>
      <c r="AE19" s="4"/>
      <c r="AF19" s="4"/>
      <c r="AG19" s="4"/>
      <c r="AH19" s="4"/>
      <c r="AI19" s="4"/>
      <c r="AJ19" s="205"/>
    </row>
    <row r="20" spans="1:36" x14ac:dyDescent="0.2">
      <c r="A20" s="79"/>
      <c r="B20" s="134" t="s">
        <v>74</v>
      </c>
      <c r="C20" s="40" t="str">
        <v>SB</v>
      </c>
      <c r="D20" s="40" t="str">
        <v>6L</v>
      </c>
      <c r="E20" s="38" t="str">
        <f t="shared" si="1"/>
        <v>JPYSB6L12Y_Quote</v>
      </c>
      <c r="F20" s="38" t="e">
        <f>_xll.qlSimpleQuote(Currency&amp;$C20&amp;$D20&amp;$B20&amp;QuoteSuffix,,RateTickValue,Permanent,Trigger,ObjectOverwrite)</f>
        <v>#NUM!</v>
      </c>
      <c r="G20" s="37" t="str">
        <f ca="1">_xll.ohRangeRetrieveError(F20)</f>
        <v>qlSimpleQuote - Cannot create object with ID 'JPYSB6L12Y_Quote' in cell [JPY_Market.xlsx]Swap6M!R20C6 because an object with that ID already resides in cell [JPY_Market.xlsx]Swap6M!R20C6</v>
      </c>
      <c r="H20" s="12"/>
      <c r="N20" s="79"/>
      <c r="O20" s="175" t="s">
        <v>74</v>
      </c>
      <c r="P20" s="214" t="str">
        <v>SB</v>
      </c>
      <c r="Q20" s="214" t="str">
        <v>6L</v>
      </c>
      <c r="R20" s="174" t="str">
        <f t="shared" si="0"/>
        <v>JPYSB6L12Y</v>
      </c>
      <c r="S20" s="174" t="str">
        <v>JPYSB6L12Y=ICAP</v>
      </c>
      <c r="T20" s="169">
        <v>0.57250000000000001</v>
      </c>
      <c r="U20" s="169">
        <v>0.65250000000000008</v>
      </c>
      <c r="V20" s="169">
        <v>0</v>
      </c>
      <c r="W20" s="169">
        <v>0</v>
      </c>
      <c r="X20" s="173">
        <f>_xll.qlMidEquivalent($T20,$U20,$V20,$W20)</f>
        <v>0.61250000000000004</v>
      </c>
      <c r="Y20" s="171"/>
      <c r="Z20" s="172">
        <v>0.92999999999999994</v>
      </c>
      <c r="AA20" s="171"/>
      <c r="AB20" s="231">
        <v>0.61250000000000004</v>
      </c>
      <c r="AC20" s="168" t="e">
        <f>_xll.qlSimpleQuoteSetValue(F20,AB20/100,Trigger)</f>
        <v>#VALUE!</v>
      </c>
      <c r="AD20" s="140"/>
      <c r="AE20" s="4"/>
      <c r="AF20" s="4"/>
      <c r="AG20" s="4"/>
      <c r="AH20" s="4"/>
      <c r="AI20" s="4"/>
      <c r="AJ20" s="205"/>
    </row>
    <row r="21" spans="1:36" x14ac:dyDescent="0.2">
      <c r="A21" s="79"/>
      <c r="B21" s="134" t="s">
        <v>73</v>
      </c>
      <c r="C21" s="40" t="str">
        <v>SB</v>
      </c>
      <c r="D21" s="40" t="str">
        <v>6L</v>
      </c>
      <c r="E21" s="38" t="str">
        <f t="shared" si="1"/>
        <v>JPYSB6L13Y_Quote</v>
      </c>
      <c r="F21" s="38" t="e">
        <f>_xll.qlSimpleQuote(Currency&amp;$C21&amp;$D21&amp;$B21&amp;QuoteSuffix,,RateTickValue,Permanent,Trigger,ObjectOverwrite)</f>
        <v>#NUM!</v>
      </c>
      <c r="G21" s="37" t="str">
        <f ca="1">_xll.ohRangeRetrieveError(F21)</f>
        <v>qlSimpleQuote - Cannot create object with ID 'JPYSB6L13Y_Quote' in cell [JPY_Market.xlsx]Swap6M!R21C6 because an object with that ID already resides in cell [JPY_Market.xlsx]Swap6M!R21C6</v>
      </c>
      <c r="H21" s="12"/>
      <c r="N21" s="79"/>
      <c r="O21" s="175" t="s">
        <v>73</v>
      </c>
      <c r="P21" s="214" t="str">
        <v>SB</v>
      </c>
      <c r="Q21" s="214" t="str">
        <v>6L</v>
      </c>
      <c r="R21" s="174" t="str">
        <f t="shared" si="0"/>
        <v>JPYSB6L13Y</v>
      </c>
      <c r="S21" s="174" t="str">
        <v>JPYSB6L13Y=ICAP</v>
      </c>
      <c r="T21" s="169" t="s">
        <v>190</v>
      </c>
      <c r="U21" s="169" t="s">
        <v>190</v>
      </c>
      <c r="V21" s="169" t="s">
        <v>190</v>
      </c>
      <c r="W21" s="169" t="s">
        <v>190</v>
      </c>
      <c r="X21" s="173" t="e">
        <f>_xll.qlMidEquivalent($T21,$U21,$V21,$W21)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#VALUE!</v>
      </c>
      <c r="AD21" s="140"/>
      <c r="AE21" s="4"/>
      <c r="AF21" s="4"/>
      <c r="AG21" s="4"/>
      <c r="AH21" s="4"/>
      <c r="AI21" s="4"/>
      <c r="AJ21" s="205"/>
    </row>
    <row r="22" spans="1:36" x14ac:dyDescent="0.2">
      <c r="A22" s="79"/>
      <c r="B22" s="134" t="s">
        <v>72</v>
      </c>
      <c r="C22" s="40" t="str">
        <v>SB</v>
      </c>
      <c r="D22" s="40" t="str">
        <v>6L</v>
      </c>
      <c r="E22" s="38" t="str">
        <f t="shared" si="1"/>
        <v>JPYSB6L14Y_Quote</v>
      </c>
      <c r="F22" s="38" t="e">
        <f>_xll.qlSimpleQuote(Currency&amp;$C22&amp;$D22&amp;$B22&amp;QuoteSuffix,,RateTickValue,Permanent,Trigger,ObjectOverwrite)</f>
        <v>#NUM!</v>
      </c>
      <c r="G22" s="37" t="str">
        <f ca="1">_xll.ohRangeRetrieveError(F22)</f>
        <v>qlSimpleQuote - Cannot create object with ID 'JPYSB6L14Y_Quote' in cell [JPY_Market.xlsx]Swap6M!R22C6 because an object with that ID already resides in cell [JPY_Market.xlsx]Swap6M!R22C6</v>
      </c>
      <c r="H22" s="12"/>
      <c r="N22" s="79"/>
      <c r="O22" s="175" t="s">
        <v>72</v>
      </c>
      <c r="P22" s="214" t="str">
        <v>SB</v>
      </c>
      <c r="Q22" s="214" t="str">
        <v>6L</v>
      </c>
      <c r="R22" s="174" t="str">
        <f t="shared" si="0"/>
        <v>JPYSB6L14Y</v>
      </c>
      <c r="S22" s="174" t="str">
        <v>JPYSB6L14Y=ICAP</v>
      </c>
      <c r="T22" s="169" t="s">
        <v>190</v>
      </c>
      <c r="U22" s="169" t="s">
        <v>190</v>
      </c>
      <c r="V22" s="169" t="s">
        <v>190</v>
      </c>
      <c r="W22" s="169" t="s">
        <v>190</v>
      </c>
      <c r="X22" s="173" t="e">
        <f>_xll.qlMidEquivalent($T22,$U22,$V22,$W22)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#VALUE!</v>
      </c>
      <c r="AD22" s="140"/>
      <c r="AE22" s="4"/>
      <c r="AF22" s="4"/>
      <c r="AG22" s="4"/>
      <c r="AH22" s="4"/>
      <c r="AI22" s="4"/>
      <c r="AJ22" s="205"/>
    </row>
    <row r="23" spans="1:36" x14ac:dyDescent="0.2">
      <c r="A23" s="79"/>
      <c r="B23" s="134" t="s">
        <v>71</v>
      </c>
      <c r="C23" s="40" t="str">
        <v>SB</v>
      </c>
      <c r="D23" s="40" t="str">
        <v>6L</v>
      </c>
      <c r="E23" s="38" t="str">
        <f t="shared" si="1"/>
        <v>JPYSB6L15Y_Quote</v>
      </c>
      <c r="F23" s="38" t="e">
        <f>_xll.qlSimpleQuote(Currency&amp;$C23&amp;$D23&amp;$B23&amp;QuoteSuffix,,RateTickValue,Permanent,Trigger,ObjectOverwrite)</f>
        <v>#NUM!</v>
      </c>
      <c r="G23" s="37" t="str">
        <f ca="1">_xll.ohRangeRetrieveError(F23)</f>
        <v>qlSimpleQuote - Cannot create object with ID 'JPYSB6L15Y_Quote' in cell [JPY_Market.xlsx]Swap6M!R23C6 because an object with that ID already resides in cell [JPY_Market.xlsx]Swap6M!R23C6</v>
      </c>
      <c r="H23" s="12"/>
      <c r="N23" s="79"/>
      <c r="O23" s="175" t="s">
        <v>71</v>
      </c>
      <c r="P23" s="214" t="str">
        <v>SB</v>
      </c>
      <c r="Q23" s="214" t="str">
        <v>6L</v>
      </c>
      <c r="R23" s="174" t="str">
        <f t="shared" si="0"/>
        <v>JPYSB6L15Y</v>
      </c>
      <c r="S23" s="174" t="str">
        <v>JPYSB6L15Y=ICAP</v>
      </c>
      <c r="T23" s="169">
        <v>0.77</v>
      </c>
      <c r="U23" s="169">
        <v>0.85</v>
      </c>
      <c r="V23" s="169">
        <v>0</v>
      </c>
      <c r="W23" s="169">
        <v>0</v>
      </c>
      <c r="X23" s="173">
        <f>_xll.qlMidEquivalent($T23,$U23,$V23,$W23)</f>
        <v>0.81</v>
      </c>
      <c r="Y23" s="171"/>
      <c r="Z23" s="172">
        <v>1.1950000000000001</v>
      </c>
      <c r="AA23" s="171"/>
      <c r="AB23" s="231">
        <v>0.81</v>
      </c>
      <c r="AC23" s="168" t="e">
        <f>_xll.qlSimpleQuoteSetValue(F23,AB23/100,Trigger)</f>
        <v>#VALUE!</v>
      </c>
      <c r="AD23" s="140"/>
      <c r="AE23" s="4"/>
      <c r="AF23" s="4"/>
      <c r="AG23" s="4"/>
      <c r="AH23" s="4"/>
      <c r="AI23" s="4"/>
      <c r="AJ23" s="205"/>
    </row>
    <row r="24" spans="1:36" x14ac:dyDescent="0.2">
      <c r="A24" s="79"/>
      <c r="B24" s="134" t="s">
        <v>70</v>
      </c>
      <c r="C24" s="40" t="str">
        <v>SB</v>
      </c>
      <c r="D24" s="40" t="str">
        <v>6L</v>
      </c>
      <c r="E24" s="38" t="str">
        <f t="shared" si="1"/>
        <v>JPYSB6L16Y_Quote</v>
      </c>
      <c r="F24" s="38" t="e">
        <f>_xll.qlSimpleQuote(Currency&amp;$C24&amp;$D24&amp;$B24&amp;QuoteSuffix,,RateTickValue,Permanent,Trigger,ObjectOverwrite)</f>
        <v>#NUM!</v>
      </c>
      <c r="G24" s="37" t="str">
        <f ca="1">_xll.ohRangeRetrieveError(F24)</f>
        <v>qlSimpleQuote - Cannot create object with ID 'JPYSB6L16Y_Quote' in cell [JPY_Market.xlsx]Swap6M!R24C6 because an object with that ID already resides in cell [JPY_Market.xlsx]Swap6M!R24C6</v>
      </c>
      <c r="H24" s="12"/>
      <c r="N24" s="79"/>
      <c r="O24" s="175" t="s">
        <v>70</v>
      </c>
      <c r="P24" s="214" t="str">
        <v>SB</v>
      </c>
      <c r="Q24" s="214" t="str">
        <v>6L</v>
      </c>
      <c r="R24" s="174" t="str">
        <f t="shared" si="0"/>
        <v>JPYSB6L16Y</v>
      </c>
      <c r="S24" s="174" t="str">
        <v>JPYSB6L16Y=ICAP</v>
      </c>
      <c r="T24" s="169" t="s">
        <v>190</v>
      </c>
      <c r="U24" s="169" t="s">
        <v>190</v>
      </c>
      <c r="V24" s="169" t="s">
        <v>190</v>
      </c>
      <c r="W24" s="169" t="s">
        <v>190</v>
      </c>
      <c r="X24" s="173" t="e">
        <f>_xll.qlMidEquivalent($T24,$U24,$V24,$W24)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#VALUE!</v>
      </c>
      <c r="AD24" s="140"/>
      <c r="AE24" s="4"/>
      <c r="AF24" s="4"/>
      <c r="AG24" s="4"/>
      <c r="AH24" s="4"/>
      <c r="AI24" s="4"/>
      <c r="AJ24" s="205"/>
    </row>
    <row r="25" spans="1:36" x14ac:dyDescent="0.2">
      <c r="A25" s="79"/>
      <c r="B25" s="134" t="s">
        <v>69</v>
      </c>
      <c r="C25" s="40" t="str">
        <v>SB</v>
      </c>
      <c r="D25" s="40" t="str">
        <v>6L</v>
      </c>
      <c r="E25" s="38" t="str">
        <f t="shared" si="1"/>
        <v>JPYSB6L17Y_Quote</v>
      </c>
      <c r="F25" s="38" t="e">
        <f>_xll.qlSimpleQuote(Currency&amp;$C25&amp;$D25&amp;$B25&amp;QuoteSuffix,,RateTickValue,Permanent,Trigger,ObjectOverwrite)</f>
        <v>#NUM!</v>
      </c>
      <c r="G25" s="37" t="str">
        <f ca="1">_xll.ohRangeRetrieveError(F25)</f>
        <v>qlSimpleQuote - Cannot create object with ID 'JPYSB6L17Y_Quote' in cell [JPY_Market.xlsx]Swap6M!R25C6 because an object with that ID already resides in cell [JPY_Market.xlsx]Swap6M!R25C6</v>
      </c>
      <c r="H25" s="12"/>
      <c r="N25" s="79"/>
      <c r="O25" s="175" t="s">
        <v>69</v>
      </c>
      <c r="P25" s="214" t="str">
        <v>SB</v>
      </c>
      <c r="Q25" s="214" t="str">
        <v>6L</v>
      </c>
      <c r="R25" s="174" t="str">
        <f t="shared" si="0"/>
        <v>JPYSB6L17Y</v>
      </c>
      <c r="S25" s="174" t="str">
        <v>JPYSB6L17Y=ICAP</v>
      </c>
      <c r="T25" s="169" t="s">
        <v>190</v>
      </c>
      <c r="U25" s="169" t="s">
        <v>190</v>
      </c>
      <c r="V25" s="169" t="s">
        <v>190</v>
      </c>
      <c r="W25" s="169" t="s">
        <v>190</v>
      </c>
      <c r="X25" s="173" t="e">
        <f>_xll.qlMidEquivalent($T25,$U25,$V25,$W25)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#VALUE!</v>
      </c>
      <c r="AD25" s="140"/>
      <c r="AE25" s="4"/>
      <c r="AF25" s="4"/>
      <c r="AG25" s="4"/>
      <c r="AH25" s="4"/>
      <c r="AI25" s="4"/>
      <c r="AJ25" s="205"/>
    </row>
    <row r="26" spans="1:36" x14ac:dyDescent="0.2">
      <c r="A26" s="79"/>
      <c r="B26" s="134" t="s">
        <v>68</v>
      </c>
      <c r="C26" s="40" t="str">
        <v>SB</v>
      </c>
      <c r="D26" s="40" t="str">
        <v>6L</v>
      </c>
      <c r="E26" s="38" t="str">
        <f t="shared" si="1"/>
        <v>JPYSB6L18Y_Quote</v>
      </c>
      <c r="F26" s="38" t="e">
        <f>_xll.qlSimpleQuote(Currency&amp;$C26&amp;$D26&amp;$B26&amp;QuoteSuffix,,RateTickValue,Permanent,Trigger,ObjectOverwrite)</f>
        <v>#NUM!</v>
      </c>
      <c r="G26" s="37" t="str">
        <f ca="1">_xll.ohRangeRetrieveError(F26)</f>
        <v>qlSimpleQuote - Cannot create object with ID 'JPYSB6L18Y_Quote' in cell [JPY_Market.xlsx]Swap6M!R26C6 because an object with that ID already resides in cell [JPY_Market.xlsx]Swap6M!R26C6</v>
      </c>
      <c r="H26" s="12"/>
      <c r="N26" s="79"/>
      <c r="O26" s="175" t="s">
        <v>68</v>
      </c>
      <c r="P26" s="214" t="str">
        <v>SB</v>
      </c>
      <c r="Q26" s="214" t="str">
        <v>6L</v>
      </c>
      <c r="R26" s="174" t="str">
        <f t="shared" si="0"/>
        <v>JPYSB6L18Y</v>
      </c>
      <c r="S26" s="174" t="str">
        <v>JPYSB6L18Y=ICAP</v>
      </c>
      <c r="T26" s="169" t="s">
        <v>190</v>
      </c>
      <c r="U26" s="169" t="s">
        <v>190</v>
      </c>
      <c r="V26" s="169" t="s">
        <v>190</v>
      </c>
      <c r="W26" s="169" t="s">
        <v>190</v>
      </c>
      <c r="X26" s="173" t="e">
        <f>_xll.qlMidEquivalent($T26,$U26,$V26,$W26)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#VALUE!</v>
      </c>
      <c r="AD26" s="140"/>
      <c r="AE26" s="4"/>
      <c r="AF26" s="4"/>
      <c r="AG26" s="4"/>
      <c r="AH26" s="4"/>
      <c r="AI26" s="4"/>
      <c r="AJ26" s="205"/>
    </row>
    <row r="27" spans="1:36" x14ac:dyDescent="0.2">
      <c r="A27" s="79"/>
      <c r="B27" s="134" t="s">
        <v>67</v>
      </c>
      <c r="C27" s="40" t="str">
        <v>SB</v>
      </c>
      <c r="D27" s="40" t="str">
        <v>6L</v>
      </c>
      <c r="E27" s="38" t="str">
        <f t="shared" si="1"/>
        <v>JPYSB6L19Y_Quote</v>
      </c>
      <c r="F27" s="38" t="e">
        <f>_xll.qlSimpleQuote(Currency&amp;$C27&amp;$D27&amp;$B27&amp;QuoteSuffix,,RateTickValue,Permanent,Trigger,ObjectOverwrite)</f>
        <v>#NUM!</v>
      </c>
      <c r="G27" s="37" t="str">
        <f ca="1">_xll.ohRangeRetrieveError(F27)</f>
        <v>qlSimpleQuote - Cannot create object with ID 'JPYSB6L19Y_Quote' in cell [JPY_Market.xlsx]Swap6M!R27C6 because an object with that ID already resides in cell [JPY_Market.xlsx]Swap6M!R27C6</v>
      </c>
      <c r="H27" s="12"/>
      <c r="N27" s="79"/>
      <c r="O27" s="175" t="s">
        <v>67</v>
      </c>
      <c r="P27" s="214" t="str">
        <v>SB</v>
      </c>
      <c r="Q27" s="214" t="str">
        <v>6L</v>
      </c>
      <c r="R27" s="174" t="str">
        <f t="shared" si="0"/>
        <v>JPYSB6L19Y</v>
      </c>
      <c r="S27" s="174" t="str">
        <v>JPYSB6L19Y=ICAP</v>
      </c>
      <c r="T27" s="169" t="s">
        <v>190</v>
      </c>
      <c r="U27" s="169" t="s">
        <v>190</v>
      </c>
      <c r="V27" s="169" t="s">
        <v>190</v>
      </c>
      <c r="W27" s="169" t="s">
        <v>190</v>
      </c>
      <c r="X27" s="173" t="e">
        <f>_xll.qlMidEquivalent($T27,$U27,$V27,$W27)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#VALUE!</v>
      </c>
      <c r="AD27" s="140"/>
      <c r="AE27" s="4"/>
      <c r="AF27" s="4"/>
      <c r="AG27" s="4"/>
      <c r="AH27" s="4"/>
      <c r="AI27" s="4"/>
      <c r="AJ27" s="205"/>
    </row>
    <row r="28" spans="1:36" x14ac:dyDescent="0.2">
      <c r="A28" s="79"/>
      <c r="B28" s="134" t="s">
        <v>66</v>
      </c>
      <c r="C28" s="40" t="str">
        <v>SB</v>
      </c>
      <c r="D28" s="40" t="str">
        <v>6L</v>
      </c>
      <c r="E28" s="38" t="str">
        <f t="shared" si="1"/>
        <v>JPYSB6L20Y_Quote</v>
      </c>
      <c r="F28" s="38" t="e">
        <f>_xll.qlSimpleQuote(Currency&amp;$C28&amp;$D28&amp;$B28&amp;QuoteSuffix,,RateTickValue,Permanent,Trigger,ObjectOverwrite)</f>
        <v>#NUM!</v>
      </c>
      <c r="G28" s="37" t="str">
        <f ca="1">_xll.ohRangeRetrieveError(F28)</f>
        <v>qlSimpleQuote - Cannot create object with ID 'JPYSB6L20Y_Quote' in cell [JPY_Market.xlsx]Swap6M!R28C6 because an object with that ID already resides in cell [JPY_Market.xlsx]Swap6M!R28C6</v>
      </c>
      <c r="H28" s="12"/>
      <c r="N28" s="79"/>
      <c r="O28" s="175" t="s">
        <v>66</v>
      </c>
      <c r="P28" s="214" t="str">
        <v>SB</v>
      </c>
      <c r="Q28" s="214" t="str">
        <v>6L</v>
      </c>
      <c r="R28" s="174" t="str">
        <f t="shared" si="0"/>
        <v>JPYSB6L20Y</v>
      </c>
      <c r="S28" s="174" t="str">
        <v>JPYSB6L20Y=ICAP</v>
      </c>
      <c r="T28" s="169">
        <v>1.0375000000000001</v>
      </c>
      <c r="U28" s="169">
        <v>1.1174999999999999</v>
      </c>
      <c r="V28" s="169">
        <v>0</v>
      </c>
      <c r="W28" s="169">
        <v>0</v>
      </c>
      <c r="X28" s="173">
        <f>_xll.qlMidEquivalent($T28,$U28,$V28,$W28)</f>
        <v>1.0775000000000001</v>
      </c>
      <c r="Y28" s="171"/>
      <c r="Z28" s="172">
        <v>1.52</v>
      </c>
      <c r="AA28" s="171"/>
      <c r="AB28" s="231">
        <v>1.0775000000000001</v>
      </c>
      <c r="AC28" s="168" t="e">
        <f>_xll.qlSimpleQuoteSetValue(F28,AB28/100,Trigger)</f>
        <v>#VALUE!</v>
      </c>
      <c r="AD28" s="140"/>
      <c r="AE28" s="4"/>
      <c r="AF28" s="4"/>
      <c r="AG28" s="4"/>
      <c r="AH28" s="4"/>
      <c r="AI28" s="4"/>
      <c r="AJ28" s="205"/>
    </row>
    <row r="29" spans="1:36" x14ac:dyDescent="0.2">
      <c r="A29" s="79"/>
      <c r="B29" s="134" t="s">
        <v>65</v>
      </c>
      <c r="C29" s="40" t="str">
        <v>SB</v>
      </c>
      <c r="D29" s="40" t="str">
        <v>6L</v>
      </c>
      <c r="E29" s="38" t="str">
        <f t="shared" si="1"/>
        <v>JPYSB6L21Y_Quote</v>
      </c>
      <c r="F29" s="38" t="e">
        <f>_xll.qlSimpleQuote(Currency&amp;$C29&amp;$D29&amp;$B29&amp;QuoteSuffix,,RateTickValue,Permanent,Trigger,ObjectOverwrite)</f>
        <v>#NUM!</v>
      </c>
      <c r="G29" s="37" t="str">
        <f ca="1">_xll.ohRangeRetrieveError(F29)</f>
        <v>qlSimpleQuote - Cannot create object with ID 'JPYSB6L21Y_Quote' in cell [JPY_Market.xlsx]Swap6M!R29C6 because an object with that ID already resides in cell [JPY_Market.xlsx]Swap6M!R29C6</v>
      </c>
      <c r="H29" s="12"/>
      <c r="N29" s="79"/>
      <c r="O29" s="175" t="s">
        <v>65</v>
      </c>
      <c r="P29" s="214" t="str">
        <v>SB</v>
      </c>
      <c r="Q29" s="214" t="str">
        <v>6L</v>
      </c>
      <c r="R29" s="174" t="str">
        <f t="shared" si="0"/>
        <v>JPYSB6L21Y</v>
      </c>
      <c r="S29" s="174" t="str">
        <v>JPYSB6L21Y=ICAP</v>
      </c>
      <c r="T29" s="169" t="s">
        <v>190</v>
      </c>
      <c r="U29" s="169" t="s">
        <v>190</v>
      </c>
      <c r="V29" s="169" t="s">
        <v>190</v>
      </c>
      <c r="W29" s="169" t="s">
        <v>190</v>
      </c>
      <c r="X29" s="173" t="e">
        <f>_xll.qlMidEquivalent($T29,$U29,$V29,$W29)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#VALUE!</v>
      </c>
      <c r="AD29" s="140"/>
      <c r="AE29" s="4"/>
      <c r="AF29" s="4"/>
      <c r="AG29" s="4"/>
      <c r="AH29" s="4"/>
      <c r="AI29" s="4"/>
      <c r="AJ29" s="205"/>
    </row>
    <row r="30" spans="1:36" x14ac:dyDescent="0.2">
      <c r="A30" s="79"/>
      <c r="B30" s="134" t="s">
        <v>64</v>
      </c>
      <c r="C30" s="40" t="str">
        <v>SB</v>
      </c>
      <c r="D30" s="40" t="str">
        <v>6L</v>
      </c>
      <c r="E30" s="38" t="str">
        <f t="shared" si="1"/>
        <v>JPYSB6L22Y_Quote</v>
      </c>
      <c r="F30" s="38" t="e">
        <f>_xll.qlSimpleQuote(Currency&amp;$C30&amp;$D30&amp;$B30&amp;QuoteSuffix,,RateTickValue,Permanent,Trigger,ObjectOverwrite)</f>
        <v>#NUM!</v>
      </c>
      <c r="G30" s="37" t="str">
        <f ca="1">_xll.ohRangeRetrieveError(F30)</f>
        <v>qlSimpleQuote - Cannot create object with ID 'JPYSB6L22Y_Quote' in cell [JPY_Market.xlsx]Swap6M!R30C6 because an object with that ID already resides in cell [JPY_Market.xlsx]Swap6M!R30C6</v>
      </c>
      <c r="H30" s="12"/>
      <c r="N30" s="79"/>
      <c r="O30" s="175" t="s">
        <v>64</v>
      </c>
      <c r="P30" s="214" t="str">
        <v>SB</v>
      </c>
      <c r="Q30" s="214" t="str">
        <v>6L</v>
      </c>
      <c r="R30" s="174" t="str">
        <f t="shared" si="0"/>
        <v>JPYSB6L22Y</v>
      </c>
      <c r="S30" s="174" t="str">
        <v>JPYSB6L22Y=ICAP</v>
      </c>
      <c r="T30" s="169" t="s">
        <v>190</v>
      </c>
      <c r="U30" s="169" t="s">
        <v>190</v>
      </c>
      <c r="V30" s="169" t="s">
        <v>190</v>
      </c>
      <c r="W30" s="169" t="s">
        <v>190</v>
      </c>
      <c r="X30" s="173" t="e">
        <f>_xll.qlMidEquivalent($T30,$U30,$V30,$W30)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#VALUE!</v>
      </c>
      <c r="AD30" s="140"/>
      <c r="AE30" s="4"/>
      <c r="AF30" s="4"/>
      <c r="AG30" s="4"/>
      <c r="AH30" s="4"/>
      <c r="AI30" s="4"/>
      <c r="AJ30" s="205"/>
    </row>
    <row r="31" spans="1:36" x14ac:dyDescent="0.2">
      <c r="A31" s="79"/>
      <c r="B31" s="134" t="s">
        <v>63</v>
      </c>
      <c r="C31" s="40" t="str">
        <v>SB</v>
      </c>
      <c r="D31" s="40" t="str">
        <v>6L</v>
      </c>
      <c r="E31" s="38" t="str">
        <f t="shared" si="1"/>
        <v>JPYSB6L23Y_Quote</v>
      </c>
      <c r="F31" s="38" t="e">
        <f>_xll.qlSimpleQuote(Currency&amp;$C31&amp;$D31&amp;$B31&amp;QuoteSuffix,,RateTickValue,Permanent,Trigger,ObjectOverwrite)</f>
        <v>#NUM!</v>
      </c>
      <c r="G31" s="37" t="str">
        <f ca="1">_xll.ohRangeRetrieveError(F31)</f>
        <v>qlSimpleQuote - Cannot create object with ID 'JPYSB6L23Y_Quote' in cell [JPY_Market.xlsx]Swap6M!R31C6 because an object with that ID already resides in cell [JPY_Market.xlsx]Swap6M!R31C6</v>
      </c>
      <c r="H31" s="12"/>
      <c r="N31" s="79"/>
      <c r="O31" s="175" t="s">
        <v>63</v>
      </c>
      <c r="P31" s="214" t="str">
        <v>SB</v>
      </c>
      <c r="Q31" s="214" t="str">
        <v>6L</v>
      </c>
      <c r="R31" s="174" t="str">
        <f t="shared" si="0"/>
        <v>JPYSB6L23Y</v>
      </c>
      <c r="S31" s="174" t="str">
        <v>JPYSB6L23Y=ICAP</v>
      </c>
      <c r="T31" s="169" t="s">
        <v>190</v>
      </c>
      <c r="U31" s="169" t="s">
        <v>190</v>
      </c>
      <c r="V31" s="169" t="s">
        <v>190</v>
      </c>
      <c r="W31" s="169" t="s">
        <v>190</v>
      </c>
      <c r="X31" s="173" t="e">
        <f>_xll.qlMidEquivalent($T31,$U31,$V31,$W31)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#VALUE!</v>
      </c>
      <c r="AD31" s="140"/>
      <c r="AE31" s="4"/>
      <c r="AF31" s="4"/>
      <c r="AG31" s="4"/>
      <c r="AH31" s="4"/>
      <c r="AI31" s="4"/>
      <c r="AJ31" s="205"/>
    </row>
    <row r="32" spans="1:36" x14ac:dyDescent="0.2">
      <c r="A32" s="79"/>
      <c r="B32" s="134" t="s">
        <v>62</v>
      </c>
      <c r="C32" s="40" t="str">
        <v>SB</v>
      </c>
      <c r="D32" s="40" t="str">
        <v>6L</v>
      </c>
      <c r="E32" s="38" t="str">
        <f t="shared" si="1"/>
        <v>JPYSB6L24Y_Quote</v>
      </c>
      <c r="F32" s="38" t="e">
        <f>_xll.qlSimpleQuote(Currency&amp;$C32&amp;$D32&amp;$B32&amp;QuoteSuffix,,RateTickValue,Permanent,Trigger,ObjectOverwrite)</f>
        <v>#NUM!</v>
      </c>
      <c r="G32" s="37" t="str">
        <f ca="1">_xll.ohRangeRetrieveError(F32)</f>
        <v>qlSimpleQuote - Cannot create object with ID 'JPYSB6L24Y_Quote' in cell [JPY_Market.xlsx]Swap6M!R32C6 because an object with that ID already resides in cell [JPY_Market.xlsx]Swap6M!R32C6</v>
      </c>
      <c r="H32" s="12"/>
      <c r="N32" s="79"/>
      <c r="O32" s="175" t="s">
        <v>62</v>
      </c>
      <c r="P32" s="214" t="str">
        <v>SB</v>
      </c>
      <c r="Q32" s="214" t="str">
        <v>6L</v>
      </c>
      <c r="R32" s="174" t="str">
        <f t="shared" si="0"/>
        <v>JPYSB6L24Y</v>
      </c>
      <c r="S32" s="174" t="str">
        <v>JPYSB6L24Y=ICAP</v>
      </c>
      <c r="T32" s="169" t="s">
        <v>190</v>
      </c>
      <c r="U32" s="169" t="s">
        <v>190</v>
      </c>
      <c r="V32" s="169" t="s">
        <v>190</v>
      </c>
      <c r="W32" s="169" t="s">
        <v>190</v>
      </c>
      <c r="X32" s="173" t="e">
        <f>_xll.qlMidEquivalent($T32,$U32,$V32,$W32)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#VALUE!</v>
      </c>
      <c r="AD32" s="140"/>
      <c r="AE32" s="4"/>
      <c r="AF32" s="4"/>
      <c r="AG32" s="4"/>
      <c r="AH32" s="4"/>
      <c r="AI32" s="4"/>
      <c r="AJ32" s="205"/>
    </row>
    <row r="33" spans="1:36" x14ac:dyDescent="0.2">
      <c r="A33" s="79"/>
      <c r="B33" s="134" t="s">
        <v>61</v>
      </c>
      <c r="C33" s="40" t="str">
        <v>SB</v>
      </c>
      <c r="D33" s="40" t="str">
        <v>6L</v>
      </c>
      <c r="E33" s="38" t="str">
        <f t="shared" si="1"/>
        <v>JPYSB6L25Y_Quote</v>
      </c>
      <c r="F33" s="38" t="e">
        <f>_xll.qlSimpleQuote(Currency&amp;$C33&amp;$D33&amp;$B33&amp;QuoteSuffix,,RateTickValue,Permanent,Trigger,ObjectOverwrite)</f>
        <v>#NUM!</v>
      </c>
      <c r="G33" s="37" t="str">
        <f ca="1">_xll.ohRangeRetrieveError(F33)</f>
        <v>qlSimpleQuote - Cannot create object with ID 'JPYSB6L25Y_Quote' in cell [JPY_Market.xlsx]Swap6M!R33C6 because an object with that ID already resides in cell [JPY_Market.xlsx]Swap6M!R33C6</v>
      </c>
      <c r="H33" s="12"/>
      <c r="N33" s="79"/>
      <c r="O33" s="175" t="s">
        <v>61</v>
      </c>
      <c r="P33" s="214" t="str">
        <v>SB</v>
      </c>
      <c r="Q33" s="214" t="str">
        <v>6L</v>
      </c>
      <c r="R33" s="174" t="str">
        <f t="shared" si="0"/>
        <v>JPYSB6L25Y</v>
      </c>
      <c r="S33" s="174" t="str">
        <v>JPYSB6L25Y=ICAP</v>
      </c>
      <c r="T33" s="169">
        <v>1.18</v>
      </c>
      <c r="U33" s="169">
        <v>1.26</v>
      </c>
      <c r="V33" s="169">
        <v>0</v>
      </c>
      <c r="W33" s="169">
        <v>0</v>
      </c>
      <c r="X33" s="173">
        <f>_xll.qlMidEquivalent($T33,$U33,$V33,$W33)</f>
        <v>1.22</v>
      </c>
      <c r="Y33" s="171"/>
      <c r="Z33" s="172">
        <v>1.6875</v>
      </c>
      <c r="AA33" s="171"/>
      <c r="AB33" s="231">
        <v>1.22</v>
      </c>
      <c r="AC33" s="168" t="e">
        <f>_xll.qlSimpleQuoteSetValue(F33,AB33/100,Trigger)</f>
        <v>#VALUE!</v>
      </c>
      <c r="AD33" s="140"/>
      <c r="AE33" s="4"/>
      <c r="AF33" s="4"/>
      <c r="AG33" s="4"/>
      <c r="AH33" s="4"/>
      <c r="AI33" s="4"/>
      <c r="AJ33" s="205"/>
    </row>
    <row r="34" spans="1:36" x14ac:dyDescent="0.2">
      <c r="A34" s="79"/>
      <c r="B34" s="134" t="s">
        <v>60</v>
      </c>
      <c r="C34" s="40" t="str">
        <v>SB</v>
      </c>
      <c r="D34" s="40" t="str">
        <v>6L</v>
      </c>
      <c r="E34" s="38" t="str">
        <f t="shared" si="1"/>
        <v>JPYSB6L26Y_Quote</v>
      </c>
      <c r="F34" s="38" t="e">
        <f>_xll.qlSimpleQuote(Currency&amp;$C34&amp;$D34&amp;$B34&amp;QuoteSuffix,,RateTickValue,Permanent,Trigger,ObjectOverwrite)</f>
        <v>#NUM!</v>
      </c>
      <c r="G34" s="37" t="str">
        <f ca="1">_xll.ohRangeRetrieveError(F34)</f>
        <v>qlSimpleQuote - Cannot create object with ID 'JPYSB6L26Y_Quote' in cell [JPY_Market.xlsx]Swap6M!R34C6 because an object with that ID already resides in cell [JPY_Market.xlsx]Swap6M!R34C6</v>
      </c>
      <c r="H34" s="12"/>
      <c r="N34" s="79"/>
      <c r="O34" s="175" t="s">
        <v>60</v>
      </c>
      <c r="P34" s="214" t="str">
        <v>SB</v>
      </c>
      <c r="Q34" s="214" t="str">
        <v>6L</v>
      </c>
      <c r="R34" s="174" t="str">
        <f t="shared" si="0"/>
        <v>JPYSB6L26Y</v>
      </c>
      <c r="S34" s="174" t="str">
        <v>JPYSB6L26Y=ICAP</v>
      </c>
      <c r="T34" s="169" t="s">
        <v>190</v>
      </c>
      <c r="U34" s="169" t="s">
        <v>190</v>
      </c>
      <c r="V34" s="169" t="s">
        <v>190</v>
      </c>
      <c r="W34" s="169" t="s">
        <v>190</v>
      </c>
      <c r="X34" s="173" t="e">
        <f>_xll.qlMidEquivalent($T34,$U34,$V34,$W34)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#VALUE!</v>
      </c>
      <c r="AD34" s="140"/>
      <c r="AE34" s="4"/>
      <c r="AF34" s="4"/>
      <c r="AG34" s="4"/>
      <c r="AH34" s="4"/>
      <c r="AI34" s="4"/>
      <c r="AJ34" s="205"/>
    </row>
    <row r="35" spans="1:36" x14ac:dyDescent="0.2">
      <c r="A35" s="79"/>
      <c r="B35" s="134" t="s">
        <v>59</v>
      </c>
      <c r="C35" s="40" t="str">
        <v>SB</v>
      </c>
      <c r="D35" s="40" t="str">
        <v>6L</v>
      </c>
      <c r="E35" s="38" t="str">
        <f t="shared" si="1"/>
        <v>JPYSB6L27Y_Quote</v>
      </c>
      <c r="F35" s="38" t="e">
        <f>_xll.qlSimpleQuote(Currency&amp;$C35&amp;$D35&amp;$B35&amp;QuoteSuffix,,RateTickValue,Permanent,Trigger,ObjectOverwrite)</f>
        <v>#NUM!</v>
      </c>
      <c r="G35" s="37" t="str">
        <f ca="1">_xll.ohRangeRetrieveError(F35)</f>
        <v>qlSimpleQuote - Cannot create object with ID 'JPYSB6L27Y_Quote' in cell [JPY_Market.xlsx]Swap6M!R35C6 because an object with that ID already resides in cell [JPY_Market.xlsx]Swap6M!R35C6</v>
      </c>
      <c r="H35" s="12"/>
      <c r="N35" s="79"/>
      <c r="O35" s="175" t="s">
        <v>59</v>
      </c>
      <c r="P35" s="214" t="str">
        <v>SB</v>
      </c>
      <c r="Q35" s="214" t="str">
        <v>6L</v>
      </c>
      <c r="R35" s="174" t="str">
        <f t="shared" si="0"/>
        <v>JPYSB6L27Y</v>
      </c>
      <c r="S35" s="174" t="str">
        <v>JPYSB6L27Y=ICAP</v>
      </c>
      <c r="T35" s="169" t="s">
        <v>190</v>
      </c>
      <c r="U35" s="169" t="s">
        <v>190</v>
      </c>
      <c r="V35" s="169" t="s">
        <v>190</v>
      </c>
      <c r="W35" s="169" t="s">
        <v>190</v>
      </c>
      <c r="X35" s="173" t="e">
        <f>_xll.qlMidEquivalent($T35,$U35,$V35,$W35)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#VALUE!</v>
      </c>
      <c r="AD35" s="140"/>
      <c r="AE35" s="4"/>
      <c r="AF35" s="4"/>
      <c r="AG35" s="4"/>
      <c r="AH35" s="4"/>
      <c r="AI35" s="4"/>
      <c r="AJ35" s="205"/>
    </row>
    <row r="36" spans="1:36" x14ac:dyDescent="0.2">
      <c r="A36" s="79"/>
      <c r="B36" s="134" t="s">
        <v>58</v>
      </c>
      <c r="C36" s="40" t="str">
        <v>SB</v>
      </c>
      <c r="D36" s="40" t="str">
        <v>6L</v>
      </c>
      <c r="E36" s="38" t="str">
        <f t="shared" si="1"/>
        <v>JPYSB6L28Y_Quote</v>
      </c>
      <c r="F36" s="38" t="e">
        <f>_xll.qlSimpleQuote(Currency&amp;$C36&amp;$D36&amp;$B36&amp;QuoteSuffix,,RateTickValue,Permanent,Trigger,ObjectOverwrite)</f>
        <v>#NUM!</v>
      </c>
      <c r="G36" s="37" t="str">
        <f ca="1">_xll.ohRangeRetrieveError(F36)</f>
        <v>qlSimpleQuote - Cannot create object with ID 'JPYSB6L28Y_Quote' in cell [JPY_Market.xlsx]Swap6M!R36C6 because an object with that ID already resides in cell [JPY_Market.xlsx]Swap6M!R36C6</v>
      </c>
      <c r="H36" s="12"/>
      <c r="N36" s="79"/>
      <c r="O36" s="175" t="s">
        <v>58</v>
      </c>
      <c r="P36" s="214" t="str">
        <v>SB</v>
      </c>
      <c r="Q36" s="214" t="str">
        <v>6L</v>
      </c>
      <c r="R36" s="174" t="str">
        <f t="shared" si="0"/>
        <v>JPYSB6L28Y</v>
      </c>
      <c r="S36" s="174" t="str">
        <v>JPYSB6L28Y=ICAP</v>
      </c>
      <c r="T36" s="169" t="s">
        <v>190</v>
      </c>
      <c r="U36" s="169" t="s">
        <v>190</v>
      </c>
      <c r="V36" s="169" t="s">
        <v>190</v>
      </c>
      <c r="W36" s="169" t="s">
        <v>190</v>
      </c>
      <c r="X36" s="173" t="e">
        <f>_xll.qlMidEquivalent($T36,$U36,$V36,$W36)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#VALUE!</v>
      </c>
      <c r="AD36" s="140"/>
      <c r="AE36" s="4"/>
      <c r="AF36" s="4"/>
      <c r="AG36" s="4"/>
      <c r="AH36" s="4"/>
      <c r="AI36" s="4"/>
      <c r="AJ36" s="205"/>
    </row>
    <row r="37" spans="1:36" x14ac:dyDescent="0.2">
      <c r="A37" s="79"/>
      <c r="B37" s="134" t="s">
        <v>57</v>
      </c>
      <c r="C37" s="40" t="str">
        <v>SB</v>
      </c>
      <c r="D37" s="40" t="str">
        <v>6L</v>
      </c>
      <c r="E37" s="38" t="str">
        <f t="shared" si="1"/>
        <v>JPYSB6L29Y_Quote</v>
      </c>
      <c r="F37" s="38" t="e">
        <f>_xll.qlSimpleQuote(Currency&amp;$C37&amp;$D37&amp;$B37&amp;QuoteSuffix,,RateTickValue,Permanent,Trigger,ObjectOverwrite)</f>
        <v>#NUM!</v>
      </c>
      <c r="G37" s="37" t="str">
        <f ca="1">_xll.ohRangeRetrieveError(F37)</f>
        <v>qlSimpleQuote - Cannot create object with ID 'JPYSB6L29Y_Quote' in cell [JPY_Market.xlsx]Swap6M!R37C6 because an object with that ID already resides in cell [JPY_Market.xlsx]Swap6M!R37C6</v>
      </c>
      <c r="H37" s="12"/>
      <c r="N37" s="79"/>
      <c r="O37" s="175" t="s">
        <v>57</v>
      </c>
      <c r="P37" s="214" t="str">
        <v>SB</v>
      </c>
      <c r="Q37" s="214" t="str">
        <v>6L</v>
      </c>
      <c r="R37" s="174" t="str">
        <f t="shared" si="0"/>
        <v>JPYSB6L29Y</v>
      </c>
      <c r="S37" s="174" t="str">
        <v>JPYSB6L29Y=ICAP</v>
      </c>
      <c r="T37" s="169" t="s">
        <v>190</v>
      </c>
      <c r="U37" s="169" t="s">
        <v>190</v>
      </c>
      <c r="V37" s="169" t="s">
        <v>190</v>
      </c>
      <c r="W37" s="169" t="s">
        <v>190</v>
      </c>
      <c r="X37" s="173" t="e">
        <f>_xll.qlMidEquivalent($T37,$U37,$V37,$W37)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#VALUE!</v>
      </c>
      <c r="AD37" s="140"/>
      <c r="AE37" s="4"/>
      <c r="AF37" s="4"/>
      <c r="AG37" s="4"/>
      <c r="AH37" s="4"/>
      <c r="AI37" s="4"/>
      <c r="AJ37" s="205"/>
    </row>
    <row r="38" spans="1:36" x14ac:dyDescent="0.2">
      <c r="A38" s="79"/>
      <c r="B38" s="134" t="s">
        <v>56</v>
      </c>
      <c r="C38" s="40" t="str">
        <v>SB</v>
      </c>
      <c r="D38" s="40" t="str">
        <v>6L</v>
      </c>
      <c r="E38" s="38" t="str">
        <f t="shared" si="1"/>
        <v>JPYSB6L30Y_Quote</v>
      </c>
      <c r="F38" s="38" t="e">
        <f>_xll.qlSimpleQuote(Currency&amp;$C38&amp;$D38&amp;$B38&amp;QuoteSuffix,,RateTickValue,Permanent,Trigger,ObjectOverwrite)</f>
        <v>#NUM!</v>
      </c>
      <c r="G38" s="37" t="str">
        <f ca="1">_xll.ohRangeRetrieveError(F38)</f>
        <v>qlSimpleQuote - Cannot create object with ID 'JPYSB6L30Y_Quote' in cell [JPY_Market.xlsx]Swap6M!R38C6 because an object with that ID already resides in cell [JPY_Market.xlsx]Swap6M!R38C6</v>
      </c>
      <c r="H38" s="12"/>
      <c r="N38" s="79"/>
      <c r="O38" s="175" t="s">
        <v>56</v>
      </c>
      <c r="P38" s="214" t="str">
        <v>SB</v>
      </c>
      <c r="Q38" s="214" t="str">
        <v>6L</v>
      </c>
      <c r="R38" s="174" t="str">
        <f t="shared" si="0"/>
        <v>JPYSB6L30Y</v>
      </c>
      <c r="S38" s="174" t="str">
        <v>JPYSB6L30Y=ICAP</v>
      </c>
      <c r="T38" s="169">
        <v>1.2575000000000001</v>
      </c>
      <c r="U38" s="169">
        <v>1.3374999999999999</v>
      </c>
      <c r="V38" s="169">
        <v>0</v>
      </c>
      <c r="W38" s="169">
        <v>0</v>
      </c>
      <c r="X38" s="173">
        <f>_xll.qlMidEquivalent($T38,$U38,$V38,$W38)</f>
        <v>1.2974999999999999</v>
      </c>
      <c r="Y38" s="171"/>
      <c r="Z38" s="172">
        <v>1.7825</v>
      </c>
      <c r="AA38" s="171"/>
      <c r="AB38" s="231">
        <v>1.2974999999999999</v>
      </c>
      <c r="AC38" s="168" t="e">
        <f>_xll.qlSimpleQuoteSetValue(F38,AB38/100,Trigger)</f>
        <v>#VALUE!</v>
      </c>
      <c r="AD38" s="140"/>
      <c r="AE38" s="4"/>
      <c r="AF38" s="4"/>
      <c r="AG38" s="4"/>
      <c r="AH38" s="4"/>
      <c r="AI38" s="4"/>
      <c r="AJ38" s="205"/>
    </row>
    <row r="39" spans="1:36" x14ac:dyDescent="0.2">
      <c r="A39" s="79"/>
      <c r="B39" s="134" t="s">
        <v>51</v>
      </c>
      <c r="C39" s="40" t="str">
        <v>SB</v>
      </c>
      <c r="D39" s="40" t="str">
        <v>6L</v>
      </c>
      <c r="E39" s="38" t="str">
        <f t="shared" si="1"/>
        <v>JPYSB6L35Y_Quote</v>
      </c>
      <c r="F39" s="38" t="e">
        <f>_xll.qlSimpleQuote(Currency&amp;$C39&amp;$D39&amp;$B39&amp;QuoteSuffix,,RateTickValue,Permanent,Trigger,ObjectOverwrite)</f>
        <v>#NUM!</v>
      </c>
      <c r="G39" s="37" t="str">
        <f ca="1">_xll.ohRangeRetrieveError(F39)</f>
        <v>qlSimpleQuote - Cannot create object with ID 'JPYSB6L35Y_Quote' in cell [JPY_Market.xlsx]Swap6M!R39C6 because an object with that ID already resides in cell [JPY_Market.xlsx]Swap6M!R39C6</v>
      </c>
      <c r="H39" s="12"/>
      <c r="N39" s="79"/>
      <c r="O39" s="175" t="s">
        <v>51</v>
      </c>
      <c r="P39" s="214" t="str">
        <v>SB</v>
      </c>
      <c r="Q39" s="214" t="str">
        <v>6L</v>
      </c>
      <c r="R39" s="174" t="str">
        <f t="shared" si="0"/>
        <v>JPYSB6L35Y</v>
      </c>
      <c r="S39" s="174" t="str">
        <v>JPYSB6L35Y=ICAP</v>
      </c>
      <c r="T39" s="169" t="s">
        <v>190</v>
      </c>
      <c r="U39" s="169" t="s">
        <v>190</v>
      </c>
      <c r="V39" s="169" t="s">
        <v>190</v>
      </c>
      <c r="W39" s="169" t="s">
        <v>190</v>
      </c>
      <c r="X39" s="173" t="e">
        <f>_xll.qlMidEquivalent($T39,$U39,$V39,$W39)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#VALUE!</v>
      </c>
      <c r="AD39" s="140"/>
      <c r="AE39" s="4"/>
      <c r="AF39" s="4"/>
      <c r="AG39" s="4"/>
      <c r="AH39" s="4"/>
      <c r="AI39" s="4"/>
      <c r="AJ39" s="205"/>
    </row>
    <row r="40" spans="1:36" x14ac:dyDescent="0.2">
      <c r="A40" s="79"/>
      <c r="B40" s="134" t="s">
        <v>46</v>
      </c>
      <c r="C40" s="40" t="str">
        <v>SB</v>
      </c>
      <c r="D40" s="40" t="str">
        <v>6L</v>
      </c>
      <c r="E40" s="38" t="str">
        <f t="shared" si="1"/>
        <v>JPYSB6L40Y_Quote</v>
      </c>
      <c r="F40" s="38" t="e">
        <f>_xll.qlSimpleQuote(Currency&amp;$C40&amp;$D40&amp;$B40&amp;QuoteSuffix,,RateTickValue,Permanent,Trigger,ObjectOverwrite)</f>
        <v>#NUM!</v>
      </c>
      <c r="G40" s="37" t="str">
        <f ca="1">_xll.ohRangeRetrieveError(F40)</f>
        <v>qlSimpleQuote - Cannot create object with ID 'JPYSB6L40Y_Quote' in cell [JPY_Market.xlsx]Swap6M!R40C6 because an object with that ID already resides in cell [JPY_Market.xlsx]Swap6M!R40C6</v>
      </c>
      <c r="H40" s="12"/>
      <c r="N40" s="79"/>
      <c r="O40" s="175" t="s">
        <v>46</v>
      </c>
      <c r="P40" s="214" t="str">
        <v>SB</v>
      </c>
      <c r="Q40" s="214" t="str">
        <v>6L</v>
      </c>
      <c r="R40" s="174" t="str">
        <f t="shared" si="0"/>
        <v>JPYSB6L40Y</v>
      </c>
      <c r="S40" s="174" t="str">
        <v>JPYSB6L40Y=ICAP</v>
      </c>
      <c r="T40" s="169" t="s">
        <v>190</v>
      </c>
      <c r="U40" s="169" t="s">
        <v>190</v>
      </c>
      <c r="V40" s="169" t="s">
        <v>190</v>
      </c>
      <c r="W40" s="169" t="s">
        <v>190</v>
      </c>
      <c r="X40" s="173" t="e">
        <f>_xll.qlMidEquivalent($T40,$U40,$V40,$W40)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#VALUE!</v>
      </c>
      <c r="AD40" s="140"/>
      <c r="AE40" s="4"/>
      <c r="AF40" s="4"/>
      <c r="AG40" s="4"/>
      <c r="AH40" s="4"/>
      <c r="AI40" s="4"/>
      <c r="AJ40" s="205"/>
    </row>
    <row r="41" spans="1:36" x14ac:dyDescent="0.2">
      <c r="A41" s="79"/>
      <c r="B41" s="134" t="s">
        <v>36</v>
      </c>
      <c r="C41" s="40" t="str">
        <v>SB</v>
      </c>
      <c r="D41" s="40" t="str">
        <v>6L</v>
      </c>
      <c r="E41" s="38" t="str">
        <f t="shared" si="1"/>
        <v>JPYSB6L50Y_Quote</v>
      </c>
      <c r="F41" s="38" t="e">
        <f>_xll.qlSimpleQuote(Currency&amp;$C41&amp;$D41&amp;$B41&amp;QuoteSuffix,,RateTickValue,Permanent,Trigger,ObjectOverwrite)</f>
        <v>#NUM!</v>
      </c>
      <c r="G41" s="37" t="str">
        <f ca="1">_xll.ohRangeRetrieveError(F41)</f>
        <v>qlSimpleQuote - Cannot create object with ID 'JPYSB6L50Y_Quote' in cell [JPY_Market.xlsx]Swap6M!R41C6 because an object with that ID already resides in cell [JPY_Market.xlsx]Swap6M!R41C6</v>
      </c>
      <c r="H41" s="12"/>
      <c r="N41" s="79"/>
      <c r="O41" s="175" t="s">
        <v>36</v>
      </c>
      <c r="P41" s="214" t="str">
        <v>SB</v>
      </c>
      <c r="Q41" s="214" t="str">
        <v>6L</v>
      </c>
      <c r="R41" s="174" t="str">
        <f t="shared" si="0"/>
        <v>JPYSB6L50Y</v>
      </c>
      <c r="S41" s="174" t="str">
        <v>JPYSB6L50Y=ICAP</v>
      </c>
      <c r="T41" s="169" t="s">
        <v>190</v>
      </c>
      <c r="U41" s="169" t="s">
        <v>190</v>
      </c>
      <c r="V41" s="169" t="s">
        <v>190</v>
      </c>
      <c r="W41" s="169" t="s">
        <v>190</v>
      </c>
      <c r="X41" s="173" t="e">
        <f>_xll.qlMidEquivalent($T41,$U41,$V41,$W41)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#VALUE!</v>
      </c>
      <c r="AD41" s="140"/>
      <c r="AE41" s="4"/>
      <c r="AF41" s="4"/>
      <c r="AG41" s="4"/>
      <c r="AH41" s="4"/>
      <c r="AI41" s="4"/>
      <c r="AJ41" s="205"/>
    </row>
    <row r="42" spans="1:36" x14ac:dyDescent="0.2">
      <c r="A42" s="79"/>
      <c r="B42" s="134" t="s">
        <v>26</v>
      </c>
      <c r="C42" s="40" t="str">
        <v>SB</v>
      </c>
      <c r="D42" s="40" t="str">
        <v>6L</v>
      </c>
      <c r="E42" s="38" t="str">
        <f t="shared" si="1"/>
        <v>JPYSB6L60Y_Quote</v>
      </c>
      <c r="F42" s="38" t="e">
        <f>_xll.qlSimpleQuote(Currency&amp;$C42&amp;$D42&amp;$B42&amp;QuoteSuffix,,RateTickValue,Permanent,Trigger,ObjectOverwrite)</f>
        <v>#NUM!</v>
      </c>
      <c r="G42" s="37" t="str">
        <f ca="1">_xll.ohRangeRetrieveError(F42)</f>
        <v>qlSimpleQuote - Cannot create object with ID 'JPYSB6L60Y_Quote' in cell [JPY_Market.xlsx]Swap6M!R42C6 because an object with that ID already resides in cell [JPY_Market.xlsx]Swap6M!R42C6</v>
      </c>
      <c r="H42" s="12"/>
      <c r="N42" s="79"/>
      <c r="O42" s="186" t="s">
        <v>26</v>
      </c>
      <c r="P42" s="210" t="str">
        <v>SB</v>
      </c>
      <c r="Q42" s="210" t="str">
        <v>6L</v>
      </c>
      <c r="R42" s="185" t="str">
        <f t="shared" si="0"/>
        <v>JPYSB6L60Y</v>
      </c>
      <c r="S42" s="185" t="str">
        <v>JPYSB6L60Y=ICAP</v>
      </c>
      <c r="T42" s="182" t="s">
        <v>190</v>
      </c>
      <c r="U42" s="182" t="s">
        <v>190</v>
      </c>
      <c r="V42" s="182" t="s">
        <v>190</v>
      </c>
      <c r="W42" s="182" t="s">
        <v>190</v>
      </c>
      <c r="X42" s="184" t="e">
        <f>_xll.qlMidEquivalent($T42,$U42,$V42,$W42)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#VALUE!</v>
      </c>
      <c r="AD42" s="140"/>
      <c r="AE42" s="4"/>
      <c r="AF42" s="4"/>
      <c r="AG42" s="4"/>
      <c r="AH42" s="4"/>
      <c r="AI42" s="4"/>
      <c r="AJ42" s="205"/>
    </row>
    <row r="43" spans="1:36" ht="12" thickBot="1" x14ac:dyDescent="0.25">
      <c r="A43" s="133"/>
      <c r="B43" s="132"/>
      <c r="C43" s="132"/>
      <c r="D43" s="132"/>
      <c r="E43" s="132"/>
      <c r="F43" s="132"/>
      <c r="G43" s="132"/>
      <c r="H43" s="9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 x14ac:dyDescent="0.2"/>
  <cols>
    <col min="1" max="1" width="2.7109375" style="3" customWidth="1"/>
    <col min="2" max="2" width="2.7109375" style="76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75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8" ht="13.5" thickBot="1" x14ac:dyDescent="0.25">
      <c r="J2" s="203"/>
      <c r="K2" s="171"/>
      <c r="L2" s="171"/>
      <c r="M2" s="171"/>
      <c r="N2" s="171"/>
      <c r="O2" s="94" t="s">
        <v>191</v>
      </c>
      <c r="P2" s="171"/>
      <c r="Q2" s="171"/>
      <c r="R2" s="171"/>
      <c r="S2" s="171"/>
      <c r="T2" s="87"/>
      <c r="U2" s="171"/>
      <c r="V2" s="171"/>
      <c r="W2" s="171"/>
      <c r="X2" s="171"/>
      <c r="Y2" s="87"/>
      <c r="Z2" s="12"/>
    </row>
    <row r="3" spans="1:28" x14ac:dyDescent="0.2">
      <c r="A3" s="139"/>
      <c r="B3" s="125"/>
      <c r="C3" s="125"/>
      <c r="D3" s="125"/>
      <c r="E3" s="123"/>
      <c r="F3" s="124"/>
      <c r="G3" s="123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_xll.ohTrigger(Y5:Y15)</f>
        <v>2</v>
      </c>
      <c r="Z3" s="140"/>
    </row>
    <row r="4" spans="1:28" ht="22.5" x14ac:dyDescent="0.2">
      <c r="A4" s="79"/>
      <c r="B4" s="121"/>
      <c r="C4" s="120"/>
      <c r="D4" s="55"/>
      <c r="E4" s="54" t="str">
        <f>Currency&amp;"_010_Sw"&amp;"1M.xml"</f>
        <v>JPY_010_Sw1M.xml</v>
      </c>
      <c r="F4" s="53" t="str">
        <f>IF(Serialize,_xll.ohObjectSave(F5:F15,SerializationPath&amp;E4,FileOverwrite,Serialize),"---")</f>
        <v>---</v>
      </c>
      <c r="G4" s="37" t="str">
        <f>_xll.ohRangeRetrieveError(F4)</f>
        <v/>
      </c>
      <c r="H4" s="12"/>
      <c r="J4" s="79"/>
      <c r="K4" s="221"/>
      <c r="L4" s="120"/>
      <c r="M4" s="120"/>
      <c r="N4" s="120"/>
      <c r="O4" s="166" t="str">
        <f>_xll.RData(O5:O18,P4:S4,"RTFEED:IDN",ReutersRtMode,,P5)</f>
        <v>Updated at 11:05:36</v>
      </c>
      <c r="P4" s="220" t="s">
        <v>178</v>
      </c>
      <c r="Q4" s="220" t="s">
        <v>177</v>
      </c>
      <c r="R4" s="220" t="s">
        <v>195</v>
      </c>
      <c r="S4" s="220" t="s">
        <v>211</v>
      </c>
      <c r="T4" s="196" t="s">
        <v>210</v>
      </c>
      <c r="U4" s="171"/>
      <c r="V4" s="198" t="s">
        <v>208</v>
      </c>
      <c r="W4" s="171"/>
      <c r="X4" s="324" t="s">
        <v>206</v>
      </c>
      <c r="Y4" s="56" t="s">
        <v>205</v>
      </c>
      <c r="Z4" s="140"/>
      <c r="AB4" s="219"/>
    </row>
    <row r="5" spans="1:28" ht="11.25" customHeight="1" x14ac:dyDescent="0.2">
      <c r="A5" s="79"/>
      <c r="B5" s="119"/>
      <c r="C5" s="40">
        <v>2</v>
      </c>
      <c r="D5" s="39" t="s">
        <v>160</v>
      </c>
      <c r="E5" s="38" t="str">
        <f t="shared" ref="E5:E15" si="0">Currency&amp;$C5&amp;$D5&amp;$B5&amp;QuoteSuffix</f>
        <v>JPY2X1S_Quote</v>
      </c>
      <c r="F5" s="38" t="e">
        <f>_xll.qlSimpleQuote(Currency&amp;$C5&amp;$D5&amp;$B5&amp;QuoteSuffix,,RateTickValue,Permanent,Trigger,ObjectOverwrite)</f>
        <v>#NUM!</v>
      </c>
      <c r="G5" s="6" t="str">
        <f ca="1">_xll.ohRangeRetrieveError(F5)</f>
        <v>qlSimpleQuote - Cannot create object with ID 'JPY2X1S_Quote' in cell [JPY_Market.xlsx]Swaps1M!R5C6 because an object with that ID already resides in cell [JPY_Market.xlsx]Swaps1M!R5C6</v>
      </c>
      <c r="H5" s="12"/>
      <c r="J5" s="79"/>
      <c r="K5" s="170"/>
      <c r="L5" s="214">
        <v>2</v>
      </c>
      <c r="M5" s="214" t="s">
        <v>160</v>
      </c>
      <c r="N5" s="174" t="str">
        <f t="shared" ref="N5:N18" si="1">Currency&amp;$L5&amp;$M5&amp;$K5</f>
        <v>JPY2X1S</v>
      </c>
      <c r="O5" s="174" t="str">
        <f t="array" ref="O5:O18">Instruments&amp;"="&amp;VLOOKUP(Contributor,ContributorTable,2,FALSE)</f>
        <v>JPY2X1S=ICAP</v>
      </c>
      <c r="P5" s="169" t="s">
        <v>190</v>
      </c>
      <c r="Q5" s="169" t="s">
        <v>190</v>
      </c>
      <c r="R5" s="169" t="s">
        <v>190</v>
      </c>
      <c r="S5" s="169" t="s">
        <v>190</v>
      </c>
      <c r="T5" s="173" t="e">
        <f>_xll.qlMidSafe($P5,$Q5)</f>
        <v>#NUM!</v>
      </c>
      <c r="U5" s="171"/>
      <c r="V5" s="172" t="e">
        <v>#NUM!</v>
      </c>
      <c r="W5" s="171"/>
      <c r="X5" s="231" t="e">
        <f t="array" ref="X5:X18">QuoteLive</f>
        <v>#NUM!</v>
      </c>
      <c r="Y5" s="168" t="e">
        <f>_xll.qlSimpleQuoteSetValue(F5,X5/100,Trigger)</f>
        <v>#VALUE!</v>
      </c>
      <c r="Z5" s="140"/>
      <c r="AB5" s="205"/>
    </row>
    <row r="6" spans="1:28" ht="11.25" customHeight="1" x14ac:dyDescent="0.2">
      <c r="A6" s="79"/>
      <c r="B6" s="118"/>
      <c r="C6" s="117">
        <v>3</v>
      </c>
      <c r="D6" s="116" t="s">
        <v>160</v>
      </c>
      <c r="E6" s="38" t="str">
        <f t="shared" si="0"/>
        <v>JPY3X1S_Quote</v>
      </c>
      <c r="F6" s="38" t="e">
        <f>_xll.qlSimpleQuote(Currency&amp;$C6&amp;$D6&amp;$B6&amp;QuoteSuffix,,RateTickValue,Permanent,Trigger,ObjectOverwrite)</f>
        <v>#NUM!</v>
      </c>
      <c r="G6" s="115" t="str">
        <f ca="1">_xll.ohRangeRetrieveError(F6)</f>
        <v>qlSimpleQuote - Cannot create object with ID 'JPY3X1S_Quote' in cell [JPY_Market.xlsx]Swaps1M!R6C6 because an object with that ID already resides in cell [JPY_Market.xlsx]Swaps1M!R6C6</v>
      </c>
      <c r="H6" s="12"/>
      <c r="J6" s="79"/>
      <c r="K6" s="170"/>
      <c r="L6" s="214">
        <v>3</v>
      </c>
      <c r="M6" s="214" t="s">
        <v>160</v>
      </c>
      <c r="N6" s="174" t="str">
        <f t="shared" si="1"/>
        <v>JPY3X1S</v>
      </c>
      <c r="O6" s="174" t="str">
        <v>JPY3X1S=ICAP</v>
      </c>
      <c r="P6" s="169" t="s">
        <v>190</v>
      </c>
      <c r="Q6" s="169" t="s">
        <v>190</v>
      </c>
      <c r="R6" s="169" t="s">
        <v>190</v>
      </c>
      <c r="S6" s="169" t="s">
        <v>190</v>
      </c>
      <c r="T6" s="173" t="e">
        <f>_xll.qlMidSafe($P6,$Q6)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#VALUE!</v>
      </c>
      <c r="Z6" s="140"/>
      <c r="AB6" s="205"/>
    </row>
    <row r="7" spans="1:28" ht="11.25" customHeight="1" x14ac:dyDescent="0.2">
      <c r="A7" s="79"/>
      <c r="B7" s="118"/>
      <c r="C7" s="117">
        <v>4</v>
      </c>
      <c r="D7" s="116" t="s">
        <v>160</v>
      </c>
      <c r="E7" s="38" t="str">
        <f t="shared" si="0"/>
        <v>JPY4X1S_Quote</v>
      </c>
      <c r="F7" s="38" t="e">
        <f>_xll.qlSimpleQuote(Currency&amp;$C7&amp;$D7&amp;$B7&amp;QuoteSuffix,,RateTickValue,Permanent,Trigger,ObjectOverwrite)</f>
        <v>#NUM!</v>
      </c>
      <c r="G7" s="115" t="str">
        <f ca="1">_xll.ohRangeRetrieveError(F7)</f>
        <v>qlSimpleQuote - Cannot create object with ID 'JPY4X1S_Quote' in cell [JPY_Market.xlsx]Swaps1M!R7C6 because an object with that ID already resides in cell [JPY_Market.xlsx]Swaps1M!R7C6</v>
      </c>
      <c r="H7" s="12"/>
      <c r="J7" s="79"/>
      <c r="K7" s="170"/>
      <c r="L7" s="214">
        <v>4</v>
      </c>
      <c r="M7" s="214" t="s">
        <v>160</v>
      </c>
      <c r="N7" s="174" t="str">
        <f t="shared" si="1"/>
        <v>JPY4X1S</v>
      </c>
      <c r="O7" s="174" t="str">
        <v>JPY4X1S=ICAP</v>
      </c>
      <c r="P7" s="169" t="s">
        <v>190</v>
      </c>
      <c r="Q7" s="169" t="s">
        <v>190</v>
      </c>
      <c r="R7" s="169" t="s">
        <v>190</v>
      </c>
      <c r="S7" s="169" t="s">
        <v>190</v>
      </c>
      <c r="T7" s="173" t="e">
        <f>_xll.qlMidSafe($P7,$Q7)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#VALUE!</v>
      </c>
      <c r="Z7" s="140"/>
      <c r="AB7" s="205"/>
    </row>
    <row r="8" spans="1:28" ht="11.25" customHeight="1" x14ac:dyDescent="0.2">
      <c r="A8" s="79"/>
      <c r="B8" s="118"/>
      <c r="C8" s="117">
        <v>5</v>
      </c>
      <c r="D8" s="116" t="s">
        <v>160</v>
      </c>
      <c r="E8" s="38" t="str">
        <f t="shared" si="0"/>
        <v>JPY5X1S_Quote</v>
      </c>
      <c r="F8" s="38" t="e">
        <f>_xll.qlSimpleQuote(Currency&amp;$C8&amp;$D8&amp;$B8&amp;QuoteSuffix,,RateTickValue,Permanent,Trigger,ObjectOverwrite)</f>
        <v>#NUM!</v>
      </c>
      <c r="G8" s="115" t="str">
        <f ca="1">_xll.ohRangeRetrieveError(F8)</f>
        <v>qlSimpleQuote - Cannot create object with ID 'JPY5X1S_Quote' in cell [JPY_Market.xlsx]Swaps1M!R8C6 because an object with that ID already resides in cell [JPY_Market.xlsx]Swaps1M!R8C6</v>
      </c>
      <c r="H8" s="12"/>
      <c r="J8" s="79"/>
      <c r="K8" s="170"/>
      <c r="L8" s="214">
        <v>5</v>
      </c>
      <c r="M8" s="214" t="s">
        <v>160</v>
      </c>
      <c r="N8" s="174" t="str">
        <f t="shared" si="1"/>
        <v>JPY5X1S</v>
      </c>
      <c r="O8" s="174" t="str">
        <v>JPY5X1S=ICAP</v>
      </c>
      <c r="P8" s="169" t="s">
        <v>190</v>
      </c>
      <c r="Q8" s="169" t="s">
        <v>190</v>
      </c>
      <c r="R8" s="169" t="s">
        <v>190</v>
      </c>
      <c r="S8" s="169" t="s">
        <v>190</v>
      </c>
      <c r="T8" s="173" t="e">
        <f>_xll.qlMidSafe($P8,$Q8)</f>
        <v>#NUM!</v>
      </c>
      <c r="U8" s="171"/>
      <c r="V8" s="172" t="e">
        <v>#NUM!</v>
      </c>
      <c r="W8" s="171"/>
      <c r="X8" s="231" t="e">
        <v>#NUM!</v>
      </c>
      <c r="Y8" s="168" t="e">
        <f>_xll.qlSimpleQuoteSetValue(F8,X8/100,Trigger)</f>
        <v>#VALUE!</v>
      </c>
      <c r="Z8" s="140"/>
      <c r="AB8" s="205"/>
    </row>
    <row r="9" spans="1:28" ht="11.25" customHeight="1" x14ac:dyDescent="0.2">
      <c r="A9" s="79"/>
      <c r="B9" s="118"/>
      <c r="C9" s="117">
        <v>6</v>
      </c>
      <c r="D9" s="116" t="s">
        <v>160</v>
      </c>
      <c r="E9" s="38" t="str">
        <f t="shared" si="0"/>
        <v>JPY6X1S_Quote</v>
      </c>
      <c r="F9" s="38" t="e">
        <f>_xll.qlSimpleQuote(Currency&amp;$C9&amp;$D9&amp;$B9&amp;QuoteSuffix,,RateTickValue,Permanent,Trigger,ObjectOverwrite)</f>
        <v>#NUM!</v>
      </c>
      <c r="G9" s="115" t="str">
        <f ca="1">_xll.ohRangeRetrieveError(F9)</f>
        <v>qlSimpleQuote - Cannot create object with ID 'JPY6X1S_Quote' in cell [JPY_Market.xlsx]Swaps1M!R9C6 because an object with that ID already resides in cell [JPY_Market.xlsx]Swaps1M!R9C6</v>
      </c>
      <c r="H9" s="12"/>
      <c r="J9" s="79"/>
      <c r="K9" s="170"/>
      <c r="L9" s="214">
        <v>6</v>
      </c>
      <c r="M9" s="214" t="s">
        <v>160</v>
      </c>
      <c r="N9" s="174" t="str">
        <f t="shared" si="1"/>
        <v>JPY6X1S</v>
      </c>
      <c r="O9" s="174" t="str">
        <v>JPY6X1S=ICAP</v>
      </c>
      <c r="P9" s="169" t="s">
        <v>190</v>
      </c>
      <c r="Q9" s="169" t="s">
        <v>190</v>
      </c>
      <c r="R9" s="169" t="s">
        <v>190</v>
      </c>
      <c r="S9" s="169" t="s">
        <v>190</v>
      </c>
      <c r="T9" s="173" t="e">
        <f>_xll.qlMidSafe($P9,$Q9)</f>
        <v>#NUM!</v>
      </c>
      <c r="U9" s="171"/>
      <c r="V9" s="172" t="e">
        <v>#NUM!</v>
      </c>
      <c r="W9" s="171"/>
      <c r="X9" s="231" t="e">
        <v>#NUM!</v>
      </c>
      <c r="Y9" s="168" t="e">
        <f>_xll.qlSimpleQuoteSetValue(F9,X9/100,Trigger)</f>
        <v>#VALUE!</v>
      </c>
      <c r="Z9" s="140"/>
      <c r="AB9" s="205"/>
    </row>
    <row r="10" spans="1:28" ht="11.25" customHeight="1" x14ac:dyDescent="0.2">
      <c r="A10" s="79"/>
      <c r="B10" s="118"/>
      <c r="C10" s="117">
        <v>7</v>
      </c>
      <c r="D10" s="116" t="s">
        <v>160</v>
      </c>
      <c r="E10" s="38" t="str">
        <f t="shared" si="0"/>
        <v>JPY7X1S_Quote</v>
      </c>
      <c r="F10" s="38" t="e">
        <f>_xll.qlSimpleQuote(Currency&amp;$C10&amp;$D10&amp;$B10&amp;QuoteSuffix,,RateTickValue,Permanent,Trigger,ObjectOverwrite)</f>
        <v>#NUM!</v>
      </c>
      <c r="G10" s="115" t="str">
        <f ca="1">_xll.ohRangeRetrieveError(F10)</f>
        <v>qlSimpleQuote - Cannot create object with ID 'JPY7X1S_Quote' in cell [JPY_Market.xlsx]Swaps1M!R10C6 because an object with that ID already resides in cell [JPY_Market.xlsx]Swaps1M!R10C6</v>
      </c>
      <c r="H10" s="12"/>
      <c r="J10" s="79"/>
      <c r="K10" s="170"/>
      <c r="L10" s="214">
        <v>7</v>
      </c>
      <c r="M10" s="214" t="s">
        <v>160</v>
      </c>
      <c r="N10" s="174" t="str">
        <f t="shared" si="1"/>
        <v>JPY7X1S</v>
      </c>
      <c r="O10" s="174" t="str">
        <v>JPY7X1S=ICAP</v>
      </c>
      <c r="P10" s="169" t="s">
        <v>190</v>
      </c>
      <c r="Q10" s="169" t="s">
        <v>190</v>
      </c>
      <c r="R10" s="169" t="s">
        <v>190</v>
      </c>
      <c r="S10" s="169" t="s">
        <v>190</v>
      </c>
      <c r="T10" s="173" t="e">
        <f>_xll.qlMidSafe($P10,$Q10)</f>
        <v>#NUM!</v>
      </c>
      <c r="U10" s="171"/>
      <c r="V10" s="172" t="e">
        <v>#NUM!</v>
      </c>
      <c r="W10" s="171"/>
      <c r="X10" s="231" t="e">
        <v>#NUM!</v>
      </c>
      <c r="Y10" s="168" t="e">
        <f>_xll.qlSimpleQuoteSetValue(F10,X10/100,Trigger)</f>
        <v>#VALUE!</v>
      </c>
      <c r="Z10" s="140"/>
      <c r="AB10" s="205"/>
    </row>
    <row r="11" spans="1:28" ht="11.25" customHeight="1" x14ac:dyDescent="0.2">
      <c r="A11" s="79"/>
      <c r="B11" s="118"/>
      <c r="C11" s="117">
        <v>8</v>
      </c>
      <c r="D11" s="116" t="s">
        <v>160</v>
      </c>
      <c r="E11" s="38" t="str">
        <f t="shared" si="0"/>
        <v>JPY8X1S_Quote</v>
      </c>
      <c r="F11" s="38" t="e">
        <f>_xll.qlSimpleQuote(Currency&amp;$C11&amp;$D11&amp;$B11&amp;QuoteSuffix,,RateTickValue,Permanent,Trigger,ObjectOverwrite)</f>
        <v>#NUM!</v>
      </c>
      <c r="G11" s="115" t="str">
        <f ca="1">_xll.ohRangeRetrieveError(F11)</f>
        <v>qlSimpleQuote - Cannot create object with ID 'JPY8X1S_Quote' in cell [JPY_Market.xlsx]Swaps1M!R11C6 because an object with that ID already resides in cell [JPY_Market.xlsx]Swaps1M!R11C6</v>
      </c>
      <c r="H11" s="12"/>
      <c r="J11" s="79"/>
      <c r="K11" s="170"/>
      <c r="L11" s="214">
        <v>8</v>
      </c>
      <c r="M11" s="214" t="s">
        <v>160</v>
      </c>
      <c r="N11" s="174" t="str">
        <f t="shared" si="1"/>
        <v>JPY8X1S</v>
      </c>
      <c r="O11" s="174" t="str">
        <v>JPY8X1S=ICAP</v>
      </c>
      <c r="P11" s="169" t="s">
        <v>190</v>
      </c>
      <c r="Q11" s="169" t="s">
        <v>190</v>
      </c>
      <c r="R11" s="169" t="s">
        <v>190</v>
      </c>
      <c r="S11" s="169" t="s">
        <v>190</v>
      </c>
      <c r="T11" s="173" t="e">
        <f>_xll.qlMidSafe($P11,$Q11)</f>
        <v>#NUM!</v>
      </c>
      <c r="U11" s="171"/>
      <c r="V11" s="172" t="e">
        <v>#NUM!</v>
      </c>
      <c r="W11" s="171"/>
      <c r="X11" s="231" t="e">
        <v>#NUM!</v>
      </c>
      <c r="Y11" s="168" t="e">
        <f>_xll.qlSimpleQuoteSetValue(F11,X11/100,Trigger)</f>
        <v>#VALUE!</v>
      </c>
      <c r="Z11" s="140"/>
      <c r="AB11" s="205"/>
    </row>
    <row r="12" spans="1:28" ht="11.25" customHeight="1" x14ac:dyDescent="0.2">
      <c r="A12" s="79"/>
      <c r="B12" s="118"/>
      <c r="C12" s="117">
        <v>9</v>
      </c>
      <c r="D12" s="116" t="s">
        <v>160</v>
      </c>
      <c r="E12" s="38" t="str">
        <f t="shared" si="0"/>
        <v>JPY9X1S_Quote</v>
      </c>
      <c r="F12" s="38" t="e">
        <f>_xll.qlSimpleQuote(Currency&amp;$C12&amp;$D12&amp;$B12&amp;QuoteSuffix,,RateTickValue,Permanent,Trigger,ObjectOverwrite)</f>
        <v>#NUM!</v>
      </c>
      <c r="G12" s="115" t="str">
        <f ca="1">_xll.ohRangeRetrieveError(F12)</f>
        <v>qlSimpleQuote - Cannot create object with ID 'JPY9X1S_Quote' in cell [JPY_Market.xlsx]Swaps1M!R12C6 because an object with that ID already resides in cell [JPY_Market.xlsx]Swaps1M!R12C6</v>
      </c>
      <c r="H12" s="12"/>
      <c r="J12" s="79"/>
      <c r="K12" s="170"/>
      <c r="L12" s="214">
        <v>9</v>
      </c>
      <c r="M12" s="214" t="s">
        <v>160</v>
      </c>
      <c r="N12" s="174" t="str">
        <f t="shared" si="1"/>
        <v>JPY9X1S</v>
      </c>
      <c r="O12" s="174" t="str">
        <v>JPY9X1S=ICAP</v>
      </c>
      <c r="P12" s="169" t="s">
        <v>190</v>
      </c>
      <c r="Q12" s="169" t="s">
        <v>190</v>
      </c>
      <c r="R12" s="169" t="s">
        <v>190</v>
      </c>
      <c r="S12" s="169" t="s">
        <v>190</v>
      </c>
      <c r="T12" s="173" t="e">
        <f>_xll.qlMidSafe($P12,$Q12)</f>
        <v>#NUM!</v>
      </c>
      <c r="U12" s="171"/>
      <c r="V12" s="172" t="e">
        <v>#NUM!</v>
      </c>
      <c r="W12" s="171"/>
      <c r="X12" s="231" t="e">
        <v>#NUM!</v>
      </c>
      <c r="Y12" s="168" t="e">
        <f>_xll.qlSimpleQuoteSetValue(F12,X12/100,Trigger)</f>
        <v>#VALUE!</v>
      </c>
      <c r="Z12" s="140"/>
      <c r="AB12" s="205"/>
    </row>
    <row r="13" spans="1:28" ht="11.25" customHeight="1" x14ac:dyDescent="0.2">
      <c r="A13" s="79"/>
      <c r="B13" s="118"/>
      <c r="C13" s="117">
        <v>10</v>
      </c>
      <c r="D13" s="116" t="s">
        <v>160</v>
      </c>
      <c r="E13" s="38" t="str">
        <f t="shared" si="0"/>
        <v>JPY10X1S_Quote</v>
      </c>
      <c r="F13" s="38" t="e">
        <f>_xll.qlSimpleQuote(Currency&amp;$C13&amp;$D13&amp;$B13&amp;QuoteSuffix,,RateTickValue,Permanent,Trigger,ObjectOverwrite)</f>
        <v>#NUM!</v>
      </c>
      <c r="G13" s="115" t="str">
        <f ca="1">_xll.ohRangeRetrieveError(F13)</f>
        <v>qlSimpleQuote - Cannot create object with ID 'JPY10X1S_Quote' in cell [JPY_Market.xlsx]Swaps1M!R13C6 because an object with that ID already resides in cell [JPY_Market.xlsx]Swaps1M!R13C6</v>
      </c>
      <c r="H13" s="12"/>
      <c r="J13" s="79"/>
      <c r="K13" s="170"/>
      <c r="L13" s="214">
        <v>10</v>
      </c>
      <c r="M13" s="214" t="s">
        <v>160</v>
      </c>
      <c r="N13" s="174" t="str">
        <f t="shared" si="1"/>
        <v>JPY10X1S</v>
      </c>
      <c r="O13" s="174" t="str">
        <v>JPY10X1S=ICAP</v>
      </c>
      <c r="P13" s="169" t="s">
        <v>190</v>
      </c>
      <c r="Q13" s="169" t="s">
        <v>190</v>
      </c>
      <c r="R13" s="169" t="s">
        <v>190</v>
      </c>
      <c r="S13" s="169" t="s">
        <v>190</v>
      </c>
      <c r="T13" s="173" t="e">
        <f>_xll.qlMidSafe($P13,$Q13)</f>
        <v>#NUM!</v>
      </c>
      <c r="U13" s="171"/>
      <c r="V13" s="172" t="e">
        <v>#NUM!</v>
      </c>
      <c r="W13" s="171"/>
      <c r="X13" s="231" t="e">
        <v>#NUM!</v>
      </c>
      <c r="Y13" s="168" t="e">
        <f>_xll.qlSimpleQuoteSetValue(F13,X13/100,Trigger)</f>
        <v>#VALUE!</v>
      </c>
      <c r="Z13" s="140"/>
      <c r="AB13" s="205"/>
    </row>
    <row r="14" spans="1:28" ht="11.25" customHeight="1" x14ac:dyDescent="0.2">
      <c r="A14" s="79"/>
      <c r="B14" s="118"/>
      <c r="C14" s="117">
        <v>11</v>
      </c>
      <c r="D14" s="116" t="s">
        <v>160</v>
      </c>
      <c r="E14" s="38" t="str">
        <f t="shared" si="0"/>
        <v>JPY11X1S_Quote</v>
      </c>
      <c r="F14" s="38" t="e">
        <f>_xll.qlSimpleQuote(Currency&amp;$C14&amp;$D14&amp;$B14&amp;QuoteSuffix,,RateTickValue,Permanent,Trigger,ObjectOverwrite)</f>
        <v>#NUM!</v>
      </c>
      <c r="G14" s="115" t="str">
        <f ca="1">_xll.ohRangeRetrieveError(F14)</f>
        <v>qlSimpleQuote - Cannot create object with ID 'JPY11X1S_Quote' in cell [JPY_Market.xlsx]Swaps1M!R14C6 because an object with that ID already resides in cell [JPY_Market.xlsx]Swaps1M!R14C6</v>
      </c>
      <c r="H14" s="12"/>
      <c r="J14" s="79"/>
      <c r="K14" s="170"/>
      <c r="L14" s="214">
        <v>11</v>
      </c>
      <c r="M14" s="214" t="s">
        <v>160</v>
      </c>
      <c r="N14" s="174" t="str">
        <f t="shared" si="1"/>
        <v>JPY11X1S</v>
      </c>
      <c r="O14" s="174" t="str">
        <v>JPY11X1S=ICAP</v>
      </c>
      <c r="P14" s="169" t="s">
        <v>190</v>
      </c>
      <c r="Q14" s="169" t="s">
        <v>190</v>
      </c>
      <c r="R14" s="169" t="s">
        <v>190</v>
      </c>
      <c r="S14" s="169" t="s">
        <v>190</v>
      </c>
      <c r="T14" s="173" t="e">
        <f>_xll.qlMidSafe($P14,$Q14)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#VALUE!</v>
      </c>
      <c r="Z14" s="140"/>
      <c r="AB14" s="205"/>
    </row>
    <row r="15" spans="1:28" ht="11.25" customHeight="1" x14ac:dyDescent="0.2">
      <c r="A15" s="79"/>
      <c r="B15" s="118"/>
      <c r="C15" s="117">
        <v>12</v>
      </c>
      <c r="D15" s="116" t="s">
        <v>160</v>
      </c>
      <c r="E15" s="38" t="str">
        <f t="shared" si="0"/>
        <v>JPY12X1S_Quote</v>
      </c>
      <c r="F15" s="38" t="e">
        <f>_xll.qlSimpleQuote(Currency&amp;$C15&amp;$D15&amp;$B15&amp;QuoteSuffix,,RateTickValue,Permanent,Trigger,ObjectOverwrite)</f>
        <v>#NUM!</v>
      </c>
      <c r="G15" s="115" t="str">
        <f ca="1">_xll.ohRangeRetrieveError(F15)</f>
        <v>qlSimpleQuote - Cannot create object with ID 'JPY12X1S_Quote' in cell [JPY_Market.xlsx]Swaps1M!R15C6 because an object with that ID already resides in cell [JPY_Market.xlsx]Swaps1M!R15C6</v>
      </c>
      <c r="H15" s="12"/>
      <c r="J15" s="79"/>
      <c r="K15" s="170"/>
      <c r="L15" s="214">
        <v>12</v>
      </c>
      <c r="M15" s="214" t="s">
        <v>160</v>
      </c>
      <c r="N15" s="174" t="str">
        <f t="shared" si="1"/>
        <v>JPY12X1S</v>
      </c>
      <c r="O15" s="174" t="str">
        <v>JPY12X1S=ICAP</v>
      </c>
      <c r="P15" s="169" t="s">
        <v>190</v>
      </c>
      <c r="Q15" s="169" t="s">
        <v>190</v>
      </c>
      <c r="R15" s="169" t="s">
        <v>190</v>
      </c>
      <c r="S15" s="169" t="s">
        <v>190</v>
      </c>
      <c r="T15" s="173" t="e">
        <f>_xll.qlMidSafe($P15,$Q15)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#VALUE!</v>
      </c>
      <c r="Z15" s="140"/>
      <c r="AB15" s="205"/>
    </row>
    <row r="16" spans="1:28" ht="11.25" customHeight="1" thickBot="1" x14ac:dyDescent="0.25">
      <c r="A16" s="11"/>
      <c r="B16" s="10"/>
      <c r="C16" s="10"/>
      <c r="D16" s="10"/>
      <c r="E16" s="10"/>
      <c r="F16" s="77"/>
      <c r="G16" s="77"/>
      <c r="H16" s="9"/>
      <c r="J16" s="79"/>
      <c r="K16" s="170"/>
      <c r="L16" s="214">
        <v>15</v>
      </c>
      <c r="M16" s="214" t="s">
        <v>160</v>
      </c>
      <c r="N16" s="174" t="str">
        <f t="shared" si="1"/>
        <v>JPY15X1S</v>
      </c>
      <c r="O16" s="174" t="str">
        <v>JPY15X1S=ICAP</v>
      </c>
      <c r="P16" s="169" t="s">
        <v>190</v>
      </c>
      <c r="Q16" s="169" t="s">
        <v>190</v>
      </c>
      <c r="R16" s="169" t="s">
        <v>190</v>
      </c>
      <c r="S16" s="169" t="s">
        <v>190</v>
      </c>
      <c r="T16" s="173" t="e">
        <f>_xll.qlMidSafe($P16,$Q16)</f>
        <v>#NUM!</v>
      </c>
      <c r="U16" s="171"/>
      <c r="V16" s="172" t="e">
        <v>#NUM!</v>
      </c>
      <c r="W16" s="171"/>
      <c r="X16" s="231" t="e">
        <v>#NUM!</v>
      </c>
      <c r="Y16" s="168" t="e">
        <f>_xll.qlSimpleQuoteSetValue(F16,X16/100,Trigger)</f>
        <v>#NUM!</v>
      </c>
      <c r="Z16" s="140"/>
    </row>
    <row r="17" spans="10:26" ht="11.25" customHeight="1" x14ac:dyDescent="0.2">
      <c r="J17" s="79"/>
      <c r="K17" s="170"/>
      <c r="L17" s="214">
        <v>18</v>
      </c>
      <c r="M17" s="214" t="s">
        <v>160</v>
      </c>
      <c r="N17" s="174" t="str">
        <f t="shared" si="1"/>
        <v>JPY18X1S</v>
      </c>
      <c r="O17" s="174" t="str">
        <v>JPY18X1S=ICAP</v>
      </c>
      <c r="P17" s="169" t="s">
        <v>190</v>
      </c>
      <c r="Q17" s="169" t="s">
        <v>190</v>
      </c>
      <c r="R17" s="169" t="s">
        <v>190</v>
      </c>
      <c r="S17" s="169" t="s">
        <v>190</v>
      </c>
      <c r="T17" s="173" t="e">
        <f>_xll.qlMidSafe($P17,$Q17)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0:26" ht="11.25" customHeight="1" x14ac:dyDescent="0.2">
      <c r="J18" s="79"/>
      <c r="K18" s="170"/>
      <c r="L18" s="214">
        <v>24</v>
      </c>
      <c r="M18" s="214" t="s">
        <v>160</v>
      </c>
      <c r="N18" s="174" t="str">
        <f t="shared" si="1"/>
        <v>JPY24X1S</v>
      </c>
      <c r="O18" s="174" t="str">
        <v>JPY24X1S=ICAP</v>
      </c>
      <c r="P18" s="169" t="s">
        <v>190</v>
      </c>
      <c r="Q18" s="169" t="s">
        <v>190</v>
      </c>
      <c r="R18" s="169" t="s">
        <v>190</v>
      </c>
      <c r="S18" s="169" t="s">
        <v>190</v>
      </c>
      <c r="T18" s="173" t="e">
        <f>_xll.qlMidSafe($P18,$Q18)</f>
        <v>#NUM!</v>
      </c>
      <c r="U18" s="171"/>
      <c r="V18" s="183" t="e">
        <v>#NUM!</v>
      </c>
      <c r="W18" s="171"/>
      <c r="X18" s="224" t="e">
        <v>#NUM!</v>
      </c>
      <c r="Y18" s="181" t="e">
        <f>_xll.qlSimpleQuoteSetValue(F18,X18/100,Trigger)</f>
        <v>#NUM!</v>
      </c>
      <c r="Z18" s="140"/>
    </row>
    <row r="19" spans="10:26" ht="11.25" customHeight="1" thickBot="1" x14ac:dyDescent="0.25">
      <c r="J19" s="11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0"/>
      <c r="V19" s="167"/>
      <c r="W19" s="10"/>
      <c r="X19" s="167"/>
      <c r="Y19" s="167"/>
      <c r="Z19" s="206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5" style="325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 x14ac:dyDescent="0.2">
      <c r="N1" s="222"/>
      <c r="O1" s="247"/>
      <c r="P1" s="247"/>
      <c r="Q1" s="247"/>
      <c r="R1" s="125"/>
      <c r="S1" s="125" t="s">
        <v>229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G2"/>
      <c r="N2" s="203"/>
      <c r="O2" s="171"/>
      <c r="P2" s="171"/>
      <c r="Q2" s="171"/>
      <c r="R2" s="171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11:05:36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3TIRS</v>
      </c>
      <c r="R5" s="212" t="str">
        <f t="shared" ref="R5:R42" si="0">Currency&amp;$P5&amp;$Q5&amp;$O5</f>
        <v>JPYSB3TIRS6M</v>
      </c>
      <c r="S5" s="212" t="str">
        <f t="array" ref="S5:S42">Instruments&amp;"="&amp;VLOOKUP(Contributor,ContributorTable,2,FALSE)</f>
        <v>JPYSB3TIRS6M=ICAP</v>
      </c>
      <c r="T5" s="169" t="s">
        <v>190</v>
      </c>
      <c r="U5" s="169" t="s">
        <v>190</v>
      </c>
      <c r="V5" s="169" t="s">
        <v>190</v>
      </c>
      <c r="W5" s="169" t="s">
        <v>190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32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96</v>
      </c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3L</v>
      </c>
      <c r="E6" s="38" t="str">
        <f t="shared" ref="E6:E42" si="1">Currency&amp;$C6&amp;$D6&amp;$B6&amp;QuoteSuffix</f>
        <v>JPYSB3L1Y_Quote</v>
      </c>
      <c r="F6" s="38" t="e">
        <f>_xll.qlSimpleQuote(Currency&amp;$C6&amp;$D6&amp;$B6&amp;QuoteSuffix,,RateTickValue,Permanent,Trigger,ObjectOverwrite)</f>
        <v>#NUM!</v>
      </c>
      <c r="G6" s="6" t="str">
        <f ca="1">_xll.ohRangeRetrieveError(F6)</f>
        <v>qlSimpleQuote - Cannot create object with ID 'JPYSB3L1Y_Quote' in cell [JPY_Market.xlsx]Swap3M!R6C6 because an object with that ID already resides in cell [JPY_Market.xlsx]Swap3M!R6C6</v>
      </c>
      <c r="H6" s="12"/>
      <c r="J6" s="127" t="s">
        <v>103</v>
      </c>
      <c r="K6" s="47" t="s">
        <v>163</v>
      </c>
      <c r="L6" s="46" t="s">
        <v>96</v>
      </c>
      <c r="N6" s="79"/>
      <c r="O6" s="175" t="s">
        <v>8</v>
      </c>
      <c r="P6" s="214" t="str">
        <v>SB</v>
      </c>
      <c r="Q6" s="214" t="str">
        <v>3TIRS</v>
      </c>
      <c r="R6" s="212" t="str">
        <f t="shared" si="0"/>
        <v>JPYSB3TIRS1Y</v>
      </c>
      <c r="S6" s="212" t="str">
        <v>JPYSB3TIRS1Y=ICAP</v>
      </c>
      <c r="T6" s="169" t="s">
        <v>190</v>
      </c>
      <c r="U6" s="169" t="s">
        <v>190</v>
      </c>
      <c r="V6" s="169" t="s">
        <v>190</v>
      </c>
      <c r="W6" s="169" t="s">
        <v>190</v>
      </c>
      <c r="X6" s="173" t="e">
        <f>_xll.qlMidSafe($T6,$U6)</f>
        <v>#NUM!</v>
      </c>
      <c r="Y6" s="171"/>
      <c r="Z6" s="172" t="e">
        <v>#NUM!</v>
      </c>
      <c r="AA6" s="171"/>
      <c r="AB6" s="231" t="e">
        <v>#NUM!</v>
      </c>
      <c r="AC6" s="168" t="e">
        <f>_xll.qlSimpleQuoteSetValue(F6,AB6/100,Trigger)</f>
        <v>#VALUE!</v>
      </c>
      <c r="AD6" s="140"/>
      <c r="AE6" s="4"/>
      <c r="AF6" s="127" t="s">
        <v>102</v>
      </c>
      <c r="AG6" s="47" t="s">
        <v>163</v>
      </c>
      <c r="AH6" s="46" t="s">
        <v>108</v>
      </c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3L</v>
      </c>
      <c r="E7" s="38" t="str">
        <f t="shared" si="1"/>
        <v>JPYSB3L15M_Quote</v>
      </c>
      <c r="F7" s="38" t="e">
        <f>_xll.qlSimpleQuote(Currency&amp;$C7&amp;$D7&amp;$B7&amp;QuoteSuffix,,RateTickValue,Permanent,Trigger,ObjectOverwrite)</f>
        <v>#NUM!</v>
      </c>
      <c r="G7" s="115" t="str">
        <f ca="1">_xll.ohRangeRetrieveError(F7)</f>
        <v>qlSimpleQuote - Cannot create object with ID 'JPYSB3L15M_Quote' in cell [JPY_Market.xlsx]Swap3M!R7C6 because an object with that ID already resides in cell [JPY_Market.xlsx]Swap3M!R7C6</v>
      </c>
      <c r="H7" s="12"/>
      <c r="J7" s="127" t="s">
        <v>102</v>
      </c>
      <c r="K7" s="47" t="s">
        <v>163</v>
      </c>
      <c r="L7" s="46" t="s">
        <v>108</v>
      </c>
      <c r="N7" s="79"/>
      <c r="O7" s="175" t="s">
        <v>106</v>
      </c>
      <c r="P7" s="214" t="str">
        <v>SB</v>
      </c>
      <c r="Q7" s="214" t="str">
        <v>3TIRS</v>
      </c>
      <c r="R7" s="212" t="str">
        <f t="shared" si="0"/>
        <v>JPYSB3TIRS15M</v>
      </c>
      <c r="S7" s="212" t="str">
        <v>JPYSB3TIRS15M=ICAP</v>
      </c>
      <c r="T7" s="169" t="s">
        <v>303</v>
      </c>
      <c r="U7" s="169" t="s">
        <v>303</v>
      </c>
      <c r="V7" s="169" t="s">
        <v>303</v>
      </c>
      <c r="W7" s="169" t="s">
        <v>303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#VALUE!</v>
      </c>
      <c r="AD7" s="140"/>
      <c r="AE7" s="4"/>
      <c r="AF7" s="127" t="s">
        <v>99</v>
      </c>
      <c r="AG7" s="47" t="s">
        <v>161</v>
      </c>
      <c r="AH7" s="46" t="s">
        <v>96</v>
      </c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3L</v>
      </c>
      <c r="E8" s="38" t="str">
        <f t="shared" si="1"/>
        <v>JPYSB3L18M_Quote</v>
      </c>
      <c r="F8" s="38" t="e">
        <f>_xll.qlSimpleQuote(Currency&amp;$C8&amp;$D8&amp;$B8&amp;QuoteSuffix,,RateTickValue,Permanent,Trigger,ObjectOverwrite)</f>
        <v>#NUM!</v>
      </c>
      <c r="G8" s="115" t="str">
        <f ca="1">_xll.ohRangeRetrieveError(F8)</f>
        <v>qlSimpleQuote - Cannot create object with ID 'JPYSB3L18M_Quote' in cell [JPY_Market.xlsx]Swap3M!R8C6 because an object with that ID already resides in cell [JPY_Market.xlsx]Swap3M!R8C6</v>
      </c>
      <c r="H8" s="12"/>
      <c r="J8" s="127" t="s">
        <v>99</v>
      </c>
      <c r="K8" s="47" t="s">
        <v>161</v>
      </c>
      <c r="L8" s="46" t="s">
        <v>96</v>
      </c>
      <c r="N8" s="79"/>
      <c r="O8" s="175" t="s">
        <v>105</v>
      </c>
      <c r="P8" s="214" t="str">
        <v>SB</v>
      </c>
      <c r="Q8" s="214" t="str">
        <v>3TIRS</v>
      </c>
      <c r="R8" s="212" t="str">
        <f t="shared" si="0"/>
        <v>JPYSB3TIRS18M</v>
      </c>
      <c r="S8" s="212" t="str">
        <v>JPYSB3TIRS18M=ICAP</v>
      </c>
      <c r="T8" s="169" t="s">
        <v>303</v>
      </c>
      <c r="U8" s="169" t="s">
        <v>303</v>
      </c>
      <c r="V8" s="169" t="s">
        <v>303</v>
      </c>
      <c r="W8" s="169" t="s">
        <v>303</v>
      </c>
      <c r="X8" s="173" t="e">
        <f>_xll.qlMidSafe($T8,$U8)</f>
        <v>#NUM!</v>
      </c>
      <c r="Y8" s="171"/>
      <c r="Z8" s="172" t="e">
        <v>#NUM!</v>
      </c>
      <c r="AA8" s="171"/>
      <c r="AB8" s="231" t="e">
        <v>#NUM!</v>
      </c>
      <c r="AC8" s="168" t="e">
        <f>_xll.qlSimpleQuoteSetValue(F8,AB8/100,Trigger)</f>
        <v>#VALUE!</v>
      </c>
      <c r="AD8" s="140"/>
      <c r="AE8" s="4"/>
      <c r="AF8" s="127" t="s">
        <v>98</v>
      </c>
      <c r="AG8" s="47" t="s">
        <v>162</v>
      </c>
      <c r="AH8" s="46" t="s">
        <v>282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3L</v>
      </c>
      <c r="E9" s="38" t="str">
        <f t="shared" si="1"/>
        <v>JPYSB3L21M_Quote</v>
      </c>
      <c r="F9" s="38" t="e">
        <f>_xll.qlSimpleQuote(Currency&amp;$C9&amp;$D9&amp;$B9&amp;QuoteSuffix,,RateTickValue,Permanent,Trigger,ObjectOverwrite)</f>
        <v>#NUM!</v>
      </c>
      <c r="G9" s="115" t="str">
        <f ca="1">_xll.ohRangeRetrieveError(F9)</f>
        <v>qlSimpleQuote - Cannot create object with ID 'JPYSB3L21M_Quote' in cell [JPY_Market.xlsx]Swap3M!R9C6 because an object with that ID already resides in cell [JPY_Market.xlsx]Swap3M!R9C6</v>
      </c>
      <c r="H9" s="12"/>
      <c r="J9" s="127" t="s">
        <v>98</v>
      </c>
      <c r="K9" s="47" t="s">
        <v>162</v>
      </c>
      <c r="L9" s="46" t="s">
        <v>96</v>
      </c>
      <c r="N9" s="79"/>
      <c r="O9" s="175" t="s">
        <v>104</v>
      </c>
      <c r="P9" s="214" t="str">
        <v>SB</v>
      </c>
      <c r="Q9" s="214" t="str">
        <v>3TIRS</v>
      </c>
      <c r="R9" s="212" t="str">
        <f t="shared" si="0"/>
        <v>JPYSB3TIRS21M</v>
      </c>
      <c r="S9" s="212" t="str">
        <v>JPYSB3TIRS21M=ICAP</v>
      </c>
      <c r="T9" s="169" t="s">
        <v>303</v>
      </c>
      <c r="U9" s="169" t="s">
        <v>303</v>
      </c>
      <c r="V9" s="169" t="s">
        <v>303</v>
      </c>
      <c r="W9" s="169" t="s">
        <v>303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#VALUE!</v>
      </c>
      <c r="AD9" s="140"/>
      <c r="AE9" s="4"/>
      <c r="AF9" s="126" t="s">
        <v>94</v>
      </c>
      <c r="AG9" s="44" t="s">
        <v>161</v>
      </c>
      <c r="AH9" s="43" t="s">
        <v>96</v>
      </c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3L</v>
      </c>
      <c r="E10" s="38" t="str">
        <f t="shared" si="1"/>
        <v>JPYSB3L2Y_Quote</v>
      </c>
      <c r="F10" s="38" t="e">
        <f>_xll.qlSimpleQuote(Currency&amp;$C10&amp;$D10&amp;$B10&amp;QuoteSuffix,,RateTickValue,Permanent,Trigger,ObjectOverwrite)</f>
        <v>#NUM!</v>
      </c>
      <c r="G10" s="115" t="str">
        <f ca="1">_xll.ohRangeRetrieveError(F10)</f>
        <v>qlSimpleQuote - Cannot create object with ID 'JPYSB3L2Y_Quote' in cell [JPY_Market.xlsx]Swap3M!R10C6 because an object with that ID already resides in cell [JPY_Market.xlsx]Swap3M!R10C6</v>
      </c>
      <c r="H10" s="12"/>
      <c r="J10" s="126" t="s">
        <v>94</v>
      </c>
      <c r="K10" s="44" t="s">
        <v>161</v>
      </c>
      <c r="L10" s="43" t="s">
        <v>96</v>
      </c>
      <c r="N10" s="79"/>
      <c r="O10" s="175" t="s">
        <v>84</v>
      </c>
      <c r="P10" s="214" t="str">
        <v>SB</v>
      </c>
      <c r="Q10" s="214" t="str">
        <v>3TIRS</v>
      </c>
      <c r="R10" s="212" t="str">
        <f t="shared" si="0"/>
        <v>JPYSB3TIRS2Y</v>
      </c>
      <c r="S10" s="212" t="str">
        <v>JPYSB3TIRS2Y=ICAP</v>
      </c>
      <c r="T10" s="169" t="s">
        <v>190</v>
      </c>
      <c r="U10" s="169" t="s">
        <v>190</v>
      </c>
      <c r="V10" s="169" t="s">
        <v>190</v>
      </c>
      <c r="W10" s="169" t="s">
        <v>190</v>
      </c>
      <c r="X10" s="173" t="e">
        <f>_xll.qlMidSafe($T10,$U10)</f>
        <v>#NUM!</v>
      </c>
      <c r="Y10" s="171"/>
      <c r="Z10" s="172" t="e">
        <v>#NUM!</v>
      </c>
      <c r="AA10" s="171"/>
      <c r="AB10" s="231" t="e">
        <v>#NUM!</v>
      </c>
      <c r="AC10" s="168" t="e">
        <f>_xll.qlSimpleQuoteSetValue(F10,AB10/100,Trigger)</f>
        <v>#VALUE!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3L</v>
      </c>
      <c r="E11" s="38" t="str">
        <f t="shared" si="1"/>
        <v>JPYSB3L3Y_Quote</v>
      </c>
      <c r="F11" s="38" t="e">
        <f>_xll.qlSimpleQuote(Currency&amp;$C11&amp;$D11&amp;$B11&amp;QuoteSuffix,,RateTickValue,Permanent,Trigger,ObjectOverwrite)</f>
        <v>#NUM!</v>
      </c>
      <c r="G11" s="115" t="str">
        <f ca="1">_xll.ohRangeRetrieveError(F11)</f>
        <v>qlSimpleQuote - Cannot create object with ID 'JPYSB3L3Y_Quote' in cell [JPY_Market.xlsx]Swap3M!R11C6 because an object with that ID already resides in cell [JPY_Market.xlsx]Swap3M!R11C6</v>
      </c>
      <c r="H11" s="12"/>
      <c r="N11" s="79"/>
      <c r="O11" s="175" t="s">
        <v>83</v>
      </c>
      <c r="P11" s="47" t="str">
        <v>SB</v>
      </c>
      <c r="Q11" s="47" t="str">
        <v>3TIRS</v>
      </c>
      <c r="R11" s="212" t="str">
        <f t="shared" si="0"/>
        <v>JPYSB3TIRS3Y</v>
      </c>
      <c r="S11" s="212" t="str">
        <v>JPYSB3TIRS3Y=ICAP</v>
      </c>
      <c r="T11" s="169" t="s">
        <v>190</v>
      </c>
      <c r="U11" s="169" t="s">
        <v>190</v>
      </c>
      <c r="V11" s="169" t="s">
        <v>190</v>
      </c>
      <c r="W11" s="169" t="s">
        <v>190</v>
      </c>
      <c r="X11" s="173" t="e">
        <f>_xll.qlMidSafe($T11,$U11)</f>
        <v>#NUM!</v>
      </c>
      <c r="Y11" s="171"/>
      <c r="Z11" s="172" t="e">
        <v>#NUM!</v>
      </c>
      <c r="AA11" s="171"/>
      <c r="AB11" s="231" t="e">
        <v>#NUM!</v>
      </c>
      <c r="AC11" s="168" t="e">
        <f>_xll.qlSimpleQuoteSetValue(F11,AB11/100,Trigger)</f>
        <v>#VALUE!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3L</v>
      </c>
      <c r="E12" s="38" t="str">
        <f t="shared" si="1"/>
        <v>JPYSB3L4Y_Quote</v>
      </c>
      <c r="F12" s="38" t="e">
        <f>_xll.qlSimpleQuote(Currency&amp;$C12&amp;$D12&amp;$B12&amp;QuoteSuffix,,RateTickValue,Permanent,Trigger,ObjectOverwrite)</f>
        <v>#NUM!</v>
      </c>
      <c r="G12" s="115" t="str">
        <f ca="1">_xll.ohRangeRetrieveError(F12)</f>
        <v>qlSimpleQuote - Cannot create object with ID 'JPYSB3L4Y_Quote' in cell [JPY_Market.xlsx]Swap3M!R12C6 because an object with that ID already resides in cell [JPY_Market.xlsx]Swap3M!R12C6</v>
      </c>
      <c r="H12" s="12"/>
      <c r="N12" s="79"/>
      <c r="O12" s="175" t="s">
        <v>82</v>
      </c>
      <c r="P12" s="47" t="str">
        <v>SB</v>
      </c>
      <c r="Q12" s="47" t="str">
        <v>3TIRS</v>
      </c>
      <c r="R12" s="212" t="str">
        <f t="shared" si="0"/>
        <v>JPYSB3TIRS4Y</v>
      </c>
      <c r="S12" s="212" t="str">
        <v>JPYSB3TIRS4Y=ICAP</v>
      </c>
      <c r="T12" s="169" t="s">
        <v>190</v>
      </c>
      <c r="U12" s="169" t="s">
        <v>190</v>
      </c>
      <c r="V12" s="169" t="s">
        <v>190</v>
      </c>
      <c r="W12" s="169" t="s">
        <v>190</v>
      </c>
      <c r="X12" s="173" t="e">
        <f>_xll.qlMidSafe($T12,$U12)</f>
        <v>#NUM!</v>
      </c>
      <c r="Y12" s="171"/>
      <c r="Z12" s="172" t="e">
        <v>#NUM!</v>
      </c>
      <c r="AA12" s="171"/>
      <c r="AB12" s="231" t="e">
        <v>#NUM!</v>
      </c>
      <c r="AC12" s="168" t="e">
        <f>_xll.qlSimpleQuoteSetValue(F12,AB12/100,Trigger)</f>
        <v>#VALUE!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3L</v>
      </c>
      <c r="E13" s="38" t="str">
        <f t="shared" si="1"/>
        <v>JPYSB3L5Y_Quote</v>
      </c>
      <c r="F13" s="38" t="e">
        <f>_xll.qlSimpleQuote(Currency&amp;$C13&amp;$D13&amp;$B13&amp;QuoteSuffix,,RateTickValue,Permanent,Trigger,ObjectOverwrite)</f>
        <v>#NUM!</v>
      </c>
      <c r="G13" s="115" t="str">
        <f ca="1">_xll.ohRangeRetrieveError(F13)</f>
        <v>qlSimpleQuote - Cannot create object with ID 'JPYSB3L5Y_Quote' in cell [JPY_Market.xlsx]Swap3M!R13C6 because an object with that ID already resides in cell [JPY_Market.xlsx]Swap3M!R13C6</v>
      </c>
      <c r="H13" s="12"/>
      <c r="N13" s="79"/>
      <c r="O13" s="175" t="s">
        <v>81</v>
      </c>
      <c r="P13" s="47" t="str">
        <v>SB</v>
      </c>
      <c r="Q13" s="47" t="str">
        <v>3TIRS</v>
      </c>
      <c r="R13" s="212" t="str">
        <f t="shared" si="0"/>
        <v>JPYSB3TIRS5Y</v>
      </c>
      <c r="S13" s="212" t="str">
        <v>JPYSB3TIRS5Y=ICAP</v>
      </c>
      <c r="T13" s="169" t="s">
        <v>190</v>
      </c>
      <c r="U13" s="169" t="s">
        <v>190</v>
      </c>
      <c r="V13" s="169" t="s">
        <v>190</v>
      </c>
      <c r="W13" s="169" t="s">
        <v>190</v>
      </c>
      <c r="X13" s="173" t="e">
        <f>_xll.qlMidSafe($T13,$U13)</f>
        <v>#NUM!</v>
      </c>
      <c r="Y13" s="171"/>
      <c r="Z13" s="172" t="e">
        <v>#NUM!</v>
      </c>
      <c r="AA13" s="171"/>
      <c r="AB13" s="231" t="e">
        <v>#NUM!</v>
      </c>
      <c r="AC13" s="168" t="e">
        <f>_xll.qlSimpleQuoteSetValue(F13,AB13/100,Trigger)</f>
        <v>#VALUE!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3L</v>
      </c>
      <c r="E14" s="38" t="str">
        <f t="shared" si="1"/>
        <v>JPYSB3L6Y_Quote</v>
      </c>
      <c r="F14" s="38" t="e">
        <f>_xll.qlSimpleQuote(Currency&amp;$C14&amp;$D14&amp;$B14&amp;QuoteSuffix,,RateTickValue,Permanent,Trigger,ObjectOverwrite)</f>
        <v>#NUM!</v>
      </c>
      <c r="G14" s="115" t="str">
        <f ca="1">_xll.ohRangeRetrieveError(F14)</f>
        <v>qlSimpleQuote - Cannot create object with ID 'JPYSB3L6Y_Quote' in cell [JPY_Market.xlsx]Swap3M!R14C6 because an object with that ID already resides in cell [JPY_Market.xlsx]Swap3M!R14C6</v>
      </c>
      <c r="H14" s="12"/>
      <c r="N14" s="79"/>
      <c r="O14" s="175" t="s">
        <v>80</v>
      </c>
      <c r="P14" s="47" t="str">
        <v>SB</v>
      </c>
      <c r="Q14" s="47" t="str">
        <v>3TIRS</v>
      </c>
      <c r="R14" s="212" t="str">
        <f t="shared" si="0"/>
        <v>JPYSB3TIRS6Y</v>
      </c>
      <c r="S14" s="212" t="str">
        <v>JPYSB3TIRS6Y=ICAP</v>
      </c>
      <c r="T14" s="169" t="s">
        <v>190</v>
      </c>
      <c r="U14" s="169" t="s">
        <v>190</v>
      </c>
      <c r="V14" s="169" t="s">
        <v>190</v>
      </c>
      <c r="W14" s="169" t="s">
        <v>190</v>
      </c>
      <c r="X14" s="173" t="e">
        <f>_xll.qlMidSafe($T14,$U14)</f>
        <v>#NUM!</v>
      </c>
      <c r="Y14" s="171"/>
      <c r="Z14" s="172" t="e">
        <v>#NUM!</v>
      </c>
      <c r="AA14" s="171"/>
      <c r="AB14" s="231" t="e">
        <v>#NUM!</v>
      </c>
      <c r="AC14" s="168" t="e">
        <f>_xll.qlSimpleQuoteSetValue(F14,AB14/100,Trigger)</f>
        <v>#VALUE!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3L</v>
      </c>
      <c r="E15" s="38" t="str">
        <f t="shared" si="1"/>
        <v>JPYSB3L7Y_Quote</v>
      </c>
      <c r="F15" s="38" t="e">
        <f>_xll.qlSimpleQuote(Currency&amp;$C15&amp;$D15&amp;$B15&amp;QuoteSuffix,,RateTickValue,Permanent,Trigger,ObjectOverwrite)</f>
        <v>#NUM!</v>
      </c>
      <c r="G15" s="115" t="str">
        <f ca="1">_xll.ohRangeRetrieveError(F15)</f>
        <v>qlSimpleQuote - Cannot create object with ID 'JPYSB3L7Y_Quote' in cell [JPY_Market.xlsx]Swap3M!R15C6 because an object with that ID already resides in cell [JPY_Market.xlsx]Swap3M!R15C6</v>
      </c>
      <c r="H15" s="12"/>
      <c r="N15" s="79"/>
      <c r="O15" s="175" t="s">
        <v>79</v>
      </c>
      <c r="P15" s="47" t="str">
        <v>SB</v>
      </c>
      <c r="Q15" s="47" t="str">
        <v>3TIRS</v>
      </c>
      <c r="R15" s="212" t="str">
        <f t="shared" si="0"/>
        <v>JPYSB3TIRS7Y</v>
      </c>
      <c r="S15" s="212" t="str">
        <v>JPYSB3TIRS7Y=ICAP</v>
      </c>
      <c r="T15" s="169" t="s">
        <v>190</v>
      </c>
      <c r="U15" s="169" t="s">
        <v>190</v>
      </c>
      <c r="V15" s="169" t="s">
        <v>190</v>
      </c>
      <c r="W15" s="169" t="s">
        <v>190</v>
      </c>
      <c r="X15" s="173" t="e">
        <f>_xll.qlMidSafe($T15,$U15)</f>
        <v>#NUM!</v>
      </c>
      <c r="Y15" s="171"/>
      <c r="Z15" s="172" t="e">
        <v>#NUM!</v>
      </c>
      <c r="AA15" s="171"/>
      <c r="AB15" s="231" t="e">
        <v>#NUM!</v>
      </c>
      <c r="AC15" s="168" t="e">
        <f>_xll.qlSimpleQuoteSetValue(F15,AB15/100,Trigger)</f>
        <v>#VALUE!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3L</v>
      </c>
      <c r="E16" s="38" t="str">
        <f t="shared" si="1"/>
        <v>JPYSB3L8Y_Quote</v>
      </c>
      <c r="F16" s="38" t="e">
        <f>_xll.qlSimpleQuote(Currency&amp;$C16&amp;$D16&amp;$B16&amp;QuoteSuffix,,RateTickValue,Permanent,Trigger,ObjectOverwrite)</f>
        <v>#NUM!</v>
      </c>
      <c r="G16" s="115" t="str">
        <f ca="1">_xll.ohRangeRetrieveError(F16)</f>
        <v>qlSimpleQuote - Cannot create object with ID 'JPYSB3L8Y_Quote' in cell [JPY_Market.xlsx]Swap3M!R16C6 because an object with that ID already resides in cell [JPY_Market.xlsx]Swap3M!R16C6</v>
      </c>
      <c r="H16" s="12"/>
      <c r="N16" s="79"/>
      <c r="O16" s="175" t="s">
        <v>78</v>
      </c>
      <c r="P16" s="47" t="str">
        <v>SB</v>
      </c>
      <c r="Q16" s="47" t="str">
        <v>3TIRS</v>
      </c>
      <c r="R16" s="212" t="str">
        <f t="shared" si="0"/>
        <v>JPYSB3TIRS8Y</v>
      </c>
      <c r="S16" s="212" t="str">
        <v>JPYSB3TIRS8Y=ICAP</v>
      </c>
      <c r="T16" s="169" t="s">
        <v>190</v>
      </c>
      <c r="U16" s="169" t="s">
        <v>190</v>
      </c>
      <c r="V16" s="169" t="s">
        <v>190</v>
      </c>
      <c r="W16" s="169" t="s">
        <v>190</v>
      </c>
      <c r="X16" s="173" t="e">
        <f>_xll.qlMidSafe($T16,$U16)</f>
        <v>#NUM!</v>
      </c>
      <c r="Y16" s="171"/>
      <c r="Z16" s="172" t="e">
        <v>#NUM!</v>
      </c>
      <c r="AA16" s="171"/>
      <c r="AB16" s="231" t="e">
        <v>#NUM!</v>
      </c>
      <c r="AC16" s="168" t="e">
        <f>_xll.qlSimpleQuoteSetValue(F16,AB16/100,Trigger)</f>
        <v>#VALUE!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3L</v>
      </c>
      <c r="E17" s="38" t="str">
        <f t="shared" si="1"/>
        <v>JPYSB3L9Y_Quote</v>
      </c>
      <c r="F17" s="38" t="e">
        <f>_xll.qlSimpleQuote(Currency&amp;$C17&amp;$D17&amp;$B17&amp;QuoteSuffix,,RateTickValue,Permanent,Trigger,ObjectOverwrite)</f>
        <v>#NUM!</v>
      </c>
      <c r="G17" s="115" t="str">
        <f ca="1">_xll.ohRangeRetrieveError(F17)</f>
        <v>qlSimpleQuote - Cannot create object with ID 'JPYSB3L9Y_Quote' in cell [JPY_Market.xlsx]Swap3M!R17C6 because an object with that ID already resides in cell [JPY_Market.xlsx]Swap3M!R17C6</v>
      </c>
      <c r="H17" s="12"/>
      <c r="N17" s="79"/>
      <c r="O17" s="175" t="s">
        <v>77</v>
      </c>
      <c r="P17" s="47" t="str">
        <v>SB</v>
      </c>
      <c r="Q17" s="47" t="str">
        <v>3TIRS</v>
      </c>
      <c r="R17" s="212" t="str">
        <f t="shared" si="0"/>
        <v>JPYSB3TIRS9Y</v>
      </c>
      <c r="S17" s="212" t="str">
        <v>JPYSB3TIRS9Y=ICAP</v>
      </c>
      <c r="T17" s="169" t="s">
        <v>190</v>
      </c>
      <c r="U17" s="169" t="s">
        <v>190</v>
      </c>
      <c r="V17" s="169" t="s">
        <v>190</v>
      </c>
      <c r="W17" s="169" t="s">
        <v>190</v>
      </c>
      <c r="X17" s="173" t="e">
        <f>_xll.qlMidSafe($T17,$U17)</f>
        <v>#NUM!</v>
      </c>
      <c r="Y17" s="171"/>
      <c r="Z17" s="172" t="e">
        <v>#NUM!</v>
      </c>
      <c r="AA17" s="171"/>
      <c r="AB17" s="231" t="e">
        <v>#NUM!</v>
      </c>
      <c r="AC17" s="168" t="e">
        <f>_xll.qlSimpleQuoteSetValue(F17,AB17/100,Trigger)</f>
        <v>#VALUE!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3L</v>
      </c>
      <c r="E18" s="38" t="str">
        <f t="shared" si="1"/>
        <v>JPYSB3L10Y_Quote</v>
      </c>
      <c r="F18" s="38" t="e">
        <f>_xll.qlSimpleQuote(Currency&amp;$C18&amp;$D18&amp;$B18&amp;QuoteSuffix,,RateTickValue,Permanent,Trigger,ObjectOverwrite)</f>
        <v>#NUM!</v>
      </c>
      <c r="G18" s="115" t="str">
        <f ca="1">_xll.ohRangeRetrieveError(F18)</f>
        <v>qlSimpleQuote - Cannot create object with ID 'JPYSB3L10Y_Quote' in cell [JPY_Market.xlsx]Swap3M!R18C6 because an object with that ID already resides in cell [JPY_Market.xlsx]Swap3M!R18C6</v>
      </c>
      <c r="H18" s="12"/>
      <c r="N18" s="79"/>
      <c r="O18" s="175" t="s">
        <v>76</v>
      </c>
      <c r="P18" s="47" t="str">
        <v>SB</v>
      </c>
      <c r="Q18" s="47" t="str">
        <v>3TIRS</v>
      </c>
      <c r="R18" s="212" t="str">
        <f t="shared" si="0"/>
        <v>JPYSB3TIRS10Y</v>
      </c>
      <c r="S18" s="212" t="str">
        <v>JPYSB3TIRS10Y=ICAP</v>
      </c>
      <c r="T18" s="169" t="s">
        <v>303</v>
      </c>
      <c r="U18" s="169" t="s">
        <v>303</v>
      </c>
      <c r="V18" s="169" t="s">
        <v>303</v>
      </c>
      <c r="W18" s="169" t="s">
        <v>303</v>
      </c>
      <c r="X18" s="173" t="e">
        <f>_xll.qlMidSafe($T18,$U18)</f>
        <v>#NUM!</v>
      </c>
      <c r="Y18" s="171"/>
      <c r="Z18" s="172" t="e">
        <v>#NUM!</v>
      </c>
      <c r="AA18" s="171"/>
      <c r="AB18" s="231" t="e">
        <v>#NUM!</v>
      </c>
      <c r="AC18" s="168" t="e">
        <f>_xll.qlSimpleQuoteSetValue(F18,AB18/100,Trigger)</f>
        <v>#VALUE!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3L</v>
      </c>
      <c r="E19" s="38" t="str">
        <f t="shared" si="1"/>
        <v>JPYSB3L11Y_Quote</v>
      </c>
      <c r="F19" s="38" t="e">
        <f>_xll.qlSimpleQuote(Currency&amp;$C19&amp;$D19&amp;$B19&amp;QuoteSuffix,,RateTickValue,Permanent,Trigger,ObjectOverwrite)</f>
        <v>#NUM!</v>
      </c>
      <c r="G19" s="115" t="str">
        <f ca="1">_xll.ohRangeRetrieveError(F19)</f>
        <v>qlSimpleQuote - Cannot create object with ID 'JPYSB3L11Y_Quote' in cell [JPY_Market.xlsx]Swap3M!R19C6 because an object with that ID already resides in cell [JPY_Market.xlsx]Swap3M!R19C6</v>
      </c>
      <c r="H19" s="12"/>
      <c r="N19" s="79"/>
      <c r="O19" s="175" t="s">
        <v>75</v>
      </c>
      <c r="P19" s="47" t="str">
        <v>SB</v>
      </c>
      <c r="Q19" s="47" t="str">
        <v>3TIRS</v>
      </c>
      <c r="R19" s="212" t="str">
        <f t="shared" si="0"/>
        <v>JPYSB3TIRS11Y</v>
      </c>
      <c r="S19" s="212" t="str">
        <v>JPYSB3TIRS11Y=ICAP</v>
      </c>
      <c r="T19" s="169" t="s">
        <v>303</v>
      </c>
      <c r="U19" s="169" t="s">
        <v>303</v>
      </c>
      <c r="V19" s="169" t="s">
        <v>303</v>
      </c>
      <c r="W19" s="169" t="s">
        <v>303</v>
      </c>
      <c r="X19" s="173" t="e">
        <f>_xll.qlMidSafe($T19,$U19)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#VALUE!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3L</v>
      </c>
      <c r="E20" s="38" t="str">
        <f t="shared" si="1"/>
        <v>JPYSB3L12Y_Quote</v>
      </c>
      <c r="F20" s="38" t="e">
        <f>_xll.qlSimpleQuote(Currency&amp;$C20&amp;$D20&amp;$B20&amp;QuoteSuffix,,RateTickValue,Permanent,Trigger,ObjectOverwrite)</f>
        <v>#NUM!</v>
      </c>
      <c r="G20" s="115" t="str">
        <f ca="1">_xll.ohRangeRetrieveError(F20)</f>
        <v>qlSimpleQuote - Cannot create object with ID 'JPYSB3L12Y_Quote' in cell [JPY_Market.xlsx]Swap3M!R20C6 because an object with that ID already resides in cell [JPY_Market.xlsx]Swap3M!R20C6</v>
      </c>
      <c r="H20" s="12"/>
      <c r="N20" s="79"/>
      <c r="O20" s="175" t="s">
        <v>74</v>
      </c>
      <c r="P20" s="47" t="str">
        <v>SB</v>
      </c>
      <c r="Q20" s="47" t="str">
        <v>3TIRS</v>
      </c>
      <c r="R20" s="212" t="str">
        <f t="shared" si="0"/>
        <v>JPYSB3TIRS12Y</v>
      </c>
      <c r="S20" s="212" t="str">
        <v>JPYSB3TIRS12Y=ICAP</v>
      </c>
      <c r="T20" s="169" t="s">
        <v>303</v>
      </c>
      <c r="U20" s="169" t="s">
        <v>303</v>
      </c>
      <c r="V20" s="169" t="s">
        <v>303</v>
      </c>
      <c r="W20" s="169" t="s">
        <v>303</v>
      </c>
      <c r="X20" s="173" t="e">
        <f>_xll.qlMidSafe($T20,$U20)</f>
        <v>#NUM!</v>
      </c>
      <c r="Y20" s="171"/>
      <c r="Z20" s="172" t="e">
        <v>#NUM!</v>
      </c>
      <c r="AA20" s="171"/>
      <c r="AB20" s="231" t="e">
        <v>#NUM!</v>
      </c>
      <c r="AC20" s="168" t="e">
        <f>_xll.qlSimpleQuoteSetValue(F20,AB20/100,Trigger)</f>
        <v>#VALUE!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3L</v>
      </c>
      <c r="E21" s="38" t="str">
        <f t="shared" si="1"/>
        <v>JPYSB3L13Y_Quote</v>
      </c>
      <c r="F21" s="38" t="e">
        <f>_xll.qlSimpleQuote(Currency&amp;$C21&amp;$D21&amp;$B21&amp;QuoteSuffix,,RateTickValue,Permanent,Trigger,ObjectOverwrite)</f>
        <v>#NUM!</v>
      </c>
      <c r="G21" s="115" t="str">
        <f ca="1">_xll.ohRangeRetrieveError(F21)</f>
        <v>qlSimpleQuote - Cannot create object with ID 'JPYSB3L13Y_Quote' in cell [JPY_Market.xlsx]Swap3M!R21C6 because an object with that ID already resides in cell [JPY_Market.xlsx]Swap3M!R21C6</v>
      </c>
      <c r="H21" s="12"/>
      <c r="N21" s="79"/>
      <c r="O21" s="175" t="s">
        <v>73</v>
      </c>
      <c r="P21" s="47" t="str">
        <v>SB</v>
      </c>
      <c r="Q21" s="47" t="str">
        <v>3TIRS</v>
      </c>
      <c r="R21" s="212" t="str">
        <f t="shared" si="0"/>
        <v>JPYSB3TIRS13Y</v>
      </c>
      <c r="S21" s="212" t="str">
        <v>JPYSB3TIRS13Y=ICAP</v>
      </c>
      <c r="T21" s="169" t="s">
        <v>303</v>
      </c>
      <c r="U21" s="169" t="s">
        <v>303</v>
      </c>
      <c r="V21" s="169" t="s">
        <v>303</v>
      </c>
      <c r="W21" s="169" t="s">
        <v>303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#VALUE!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3L</v>
      </c>
      <c r="E22" s="38" t="str">
        <f t="shared" si="1"/>
        <v>JPYSB3L14Y_Quote</v>
      </c>
      <c r="F22" s="38" t="e">
        <f>_xll.qlSimpleQuote(Currency&amp;$C22&amp;$D22&amp;$B22&amp;QuoteSuffix,,RateTickValue,Permanent,Trigger,ObjectOverwrite)</f>
        <v>#NUM!</v>
      </c>
      <c r="G22" s="115" t="str">
        <f ca="1">_xll.ohRangeRetrieveError(F22)</f>
        <v>qlSimpleQuote - Cannot create object with ID 'JPYSB3L14Y_Quote' in cell [JPY_Market.xlsx]Swap3M!R22C6 because an object with that ID already resides in cell [JPY_Market.xlsx]Swap3M!R22C6</v>
      </c>
      <c r="H22" s="12"/>
      <c r="N22" s="79"/>
      <c r="O22" s="175" t="s">
        <v>72</v>
      </c>
      <c r="P22" s="47" t="str">
        <v>SB</v>
      </c>
      <c r="Q22" s="47" t="str">
        <v>3TIRS</v>
      </c>
      <c r="R22" s="212" t="str">
        <f t="shared" si="0"/>
        <v>JPYSB3TIRS14Y</v>
      </c>
      <c r="S22" s="212" t="str">
        <v>JPYSB3TIRS14Y=ICAP</v>
      </c>
      <c r="T22" s="169" t="s">
        <v>303</v>
      </c>
      <c r="U22" s="169" t="s">
        <v>303</v>
      </c>
      <c r="V22" s="169" t="s">
        <v>303</v>
      </c>
      <c r="W22" s="169" t="s">
        <v>303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#VALUE!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3L</v>
      </c>
      <c r="E23" s="38" t="str">
        <f t="shared" si="1"/>
        <v>JPYSB3L15Y_Quote</v>
      </c>
      <c r="F23" s="38" t="e">
        <f>_xll.qlSimpleQuote(Currency&amp;$C23&amp;$D23&amp;$B23&amp;QuoteSuffix,,RateTickValue,Permanent,Trigger,ObjectOverwrite)</f>
        <v>#NUM!</v>
      </c>
      <c r="G23" s="115" t="str">
        <f ca="1">_xll.ohRangeRetrieveError(F23)</f>
        <v>qlSimpleQuote - Cannot create object with ID 'JPYSB3L15Y_Quote' in cell [JPY_Market.xlsx]Swap3M!R23C6 because an object with that ID already resides in cell [JPY_Market.xlsx]Swap3M!R23C6</v>
      </c>
      <c r="H23" s="12"/>
      <c r="N23" s="79"/>
      <c r="O23" s="175" t="s">
        <v>71</v>
      </c>
      <c r="P23" s="47" t="str">
        <v>SB</v>
      </c>
      <c r="Q23" s="47" t="str">
        <v>3TIRS</v>
      </c>
      <c r="R23" s="212" t="str">
        <f t="shared" si="0"/>
        <v>JPYSB3TIRS15Y</v>
      </c>
      <c r="S23" s="212" t="str">
        <v>JPYSB3TIRS15Y=ICAP</v>
      </c>
      <c r="T23" s="169" t="s">
        <v>303</v>
      </c>
      <c r="U23" s="169" t="s">
        <v>303</v>
      </c>
      <c r="V23" s="169" t="s">
        <v>303</v>
      </c>
      <c r="W23" s="169" t="s">
        <v>303</v>
      </c>
      <c r="X23" s="173" t="e">
        <f>_xll.qlMidSafe($T23,$U23)</f>
        <v>#NUM!</v>
      </c>
      <c r="Y23" s="171"/>
      <c r="Z23" s="172" t="e">
        <v>#NUM!</v>
      </c>
      <c r="AA23" s="171"/>
      <c r="AB23" s="231" t="e">
        <v>#NUM!</v>
      </c>
      <c r="AC23" s="168" t="e">
        <f>_xll.qlSimpleQuoteSetValue(F23,AB23/100,Trigger)</f>
        <v>#VALUE!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3L</v>
      </c>
      <c r="E24" s="38" t="str">
        <f t="shared" si="1"/>
        <v>JPYSB3L16Y_Quote</v>
      </c>
      <c r="F24" s="38" t="e">
        <f>_xll.qlSimpleQuote(Currency&amp;$C24&amp;$D24&amp;$B24&amp;QuoteSuffix,,RateTickValue,Permanent,Trigger,ObjectOverwrite)</f>
        <v>#NUM!</v>
      </c>
      <c r="G24" s="115" t="str">
        <f ca="1">_xll.ohRangeRetrieveError(F24)</f>
        <v>qlSimpleQuote - Cannot create object with ID 'JPYSB3L16Y_Quote' in cell [JPY_Market.xlsx]Swap3M!R24C6 because an object with that ID already resides in cell [JPY_Market.xlsx]Swap3M!R24C6</v>
      </c>
      <c r="H24" s="12"/>
      <c r="N24" s="79"/>
      <c r="O24" s="175" t="s">
        <v>70</v>
      </c>
      <c r="P24" s="47" t="str">
        <v>SB</v>
      </c>
      <c r="Q24" s="47" t="str">
        <v>3TIRS</v>
      </c>
      <c r="R24" s="212" t="str">
        <f t="shared" si="0"/>
        <v>JPYSB3TIRS16Y</v>
      </c>
      <c r="S24" s="212" t="str">
        <v>JPYSB3TIRS16Y=ICAP</v>
      </c>
      <c r="T24" s="169" t="s">
        <v>303</v>
      </c>
      <c r="U24" s="169" t="s">
        <v>303</v>
      </c>
      <c r="V24" s="169" t="s">
        <v>303</v>
      </c>
      <c r="W24" s="169" t="s">
        <v>303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#VALUE!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3L</v>
      </c>
      <c r="E25" s="38" t="str">
        <f t="shared" si="1"/>
        <v>JPYSB3L17Y_Quote</v>
      </c>
      <c r="F25" s="38" t="e">
        <f>_xll.qlSimpleQuote(Currency&amp;$C25&amp;$D25&amp;$B25&amp;QuoteSuffix,,RateTickValue,Permanent,Trigger,ObjectOverwrite)</f>
        <v>#NUM!</v>
      </c>
      <c r="G25" s="115" t="str">
        <f ca="1">_xll.ohRangeRetrieveError(F25)</f>
        <v>qlSimpleQuote - Cannot create object with ID 'JPYSB3L17Y_Quote' in cell [JPY_Market.xlsx]Swap3M!R25C6 because an object with that ID already resides in cell [JPY_Market.xlsx]Swap3M!R25C6</v>
      </c>
      <c r="H25" s="12"/>
      <c r="N25" s="79"/>
      <c r="O25" s="175" t="s">
        <v>69</v>
      </c>
      <c r="P25" s="47" t="str">
        <v>SB</v>
      </c>
      <c r="Q25" s="47" t="str">
        <v>3TIRS</v>
      </c>
      <c r="R25" s="212" t="str">
        <f t="shared" si="0"/>
        <v>JPYSB3TIRS17Y</v>
      </c>
      <c r="S25" s="212" t="str">
        <v>JPYSB3TIRS17Y=ICAP</v>
      </c>
      <c r="T25" s="169" t="s">
        <v>303</v>
      </c>
      <c r="U25" s="169" t="s">
        <v>303</v>
      </c>
      <c r="V25" s="169" t="s">
        <v>303</v>
      </c>
      <c r="W25" s="169" t="s">
        <v>303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#VALUE!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3L</v>
      </c>
      <c r="E26" s="38" t="str">
        <f t="shared" si="1"/>
        <v>JPYSB3L18Y_Quote</v>
      </c>
      <c r="F26" s="38" t="e">
        <f>_xll.qlSimpleQuote(Currency&amp;$C26&amp;$D26&amp;$B26&amp;QuoteSuffix,,RateTickValue,Permanent,Trigger,ObjectOverwrite)</f>
        <v>#NUM!</v>
      </c>
      <c r="G26" s="115" t="str">
        <f ca="1">_xll.ohRangeRetrieveError(F26)</f>
        <v>qlSimpleQuote - Cannot create object with ID 'JPYSB3L18Y_Quote' in cell [JPY_Market.xlsx]Swap3M!R26C6 because an object with that ID already resides in cell [JPY_Market.xlsx]Swap3M!R26C6</v>
      </c>
      <c r="H26" s="12"/>
      <c r="N26" s="79"/>
      <c r="O26" s="175" t="s">
        <v>68</v>
      </c>
      <c r="P26" s="47" t="str">
        <v>SB</v>
      </c>
      <c r="Q26" s="47" t="str">
        <v>3TIRS</v>
      </c>
      <c r="R26" s="212" t="str">
        <f t="shared" si="0"/>
        <v>JPYSB3TIRS18Y</v>
      </c>
      <c r="S26" s="212" t="str">
        <v>JPYSB3TIRS18Y=ICAP</v>
      </c>
      <c r="T26" s="169" t="s">
        <v>303</v>
      </c>
      <c r="U26" s="169" t="s">
        <v>303</v>
      </c>
      <c r="V26" s="169" t="s">
        <v>303</v>
      </c>
      <c r="W26" s="169" t="s">
        <v>303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#VALUE!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3L</v>
      </c>
      <c r="E27" s="38" t="str">
        <f t="shared" si="1"/>
        <v>JPYSB3L19Y_Quote</v>
      </c>
      <c r="F27" s="38" t="e">
        <f>_xll.qlSimpleQuote(Currency&amp;$C27&amp;$D27&amp;$B27&amp;QuoteSuffix,,RateTickValue,Permanent,Trigger,ObjectOverwrite)</f>
        <v>#NUM!</v>
      </c>
      <c r="G27" s="115" t="str">
        <f ca="1">_xll.ohRangeRetrieveError(F27)</f>
        <v>qlSimpleQuote - Cannot create object with ID 'JPYSB3L19Y_Quote' in cell [JPY_Market.xlsx]Swap3M!R27C6 because an object with that ID already resides in cell [JPY_Market.xlsx]Swap3M!R27C6</v>
      </c>
      <c r="H27" s="12"/>
      <c r="N27" s="79"/>
      <c r="O27" s="175" t="s">
        <v>67</v>
      </c>
      <c r="P27" s="47" t="str">
        <v>SB</v>
      </c>
      <c r="Q27" s="47" t="str">
        <v>3TIRS</v>
      </c>
      <c r="R27" s="212" t="str">
        <f t="shared" si="0"/>
        <v>JPYSB3TIRS19Y</v>
      </c>
      <c r="S27" s="212" t="str">
        <v>JPYSB3TIRS19Y=ICAP</v>
      </c>
      <c r="T27" s="169" t="s">
        <v>303</v>
      </c>
      <c r="U27" s="169" t="s">
        <v>303</v>
      </c>
      <c r="V27" s="169" t="s">
        <v>303</v>
      </c>
      <c r="W27" s="169" t="s">
        <v>303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#VALUE!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3L</v>
      </c>
      <c r="E28" s="38" t="str">
        <f t="shared" si="1"/>
        <v>JPYSB3L20Y_Quote</v>
      </c>
      <c r="F28" s="38" t="e">
        <f>_xll.qlSimpleQuote(Currency&amp;$C28&amp;$D28&amp;$B28&amp;QuoteSuffix,,RateTickValue,Permanent,Trigger,ObjectOverwrite)</f>
        <v>#NUM!</v>
      </c>
      <c r="G28" s="115" t="str">
        <f ca="1">_xll.ohRangeRetrieveError(F28)</f>
        <v>qlSimpleQuote - Cannot create object with ID 'JPYSB3L20Y_Quote' in cell [JPY_Market.xlsx]Swap3M!R28C6 because an object with that ID already resides in cell [JPY_Market.xlsx]Swap3M!R28C6</v>
      </c>
      <c r="H28" s="12"/>
      <c r="N28" s="79"/>
      <c r="O28" s="175" t="s">
        <v>66</v>
      </c>
      <c r="P28" s="47" t="str">
        <v>SB</v>
      </c>
      <c r="Q28" s="47" t="str">
        <v>3TIRS</v>
      </c>
      <c r="R28" s="212" t="str">
        <f t="shared" si="0"/>
        <v>JPYSB3TIRS20Y</v>
      </c>
      <c r="S28" s="212" t="str">
        <v>JPYSB3TIRS20Y=ICAP</v>
      </c>
      <c r="T28" s="169" t="s">
        <v>303</v>
      </c>
      <c r="U28" s="169" t="s">
        <v>303</v>
      </c>
      <c r="V28" s="169" t="s">
        <v>303</v>
      </c>
      <c r="W28" s="169" t="s">
        <v>303</v>
      </c>
      <c r="X28" s="173" t="e">
        <f>_xll.qlMidSafe($T28,$U28)</f>
        <v>#NUM!</v>
      </c>
      <c r="Y28" s="171"/>
      <c r="Z28" s="172" t="e">
        <v>#NUM!</v>
      </c>
      <c r="AA28" s="171"/>
      <c r="AB28" s="231" t="e">
        <v>#NUM!</v>
      </c>
      <c r="AC28" s="168" t="e">
        <f>_xll.qlSimpleQuoteSetValue(F28,AB28/100,Trigger)</f>
        <v>#VALUE!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3L</v>
      </c>
      <c r="E29" s="38" t="str">
        <f t="shared" si="1"/>
        <v>JPYSB3L21Y_Quote</v>
      </c>
      <c r="F29" s="38" t="e">
        <f>_xll.qlSimpleQuote(Currency&amp;$C29&amp;$D29&amp;$B29&amp;QuoteSuffix,,RateTickValue,Permanent,Trigger,ObjectOverwrite)</f>
        <v>#NUM!</v>
      </c>
      <c r="G29" s="115" t="str">
        <f ca="1">_xll.ohRangeRetrieveError(F29)</f>
        <v>qlSimpleQuote - Cannot create object with ID 'JPYSB3L21Y_Quote' in cell [JPY_Market.xlsx]Swap3M!R29C6 because an object with that ID already resides in cell [JPY_Market.xlsx]Swap3M!R29C6</v>
      </c>
      <c r="H29" s="12"/>
      <c r="N29" s="79"/>
      <c r="O29" s="175" t="s">
        <v>65</v>
      </c>
      <c r="P29" s="171" t="str">
        <v>SB</v>
      </c>
      <c r="Q29" s="171" t="str">
        <v>3TIRS</v>
      </c>
      <c r="R29" s="212" t="str">
        <f t="shared" si="0"/>
        <v>JPYSB3TIRS21Y</v>
      </c>
      <c r="S29" s="212" t="str">
        <v>JPYSB3TIRS21Y=ICAP</v>
      </c>
      <c r="T29" s="169" t="s">
        <v>303</v>
      </c>
      <c r="U29" s="169" t="s">
        <v>303</v>
      </c>
      <c r="V29" s="169" t="s">
        <v>303</v>
      </c>
      <c r="W29" s="169" t="s">
        <v>303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#VALUE!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3L</v>
      </c>
      <c r="E30" s="38" t="str">
        <f t="shared" si="1"/>
        <v>JPYSB3L22Y_Quote</v>
      </c>
      <c r="F30" s="38" t="e">
        <f>_xll.qlSimpleQuote(Currency&amp;$C30&amp;$D30&amp;$B30&amp;QuoteSuffix,,RateTickValue,Permanent,Trigger,ObjectOverwrite)</f>
        <v>#NUM!</v>
      </c>
      <c r="G30" s="115" t="str">
        <f ca="1">_xll.ohRangeRetrieveError(F30)</f>
        <v>qlSimpleQuote - Cannot create object with ID 'JPYSB3L22Y_Quote' in cell [JPY_Market.xlsx]Swap3M!R30C6 because an object with that ID already resides in cell [JPY_Market.xlsx]Swap3M!R30C6</v>
      </c>
      <c r="H30" s="12"/>
      <c r="N30" s="79"/>
      <c r="O30" s="175" t="s">
        <v>64</v>
      </c>
      <c r="P30" s="47" t="str">
        <v>SB</v>
      </c>
      <c r="Q30" s="47" t="str">
        <v>3TIRS</v>
      </c>
      <c r="R30" s="212" t="str">
        <f t="shared" si="0"/>
        <v>JPYSB3TIRS22Y</v>
      </c>
      <c r="S30" s="212" t="str">
        <v>JPYSB3TIRS22Y=ICAP</v>
      </c>
      <c r="T30" s="169" t="s">
        <v>303</v>
      </c>
      <c r="U30" s="169" t="s">
        <v>303</v>
      </c>
      <c r="V30" s="169" t="s">
        <v>303</v>
      </c>
      <c r="W30" s="169" t="s">
        <v>303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#VALUE!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3L</v>
      </c>
      <c r="E31" s="38" t="str">
        <f t="shared" si="1"/>
        <v>JPYSB3L23Y_Quote</v>
      </c>
      <c r="F31" s="38" t="e">
        <f>_xll.qlSimpleQuote(Currency&amp;$C31&amp;$D31&amp;$B31&amp;QuoteSuffix,,RateTickValue,Permanent,Trigger,ObjectOverwrite)</f>
        <v>#NUM!</v>
      </c>
      <c r="G31" s="115" t="str">
        <f ca="1">_xll.ohRangeRetrieveError(F31)</f>
        <v>qlSimpleQuote - Cannot create object with ID 'JPYSB3L23Y_Quote' in cell [JPY_Market.xlsx]Swap3M!R31C6 because an object with that ID already resides in cell [JPY_Market.xlsx]Swap3M!R31C6</v>
      </c>
      <c r="H31" s="12"/>
      <c r="N31" s="79"/>
      <c r="O31" s="175" t="s">
        <v>63</v>
      </c>
      <c r="P31" s="47" t="str">
        <v>SB</v>
      </c>
      <c r="Q31" s="47" t="str">
        <v>3TIRS</v>
      </c>
      <c r="R31" s="212" t="str">
        <f t="shared" si="0"/>
        <v>JPYSB3TIRS23Y</v>
      </c>
      <c r="S31" s="212" t="str">
        <v>JPYSB3TIRS23Y=ICAP</v>
      </c>
      <c r="T31" s="169" t="s">
        <v>303</v>
      </c>
      <c r="U31" s="169" t="s">
        <v>303</v>
      </c>
      <c r="V31" s="169" t="s">
        <v>303</v>
      </c>
      <c r="W31" s="169" t="s">
        <v>303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#VALUE!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3L</v>
      </c>
      <c r="E32" s="38" t="str">
        <f t="shared" si="1"/>
        <v>JPYSB3L24Y_Quote</v>
      </c>
      <c r="F32" s="38" t="e">
        <f>_xll.qlSimpleQuote(Currency&amp;$C32&amp;$D32&amp;$B32&amp;QuoteSuffix,,RateTickValue,Permanent,Trigger,ObjectOverwrite)</f>
        <v>#NUM!</v>
      </c>
      <c r="G32" s="115" t="str">
        <f ca="1">_xll.ohRangeRetrieveError(F32)</f>
        <v>qlSimpleQuote - Cannot create object with ID 'JPYSB3L24Y_Quote' in cell [JPY_Market.xlsx]Swap3M!R32C6 because an object with that ID already resides in cell [JPY_Market.xlsx]Swap3M!R32C6</v>
      </c>
      <c r="H32" s="12"/>
      <c r="N32" s="79"/>
      <c r="O32" s="175" t="s">
        <v>62</v>
      </c>
      <c r="P32" s="47" t="str">
        <v>SB</v>
      </c>
      <c r="Q32" s="47" t="str">
        <v>3TIRS</v>
      </c>
      <c r="R32" s="212" t="str">
        <f t="shared" si="0"/>
        <v>JPYSB3TIRS24Y</v>
      </c>
      <c r="S32" s="212" t="str">
        <v>JPYSB3TIRS24Y=ICAP</v>
      </c>
      <c r="T32" s="169" t="s">
        <v>303</v>
      </c>
      <c r="U32" s="169" t="s">
        <v>303</v>
      </c>
      <c r="V32" s="169" t="s">
        <v>303</v>
      </c>
      <c r="W32" s="169" t="s">
        <v>303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#VALUE!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3L</v>
      </c>
      <c r="E33" s="38" t="str">
        <f t="shared" si="1"/>
        <v>JPYSB3L25Y_Quote</v>
      </c>
      <c r="F33" s="38" t="e">
        <f>_xll.qlSimpleQuote(Currency&amp;$C33&amp;$D33&amp;$B33&amp;QuoteSuffix,,RateTickValue,Permanent,Trigger,ObjectOverwrite)</f>
        <v>#NUM!</v>
      </c>
      <c r="G33" s="115" t="str">
        <f ca="1">_xll.ohRangeRetrieveError(F33)</f>
        <v>qlSimpleQuote - Cannot create object with ID 'JPYSB3L25Y_Quote' in cell [JPY_Market.xlsx]Swap3M!R33C6 because an object with that ID already resides in cell [JPY_Market.xlsx]Swap3M!R33C6</v>
      </c>
      <c r="H33" s="12"/>
      <c r="N33" s="79"/>
      <c r="O33" s="175" t="s">
        <v>61</v>
      </c>
      <c r="P33" s="47" t="str">
        <v>SB</v>
      </c>
      <c r="Q33" s="47" t="str">
        <v>3TIRS</v>
      </c>
      <c r="R33" s="212" t="str">
        <f t="shared" si="0"/>
        <v>JPYSB3TIRS25Y</v>
      </c>
      <c r="S33" s="212" t="str">
        <v>JPYSB3TIRS25Y=ICAP</v>
      </c>
      <c r="T33" s="169" t="s">
        <v>303</v>
      </c>
      <c r="U33" s="169" t="s">
        <v>303</v>
      </c>
      <c r="V33" s="169" t="s">
        <v>303</v>
      </c>
      <c r="W33" s="169" t="s">
        <v>303</v>
      </c>
      <c r="X33" s="173" t="e">
        <f>_xll.qlMidSafe($T33,$U33)</f>
        <v>#NUM!</v>
      </c>
      <c r="Y33" s="171"/>
      <c r="Z33" s="172" t="e">
        <v>#NUM!</v>
      </c>
      <c r="AA33" s="171"/>
      <c r="AB33" s="231" t="e">
        <v>#NUM!</v>
      </c>
      <c r="AC33" s="168" t="e">
        <f>_xll.qlSimpleQuoteSetValue(F33,AB33/100,Trigger)</f>
        <v>#VALUE!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3L</v>
      </c>
      <c r="E34" s="38" t="str">
        <f t="shared" si="1"/>
        <v>JPYSB3L26Y_Quote</v>
      </c>
      <c r="F34" s="38" t="e">
        <f>_xll.qlSimpleQuote(Currency&amp;$C34&amp;$D34&amp;$B34&amp;QuoteSuffix,,RateTickValue,Permanent,Trigger,ObjectOverwrite)</f>
        <v>#NUM!</v>
      </c>
      <c r="G34" s="115" t="str">
        <f ca="1">_xll.ohRangeRetrieveError(F34)</f>
        <v>qlSimpleQuote - Cannot create object with ID 'JPYSB3L26Y_Quote' in cell [JPY_Market.xlsx]Swap3M!R34C6 because an object with that ID already resides in cell [JPY_Market.xlsx]Swap3M!R34C6</v>
      </c>
      <c r="H34" s="12"/>
      <c r="N34" s="79"/>
      <c r="O34" s="175" t="s">
        <v>60</v>
      </c>
      <c r="P34" s="47" t="str">
        <v>SB</v>
      </c>
      <c r="Q34" s="47" t="str">
        <v>3TIRS</v>
      </c>
      <c r="R34" s="212" t="str">
        <f t="shared" si="0"/>
        <v>JPYSB3TIRS26Y</v>
      </c>
      <c r="S34" s="212" t="str">
        <v>JPYSB3TIRS26Y=ICAP</v>
      </c>
      <c r="T34" s="169" t="s">
        <v>303</v>
      </c>
      <c r="U34" s="169" t="s">
        <v>303</v>
      </c>
      <c r="V34" s="169" t="s">
        <v>303</v>
      </c>
      <c r="W34" s="169" t="s">
        <v>303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#VALUE!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3L</v>
      </c>
      <c r="E35" s="38" t="str">
        <f t="shared" si="1"/>
        <v>JPYSB3L27Y_Quote</v>
      </c>
      <c r="F35" s="38" t="e">
        <f>_xll.qlSimpleQuote(Currency&amp;$C35&amp;$D35&amp;$B35&amp;QuoteSuffix,,RateTickValue,Permanent,Trigger,ObjectOverwrite)</f>
        <v>#NUM!</v>
      </c>
      <c r="G35" s="115" t="str">
        <f ca="1">_xll.ohRangeRetrieveError(F35)</f>
        <v>qlSimpleQuote - Cannot create object with ID 'JPYSB3L27Y_Quote' in cell [JPY_Market.xlsx]Swap3M!R35C6 because an object with that ID already resides in cell [JPY_Market.xlsx]Swap3M!R35C6</v>
      </c>
      <c r="H35" s="12"/>
      <c r="N35" s="79"/>
      <c r="O35" s="175" t="s">
        <v>59</v>
      </c>
      <c r="P35" s="47" t="str">
        <v>SB</v>
      </c>
      <c r="Q35" s="47" t="str">
        <v>3TIRS</v>
      </c>
      <c r="R35" s="212" t="str">
        <f t="shared" si="0"/>
        <v>JPYSB3TIRS27Y</v>
      </c>
      <c r="S35" s="212" t="str">
        <v>JPYSB3TIRS27Y=ICAP</v>
      </c>
      <c r="T35" s="169" t="s">
        <v>303</v>
      </c>
      <c r="U35" s="169" t="s">
        <v>303</v>
      </c>
      <c r="V35" s="169" t="s">
        <v>303</v>
      </c>
      <c r="W35" s="169" t="s">
        <v>303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#VALUE!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3L</v>
      </c>
      <c r="E36" s="38" t="str">
        <f t="shared" si="1"/>
        <v>JPYSB3L28Y_Quote</v>
      </c>
      <c r="F36" s="38" t="e">
        <f>_xll.qlSimpleQuote(Currency&amp;$C36&amp;$D36&amp;$B36&amp;QuoteSuffix,,RateTickValue,Permanent,Trigger,ObjectOverwrite)</f>
        <v>#NUM!</v>
      </c>
      <c r="G36" s="115" t="str">
        <f ca="1">_xll.ohRangeRetrieveError(F36)</f>
        <v>qlSimpleQuote - Cannot create object with ID 'JPYSB3L28Y_Quote' in cell [JPY_Market.xlsx]Swap3M!R36C6 because an object with that ID already resides in cell [JPY_Market.xlsx]Swap3M!R36C6</v>
      </c>
      <c r="H36" s="12"/>
      <c r="N36" s="79"/>
      <c r="O36" s="175" t="s">
        <v>58</v>
      </c>
      <c r="P36" s="47" t="str">
        <v>SB</v>
      </c>
      <c r="Q36" s="47" t="str">
        <v>3TIRS</v>
      </c>
      <c r="R36" s="212" t="str">
        <f t="shared" si="0"/>
        <v>JPYSB3TIRS28Y</v>
      </c>
      <c r="S36" s="212" t="str">
        <v>JPYSB3TIRS28Y=ICAP</v>
      </c>
      <c r="T36" s="169" t="s">
        <v>303</v>
      </c>
      <c r="U36" s="169" t="s">
        <v>303</v>
      </c>
      <c r="V36" s="169" t="s">
        <v>303</v>
      </c>
      <c r="W36" s="169" t="s">
        <v>303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#VALUE!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3L</v>
      </c>
      <c r="E37" s="38" t="str">
        <f t="shared" si="1"/>
        <v>JPYSB3L29Y_Quote</v>
      </c>
      <c r="F37" s="38" t="e">
        <f>_xll.qlSimpleQuote(Currency&amp;$C37&amp;$D37&amp;$B37&amp;QuoteSuffix,,RateTickValue,Permanent,Trigger,ObjectOverwrite)</f>
        <v>#NUM!</v>
      </c>
      <c r="G37" s="115" t="str">
        <f ca="1">_xll.ohRangeRetrieveError(F37)</f>
        <v>qlSimpleQuote - Cannot create object with ID 'JPYSB3L29Y_Quote' in cell [JPY_Market.xlsx]Swap3M!R37C6 because an object with that ID already resides in cell [JPY_Market.xlsx]Swap3M!R37C6</v>
      </c>
      <c r="H37" s="12"/>
      <c r="N37" s="79"/>
      <c r="O37" s="175" t="s">
        <v>57</v>
      </c>
      <c r="P37" s="47" t="str">
        <v>SB</v>
      </c>
      <c r="Q37" s="47" t="str">
        <v>3TIRS</v>
      </c>
      <c r="R37" s="212" t="str">
        <f t="shared" si="0"/>
        <v>JPYSB3TIRS29Y</v>
      </c>
      <c r="S37" s="212" t="str">
        <v>JPYSB3TIRS29Y=ICAP</v>
      </c>
      <c r="T37" s="169" t="s">
        <v>303</v>
      </c>
      <c r="U37" s="169" t="s">
        <v>303</v>
      </c>
      <c r="V37" s="169" t="s">
        <v>303</v>
      </c>
      <c r="W37" s="169" t="s">
        <v>303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#VALUE!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3L</v>
      </c>
      <c r="E38" s="38" t="str">
        <f t="shared" si="1"/>
        <v>JPYSB3L30Y_Quote</v>
      </c>
      <c r="F38" s="38" t="e">
        <f>_xll.qlSimpleQuote(Currency&amp;$C38&amp;$D38&amp;$B38&amp;QuoteSuffix,,RateTickValue,Permanent,Trigger,ObjectOverwrite)</f>
        <v>#NUM!</v>
      </c>
      <c r="G38" s="115" t="str">
        <f ca="1">_xll.ohRangeRetrieveError(F38)</f>
        <v>qlSimpleQuote - Cannot create object with ID 'JPYSB3L30Y_Quote' in cell [JPY_Market.xlsx]Swap3M!R38C6 because an object with that ID already resides in cell [JPY_Market.xlsx]Swap3M!R38C6</v>
      </c>
      <c r="H38" s="12"/>
      <c r="N38" s="79"/>
      <c r="O38" s="175" t="s">
        <v>56</v>
      </c>
      <c r="P38" s="47" t="str">
        <v>SB</v>
      </c>
      <c r="Q38" s="47" t="str">
        <v>3TIRS</v>
      </c>
      <c r="R38" s="212" t="str">
        <f t="shared" si="0"/>
        <v>JPYSB3TIRS30Y</v>
      </c>
      <c r="S38" s="212" t="str">
        <v>JPYSB3TIRS30Y=ICAP</v>
      </c>
      <c r="T38" s="169" t="s">
        <v>303</v>
      </c>
      <c r="U38" s="169" t="s">
        <v>303</v>
      </c>
      <c r="V38" s="169" t="s">
        <v>303</v>
      </c>
      <c r="W38" s="169" t="s">
        <v>303</v>
      </c>
      <c r="X38" s="173" t="e">
        <f>_xll.qlMidSafe($T38,$U38)</f>
        <v>#NUM!</v>
      </c>
      <c r="Y38" s="171"/>
      <c r="Z38" s="172" t="e">
        <v>#NUM!</v>
      </c>
      <c r="AA38" s="171"/>
      <c r="AB38" s="231" t="e">
        <v>#NUM!</v>
      </c>
      <c r="AC38" s="168" t="e">
        <f>_xll.qlSimpleQuoteSetValue(F38,AB38/100,Trigger)</f>
        <v>#VALUE!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3L</v>
      </c>
      <c r="E39" s="38" t="str">
        <f t="shared" si="1"/>
        <v>JPYSB3L35Y_Quote</v>
      </c>
      <c r="F39" s="38" t="e">
        <f>_xll.qlSimpleQuote(Currency&amp;$C39&amp;$D39&amp;$B39&amp;QuoteSuffix,,RateTickValue,Permanent,Trigger,ObjectOverwrite)</f>
        <v>#NUM!</v>
      </c>
      <c r="G39" s="115" t="str">
        <f ca="1">_xll.ohRangeRetrieveError(F39)</f>
        <v>qlSimpleQuote - Cannot create object with ID 'JPYSB3L35Y_Quote' in cell [JPY_Market.xlsx]Swap3M!R39C6 because an object with that ID already resides in cell [JPY_Market.xlsx]Swap3M!R39C6</v>
      </c>
      <c r="H39" s="12"/>
      <c r="N39" s="79"/>
      <c r="O39" s="175" t="s">
        <v>51</v>
      </c>
      <c r="P39" s="47" t="str">
        <v>SB</v>
      </c>
      <c r="Q39" s="47" t="str">
        <v>3TIRS</v>
      </c>
      <c r="R39" s="212" t="str">
        <f t="shared" si="0"/>
        <v>JPYSB3TIRS35Y</v>
      </c>
      <c r="S39" s="212" t="str">
        <v>JPYSB3TIRS35Y=ICAP</v>
      </c>
      <c r="T39" s="169" t="s">
        <v>303</v>
      </c>
      <c r="U39" s="169" t="s">
        <v>303</v>
      </c>
      <c r="V39" s="169" t="s">
        <v>303</v>
      </c>
      <c r="W39" s="169" t="s">
        <v>303</v>
      </c>
      <c r="X39" s="173" t="e">
        <f>_xll.qlMidSafe($T39,$U39)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#VALUE!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3L</v>
      </c>
      <c r="E40" s="38" t="str">
        <f t="shared" si="1"/>
        <v>JPYSB3L40Y_Quote</v>
      </c>
      <c r="F40" s="38" t="e">
        <f>_xll.qlSimpleQuote(Currency&amp;$C40&amp;$D40&amp;$B40&amp;QuoteSuffix,,RateTickValue,Permanent,Trigger,ObjectOverwrite)</f>
        <v>#NUM!</v>
      </c>
      <c r="G40" s="115" t="str">
        <f ca="1">_xll.ohRangeRetrieveError(F40)</f>
        <v>qlSimpleQuote - Cannot create object with ID 'JPYSB3L40Y_Quote' in cell [JPY_Market.xlsx]Swap3M!R40C6 because an object with that ID already resides in cell [JPY_Market.xlsx]Swap3M!R40C6</v>
      </c>
      <c r="H40" s="12"/>
      <c r="N40" s="79"/>
      <c r="O40" s="175" t="s">
        <v>46</v>
      </c>
      <c r="P40" s="47" t="str">
        <v>SB</v>
      </c>
      <c r="Q40" s="47" t="str">
        <v>3TIRS</v>
      </c>
      <c r="R40" s="212" t="str">
        <f t="shared" si="0"/>
        <v>JPYSB3TIRS40Y</v>
      </c>
      <c r="S40" s="212" t="str">
        <v>JPYSB3TIRS40Y=ICAP</v>
      </c>
      <c r="T40" s="169" t="s">
        <v>303</v>
      </c>
      <c r="U40" s="169" t="s">
        <v>303</v>
      </c>
      <c r="V40" s="169" t="s">
        <v>303</v>
      </c>
      <c r="W40" s="169" t="s">
        <v>303</v>
      </c>
      <c r="X40" s="173" t="e">
        <f>_xll.qlMidSafe($T40,$U40)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#VALUE!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3L</v>
      </c>
      <c r="E41" s="38" t="str">
        <f t="shared" si="1"/>
        <v>JPYSB3L50Y_Quote</v>
      </c>
      <c r="F41" s="38" t="e">
        <f>_xll.qlSimpleQuote(Currency&amp;$C41&amp;$D41&amp;$B41&amp;QuoteSuffix,,RateTickValue,Permanent,Trigger,ObjectOverwrite)</f>
        <v>#NUM!</v>
      </c>
      <c r="G41" s="115" t="str">
        <f ca="1">_xll.ohRangeRetrieveError(F41)</f>
        <v>qlSimpleQuote - Cannot create object with ID 'JPYSB3L50Y_Quote' in cell [JPY_Market.xlsx]Swap3M!R41C6 because an object with that ID already resides in cell [JPY_Market.xlsx]Swap3M!R41C6</v>
      </c>
      <c r="H41" s="12"/>
      <c r="N41" s="79"/>
      <c r="O41" s="175" t="s">
        <v>36</v>
      </c>
      <c r="P41" s="47" t="str">
        <v>SB</v>
      </c>
      <c r="Q41" s="47" t="str">
        <v>3TIRS</v>
      </c>
      <c r="R41" s="212" t="str">
        <f t="shared" si="0"/>
        <v>JPYSB3TIRS50Y</v>
      </c>
      <c r="S41" s="212" t="str">
        <v>JPYSB3TIRS50Y=ICAP</v>
      </c>
      <c r="T41" s="169" t="s">
        <v>303</v>
      </c>
      <c r="U41" s="169" t="s">
        <v>303</v>
      </c>
      <c r="V41" s="169" t="s">
        <v>303</v>
      </c>
      <c r="W41" s="169" t="s">
        <v>303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#VALUE!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3L</v>
      </c>
      <c r="E42" s="38" t="str">
        <f t="shared" si="1"/>
        <v>JPYSB3L60Y_Quote</v>
      </c>
      <c r="F42" s="38" t="e">
        <f>_xll.qlSimpleQuote(Currency&amp;$C42&amp;$D42&amp;$B42&amp;QuoteSuffix,,RateTickValue,Permanent,Trigger,ObjectOverwrite)</f>
        <v>#NUM!</v>
      </c>
      <c r="G42" s="115" t="str">
        <f ca="1">_xll.ohRangeRetrieveError(F42)</f>
        <v>qlSimpleQuote - Cannot create object with ID 'JPYSB3L60Y_Quote' in cell [JPY_Market.xlsx]Swap3M!R42C6 because an object with that ID already resides in cell [JPY_Market.xlsx]Swap3M!R42C6</v>
      </c>
      <c r="H42" s="12"/>
      <c r="N42" s="79"/>
      <c r="O42" s="186" t="s">
        <v>26</v>
      </c>
      <c r="P42" s="177" t="str">
        <v>SB</v>
      </c>
      <c r="Q42" s="177" t="str">
        <v>3TIRS</v>
      </c>
      <c r="R42" s="208" t="str">
        <f t="shared" si="0"/>
        <v>JPYSB3TIRS60Y</v>
      </c>
      <c r="S42" s="208" t="str">
        <v>JPYSB3TIRS60Y=ICAP</v>
      </c>
      <c r="T42" s="182" t="s">
        <v>303</v>
      </c>
      <c r="U42" s="182" t="s">
        <v>303</v>
      </c>
      <c r="V42" s="182" t="s">
        <v>303</v>
      </c>
      <c r="W42" s="182" t="s">
        <v>303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#VALUE!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64" customWidth="1"/>
    <col min="2" max="2" width="6.140625" style="64" bestFit="1" customWidth="1"/>
    <col min="3" max="3" width="25.42578125" style="64" bestFit="1" customWidth="1"/>
    <col min="4" max="4" width="26.7109375" style="64" bestFit="1" customWidth="1"/>
    <col min="5" max="5" width="36.85546875" style="64" bestFit="1" customWidth="1"/>
    <col min="6" max="6" width="2.7109375" style="64" customWidth="1"/>
    <col min="7" max="16384" width="9.140625" style="64"/>
  </cols>
  <sheetData>
    <row r="1" spans="1:6" x14ac:dyDescent="0.2">
      <c r="A1" s="108"/>
      <c r="B1" s="148">
        <v>1</v>
      </c>
      <c r="C1" s="149" t="s">
        <v>170</v>
      </c>
      <c r="D1" s="148"/>
      <c r="E1" s="148"/>
      <c r="F1" s="147"/>
    </row>
    <row r="2" spans="1:6" x14ac:dyDescent="0.2">
      <c r="A2" s="79"/>
      <c r="B2" s="146"/>
      <c r="C2" s="145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40"/>
    </row>
    <row r="3" spans="1:6" x14ac:dyDescent="0.2">
      <c r="A3" s="79"/>
      <c r="B3" s="144" t="s">
        <v>169</v>
      </c>
      <c r="C3" s="81" t="str">
        <f>Currency&amp;$B3&amp;"_SYNTH"&amp;Tenor&amp;QuoteSuffix</f>
        <v>JPYTOY_SYNTHON_Quote</v>
      </c>
      <c r="D3" s="82" t="e">
        <f>_xll.qlSimpleQuote(C3,1,RateTickValue,Permanent,Trigger,ObjectOverwrite)</f>
        <v>#NUM!</v>
      </c>
      <c r="E3" s="143" t="str">
        <f ca="1">_xll.ohRangeRetrieveError(D3)</f>
        <v>qlSimpleQuote - Cannot create object with ID 'JPYTOY_SYNTHON_Quote' in cell [JPY_Market.xlsx]ON!R3C4 because an object with that ID already resides in cell [JPY_Market.xlsx]ON!R3C4</v>
      </c>
      <c r="F3" s="140"/>
    </row>
    <row r="4" spans="1:6" x14ac:dyDescent="0.2">
      <c r="A4" s="79"/>
      <c r="B4" s="142" t="s">
        <v>168</v>
      </c>
      <c r="C4" s="78" t="str">
        <f>Currency&amp;$B4&amp;"_SYNTH"&amp;Tenor&amp;QuoteSuffix</f>
        <v>JPYTOY2_SYNTHON_Quote</v>
      </c>
      <c r="D4" s="80" t="e">
        <f>_xll.qlSimpleQuote(C4,1,RateTickValue,Permanent,Trigger,ObjectOverwrite)</f>
        <v>#NUM!</v>
      </c>
      <c r="E4" s="141" t="str">
        <f ca="1">_xll.ohRangeRetrieveError(D4)</f>
        <v>qlSimpleQuote - Cannot create object with ID 'JPYTOY2_SYNTHON_Quote' in cell [JPY_Market.xlsx]ON!R4C4 because an object with that ID already resides in cell [JPY_Market.xlsx]ON!R4C4</v>
      </c>
      <c r="F4" s="140"/>
    </row>
    <row r="5" spans="1:6" ht="12" thickBot="1" x14ac:dyDescent="0.25">
      <c r="A5" s="11"/>
      <c r="B5" s="10"/>
      <c r="C5" s="10"/>
      <c r="D5" s="10"/>
      <c r="E5" s="10"/>
      <c r="F5" s="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3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157"/>
      <c r="C2" s="158"/>
      <c r="D2" s="157"/>
      <c r="E2" s="157" t="s">
        <v>174</v>
      </c>
      <c r="F2" s="157"/>
      <c r="G2" s="157"/>
      <c r="H2" s="157" t="s">
        <v>173</v>
      </c>
      <c r="I2" s="157" t="s">
        <v>172</v>
      </c>
      <c r="J2" s="156" t="str">
        <f>Currency&amp;"_020_Sw"&amp;$C$3&amp;$D$3&amp;"_Fwd"&amp;$E$3&amp;IF(H3=0,,"_Spr"&amp;$F3&amp;$G3)&amp;".xml"</f>
        <v>JPY_020_SwSB6L_Fwd1w.xml</v>
      </c>
      <c r="K2" s="155" t="str">
        <f>IF(Serialize,_xll.ohObjectSave(K3:K36,SerializationPath&amp;J2,FileOverwrite,Serialize),"---")</f>
        <v>---</v>
      </c>
      <c r="L2" s="153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152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Currency&amp;$C3&amp;$D3&amp;$B3&amp;"_"&amp;"Fwd"&amp;E3&amp;IF(H3=0,,"_Spr"&amp;$F3&amp;$G3)&amp;QuoteSuffix</f>
        <v>JPYSB6L1Y_Fwd1w_Quote</v>
      </c>
      <c r="K3" s="150"/>
      <c r="L3" s="153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152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53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152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53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152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53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152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53" t="str">
        <f>_xll.ohRangeRetrieveError(K7)</f>
        <v/>
      </c>
      <c r="M7" s="12"/>
      <c r="O7" s="45" t="s">
        <v>94</v>
      </c>
      <c r="P7" s="44" t="s">
        <v>161</v>
      </c>
      <c r="Q7" s="44" t="s">
        <v>96</v>
      </c>
      <c r="R7" s="44" t="s">
        <v>171</v>
      </c>
      <c r="S7" s="44"/>
      <c r="T7" s="43"/>
    </row>
    <row r="8" spans="1:20" x14ac:dyDescent="0.2">
      <c r="A8" s="79"/>
      <c r="B8" s="152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53" t="str">
        <f>_xll.ohRangeRetrieveError(K8)</f>
        <v/>
      </c>
      <c r="M8" s="12"/>
    </row>
    <row r="9" spans="1:20" x14ac:dyDescent="0.2">
      <c r="A9" s="79"/>
      <c r="B9" s="152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53" t="str">
        <f>_xll.ohRangeRetrieveError(K9)</f>
        <v/>
      </c>
      <c r="M9" s="12"/>
    </row>
    <row r="10" spans="1:20" x14ac:dyDescent="0.2">
      <c r="A10" s="79"/>
      <c r="B10" s="152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53" t="str">
        <f>_xll.ohRangeRetrieveError(K10)</f>
        <v/>
      </c>
      <c r="M10" s="12"/>
    </row>
    <row r="11" spans="1:20" x14ac:dyDescent="0.2">
      <c r="A11" s="79"/>
      <c r="B11" s="152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53" t="str">
        <f>_xll.ohRangeRetrieveError(K11)</f>
        <v/>
      </c>
      <c r="M11" s="12"/>
    </row>
    <row r="12" spans="1:20" x14ac:dyDescent="0.2">
      <c r="A12" s="79"/>
      <c r="B12" s="152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53" t="str">
        <f>_xll.ohRangeRetrieveError(K12)</f>
        <v/>
      </c>
      <c r="M12" s="12"/>
    </row>
    <row r="13" spans="1:20" x14ac:dyDescent="0.2">
      <c r="A13" s="79"/>
      <c r="B13" s="152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53" t="str">
        <f>_xll.ohRangeRetrieveError(K13)</f>
        <v/>
      </c>
      <c r="M13" s="12"/>
    </row>
    <row r="14" spans="1:20" x14ac:dyDescent="0.2">
      <c r="A14" s="79"/>
      <c r="B14" s="152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53" t="str">
        <f>_xll.ohRangeRetrieveError(K14)</f>
        <v/>
      </c>
      <c r="M14" s="12"/>
    </row>
    <row r="15" spans="1:20" x14ac:dyDescent="0.2">
      <c r="A15" s="79"/>
      <c r="B15" s="152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53" t="str">
        <f>_xll.ohRangeRetrieveError(K15)</f>
        <v/>
      </c>
      <c r="M15" s="12"/>
    </row>
    <row r="16" spans="1:20" x14ac:dyDescent="0.2">
      <c r="A16" s="79"/>
      <c r="B16" s="152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53" t="str">
        <f>_xll.ohRangeRetrieveError(K16)</f>
        <v/>
      </c>
      <c r="M16" s="12"/>
    </row>
    <row r="17" spans="1:13" x14ac:dyDescent="0.2">
      <c r="A17" s="79"/>
      <c r="B17" s="152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53" t="str">
        <f>_xll.ohRangeRetrieveError(K17)</f>
        <v/>
      </c>
      <c r="M17" s="12"/>
    </row>
    <row r="18" spans="1:13" x14ac:dyDescent="0.2">
      <c r="A18" s="79"/>
      <c r="B18" s="152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53" t="str">
        <f>_xll.ohRangeRetrieveError(K18)</f>
        <v/>
      </c>
      <c r="M18" s="12"/>
    </row>
    <row r="19" spans="1:13" x14ac:dyDescent="0.2">
      <c r="A19" s="79"/>
      <c r="B19" s="152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53" t="str">
        <f>_xll.ohRangeRetrieveError(K19)</f>
        <v/>
      </c>
      <c r="M19" s="12"/>
    </row>
    <row r="20" spans="1:13" x14ac:dyDescent="0.2">
      <c r="A20" s="79"/>
      <c r="B20" s="152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53" t="str">
        <f>_xll.ohRangeRetrieveError(K20)</f>
        <v/>
      </c>
      <c r="M20" s="12"/>
    </row>
    <row r="21" spans="1:13" x14ac:dyDescent="0.2">
      <c r="A21" s="79"/>
      <c r="B21" s="152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53" t="str">
        <f>_xll.ohRangeRetrieveError(K21)</f>
        <v/>
      </c>
      <c r="M21" s="12"/>
    </row>
    <row r="22" spans="1:13" x14ac:dyDescent="0.2">
      <c r="A22" s="79"/>
      <c r="B22" s="152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53" t="str">
        <f>_xll.ohRangeRetrieveError(K22)</f>
        <v/>
      </c>
      <c r="M22" s="12"/>
    </row>
    <row r="23" spans="1:13" x14ac:dyDescent="0.2">
      <c r="A23" s="79"/>
      <c r="B23" s="152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53" t="str">
        <f>_xll.ohRangeRetrieveError(K23)</f>
        <v/>
      </c>
      <c r="M23" s="12"/>
    </row>
    <row r="24" spans="1:13" x14ac:dyDescent="0.2">
      <c r="A24" s="79"/>
      <c r="B24" s="152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53" t="str">
        <f>_xll.ohRangeRetrieveError(K24)</f>
        <v/>
      </c>
      <c r="M24" s="12"/>
    </row>
    <row r="25" spans="1:13" x14ac:dyDescent="0.2">
      <c r="A25" s="79"/>
      <c r="B25" s="152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53" t="str">
        <f>_xll.ohRangeRetrieveError(K25)</f>
        <v/>
      </c>
      <c r="M25" s="12"/>
    </row>
    <row r="26" spans="1:13" x14ac:dyDescent="0.2">
      <c r="A26" s="79"/>
      <c r="B26" s="152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53" t="str">
        <f>_xll.ohRangeRetrieveError(K26)</f>
        <v/>
      </c>
      <c r="M26" s="12"/>
    </row>
    <row r="27" spans="1:13" x14ac:dyDescent="0.2">
      <c r="A27" s="79"/>
      <c r="B27" s="152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53" t="str">
        <f>_xll.ohRangeRetrieveError(K27)</f>
        <v/>
      </c>
      <c r="M27" s="12"/>
    </row>
    <row r="28" spans="1:13" x14ac:dyDescent="0.2">
      <c r="A28" s="79"/>
      <c r="B28" s="152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53" t="str">
        <f>_xll.ohRangeRetrieveError(K28)</f>
        <v/>
      </c>
      <c r="M28" s="12"/>
    </row>
    <row r="29" spans="1:13" x14ac:dyDescent="0.2">
      <c r="A29" s="79"/>
      <c r="B29" s="152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53" t="str">
        <f>_xll.ohRangeRetrieveError(K29)</f>
        <v/>
      </c>
      <c r="M29" s="12"/>
    </row>
    <row r="30" spans="1:13" x14ac:dyDescent="0.2">
      <c r="A30" s="79"/>
      <c r="B30" s="152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53" t="str">
        <f>_xll.ohRangeRetrieveError(K30)</f>
        <v/>
      </c>
      <c r="M30" s="12"/>
    </row>
    <row r="31" spans="1:13" x14ac:dyDescent="0.2">
      <c r="A31" s="79"/>
      <c r="B31" s="152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53" t="str">
        <f>_xll.ohRangeRetrieveError(K31)</f>
        <v/>
      </c>
      <c r="M31" s="12"/>
    </row>
    <row r="32" spans="1:13" x14ac:dyDescent="0.2">
      <c r="A32" s="79"/>
      <c r="B32" s="152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53" t="str">
        <f>_xll.ohRangeRetrieveError(K32)</f>
        <v/>
      </c>
      <c r="M32" s="12"/>
    </row>
    <row r="33" spans="1:13" x14ac:dyDescent="0.2">
      <c r="A33" s="79"/>
      <c r="B33" s="152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53" t="str">
        <f>_xll.ohRangeRetrieveError(K33)</f>
        <v/>
      </c>
      <c r="M33" s="12"/>
    </row>
    <row r="34" spans="1:13" x14ac:dyDescent="0.2">
      <c r="A34" s="79"/>
      <c r="B34" s="152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53" t="str">
        <f>_xll.ohRangeRetrieveError(K34)</f>
        <v/>
      </c>
      <c r="M34" s="12"/>
    </row>
    <row r="35" spans="1:13" x14ac:dyDescent="0.2">
      <c r="A35" s="79"/>
      <c r="B35" s="152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53" t="str">
        <f>_xll.ohRangeRetrieveError(K35)</f>
        <v/>
      </c>
      <c r="M35" s="12"/>
    </row>
    <row r="36" spans="1:13" x14ac:dyDescent="0.2">
      <c r="A36" s="79"/>
      <c r="B36" s="152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37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55"/>
      <c r="C2" s="55"/>
      <c r="D2" s="55"/>
      <c r="E2" s="55" t="s">
        <v>174</v>
      </c>
      <c r="F2" s="55"/>
      <c r="G2" s="55"/>
      <c r="H2" s="55" t="s">
        <v>173</v>
      </c>
      <c r="I2" s="55" t="s">
        <v>172</v>
      </c>
      <c r="J2" s="156" t="str">
        <f>Currency&amp;"_020_Sw"&amp;$C$3&amp;$D$3&amp;"_"&amp;"Fwd"&amp;$E$3&amp;IF(H3=0,,"_Spr"&amp;$F3&amp;$G3)&amp;".xml"</f>
        <v>JPY_020_SwSB6L_Fwd1w.xml</v>
      </c>
      <c r="K2" s="70" t="str">
        <f>IF(Serialize,_xll.ohObjectSave(K3:K36,SerializationPath&amp;J2,FileOverwrite,Serialize),"---")</f>
        <v>---</v>
      </c>
      <c r="L2" s="37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41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Currency&amp;$C3&amp;$D3&amp;$B3&amp;"_"&amp;"Fwd"&amp;E3&amp;IF(H3=0,,"_S"&amp;$F3&amp;$G3)&amp;QuoteSuffix</f>
        <v>JPYSB6L1Y_Fwd1w_Quote</v>
      </c>
      <c r="K3" s="150"/>
      <c r="L3" s="160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41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60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41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60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41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60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41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60" t="str">
        <f>_xll.ohRangeRetrieveError(K7)</f>
        <v/>
      </c>
      <c r="M7" s="12"/>
      <c r="O7" s="45" t="s">
        <v>94</v>
      </c>
      <c r="P7" s="44" t="s">
        <v>161</v>
      </c>
      <c r="Q7" s="161" t="s">
        <v>97</v>
      </c>
      <c r="R7" s="44" t="s">
        <v>171</v>
      </c>
      <c r="S7" s="44"/>
      <c r="T7" s="43"/>
    </row>
    <row r="8" spans="1:20" x14ac:dyDescent="0.2">
      <c r="A8" s="79"/>
      <c r="B8" s="41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60" t="str">
        <f>_xll.ohRangeRetrieveError(K8)</f>
        <v/>
      </c>
      <c r="M8" s="12"/>
    </row>
    <row r="9" spans="1:20" x14ac:dyDescent="0.2">
      <c r="A9" s="79"/>
      <c r="B9" s="41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60" t="str">
        <f>_xll.ohRangeRetrieveError(K9)</f>
        <v/>
      </c>
      <c r="M9" s="12"/>
    </row>
    <row r="10" spans="1:20" x14ac:dyDescent="0.2">
      <c r="A10" s="79"/>
      <c r="B10" s="41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60" t="str">
        <f>_xll.ohRangeRetrieveError(K10)</f>
        <v/>
      </c>
      <c r="M10" s="12"/>
    </row>
    <row r="11" spans="1:20" x14ac:dyDescent="0.2">
      <c r="A11" s="79"/>
      <c r="B11" s="41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60" t="str">
        <f>_xll.ohRangeRetrieveError(K11)</f>
        <v/>
      </c>
      <c r="M11" s="12"/>
    </row>
    <row r="12" spans="1:20" x14ac:dyDescent="0.2">
      <c r="A12" s="79"/>
      <c r="B12" s="41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60" t="str">
        <f>_xll.ohRangeRetrieveError(K12)</f>
        <v/>
      </c>
      <c r="M12" s="12"/>
    </row>
    <row r="13" spans="1:20" x14ac:dyDescent="0.2">
      <c r="A13" s="79"/>
      <c r="B13" s="41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60" t="str">
        <f>_xll.ohRangeRetrieveError(K13)</f>
        <v/>
      </c>
      <c r="M13" s="12"/>
    </row>
    <row r="14" spans="1:20" x14ac:dyDescent="0.2">
      <c r="A14" s="79"/>
      <c r="B14" s="41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60" t="str">
        <f>_xll.ohRangeRetrieveError(K14)</f>
        <v/>
      </c>
      <c r="M14" s="12"/>
    </row>
    <row r="15" spans="1:20" x14ac:dyDescent="0.2">
      <c r="A15" s="79"/>
      <c r="B15" s="41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60" t="str">
        <f>_xll.ohRangeRetrieveError(K15)</f>
        <v/>
      </c>
      <c r="M15" s="12"/>
    </row>
    <row r="16" spans="1:20" x14ac:dyDescent="0.2">
      <c r="A16" s="79"/>
      <c r="B16" s="41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60" t="str">
        <f>_xll.ohRangeRetrieveError(K16)</f>
        <v/>
      </c>
      <c r="M16" s="12"/>
    </row>
    <row r="17" spans="1:13" x14ac:dyDescent="0.2">
      <c r="A17" s="79"/>
      <c r="B17" s="41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60" t="str">
        <f>_xll.ohRangeRetrieveError(K17)</f>
        <v/>
      </c>
      <c r="M17" s="12"/>
    </row>
    <row r="18" spans="1:13" x14ac:dyDescent="0.2">
      <c r="A18" s="79"/>
      <c r="B18" s="41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60" t="str">
        <f>_xll.ohRangeRetrieveError(K18)</f>
        <v/>
      </c>
      <c r="M18" s="12"/>
    </row>
    <row r="19" spans="1:13" x14ac:dyDescent="0.2">
      <c r="A19" s="79"/>
      <c r="B19" s="41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60" t="str">
        <f>_xll.ohRangeRetrieveError(K19)</f>
        <v/>
      </c>
      <c r="M19" s="12"/>
    </row>
    <row r="20" spans="1:13" x14ac:dyDescent="0.2">
      <c r="A20" s="79"/>
      <c r="B20" s="41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60" t="str">
        <f>_xll.ohRangeRetrieveError(K20)</f>
        <v/>
      </c>
      <c r="M20" s="12"/>
    </row>
    <row r="21" spans="1:13" x14ac:dyDescent="0.2">
      <c r="A21" s="79"/>
      <c r="B21" s="41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60" t="str">
        <f>_xll.ohRangeRetrieveError(K21)</f>
        <v/>
      </c>
      <c r="M21" s="12"/>
    </row>
    <row r="22" spans="1:13" x14ac:dyDescent="0.2">
      <c r="A22" s="79"/>
      <c r="B22" s="41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60" t="str">
        <f>_xll.ohRangeRetrieveError(K22)</f>
        <v/>
      </c>
      <c r="M22" s="12"/>
    </row>
    <row r="23" spans="1:13" x14ac:dyDescent="0.2">
      <c r="A23" s="79"/>
      <c r="B23" s="41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60" t="str">
        <f>_xll.ohRangeRetrieveError(K23)</f>
        <v/>
      </c>
      <c r="M23" s="12"/>
    </row>
    <row r="24" spans="1:13" x14ac:dyDescent="0.2">
      <c r="A24" s="79"/>
      <c r="B24" s="41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60" t="str">
        <f>_xll.ohRangeRetrieveError(K24)</f>
        <v/>
      </c>
      <c r="M24" s="12"/>
    </row>
    <row r="25" spans="1:13" x14ac:dyDescent="0.2">
      <c r="A25" s="79"/>
      <c r="B25" s="41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60" t="str">
        <f>_xll.ohRangeRetrieveError(K25)</f>
        <v/>
      </c>
      <c r="M25" s="12"/>
    </row>
    <row r="26" spans="1:13" x14ac:dyDescent="0.2">
      <c r="A26" s="79"/>
      <c r="B26" s="41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60" t="str">
        <f>_xll.ohRangeRetrieveError(K26)</f>
        <v/>
      </c>
      <c r="M26" s="12"/>
    </row>
    <row r="27" spans="1:13" x14ac:dyDescent="0.2">
      <c r="A27" s="79"/>
      <c r="B27" s="41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60" t="str">
        <f>_xll.ohRangeRetrieveError(K27)</f>
        <v/>
      </c>
      <c r="M27" s="12"/>
    </row>
    <row r="28" spans="1:13" x14ac:dyDescent="0.2">
      <c r="A28" s="79"/>
      <c r="B28" s="41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60" t="str">
        <f>_xll.ohRangeRetrieveError(K28)</f>
        <v/>
      </c>
      <c r="M28" s="12"/>
    </row>
    <row r="29" spans="1:13" x14ac:dyDescent="0.2">
      <c r="A29" s="79"/>
      <c r="B29" s="41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60" t="str">
        <f>_xll.ohRangeRetrieveError(K29)</f>
        <v/>
      </c>
      <c r="M29" s="12"/>
    </row>
    <row r="30" spans="1:13" x14ac:dyDescent="0.2">
      <c r="A30" s="79"/>
      <c r="B30" s="41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60" t="str">
        <f>_xll.ohRangeRetrieveError(K30)</f>
        <v/>
      </c>
      <c r="M30" s="12"/>
    </row>
    <row r="31" spans="1:13" x14ac:dyDescent="0.2">
      <c r="A31" s="79"/>
      <c r="B31" s="41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60" t="str">
        <f>_xll.ohRangeRetrieveError(K31)</f>
        <v/>
      </c>
      <c r="M31" s="12"/>
    </row>
    <row r="32" spans="1:13" x14ac:dyDescent="0.2">
      <c r="A32" s="79"/>
      <c r="B32" s="41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60" t="str">
        <f>_xll.ohRangeRetrieveError(K32)</f>
        <v/>
      </c>
      <c r="M32" s="12"/>
    </row>
    <row r="33" spans="1:13" x14ac:dyDescent="0.2">
      <c r="A33" s="79"/>
      <c r="B33" s="41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60" t="str">
        <f>_xll.ohRangeRetrieveError(K33)</f>
        <v/>
      </c>
      <c r="M33" s="12"/>
    </row>
    <row r="34" spans="1:13" x14ac:dyDescent="0.2">
      <c r="A34" s="79"/>
      <c r="B34" s="41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60" t="str">
        <f>_xll.ohRangeRetrieveError(K34)</f>
        <v/>
      </c>
      <c r="M34" s="12"/>
    </row>
    <row r="35" spans="1:13" x14ac:dyDescent="0.2">
      <c r="A35" s="79"/>
      <c r="B35" s="41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60" t="str">
        <f>_xll.ohRangeRetrieveError(K35)</f>
        <v/>
      </c>
      <c r="M35" s="12"/>
    </row>
    <row r="36" spans="1:13" x14ac:dyDescent="0.2">
      <c r="A36" s="79"/>
      <c r="B36" s="41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160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111</vt:i4>
      </vt:variant>
    </vt:vector>
  </HeadingPairs>
  <TitlesOfParts>
    <vt:vector size="132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2015-01-30T10:14:52Z</dcterms:modified>
</cp:coreProperties>
</file>