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840" yWindow="165" windowWidth="19110" windowHeight="12075" tabRatio="397" activeTab="3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H50" i="5" l="1"/>
  <c r="H49" i="5"/>
  <c r="H48" i="5"/>
  <c r="H47" i="5"/>
  <c r="H46" i="5"/>
  <c r="H45" i="5"/>
  <c r="H44" i="5"/>
  <c r="H43" i="5"/>
  <c r="H70" i="5" l="1"/>
  <c r="I70" i="5" s="1"/>
  <c r="H69" i="5"/>
  <c r="I69" i="5" s="1"/>
  <c r="H68" i="5"/>
  <c r="I68" i="5" s="1"/>
  <c r="H67" i="5"/>
  <c r="I67" i="5" s="1"/>
  <c r="I66" i="5"/>
  <c r="H66" i="5"/>
  <c r="H65" i="5"/>
  <c r="I65" i="5" s="1"/>
  <c r="H64" i="5"/>
  <c r="I64" i="5" s="1"/>
  <c r="H63" i="5"/>
  <c r="I63" i="5" s="1"/>
  <c r="H62" i="5"/>
  <c r="I62" i="5" s="1"/>
  <c r="H61" i="5"/>
  <c r="I61" i="5" s="1"/>
  <c r="H60" i="5"/>
  <c r="I60" i="5" s="1"/>
  <c r="H59" i="5"/>
  <c r="I59" i="5" s="1"/>
  <c r="I58" i="5"/>
  <c r="H58" i="5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H51" i="5"/>
  <c r="I51" i="5" s="1"/>
  <c r="I50" i="5"/>
  <c r="I49" i="5"/>
  <c r="I48" i="5"/>
  <c r="I47" i="5"/>
  <c r="I46" i="5"/>
  <c r="I45" i="5"/>
  <c r="I44" i="5"/>
  <c r="I43" i="5"/>
  <c r="E2" i="4" l="1"/>
  <c r="D2" i="4"/>
  <c r="C2" i="4"/>
  <c r="B2" i="4"/>
  <c r="D5" i="2"/>
  <c r="A5" i="1" l="1"/>
  <c r="A5" i="5"/>
  <c r="A6" i="1"/>
  <c r="A6" i="5"/>
  <c r="A7" i="1"/>
  <c r="A7" i="5"/>
  <c r="A8" i="1"/>
  <c r="A8" i="5"/>
  <c r="A9" i="1"/>
  <c r="A9" i="5"/>
  <c r="A10" i="1"/>
  <c r="A10" i="5"/>
  <c r="A11" i="1"/>
  <c r="A11" i="5"/>
  <c r="A12" i="1"/>
  <c r="A12" i="5"/>
  <c r="G12" i="5"/>
  <c r="A13" i="1"/>
  <c r="A13" i="5"/>
  <c r="G13" i="5"/>
  <c r="A14" i="1"/>
  <c r="A14" i="5"/>
  <c r="A15" i="1"/>
  <c r="A15" i="5"/>
  <c r="A16" i="1"/>
  <c r="A16" i="5"/>
  <c r="A17" i="1"/>
  <c r="A17" i="5"/>
  <c r="A18" i="1"/>
  <c r="A18" i="5"/>
  <c r="G18" i="5"/>
  <c r="A19" i="1"/>
  <c r="A19" i="5"/>
  <c r="G19" i="5"/>
  <c r="A20" i="1"/>
  <c r="A20" i="5"/>
  <c r="G20" i="5"/>
  <c r="A21" i="1"/>
  <c r="A21" i="5"/>
  <c r="G21" i="5"/>
  <c r="A22" i="1"/>
  <c r="A2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1"/>
  <c r="A71" i="5"/>
  <c r="M71" i="5"/>
  <c r="P71" i="5"/>
  <c r="A75" i="1"/>
  <c r="A75" i="5"/>
  <c r="P75" i="5"/>
  <c r="A79" i="1"/>
  <c r="A79" i="5"/>
  <c r="P79" i="5"/>
  <c r="A80" i="1"/>
  <c r="A80" i="5"/>
  <c r="A81" i="1"/>
  <c r="A81" i="5"/>
  <c r="A82" i="1"/>
  <c r="A82" i="5"/>
  <c r="A83" i="1"/>
  <c r="A83" i="5"/>
  <c r="A84" i="1"/>
  <c r="A84" i="5"/>
  <c r="A85" i="1"/>
  <c r="A85" i="5"/>
  <c r="A86" i="1"/>
  <c r="A86" i="5"/>
  <c r="M86" i="5"/>
  <c r="P86" i="5"/>
  <c r="A87" i="1"/>
  <c r="A87" i="5"/>
  <c r="M87" i="5"/>
  <c r="P87" i="5"/>
  <c r="A88" i="1"/>
  <c r="A88" i="5"/>
  <c r="A89" i="1"/>
  <c r="A89" i="5"/>
  <c r="P89" i="5"/>
  <c r="A90" i="1"/>
  <c r="A90" i="5"/>
  <c r="J90" i="5"/>
  <c r="A91" i="1"/>
  <c r="A91" i="5"/>
  <c r="J91" i="5"/>
  <c r="P91" i="5"/>
  <c r="A92" i="1"/>
  <c r="A92" i="5"/>
  <c r="J92" i="5"/>
  <c r="A93" i="1"/>
  <c r="A93" i="5"/>
  <c r="M93" i="5"/>
  <c r="A94" i="1"/>
  <c r="A94" i="5"/>
  <c r="A95" i="1"/>
  <c r="A95" i="5"/>
  <c r="P95" i="5"/>
  <c r="A96" i="1"/>
  <c r="A96" i="5"/>
  <c r="A97" i="1"/>
  <c r="A97" i="5"/>
  <c r="A98" i="1"/>
  <c r="A98" i="5"/>
  <c r="P98" i="5"/>
  <c r="A99" i="1"/>
  <c r="A99" i="5"/>
  <c r="A100" i="1"/>
  <c r="A100" i="5"/>
  <c r="A101" i="1"/>
  <c r="A101" i="5"/>
  <c r="A102" i="1"/>
  <c r="A102" i="5"/>
  <c r="A103" i="1"/>
  <c r="A103" i="5"/>
  <c r="A104" i="1"/>
  <c r="A104" i="5"/>
  <c r="J104" i="5"/>
  <c r="A105" i="1"/>
  <c r="A105" i="5"/>
  <c r="P105" i="5"/>
  <c r="A106" i="1"/>
  <c r="A106" i="5"/>
  <c r="J106" i="5"/>
  <c r="A107" i="1"/>
  <c r="A107" i="5"/>
  <c r="J107" i="5"/>
  <c r="P107" i="5"/>
  <c r="A108" i="1"/>
  <c r="A108" i="5"/>
  <c r="P108" i="5"/>
  <c r="A109" i="1"/>
  <c r="A109" i="5"/>
  <c r="J109" i="5"/>
  <c r="P109" i="5"/>
  <c r="A110" i="1"/>
  <c r="A110" i="5"/>
  <c r="A111" i="1"/>
  <c r="A111" i="5"/>
  <c r="P111" i="5"/>
  <c r="A112" i="1"/>
  <c r="A112" i="5"/>
  <c r="P112" i="5"/>
  <c r="A113" i="1"/>
  <c r="A113" i="5"/>
  <c r="J113" i="5"/>
  <c r="P113" i="5"/>
  <c r="A114" i="1"/>
  <c r="A114" i="5"/>
  <c r="A115" i="1"/>
  <c r="A115" i="5"/>
  <c r="A116" i="1"/>
  <c r="A116" i="5"/>
  <c r="A117" i="1"/>
  <c r="A117" i="5"/>
  <c r="A118" i="1"/>
  <c r="A118" i="5"/>
  <c r="A119" i="1"/>
  <c r="A119" i="5"/>
  <c r="P119" i="5"/>
  <c r="A120" i="1"/>
  <c r="A120" i="5"/>
  <c r="M120" i="5"/>
  <c r="P120" i="5"/>
  <c r="A121" i="1"/>
  <c r="A121" i="5"/>
  <c r="P121" i="5"/>
  <c r="A122" i="1"/>
  <c r="A122" i="5"/>
  <c r="J122" i="5"/>
  <c r="A123" i="1"/>
  <c r="A123" i="5"/>
  <c r="A124" i="1"/>
  <c r="A124" i="5"/>
  <c r="P124" i="5"/>
  <c r="A125" i="1"/>
  <c r="A125" i="5"/>
  <c r="A126" i="1"/>
  <c r="A126" i="5"/>
  <c r="P126" i="5"/>
  <c r="A127" i="1"/>
  <c r="A127" i="5"/>
  <c r="P127" i="5"/>
  <c r="A128" i="1"/>
  <c r="A128" i="5"/>
  <c r="P128" i="5"/>
  <c r="A129" i="1"/>
  <c r="A129" i="5"/>
  <c r="J129" i="5"/>
  <c r="P129" i="5"/>
  <c r="A130" i="1"/>
  <c r="A130" i="5"/>
  <c r="M130" i="5"/>
  <c r="P130" i="5"/>
  <c r="A131" i="1"/>
  <c r="A131" i="5"/>
  <c r="A132" i="1"/>
  <c r="A132" i="5"/>
  <c r="A133" i="1"/>
  <c r="A133" i="5"/>
  <c r="A134" i="1"/>
  <c r="A134" i="5"/>
  <c r="M134" i="5"/>
  <c r="P134" i="5"/>
  <c r="A135" i="1"/>
  <c r="A135" i="5"/>
  <c r="A136" i="1"/>
  <c r="A136" i="5"/>
  <c r="M136" i="5"/>
  <c r="P136" i="5"/>
  <c r="A51" i="5"/>
  <c r="A52" i="5"/>
  <c r="A73" i="1"/>
  <c r="A73" i="5"/>
  <c r="M73" i="5"/>
  <c r="M75" i="5"/>
  <c r="A77" i="1"/>
  <c r="A77" i="5"/>
  <c r="J77" i="5"/>
  <c r="M79" i="5"/>
  <c r="M89" i="5"/>
  <c r="M91" i="5"/>
  <c r="M92" i="5"/>
  <c r="M94" i="5"/>
  <c r="M95" i="5"/>
  <c r="M98" i="5"/>
  <c r="M105" i="5"/>
  <c r="M107" i="5"/>
  <c r="M110" i="5"/>
  <c r="M111" i="5"/>
  <c r="M112" i="5"/>
  <c r="M113" i="5"/>
  <c r="M119" i="5"/>
  <c r="M121" i="5"/>
  <c r="M126" i="5"/>
  <c r="M127" i="5"/>
  <c r="M128" i="5"/>
  <c r="M129" i="5"/>
  <c r="M135" i="5"/>
  <c r="J71" i="5"/>
  <c r="A72" i="1"/>
  <c r="A72" i="5"/>
  <c r="J72" i="5"/>
  <c r="J73" i="5"/>
  <c r="A74" i="1"/>
  <c r="A74" i="5"/>
  <c r="J74" i="5"/>
  <c r="J75" i="5"/>
  <c r="A76" i="1"/>
  <c r="A76" i="5"/>
  <c r="J76" i="5"/>
  <c r="A78" i="1"/>
  <c r="A78" i="5"/>
  <c r="J78" i="5"/>
  <c r="J79" i="5"/>
  <c r="J84" i="5"/>
  <c r="J85" i="5"/>
  <c r="J86" i="5"/>
  <c r="J89" i="5"/>
  <c r="J93" i="5"/>
  <c r="J95" i="5"/>
  <c r="J96" i="5"/>
  <c r="J98" i="5"/>
  <c r="J99" i="5"/>
  <c r="J100" i="5"/>
  <c r="J101" i="5"/>
  <c r="J105" i="5"/>
  <c r="J111" i="5"/>
  <c r="J112" i="5"/>
  <c r="J115" i="5"/>
  <c r="J116" i="5"/>
  <c r="J119" i="5"/>
  <c r="J120" i="5"/>
  <c r="J121" i="5"/>
  <c r="J126" i="5"/>
  <c r="J127" i="5"/>
  <c r="J128" i="5"/>
  <c r="J130" i="5"/>
  <c r="J134" i="5"/>
  <c r="J136" i="5"/>
  <c r="G14" i="5"/>
  <c r="G15" i="5"/>
  <c r="G16" i="5"/>
  <c r="G17" i="5"/>
  <c r="G2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C75" i="5"/>
  <c r="C71" i="5"/>
  <c r="E71" i="5"/>
  <c r="E75" i="5"/>
  <c r="D71" i="5"/>
  <c r="D75" i="5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M118" i="5"/>
  <c r="P118" i="5"/>
  <c r="J118" i="5"/>
  <c r="P125" i="5"/>
  <c r="J125" i="5"/>
  <c r="M125" i="5"/>
  <c r="M102" i="5"/>
  <c r="J102" i="5"/>
  <c r="P102" i="5"/>
  <c r="J103" i="5"/>
  <c r="P103" i="5"/>
  <c r="M103" i="5"/>
  <c r="M104" i="5"/>
  <c r="P104" i="5"/>
  <c r="M117" i="5"/>
  <c r="P117" i="5"/>
  <c r="J117" i="5"/>
  <c r="J81" i="5"/>
  <c r="P81" i="5"/>
  <c r="M81" i="5"/>
  <c r="M109" i="5"/>
  <c r="M133" i="5"/>
  <c r="P133" i="5"/>
  <c r="J133" i="5"/>
  <c r="P114" i="5"/>
  <c r="M114" i="5"/>
  <c r="M88" i="5"/>
  <c r="J88" i="5"/>
  <c r="P88" i="5"/>
  <c r="J123" i="5"/>
  <c r="M123" i="5"/>
  <c r="P123" i="5"/>
  <c r="P96" i="5"/>
  <c r="M96" i="5"/>
  <c r="J114" i="5"/>
  <c r="J124" i="5"/>
  <c r="M124" i="5"/>
  <c r="J82" i="5"/>
  <c r="P82" i="5"/>
  <c r="M82" i="5"/>
  <c r="M77" i="5"/>
  <c r="P80" i="5"/>
  <c r="J80" i="5"/>
  <c r="M80" i="5"/>
  <c r="J87" i="5"/>
  <c r="J97" i="5"/>
  <c r="P97" i="5"/>
  <c r="M97" i="5"/>
  <c r="P94" i="5"/>
  <c r="J94" i="5"/>
  <c r="P135" i="5"/>
  <c r="J135" i="5"/>
  <c r="P110" i="5"/>
  <c r="J110" i="5"/>
  <c r="P93" i="5"/>
  <c r="M132" i="5"/>
  <c r="P132" i="5"/>
  <c r="J132" i="5"/>
  <c r="M116" i="5"/>
  <c r="P116" i="5"/>
  <c r="P131" i="5"/>
  <c r="M131" i="5"/>
  <c r="P115" i="5"/>
  <c r="M115" i="5"/>
  <c r="J108" i="5"/>
  <c r="M108" i="5"/>
  <c r="M100" i="5"/>
  <c r="P100" i="5"/>
  <c r="P99" i="5"/>
  <c r="M99" i="5"/>
  <c r="P83" i="5"/>
  <c r="M83" i="5"/>
  <c r="J83" i="5"/>
  <c r="J131" i="5"/>
  <c r="M101" i="5"/>
  <c r="P101" i="5"/>
  <c r="P92" i="5"/>
  <c r="M85" i="5"/>
  <c r="P85" i="5"/>
  <c r="M84" i="5"/>
  <c r="P84" i="5"/>
  <c r="M122" i="5"/>
  <c r="M106" i="5"/>
  <c r="M90" i="5"/>
  <c r="P122" i="5"/>
  <c r="P106" i="5"/>
  <c r="P90" i="5"/>
  <c r="D6" i="2"/>
  <c r="J4" i="5"/>
  <c r="G4" i="5"/>
  <c r="P4" i="5"/>
  <c r="M4" i="5"/>
  <c r="D12" i="2"/>
  <c r="B18" i="4"/>
  <c r="E12" i="4"/>
  <c r="A31" i="4" a="1"/>
  <c r="D13" i="4"/>
  <c r="D10" i="4"/>
  <c r="B12" i="4"/>
  <c r="E8" i="4"/>
  <c r="E17" i="4"/>
  <c r="B14" i="4"/>
  <c r="B11" i="4"/>
  <c r="E10" i="4"/>
  <c r="E13" i="4"/>
  <c r="B1" i="2"/>
  <c r="E7" i="4"/>
  <c r="D8" i="4"/>
  <c r="B20" i="4"/>
  <c r="E18" i="4"/>
  <c r="E14" i="4"/>
  <c r="E15" i="4"/>
  <c r="B8" i="4"/>
  <c r="B10" i="4"/>
  <c r="B22" i="4"/>
  <c r="E9" i="4"/>
  <c r="C8" i="4"/>
  <c r="D7" i="4"/>
  <c r="B9" i="4"/>
  <c r="D15" i="2"/>
  <c r="B17" i="4"/>
  <c r="C10" i="4"/>
  <c r="C13" i="4"/>
  <c r="D15" i="4"/>
  <c r="B19" i="4"/>
  <c r="E21" i="4"/>
  <c r="C11" i="4"/>
  <c r="B16" i="4"/>
  <c r="C12" i="4"/>
  <c r="B15" i="4"/>
  <c r="C7" i="4"/>
  <c r="D16" i="4"/>
  <c r="D11" i="4"/>
  <c r="E20" i="4"/>
  <c r="E22" i="4"/>
  <c r="D12" i="4"/>
  <c r="E19" i="4"/>
  <c r="C9" i="4"/>
  <c r="D9" i="4"/>
  <c r="D13" i="2"/>
  <c r="E11" i="4"/>
  <c r="B13" i="4"/>
  <c r="B21" i="4"/>
  <c r="D14" i="4"/>
  <c r="B7" i="4"/>
  <c r="E16" i="4"/>
  <c r="K51" i="4"/>
  <c r="K53" i="4"/>
  <c r="K61" i="4"/>
  <c r="K57" i="4"/>
  <c r="K55" i="4"/>
  <c r="K64" i="4"/>
  <c r="K70" i="4"/>
  <c r="K65" i="4"/>
  <c r="K63" i="4"/>
  <c r="K56" i="4"/>
  <c r="K68" i="4"/>
  <c r="K60" i="4"/>
  <c r="K58" i="4"/>
  <c r="K69" i="4"/>
  <c r="K67" i="4"/>
  <c r="K66" i="4"/>
  <c r="K59" i="4"/>
  <c r="K62" i="4"/>
  <c r="K54" i="4"/>
  <c r="K52" i="4"/>
  <c r="J53" i="5" l="1"/>
  <c r="J56" i="5"/>
  <c r="J6" i="5"/>
  <c r="J5" i="5"/>
  <c r="J12" i="5"/>
  <c r="J58" i="5"/>
  <c r="J9" i="5"/>
  <c r="J10" i="5"/>
  <c r="J7" i="5"/>
  <c r="C4" i="5"/>
  <c r="J52" i="5"/>
  <c r="J13" i="5"/>
  <c r="J54" i="5"/>
  <c r="J8" i="5"/>
  <c r="J55" i="5"/>
  <c r="J11" i="5"/>
  <c r="J57" i="5"/>
  <c r="J51" i="5"/>
  <c r="G81" i="5"/>
  <c r="G78" i="5"/>
  <c r="G110" i="5"/>
  <c r="G95" i="5"/>
  <c r="G86" i="5"/>
  <c r="G8" i="5"/>
  <c r="G98" i="5"/>
  <c r="G117" i="5"/>
  <c r="G74" i="5"/>
  <c r="G132" i="5"/>
  <c r="G84" i="5"/>
  <c r="G97" i="5"/>
  <c r="G101" i="5"/>
  <c r="G85" i="5"/>
  <c r="G99" i="5"/>
  <c r="G94" i="5"/>
  <c r="G79" i="5"/>
  <c r="G76" i="5"/>
  <c r="G7" i="5"/>
  <c r="G9" i="5"/>
  <c r="G89" i="5"/>
  <c r="G73" i="5"/>
  <c r="G127" i="5"/>
  <c r="G115" i="5"/>
  <c r="G103" i="5"/>
  <c r="G112" i="5"/>
  <c r="G119" i="5"/>
  <c r="G77" i="5"/>
  <c r="G134" i="5"/>
  <c r="G5" i="5"/>
  <c r="G126" i="5"/>
  <c r="G113" i="5"/>
  <c r="G122" i="5"/>
  <c r="G111" i="5"/>
  <c r="G100" i="5"/>
  <c r="G75" i="5"/>
  <c r="G129" i="5"/>
  <c r="G105" i="5"/>
  <c r="G71" i="5"/>
  <c r="G80" i="5"/>
  <c r="G109" i="5"/>
  <c r="G133" i="5"/>
  <c r="G91" i="5"/>
  <c r="G136" i="5"/>
  <c r="G83" i="5"/>
  <c r="B4" i="5"/>
  <c r="G10" i="5"/>
  <c r="G6" i="5"/>
  <c r="G102" i="5"/>
  <c r="G92" i="5"/>
  <c r="G106" i="5"/>
  <c r="G93" i="5"/>
  <c r="G125" i="5"/>
  <c r="G82" i="5"/>
  <c r="G123" i="5"/>
  <c r="G120" i="5"/>
  <c r="G116" i="5"/>
  <c r="G11" i="5"/>
  <c r="G87" i="5"/>
  <c r="G131" i="5"/>
  <c r="G114" i="5"/>
  <c r="G104" i="5"/>
  <c r="G72" i="5"/>
  <c r="G118" i="5"/>
  <c r="G130" i="5"/>
  <c r="G124" i="5"/>
  <c r="G107" i="5"/>
  <c r="G121" i="5"/>
  <c r="G96" i="5"/>
  <c r="G88" i="5"/>
  <c r="G128" i="5"/>
  <c r="G135" i="5"/>
  <c r="G108" i="5"/>
  <c r="G90" i="5"/>
  <c r="M8" i="5"/>
  <c r="M61" i="5"/>
  <c r="M65" i="5"/>
  <c r="M56" i="5"/>
  <c r="M62" i="5"/>
  <c r="M52" i="5"/>
  <c r="M11" i="5"/>
  <c r="M69" i="5"/>
  <c r="M12" i="5"/>
  <c r="M6" i="5"/>
  <c r="M70" i="5"/>
  <c r="M55" i="5"/>
  <c r="M9" i="5"/>
  <c r="M51" i="5"/>
  <c r="M57" i="5"/>
  <c r="M63" i="5"/>
  <c r="M13" i="5"/>
  <c r="M14" i="5"/>
  <c r="M53" i="5"/>
  <c r="M10" i="5"/>
  <c r="M64" i="5"/>
  <c r="M16" i="5"/>
  <c r="M67" i="5"/>
  <c r="M58" i="5"/>
  <c r="M15" i="5"/>
  <c r="M60" i="5"/>
  <c r="M68" i="5"/>
  <c r="D4" i="5"/>
  <c r="M5" i="5"/>
  <c r="M66" i="5"/>
  <c r="M54" i="5"/>
  <c r="M7" i="5"/>
  <c r="M59" i="5"/>
  <c r="P16" i="5"/>
  <c r="P63" i="5"/>
  <c r="P60" i="5"/>
  <c r="P59" i="5"/>
  <c r="P54" i="5"/>
  <c r="P11" i="5"/>
  <c r="P9" i="5"/>
  <c r="P17" i="5"/>
  <c r="P65" i="5"/>
  <c r="P70" i="5"/>
  <c r="E4" i="5"/>
  <c r="P15" i="5"/>
  <c r="P13" i="5"/>
  <c r="P12" i="5"/>
  <c r="P66" i="5"/>
  <c r="P21" i="5"/>
  <c r="P53" i="5"/>
  <c r="P67" i="5"/>
  <c r="P55" i="5"/>
  <c r="P10" i="5"/>
  <c r="P61" i="5"/>
  <c r="P7" i="5"/>
  <c r="P69" i="5"/>
  <c r="P6" i="5"/>
  <c r="P56" i="5"/>
  <c r="P22" i="5"/>
  <c r="P8" i="5"/>
  <c r="P20" i="5"/>
  <c r="P68" i="5"/>
  <c r="P18" i="5"/>
  <c r="P57" i="5"/>
  <c r="P19" i="5"/>
  <c r="P64" i="5"/>
  <c r="P58" i="5"/>
  <c r="P14" i="5"/>
  <c r="P5" i="5"/>
  <c r="P62" i="5"/>
  <c r="E4" i="4"/>
  <c r="C4" i="4"/>
  <c r="A49" i="4"/>
  <c r="A45" i="4"/>
  <c r="A37" i="4"/>
  <c r="A48" i="4"/>
  <c r="A40" i="4"/>
  <c r="A42" i="4"/>
  <c r="A32" i="4"/>
  <c r="A43" i="4"/>
  <c r="A38" i="4"/>
  <c r="A39" i="4"/>
  <c r="A47" i="4"/>
  <c r="A31" i="4"/>
  <c r="A50" i="4"/>
  <c r="A46" i="4"/>
  <c r="A41" i="4"/>
  <c r="A44" i="4"/>
  <c r="A35" i="4"/>
  <c r="A36" i="4"/>
  <c r="A33" i="4"/>
  <c r="A34" i="4"/>
  <c r="B4" i="4"/>
  <c r="O51" i="4"/>
  <c r="D4" i="4"/>
  <c r="N52" i="4"/>
  <c r="C84" i="4"/>
  <c r="N40" i="4"/>
  <c r="D86" i="4"/>
  <c r="E85" i="4"/>
  <c r="C120" i="4"/>
  <c r="E97" i="4"/>
  <c r="B72" i="4"/>
  <c r="D71" i="4"/>
  <c r="N62" i="4"/>
  <c r="D113" i="4"/>
  <c r="N61" i="4"/>
  <c r="C75" i="4"/>
  <c r="B80" i="4"/>
  <c r="E120" i="4"/>
  <c r="B119" i="4"/>
  <c r="B95" i="4"/>
  <c r="E100" i="4"/>
  <c r="C86" i="4"/>
  <c r="C130" i="4"/>
  <c r="E89" i="4"/>
  <c r="E110" i="4"/>
  <c r="C95" i="4"/>
  <c r="E90" i="4"/>
  <c r="N54" i="4"/>
  <c r="C119" i="4"/>
  <c r="E130" i="4"/>
  <c r="B132" i="4"/>
  <c r="B89" i="4"/>
  <c r="N67" i="4"/>
  <c r="C76" i="4"/>
  <c r="D104" i="4"/>
  <c r="C124" i="4"/>
  <c r="B74" i="4"/>
  <c r="B112" i="4"/>
  <c r="E132" i="4"/>
  <c r="N35" i="4"/>
  <c r="N55" i="4"/>
  <c r="B71" i="4"/>
  <c r="D105" i="4"/>
  <c r="C109" i="4"/>
  <c r="D118" i="4"/>
  <c r="C127" i="4"/>
  <c r="C106" i="4"/>
  <c r="D116" i="4"/>
  <c r="C78" i="4"/>
  <c r="B83" i="4"/>
  <c r="B136" i="4"/>
  <c r="D83" i="4"/>
  <c r="B99" i="4"/>
  <c r="E128" i="4"/>
  <c r="B101" i="4"/>
  <c r="E115" i="4"/>
  <c r="B130" i="4"/>
  <c r="E105" i="4"/>
  <c r="B90" i="4"/>
  <c r="E82" i="4"/>
  <c r="D122" i="4"/>
  <c r="D121" i="4"/>
  <c r="N47" i="4"/>
  <c r="D75" i="4"/>
  <c r="B124" i="4"/>
  <c r="N31" i="4"/>
  <c r="B79" i="4"/>
  <c r="D80" i="4"/>
  <c r="B110" i="4"/>
  <c r="A24" i="4"/>
  <c r="C115" i="4"/>
  <c r="N60" i="4"/>
  <c r="C101" i="4"/>
  <c r="B81" i="4"/>
  <c r="C96" i="4"/>
  <c r="B102" i="4"/>
  <c r="N49" i="4"/>
  <c r="E131" i="4"/>
  <c r="E133" i="4"/>
  <c r="B106" i="4"/>
  <c r="E117" i="4"/>
  <c r="D127" i="4"/>
  <c r="B121" i="4"/>
  <c r="E106" i="4"/>
  <c r="B109" i="4"/>
  <c r="D99" i="4"/>
  <c r="B115" i="4"/>
  <c r="E113" i="4"/>
  <c r="C91" i="4"/>
  <c r="D87" i="4"/>
  <c r="C77" i="4"/>
  <c r="B128" i="4"/>
  <c r="D129" i="4"/>
  <c r="N65" i="4"/>
  <c r="E109" i="4"/>
  <c r="C112" i="4"/>
  <c r="E99" i="4"/>
  <c r="B114" i="4"/>
  <c r="E96" i="4"/>
  <c r="N43" i="4"/>
  <c r="N51" i="4"/>
  <c r="B97" i="4"/>
  <c r="E75" i="4"/>
  <c r="C129" i="4"/>
  <c r="B111" i="4"/>
  <c r="C123" i="4"/>
  <c r="C110" i="4"/>
  <c r="C105" i="4"/>
  <c r="E121" i="4"/>
  <c r="D98" i="4"/>
  <c r="N34" i="4"/>
  <c r="E80" i="4"/>
  <c r="E83" i="4"/>
  <c r="N39" i="4"/>
  <c r="D89" i="4"/>
  <c r="D90" i="4"/>
  <c r="E114" i="4"/>
  <c r="C80" i="4"/>
  <c r="E94" i="4"/>
  <c r="C82" i="4"/>
  <c r="C134" i="4"/>
  <c r="B120" i="4"/>
  <c r="E86" i="4"/>
  <c r="E118" i="4"/>
  <c r="N56" i="4"/>
  <c r="C93" i="4"/>
  <c r="C98" i="4"/>
  <c r="V80" i="1"/>
  <c r="B77" i="4"/>
  <c r="C99" i="4"/>
  <c r="E98" i="4"/>
  <c r="E119" i="4"/>
  <c r="C116" i="4"/>
  <c r="E108" i="4"/>
  <c r="N64" i="4"/>
  <c r="D102" i="4"/>
  <c r="E135" i="4"/>
  <c r="D117" i="4"/>
  <c r="D133" i="4"/>
  <c r="E136" i="4"/>
  <c r="E104" i="4"/>
  <c r="N36" i="4"/>
  <c r="C79" i="4"/>
  <c r="E124" i="4"/>
  <c r="E79" i="4"/>
  <c r="N37" i="4"/>
  <c r="B82" i="4"/>
  <c r="E122" i="4"/>
  <c r="B129" i="4"/>
  <c r="D82" i="4"/>
  <c r="C73" i="4"/>
  <c r="C88" i="4"/>
  <c r="B88" i="4"/>
  <c r="D100" i="4"/>
  <c r="N32" i="4"/>
  <c r="D84" i="4"/>
  <c r="C74" i="4"/>
  <c r="B127" i="4"/>
  <c r="B135" i="4"/>
  <c r="B84" i="4"/>
  <c r="D92" i="4"/>
  <c r="N66" i="4"/>
  <c r="N45" i="4"/>
  <c r="E84" i="4"/>
  <c r="C126" i="4"/>
  <c r="B105" i="4"/>
  <c r="C132" i="4"/>
  <c r="N46" i="4"/>
  <c r="E87" i="4"/>
  <c r="B131" i="4"/>
  <c r="D101" i="4"/>
  <c r="E126" i="4"/>
  <c r="D124" i="4"/>
  <c r="N70" i="4"/>
  <c r="N69" i="4"/>
  <c r="B126" i="4"/>
  <c r="C117" i="4"/>
  <c r="E88" i="4"/>
  <c r="N41" i="4"/>
  <c r="C136" i="4"/>
  <c r="N68" i="4"/>
  <c r="D96" i="4"/>
  <c r="D134" i="4"/>
  <c r="B78" i="4"/>
  <c r="N48" i="4"/>
  <c r="B118" i="4"/>
  <c r="N57" i="4"/>
  <c r="N59" i="4"/>
  <c r="N50" i="4"/>
  <c r="C121" i="4"/>
  <c r="E101" i="4"/>
  <c r="B100" i="4"/>
  <c r="D73" i="4"/>
  <c r="B86" i="4"/>
  <c r="D136" i="4"/>
  <c r="B116" i="4"/>
  <c r="C128" i="4"/>
  <c r="N63" i="4"/>
  <c r="B108" i="4"/>
  <c r="E92" i="4"/>
  <c r="D106" i="4"/>
  <c r="E123" i="4"/>
  <c r="D135" i="4"/>
  <c r="N53" i="4"/>
  <c r="E93" i="4"/>
  <c r="D125" i="4"/>
  <c r="E91" i="4"/>
  <c r="N44" i="4"/>
  <c r="E107" i="4"/>
  <c r="B92" i="4"/>
  <c r="B117" i="4"/>
  <c r="E116" i="4"/>
  <c r="B123" i="4"/>
  <c r="C92" i="4"/>
  <c r="D91" i="4"/>
  <c r="C113" i="4"/>
  <c r="D128" i="4"/>
  <c r="D123" i="4"/>
  <c r="C89" i="4"/>
  <c r="B103" i="4"/>
  <c r="D119" i="4"/>
  <c r="C100" i="4"/>
  <c r="B73" i="4"/>
  <c r="C72" i="4"/>
  <c r="C71" i="4"/>
  <c r="E125" i="4"/>
  <c r="D115" i="4"/>
  <c r="D110" i="4"/>
  <c r="D93" i="4"/>
  <c r="B87" i="4"/>
  <c r="D85" i="4"/>
  <c r="N58" i="4"/>
  <c r="C114" i="4"/>
  <c r="E127" i="4"/>
  <c r="B122" i="4"/>
  <c r="D77" i="4"/>
  <c r="D109" i="4"/>
  <c r="N42" i="4"/>
  <c r="C85" i="4"/>
  <c r="D107" i="4"/>
  <c r="B96" i="4"/>
  <c r="C87" i="4"/>
  <c r="C108" i="4"/>
  <c r="D112" i="4"/>
  <c r="D94" i="4"/>
  <c r="D88" i="4"/>
  <c r="C131" i="4"/>
  <c r="B134" i="4"/>
  <c r="B98" i="4"/>
  <c r="E95" i="4"/>
  <c r="B76" i="4"/>
  <c r="E111" i="4"/>
  <c r="D120" i="4"/>
  <c r="C107" i="4"/>
  <c r="C111" i="4"/>
  <c r="D108" i="4"/>
  <c r="N33" i="4"/>
  <c r="D130" i="4"/>
  <c r="E103" i="4"/>
  <c r="B113" i="4"/>
  <c r="D131" i="4"/>
  <c r="D97" i="4"/>
  <c r="B93" i="4"/>
  <c r="D126" i="4"/>
  <c r="C97" i="4"/>
  <c r="D81" i="4"/>
  <c r="C83" i="4"/>
  <c r="C94" i="4"/>
  <c r="B133" i="4"/>
  <c r="C104" i="4"/>
  <c r="B125" i="4"/>
  <c r="C81" i="4"/>
  <c r="C102" i="4"/>
  <c r="B85" i="4"/>
  <c r="C125" i="4"/>
  <c r="C122" i="4"/>
  <c r="D132" i="4"/>
  <c r="C103" i="4"/>
  <c r="C135" i="4"/>
  <c r="B94" i="4"/>
  <c r="E81" i="4"/>
  <c r="B104" i="4"/>
  <c r="C133" i="4"/>
  <c r="B75" i="4"/>
  <c r="C90" i="4"/>
  <c r="D111" i="4"/>
  <c r="B91" i="4"/>
  <c r="E102" i="4"/>
  <c r="E112" i="4"/>
  <c r="E129" i="4"/>
  <c r="C118" i="4"/>
  <c r="D103" i="4"/>
  <c r="E71" i="4"/>
  <c r="N38" i="4"/>
  <c r="D95" i="4"/>
  <c r="D79" i="4"/>
  <c r="E134" i="4"/>
  <c r="B107" i="4"/>
  <c r="D114" i="4"/>
  <c r="AD5" i="5"/>
  <c r="A24" i="1" l="1"/>
  <c r="A24" i="5" s="1"/>
  <c r="A43" i="1"/>
  <c r="A43" i="5" s="1"/>
  <c r="J43" i="5" s="1"/>
  <c r="A32" i="1"/>
  <c r="A32" i="5" s="1"/>
  <c r="A38" i="1"/>
  <c r="A38" i="5" s="1"/>
  <c r="A46" i="1"/>
  <c r="A46" i="5" s="1"/>
  <c r="J46" i="5" s="1"/>
  <c r="A50" i="1"/>
  <c r="A50" i="5" s="1"/>
  <c r="J50" i="5" s="1"/>
  <c r="A31" i="1"/>
  <c r="A31" i="5" s="1"/>
  <c r="A42" i="1"/>
  <c r="A42" i="5" s="1"/>
  <c r="A47" i="1"/>
  <c r="A47" i="5" s="1"/>
  <c r="J47" i="5" s="1"/>
  <c r="A39" i="1"/>
  <c r="A39" i="5" s="1"/>
  <c r="A40" i="1"/>
  <c r="A40" i="5" s="1"/>
  <c r="A34" i="1"/>
  <c r="A34" i="5" s="1"/>
  <c r="A48" i="1"/>
  <c r="A48" i="5" s="1"/>
  <c r="J48" i="5" s="1"/>
  <c r="A33" i="1"/>
  <c r="A33" i="5" s="1"/>
  <c r="A37" i="1"/>
  <c r="A37" i="5" s="1"/>
  <c r="A36" i="1"/>
  <c r="A36" i="5" s="1"/>
  <c r="A45" i="1"/>
  <c r="A45" i="5" s="1"/>
  <c r="J45" i="5" s="1"/>
  <c r="A35" i="1"/>
  <c r="A35" i="5" s="1"/>
  <c r="A49" i="1"/>
  <c r="A49" i="5" s="1"/>
  <c r="J49" i="5" s="1"/>
  <c r="A44" i="1"/>
  <c r="A44" i="5" s="1"/>
  <c r="J44" i="5" s="1"/>
  <c r="A41" i="1"/>
  <c r="A41" i="5" s="1"/>
  <c r="J48" i="4"/>
  <c r="J64" i="4"/>
  <c r="A23" i="4"/>
  <c r="I24" i="4"/>
  <c r="V81" i="1"/>
  <c r="J62" i="4"/>
  <c r="J53" i="4"/>
  <c r="J66" i="4"/>
  <c r="J36" i="4"/>
  <c r="J60" i="4"/>
  <c r="J50" i="4"/>
  <c r="J49" i="4"/>
  <c r="J59" i="4"/>
  <c r="J34" i="4"/>
  <c r="J52" i="4"/>
  <c r="J67" i="4"/>
  <c r="J56" i="4"/>
  <c r="J39" i="4"/>
  <c r="A25" i="4"/>
  <c r="J35" i="4"/>
  <c r="J57" i="4"/>
  <c r="J43" i="4"/>
  <c r="J41" i="4"/>
  <c r="J63" i="4"/>
  <c r="J68" i="4"/>
  <c r="J44" i="4"/>
  <c r="J38" i="4"/>
  <c r="J32" i="4"/>
  <c r="J45" i="4"/>
  <c r="J47" i="4"/>
  <c r="J42" i="4"/>
  <c r="J46" i="4"/>
  <c r="J40" i="4"/>
  <c r="J55" i="4"/>
  <c r="J61" i="4"/>
  <c r="J33" i="4"/>
  <c r="J69" i="4"/>
  <c r="J58" i="4"/>
  <c r="J37" i="4"/>
  <c r="J51" i="4"/>
  <c r="J54" i="4"/>
  <c r="J31" i="4"/>
  <c r="J65" i="4"/>
  <c r="J70" i="4"/>
  <c r="A23" i="1" l="1"/>
  <c r="A23" i="5" s="1"/>
  <c r="J23" i="5" s="1"/>
  <c r="A25" i="1"/>
  <c r="A25" i="5" s="1"/>
  <c r="J25" i="5" s="1"/>
  <c r="J36" i="5"/>
  <c r="G36" i="5"/>
  <c r="J38" i="5"/>
  <c r="G38" i="5"/>
  <c r="G37" i="5"/>
  <c r="J37" i="5"/>
  <c r="M33" i="5"/>
  <c r="J33" i="5"/>
  <c r="G33" i="5"/>
  <c r="J32" i="5"/>
  <c r="G32" i="5"/>
  <c r="M32" i="5"/>
  <c r="J34" i="5"/>
  <c r="M34" i="5"/>
  <c r="G34" i="5"/>
  <c r="M24" i="5"/>
  <c r="G24" i="5"/>
  <c r="J24" i="5"/>
  <c r="G31" i="5"/>
  <c r="J31" i="5"/>
  <c r="M31" i="5"/>
  <c r="J42" i="5"/>
  <c r="G42" i="5"/>
  <c r="J41" i="5"/>
  <c r="G41" i="5"/>
  <c r="G35" i="5"/>
  <c r="J35" i="5"/>
  <c r="G40" i="5"/>
  <c r="J40" i="5"/>
  <c r="G39" i="5"/>
  <c r="J39" i="5"/>
  <c r="I25" i="4"/>
  <c r="I23" i="4"/>
  <c r="A26" i="4"/>
  <c r="I26" i="4"/>
  <c r="A26" i="1" l="1"/>
  <c r="A26" i="5" s="1"/>
  <c r="G26" i="5" s="1"/>
  <c r="M25" i="5"/>
  <c r="G23" i="5"/>
  <c r="M23" i="5"/>
  <c r="G25" i="5"/>
  <c r="A28" i="4"/>
  <c r="A27" i="4" s="1"/>
  <c r="A29" i="4"/>
  <c r="J26" i="5" l="1"/>
  <c r="M26" i="5"/>
  <c r="A29" i="1"/>
  <c r="A29" i="5" s="1"/>
  <c r="M29" i="5" s="1"/>
  <c r="A27" i="1"/>
  <c r="A27" i="5" s="1"/>
  <c r="G27" i="5" s="1"/>
  <c r="A28" i="1"/>
  <c r="A28" i="5" s="1"/>
  <c r="J28" i="5" s="1"/>
  <c r="I29" i="4"/>
  <c r="I27" i="4"/>
  <c r="A30" i="4"/>
  <c r="I28" i="4"/>
  <c r="M27" i="5" l="1"/>
  <c r="J27" i="5"/>
  <c r="M28" i="5"/>
  <c r="G28" i="5"/>
  <c r="A30" i="1"/>
  <c r="A30" i="5" s="1"/>
  <c r="G29" i="5"/>
  <c r="J29" i="5"/>
  <c r="I30" i="4"/>
  <c r="G30" i="5" l="1"/>
  <c r="J30" i="5"/>
  <c r="M30" i="5"/>
  <c r="X5" i="5"/>
  <c r="U5" i="5"/>
  <c r="AA5" i="5"/>
  <c r="D16" i="2" l="1"/>
  <c r="C7" i="1"/>
  <c r="D9" i="1"/>
  <c r="C118" i="1"/>
  <c r="E95" i="1"/>
  <c r="E129" i="1"/>
  <c r="D67" i="1"/>
  <c r="D91" i="1"/>
  <c r="B116" i="1"/>
  <c r="C128" i="1"/>
  <c r="E136" i="1"/>
  <c r="B86" i="1"/>
  <c r="B124" i="1"/>
  <c r="E108" i="1"/>
  <c r="E8" i="1"/>
  <c r="E57" i="1"/>
  <c r="B85" i="1"/>
  <c r="D118" i="1"/>
  <c r="B104" i="1"/>
  <c r="E71" i="1"/>
  <c r="E80" i="1"/>
  <c r="D59" i="1"/>
  <c r="C44" i="1"/>
  <c r="C117" i="1"/>
  <c r="B114" i="1"/>
  <c r="D26" i="1"/>
  <c r="D102" i="1"/>
  <c r="C9" i="1"/>
  <c r="D27" i="1"/>
  <c r="E97" i="1"/>
  <c r="D111" i="1"/>
  <c r="C90" i="1"/>
  <c r="D23" i="1"/>
  <c r="B32" i="1"/>
  <c r="E99" i="1"/>
  <c r="C88" i="1"/>
  <c r="C80" i="1"/>
  <c r="C135" i="1"/>
  <c r="C29" i="1"/>
  <c r="C93" i="1"/>
  <c r="C42" i="1"/>
  <c r="B101" i="1"/>
  <c r="D136" i="1"/>
  <c r="D128" i="1"/>
  <c r="D129" i="1"/>
  <c r="C96" i="1"/>
  <c r="E115" i="1"/>
  <c r="D88" i="1"/>
  <c r="B15" i="1"/>
  <c r="B102" i="1"/>
  <c r="D64" i="1"/>
  <c r="D97" i="1"/>
  <c r="B126" i="1"/>
  <c r="B76" i="1"/>
  <c r="D124" i="1"/>
  <c r="D7" i="1"/>
  <c r="B39" i="1"/>
  <c r="E101" i="1"/>
  <c r="D63" i="1"/>
  <c r="B29" i="1"/>
  <c r="B7" i="1"/>
  <c r="B90" i="1"/>
  <c r="D82" i="1"/>
  <c r="B83" i="1"/>
  <c r="B99" i="1"/>
  <c r="E82" i="1"/>
  <c r="D83" i="1"/>
  <c r="D57" i="1"/>
  <c r="C98" i="1"/>
  <c r="B133" i="1"/>
  <c r="E70" i="1"/>
  <c r="E22" i="1"/>
  <c r="C11" i="1"/>
  <c r="C47" i="1"/>
  <c r="B17" i="1"/>
  <c r="B81" i="1"/>
  <c r="B74" i="1"/>
  <c r="B28" i="1"/>
  <c r="D34" i="1"/>
  <c r="E87" i="1"/>
  <c r="D86" i="1"/>
  <c r="E90" i="1"/>
  <c r="C24" i="1"/>
  <c r="D100" i="1"/>
  <c r="B103" i="1"/>
  <c r="D13" i="1"/>
  <c r="E92" i="1"/>
  <c r="B72" i="1"/>
  <c r="C132" i="1"/>
  <c r="B79" i="1"/>
  <c r="D85" i="1"/>
  <c r="B75" i="1"/>
  <c r="C97" i="1"/>
  <c r="D15" i="1"/>
  <c r="B37" i="1"/>
  <c r="E94" i="1"/>
  <c r="C110" i="1"/>
  <c r="D103" i="1"/>
  <c r="C76" i="1"/>
  <c r="C30" i="1"/>
  <c r="C105" i="1"/>
  <c r="D25" i="1"/>
  <c r="C51" i="1"/>
  <c r="B22" i="1"/>
  <c r="D132" i="1"/>
  <c r="D32" i="1"/>
  <c r="C134" i="1"/>
  <c r="D126" i="1"/>
  <c r="D30" i="1"/>
  <c r="E125" i="1"/>
  <c r="C45" i="1"/>
  <c r="B110" i="1"/>
  <c r="B88" i="1"/>
  <c r="E122" i="1"/>
  <c r="B21" i="1"/>
  <c r="C35" i="1"/>
  <c r="C40" i="1"/>
  <c r="B134" i="1"/>
  <c r="C28" i="1"/>
  <c r="B122" i="1"/>
  <c r="C87" i="1"/>
  <c r="D110" i="1"/>
  <c r="E60" i="1"/>
  <c r="E65" i="1"/>
  <c r="C95" i="1"/>
  <c r="E131" i="1"/>
  <c r="E107" i="1"/>
  <c r="B18" i="1"/>
  <c r="C13" i="1"/>
  <c r="D117" i="1"/>
  <c r="B96" i="1"/>
  <c r="C109" i="1"/>
  <c r="C27" i="1"/>
  <c r="D106" i="1"/>
  <c r="B100" i="1"/>
  <c r="D112" i="1"/>
  <c r="B136" i="1"/>
  <c r="B16" i="1"/>
  <c r="B12" i="1"/>
  <c r="C119" i="1"/>
  <c r="C120" i="1"/>
  <c r="B106" i="1"/>
  <c r="D70" i="1"/>
  <c r="E84" i="1"/>
  <c r="E88" i="1"/>
  <c r="B132" i="1"/>
  <c r="D108" i="1"/>
  <c r="D125" i="1"/>
  <c r="C32" i="1"/>
  <c r="E127" i="1"/>
  <c r="E61" i="1"/>
  <c r="D134" i="1"/>
  <c r="B117" i="1"/>
  <c r="D75" i="1"/>
  <c r="D114" i="1"/>
  <c r="B125" i="1"/>
  <c r="E7" i="1"/>
  <c r="C56" i="1"/>
  <c r="D92" i="1"/>
  <c r="C129" i="1"/>
  <c r="D105" i="1"/>
  <c r="C83" i="1"/>
  <c r="C84" i="1"/>
  <c r="E120" i="1"/>
  <c r="C136" i="1"/>
  <c r="C106" i="1"/>
  <c r="D127" i="1"/>
  <c r="B9" i="1"/>
  <c r="D87" i="1"/>
  <c r="D71" i="1"/>
  <c r="E119" i="1"/>
  <c r="B108" i="1"/>
  <c r="E105" i="1"/>
  <c r="B123" i="1"/>
  <c r="B8" i="1"/>
  <c r="D113" i="1"/>
  <c r="D33" i="1"/>
  <c r="D135" i="1"/>
  <c r="E117" i="1"/>
  <c r="D29" i="1"/>
  <c r="B33" i="1"/>
  <c r="D16" i="1"/>
  <c r="C86" i="1"/>
  <c r="E134" i="1"/>
  <c r="E132" i="1"/>
  <c r="D79" i="1"/>
  <c r="B78" i="1"/>
  <c r="C115" i="1"/>
  <c r="E11" i="1"/>
  <c r="C43" i="1"/>
  <c r="B19" i="1"/>
  <c r="E66" i="1"/>
  <c r="D60" i="1"/>
  <c r="E135" i="1"/>
  <c r="E14" i="1"/>
  <c r="C53" i="1"/>
  <c r="C81" i="1"/>
  <c r="B34" i="1"/>
  <c r="B25" i="1"/>
  <c r="B13" i="1"/>
  <c r="B89" i="1"/>
  <c r="B130" i="1"/>
  <c r="D55" i="1"/>
  <c r="E123" i="1"/>
  <c r="C104" i="1"/>
  <c r="B87" i="1"/>
  <c r="E59" i="1"/>
  <c r="B80" i="1"/>
  <c r="B128" i="1"/>
  <c r="B94" i="1"/>
  <c r="B92" i="1"/>
  <c r="E79" i="1"/>
  <c r="D95" i="1"/>
  <c r="D66" i="1"/>
  <c r="C8" i="1"/>
  <c r="E130" i="1"/>
  <c r="C130" i="1"/>
  <c r="C99" i="1"/>
  <c r="D61" i="1"/>
  <c r="C133" i="1"/>
  <c r="D8" i="1"/>
  <c r="D104" i="1"/>
  <c r="C73" i="1"/>
  <c r="E20" i="1"/>
  <c r="C123" i="1"/>
  <c r="E85" i="1"/>
  <c r="D28" i="1"/>
  <c r="B127" i="1"/>
  <c r="B120" i="1"/>
  <c r="B30" i="1"/>
  <c r="C126" i="1"/>
  <c r="D130" i="1"/>
  <c r="C94" i="1"/>
  <c r="D58" i="1"/>
  <c r="B107" i="1"/>
  <c r="C78" i="1"/>
  <c r="E100" i="1"/>
  <c r="E83" i="1"/>
  <c r="B135" i="1"/>
  <c r="C113" i="1"/>
  <c r="B11" i="1"/>
  <c r="D115" i="1"/>
  <c r="D54" i="1"/>
  <c r="E16" i="1"/>
  <c r="C77" i="1"/>
  <c r="C37" i="1"/>
  <c r="B129" i="1"/>
  <c r="C79" i="1"/>
  <c r="E53" i="1"/>
  <c r="B118" i="1"/>
  <c r="B38" i="1"/>
  <c r="C23" i="1"/>
  <c r="C55" i="1"/>
  <c r="E56" i="1"/>
  <c r="C89" i="1"/>
  <c r="C114" i="1"/>
  <c r="C48" i="1"/>
  <c r="E17" i="1"/>
  <c r="C122" i="1"/>
  <c r="C38" i="1"/>
  <c r="C101" i="1"/>
  <c r="B40" i="1"/>
  <c r="D14" i="1"/>
  <c r="B82" i="1"/>
  <c r="D62" i="1"/>
  <c r="D121" i="1"/>
  <c r="B84" i="1"/>
  <c r="D98" i="1"/>
  <c r="C131" i="1"/>
  <c r="E133" i="1"/>
  <c r="B113" i="1"/>
  <c r="D122" i="1"/>
  <c r="C91" i="1"/>
  <c r="D31" i="1"/>
  <c r="C127" i="1"/>
  <c r="C125" i="1"/>
  <c r="D68" i="1"/>
  <c r="C50" i="1"/>
  <c r="C57" i="1"/>
  <c r="D131" i="1"/>
  <c r="B121" i="1"/>
  <c r="C85" i="1"/>
  <c r="B131" i="1"/>
  <c r="B105" i="1"/>
  <c r="C103" i="1"/>
  <c r="C82" i="1"/>
  <c r="E64" i="1"/>
  <c r="B112" i="1"/>
  <c r="B119" i="1"/>
  <c r="C25" i="1"/>
  <c r="E18" i="1"/>
  <c r="E93" i="1"/>
  <c r="E124" i="1"/>
  <c r="D51" i="1"/>
  <c r="C121" i="1"/>
  <c r="D94" i="1"/>
  <c r="B20" i="1"/>
  <c r="E62" i="1"/>
  <c r="B31" i="1"/>
  <c r="E110" i="1"/>
  <c r="D10" i="1"/>
  <c r="C112" i="1"/>
  <c r="E106" i="1"/>
  <c r="E15" i="1"/>
  <c r="C10" i="1"/>
  <c r="C102" i="1"/>
  <c r="D65" i="1"/>
  <c r="C39" i="1"/>
  <c r="E111" i="1"/>
  <c r="C100" i="1"/>
  <c r="C116" i="1"/>
  <c r="E81" i="1"/>
  <c r="B77" i="1"/>
  <c r="E67" i="1"/>
  <c r="D93" i="1"/>
  <c r="E58" i="1"/>
  <c r="D69" i="1"/>
  <c r="B93" i="1"/>
  <c r="B23" i="1"/>
  <c r="E75" i="1"/>
  <c r="E10" i="1"/>
  <c r="D123" i="1"/>
  <c r="E9" i="1"/>
  <c r="B24" i="1"/>
  <c r="C36" i="1"/>
  <c r="C41" i="1"/>
  <c r="D107" i="1"/>
  <c r="D12" i="1"/>
  <c r="E113" i="1"/>
  <c r="D119" i="1"/>
  <c r="D101" i="1"/>
  <c r="D56" i="1"/>
  <c r="E91" i="1"/>
  <c r="E96" i="1"/>
  <c r="C108" i="1"/>
  <c r="D52" i="1"/>
  <c r="E114" i="1"/>
  <c r="D116" i="1"/>
  <c r="C26" i="1"/>
  <c r="E63" i="1"/>
  <c r="C74" i="1"/>
  <c r="B97" i="1"/>
  <c r="E12" i="1"/>
  <c r="C34" i="1"/>
  <c r="C71" i="1"/>
  <c r="B71" i="1"/>
  <c r="D24" i="1"/>
  <c r="D73" i="1"/>
  <c r="C31" i="1"/>
  <c r="B42" i="1"/>
  <c r="C92" i="1"/>
  <c r="E98" i="1"/>
  <c r="C111" i="1"/>
  <c r="D11" i="1"/>
  <c r="E69" i="1"/>
  <c r="B35" i="1"/>
  <c r="C52" i="1"/>
  <c r="C72" i="1"/>
  <c r="D89" i="1"/>
  <c r="C107" i="1"/>
  <c r="D99" i="1"/>
  <c r="E118" i="1"/>
  <c r="E13" i="1"/>
  <c r="D96" i="1"/>
  <c r="D109" i="1"/>
  <c r="D133" i="1"/>
  <c r="C12" i="1"/>
  <c r="C54" i="1"/>
  <c r="C124" i="1"/>
  <c r="B91" i="1"/>
  <c r="E68" i="1"/>
  <c r="B98" i="1"/>
  <c r="E54" i="1"/>
  <c r="D53" i="1"/>
  <c r="E86" i="1"/>
  <c r="D120" i="1"/>
  <c r="E121" i="1"/>
  <c r="B115" i="1"/>
  <c r="B111" i="1"/>
  <c r="C75" i="1"/>
  <c r="B26" i="1"/>
  <c r="E128" i="1"/>
  <c r="B109" i="1"/>
  <c r="D81" i="1"/>
  <c r="E55" i="1"/>
  <c r="D77" i="1"/>
  <c r="E21" i="1"/>
  <c r="E126" i="1"/>
  <c r="E116" i="1"/>
  <c r="B14" i="1"/>
  <c r="B73" i="1"/>
  <c r="C46" i="1"/>
  <c r="D90" i="1"/>
  <c r="D80" i="1"/>
  <c r="E103" i="1"/>
  <c r="C49" i="1"/>
  <c r="B41" i="1"/>
  <c r="E19" i="1"/>
  <c r="B10" i="1"/>
  <c r="E102" i="1"/>
  <c r="B27" i="1"/>
  <c r="C58" i="1"/>
  <c r="C33" i="1"/>
  <c r="E112" i="1"/>
  <c r="B95" i="1"/>
  <c r="E109" i="1"/>
  <c r="D84" i="1"/>
  <c r="E104" i="1"/>
  <c r="E89" i="1"/>
  <c r="B36" i="1"/>
  <c r="H36" i="5" l="1"/>
  <c r="I36" i="5" s="1"/>
  <c r="H39" i="5"/>
  <c r="I39" i="5" s="1"/>
  <c r="H32" i="5"/>
  <c r="H33" i="5"/>
  <c r="I33" i="5" s="1"/>
  <c r="H35" i="5"/>
  <c r="H40" i="5"/>
  <c r="I40" i="5" s="1"/>
  <c r="H37" i="5"/>
  <c r="H42" i="5"/>
  <c r="I42" i="5" s="1"/>
  <c r="H41" i="5"/>
  <c r="I41" i="5" s="1"/>
  <c r="H38" i="5"/>
  <c r="I38" i="5" s="1"/>
  <c r="H34" i="5"/>
  <c r="I34" i="5" s="1"/>
  <c r="H31" i="5"/>
  <c r="I31" i="5" s="1"/>
  <c r="H29" i="5"/>
  <c r="I29" i="5" s="1"/>
  <c r="G29" i="1"/>
  <c r="O97" i="5"/>
  <c r="Q97" i="1"/>
  <c r="I97" i="1"/>
  <c r="R97" i="1"/>
  <c r="N97" i="5"/>
  <c r="G133" i="1"/>
  <c r="H133" i="5"/>
  <c r="I133" i="5" s="1"/>
  <c r="G26" i="1"/>
  <c r="H26" i="5"/>
  <c r="I26" i="5" s="1"/>
  <c r="O58" i="5"/>
  <c r="N58" i="5"/>
  <c r="I58" i="1"/>
  <c r="K40" i="5"/>
  <c r="H40" i="1"/>
  <c r="L40" i="5"/>
  <c r="H30" i="5"/>
  <c r="I30" i="5" s="1"/>
  <c r="G30" i="1"/>
  <c r="Q71" i="1"/>
  <c r="N71" i="5"/>
  <c r="I71" i="1"/>
  <c r="R71" i="1"/>
  <c r="O71" i="5"/>
  <c r="S122" i="1"/>
  <c r="Q122" i="5"/>
  <c r="R122" i="5"/>
  <c r="J122" i="1"/>
  <c r="I64" i="1"/>
  <c r="O64" i="5"/>
  <c r="N64" i="5"/>
  <c r="S100" i="1"/>
  <c r="R100" i="5"/>
  <c r="Q100" i="5"/>
  <c r="J100" i="1"/>
  <c r="K75" i="5"/>
  <c r="L75" i="5"/>
  <c r="H75" i="1"/>
  <c r="H99" i="5"/>
  <c r="G99" i="1"/>
  <c r="H83" i="5"/>
  <c r="G83" i="1"/>
  <c r="H8" i="5"/>
  <c r="I8" i="5" s="1"/>
  <c r="AH8" i="5" s="1"/>
  <c r="G8" i="1"/>
  <c r="N87" i="5"/>
  <c r="Q87" i="1"/>
  <c r="R87" i="1"/>
  <c r="O87" i="5"/>
  <c r="I87" i="1"/>
  <c r="N63" i="5"/>
  <c r="I63" i="1"/>
  <c r="O63" i="5"/>
  <c r="G102" i="1"/>
  <c r="H102" i="5"/>
  <c r="G36" i="1"/>
  <c r="G111" i="1"/>
  <c r="H111" i="5"/>
  <c r="I111" i="5" s="1"/>
  <c r="AH111" i="5" s="1"/>
  <c r="K41" i="5"/>
  <c r="H41" i="1"/>
  <c r="L41" i="5"/>
  <c r="H94" i="1"/>
  <c r="L94" i="5"/>
  <c r="K94" i="5"/>
  <c r="H120" i="5"/>
  <c r="I120" i="5" s="1"/>
  <c r="G120" i="1"/>
  <c r="H9" i="5"/>
  <c r="I9" i="5" s="1"/>
  <c r="AH9" i="5" s="1"/>
  <c r="G9" i="1"/>
  <c r="S101" i="1"/>
  <c r="R101" i="5"/>
  <c r="Q101" i="5"/>
  <c r="J101" i="1"/>
  <c r="H15" i="5"/>
  <c r="I15" i="5" s="1"/>
  <c r="AH15" i="5" s="1"/>
  <c r="O119" i="5"/>
  <c r="I119" i="1"/>
  <c r="Q119" i="1"/>
  <c r="N119" i="5"/>
  <c r="R119" i="1"/>
  <c r="H115" i="5"/>
  <c r="I115" i="5" s="1"/>
  <c r="AH115" i="5" s="1"/>
  <c r="G115" i="1"/>
  <c r="J117" i="1"/>
  <c r="S117" i="1"/>
  <c r="Q117" i="5"/>
  <c r="R117" i="5"/>
  <c r="I135" i="1"/>
  <c r="R135" i="1"/>
  <c r="O135" i="5"/>
  <c r="Q135" i="1"/>
  <c r="N135" i="5"/>
  <c r="H123" i="5"/>
  <c r="I123" i="5" s="1"/>
  <c r="G123" i="1"/>
  <c r="O127" i="5"/>
  <c r="N127" i="5"/>
  <c r="I127" i="1"/>
  <c r="Q127" i="1"/>
  <c r="R127" i="1"/>
  <c r="H88" i="5"/>
  <c r="I88" i="5" s="1"/>
  <c r="AH88" i="5" s="1"/>
  <c r="G88" i="1"/>
  <c r="O88" i="5"/>
  <c r="Q88" i="1"/>
  <c r="N88" i="5"/>
  <c r="R88" i="1"/>
  <c r="I88" i="1"/>
  <c r="L98" i="5"/>
  <c r="K98" i="5"/>
  <c r="H98" i="1"/>
  <c r="Q121" i="5"/>
  <c r="J121" i="1"/>
  <c r="R121" i="5"/>
  <c r="S121" i="1"/>
  <c r="L36" i="5"/>
  <c r="K36" i="5"/>
  <c r="H36" i="1"/>
  <c r="H127" i="1"/>
  <c r="K127" i="5"/>
  <c r="L127" i="5"/>
  <c r="H127" i="5"/>
  <c r="I127" i="5" s="1"/>
  <c r="G127" i="1"/>
  <c r="L106" i="5"/>
  <c r="H106" i="1"/>
  <c r="K106" i="5"/>
  <c r="G39" i="1"/>
  <c r="Q115" i="5"/>
  <c r="J115" i="1"/>
  <c r="S115" i="1"/>
  <c r="R115" i="5"/>
  <c r="Q134" i="5"/>
  <c r="S134" i="1"/>
  <c r="J134" i="1"/>
  <c r="R134" i="5"/>
  <c r="N120" i="5"/>
  <c r="I120" i="1"/>
  <c r="Q120" i="1"/>
  <c r="R120" i="1"/>
  <c r="O120" i="5"/>
  <c r="H24" i="5"/>
  <c r="I24" i="5" s="1"/>
  <c r="G24" i="1"/>
  <c r="I82" i="1"/>
  <c r="R82" i="1"/>
  <c r="N82" i="5"/>
  <c r="Q82" i="1"/>
  <c r="O82" i="5"/>
  <c r="Q105" i="5"/>
  <c r="J105" i="1"/>
  <c r="R105" i="5"/>
  <c r="S105" i="1"/>
  <c r="L136" i="5"/>
  <c r="K136" i="5"/>
  <c r="H136" i="1"/>
  <c r="H110" i="5"/>
  <c r="G110" i="1"/>
  <c r="L96" i="5"/>
  <c r="K96" i="5"/>
  <c r="H96" i="1"/>
  <c r="S89" i="1"/>
  <c r="Q89" i="5"/>
  <c r="R89" i="5"/>
  <c r="J89" i="1"/>
  <c r="Q86" i="5"/>
  <c r="J86" i="1"/>
  <c r="R86" i="5"/>
  <c r="S86" i="1"/>
  <c r="J9" i="1"/>
  <c r="Q9" i="5"/>
  <c r="R9" i="5"/>
  <c r="K35" i="5"/>
  <c r="H35" i="1"/>
  <c r="L35" i="5"/>
  <c r="N28" i="5"/>
  <c r="O28" i="5"/>
  <c r="I28" i="1"/>
  <c r="J120" i="1"/>
  <c r="Q120" i="5"/>
  <c r="R120" i="5"/>
  <c r="S120" i="1"/>
  <c r="N7" i="5"/>
  <c r="I7" i="1"/>
  <c r="O7" i="5"/>
  <c r="R129" i="1"/>
  <c r="I129" i="1"/>
  <c r="O129" i="5"/>
  <c r="N129" i="5"/>
  <c r="Q129" i="1"/>
  <c r="K28" i="5"/>
  <c r="L28" i="5"/>
  <c r="H28" i="1"/>
  <c r="N53" i="5"/>
  <c r="O53" i="5"/>
  <c r="I53" i="1"/>
  <c r="Q123" i="1"/>
  <c r="O123" i="5"/>
  <c r="R123" i="1"/>
  <c r="N123" i="5"/>
  <c r="I123" i="1"/>
  <c r="N33" i="5"/>
  <c r="I33" i="1"/>
  <c r="O33" i="5"/>
  <c r="G108" i="1"/>
  <c r="H108" i="5"/>
  <c r="I108" i="5" s="1"/>
  <c r="AH108" i="5" s="1"/>
  <c r="L84" i="5"/>
  <c r="K84" i="5"/>
  <c r="H84" i="1"/>
  <c r="Q124" i="1"/>
  <c r="N124" i="5"/>
  <c r="O124" i="5"/>
  <c r="R124" i="1"/>
  <c r="I124" i="1"/>
  <c r="R128" i="1"/>
  <c r="Q128" i="1"/>
  <c r="N128" i="5"/>
  <c r="I128" i="1"/>
  <c r="O128" i="5"/>
  <c r="Q113" i="5"/>
  <c r="J113" i="1"/>
  <c r="R113" i="5"/>
  <c r="S113" i="1"/>
  <c r="Q54" i="5"/>
  <c r="J54" i="1"/>
  <c r="R54" i="5"/>
  <c r="R10" i="5"/>
  <c r="Q10" i="5"/>
  <c r="J10" i="1"/>
  <c r="G90" i="1"/>
  <c r="H90" i="5"/>
  <c r="R85" i="5"/>
  <c r="S85" i="1"/>
  <c r="J85" i="1"/>
  <c r="Q85" i="5"/>
  <c r="K83" i="5"/>
  <c r="L83" i="5"/>
  <c r="H83" i="1"/>
  <c r="H76" i="5"/>
  <c r="I76" i="5" s="1"/>
  <c r="AH76" i="5" s="1"/>
  <c r="G76" i="1"/>
  <c r="I136" i="1"/>
  <c r="Q136" i="1"/>
  <c r="O136" i="5"/>
  <c r="R136" i="1"/>
  <c r="N136" i="5"/>
  <c r="K78" i="5"/>
  <c r="L78" i="5"/>
  <c r="H78" i="1"/>
  <c r="H98" i="5"/>
  <c r="I98" i="5" s="1"/>
  <c r="AH98" i="5" s="1"/>
  <c r="G98" i="1"/>
  <c r="S75" i="1"/>
  <c r="J75" i="1"/>
  <c r="R75" i="5"/>
  <c r="Q75" i="5"/>
  <c r="O130" i="5"/>
  <c r="I130" i="1"/>
  <c r="N130" i="5"/>
  <c r="Q130" i="1"/>
  <c r="R130" i="1"/>
  <c r="Q119" i="5"/>
  <c r="J119" i="1"/>
  <c r="R119" i="5"/>
  <c r="S119" i="1"/>
  <c r="I105" i="1"/>
  <c r="Q105" i="1"/>
  <c r="R105" i="1"/>
  <c r="O105" i="5"/>
  <c r="N105" i="5"/>
  <c r="L45" i="5"/>
  <c r="K45" i="5"/>
  <c r="H45" i="1"/>
  <c r="H101" i="5"/>
  <c r="G101" i="1"/>
  <c r="K50" i="5"/>
  <c r="H50" i="1"/>
  <c r="L50" i="5"/>
  <c r="R68" i="5"/>
  <c r="Q68" i="5"/>
  <c r="J68" i="1"/>
  <c r="H23" i="5"/>
  <c r="I23" i="5" s="1"/>
  <c r="G23" i="1"/>
  <c r="I31" i="1"/>
  <c r="N31" i="5"/>
  <c r="O31" i="5"/>
  <c r="L123" i="5"/>
  <c r="K123" i="5"/>
  <c r="H123" i="1"/>
  <c r="H129" i="1"/>
  <c r="K129" i="5"/>
  <c r="L129" i="5"/>
  <c r="G126" i="1"/>
  <c r="H126" i="5"/>
  <c r="L42" i="5"/>
  <c r="H42" i="1"/>
  <c r="K42" i="5"/>
  <c r="N57" i="5"/>
  <c r="O57" i="5"/>
  <c r="I57" i="1"/>
  <c r="G91" i="1"/>
  <c r="H91" i="5"/>
  <c r="G93" i="1"/>
  <c r="H93" i="5"/>
  <c r="I93" i="5" s="1"/>
  <c r="AH93" i="5" s="1"/>
  <c r="H7" i="5"/>
  <c r="G7" i="1"/>
  <c r="Q20" i="5"/>
  <c r="J20" i="1"/>
  <c r="R20" i="5"/>
  <c r="R92" i="1"/>
  <c r="N92" i="5"/>
  <c r="I92" i="1"/>
  <c r="O92" i="5"/>
  <c r="Q92" i="1"/>
  <c r="J125" i="1"/>
  <c r="Q125" i="5"/>
  <c r="S125" i="1"/>
  <c r="R125" i="5"/>
  <c r="H93" i="1"/>
  <c r="L93" i="5"/>
  <c r="K93" i="5"/>
  <c r="L86" i="5"/>
  <c r="K86" i="5"/>
  <c r="H86" i="1"/>
  <c r="K124" i="5"/>
  <c r="L124" i="5"/>
  <c r="H124" i="1"/>
  <c r="O69" i="5"/>
  <c r="N69" i="5"/>
  <c r="I69" i="1"/>
  <c r="K126" i="5"/>
  <c r="L126" i="5"/>
  <c r="H126" i="1"/>
  <c r="H73" i="1"/>
  <c r="K73" i="5"/>
  <c r="L73" i="5"/>
  <c r="K56" i="5"/>
  <c r="L56" i="5"/>
  <c r="H56" i="1"/>
  <c r="I30" i="1"/>
  <c r="N30" i="5"/>
  <c r="O30" i="5"/>
  <c r="K29" i="5"/>
  <c r="H29" i="1"/>
  <c r="L29" i="5"/>
  <c r="S104" i="1"/>
  <c r="R104" i="5"/>
  <c r="J104" i="1"/>
  <c r="Q104" i="5"/>
  <c r="K54" i="5"/>
  <c r="L54" i="5"/>
  <c r="H54" i="1"/>
  <c r="Q58" i="5"/>
  <c r="R58" i="5"/>
  <c r="J58" i="1"/>
  <c r="H21" i="5"/>
  <c r="I21" i="5" s="1"/>
  <c r="AH21" i="5" s="1"/>
  <c r="N104" i="5"/>
  <c r="Q104" i="1"/>
  <c r="O104" i="5"/>
  <c r="R104" i="1"/>
  <c r="I104" i="1"/>
  <c r="R7" i="5"/>
  <c r="J7" i="1"/>
  <c r="Q7" i="5"/>
  <c r="O126" i="5"/>
  <c r="Q126" i="1"/>
  <c r="I126" i="1"/>
  <c r="R126" i="1"/>
  <c r="N126" i="5"/>
  <c r="K135" i="5"/>
  <c r="H135" i="1"/>
  <c r="L135" i="5"/>
  <c r="N12" i="5"/>
  <c r="I12" i="1"/>
  <c r="O12" i="5"/>
  <c r="K12" i="5"/>
  <c r="H12" i="1"/>
  <c r="L12" i="5"/>
  <c r="N93" i="5"/>
  <c r="O93" i="5"/>
  <c r="Q93" i="1"/>
  <c r="I93" i="1"/>
  <c r="R93" i="1"/>
  <c r="H91" i="1"/>
  <c r="L91" i="5"/>
  <c r="K91" i="5"/>
  <c r="I8" i="1"/>
  <c r="O8" i="5"/>
  <c r="N8" i="5"/>
  <c r="H125" i="5"/>
  <c r="I125" i="5" s="1"/>
  <c r="G125" i="1"/>
  <c r="H134" i="1"/>
  <c r="L134" i="5"/>
  <c r="K134" i="5"/>
  <c r="K80" i="5"/>
  <c r="L80" i="5"/>
  <c r="H80" i="1"/>
  <c r="I16" i="1"/>
  <c r="N16" i="5"/>
  <c r="O16" i="5"/>
  <c r="Q133" i="1"/>
  <c r="O133" i="5"/>
  <c r="I133" i="1"/>
  <c r="R133" i="1"/>
  <c r="N133" i="5"/>
  <c r="Q67" i="5"/>
  <c r="R67" i="5"/>
  <c r="J67" i="1"/>
  <c r="O113" i="5"/>
  <c r="R113" i="1"/>
  <c r="Q113" i="1"/>
  <c r="I113" i="1"/>
  <c r="N113" i="5"/>
  <c r="K133" i="5"/>
  <c r="H133" i="1"/>
  <c r="L133" i="5"/>
  <c r="I114" i="1"/>
  <c r="O114" i="5"/>
  <c r="R114" i="1"/>
  <c r="N114" i="5"/>
  <c r="Q114" i="1"/>
  <c r="I32" i="1"/>
  <c r="N32" i="5"/>
  <c r="O32" i="5"/>
  <c r="H88" i="1"/>
  <c r="L88" i="5"/>
  <c r="K88" i="5"/>
  <c r="O83" i="5"/>
  <c r="Q83" i="1"/>
  <c r="N83" i="5"/>
  <c r="I83" i="1"/>
  <c r="R83" i="1"/>
  <c r="O109" i="5"/>
  <c r="I109" i="1"/>
  <c r="Q109" i="1"/>
  <c r="N109" i="5"/>
  <c r="R109" i="1"/>
  <c r="G77" i="1"/>
  <c r="H77" i="5"/>
  <c r="R122" i="1"/>
  <c r="N122" i="5"/>
  <c r="O122" i="5"/>
  <c r="I122" i="1"/>
  <c r="Q122" i="1"/>
  <c r="I61" i="1"/>
  <c r="O61" i="5"/>
  <c r="N61" i="5"/>
  <c r="N75" i="5"/>
  <c r="O75" i="5"/>
  <c r="I75" i="1"/>
  <c r="R75" i="1"/>
  <c r="Q75" i="1"/>
  <c r="O132" i="5"/>
  <c r="I132" i="1"/>
  <c r="N132" i="5"/>
  <c r="Q132" i="1"/>
  <c r="R132" i="1"/>
  <c r="R99" i="5"/>
  <c r="S99" i="1"/>
  <c r="J99" i="1"/>
  <c r="Q99" i="5"/>
  <c r="O84" i="5"/>
  <c r="I84" i="1"/>
  <c r="Q84" i="1"/>
  <c r="R84" i="1"/>
  <c r="N84" i="5"/>
  <c r="N96" i="5"/>
  <c r="Q96" i="1"/>
  <c r="O96" i="5"/>
  <c r="R96" i="1"/>
  <c r="I96" i="1"/>
  <c r="Q81" i="5"/>
  <c r="R81" i="5"/>
  <c r="S81" i="1"/>
  <c r="J81" i="1"/>
  <c r="G113" i="1"/>
  <c r="H113" i="5"/>
  <c r="K99" i="5"/>
  <c r="L99" i="5"/>
  <c r="H99" i="1"/>
  <c r="H117" i="5"/>
  <c r="I117" i="5" s="1"/>
  <c r="G117" i="1"/>
  <c r="H22" i="5"/>
  <c r="I22" i="5" s="1"/>
  <c r="AH22" i="5" s="1"/>
  <c r="I32" i="5"/>
  <c r="G32" i="1"/>
  <c r="G33" i="1"/>
  <c r="Q13" i="5"/>
  <c r="R13" i="5"/>
  <c r="J13" i="1"/>
  <c r="H116" i="1"/>
  <c r="L116" i="5"/>
  <c r="K116" i="5"/>
  <c r="R133" i="5"/>
  <c r="Q133" i="5"/>
  <c r="S133" i="1"/>
  <c r="J133" i="1"/>
  <c r="L130" i="5"/>
  <c r="H130" i="1"/>
  <c r="K130" i="5"/>
  <c r="O134" i="5"/>
  <c r="I134" i="1"/>
  <c r="N134" i="5"/>
  <c r="R134" i="1"/>
  <c r="Q134" i="1"/>
  <c r="L51" i="5"/>
  <c r="H51" i="1"/>
  <c r="K51" i="5"/>
  <c r="I23" i="1"/>
  <c r="N23" i="5"/>
  <c r="O23" i="5"/>
  <c r="O68" i="5"/>
  <c r="N68" i="5"/>
  <c r="I68" i="1"/>
  <c r="S118" i="1"/>
  <c r="J118" i="1"/>
  <c r="R118" i="5"/>
  <c r="Q118" i="5"/>
  <c r="L100" i="5"/>
  <c r="K100" i="5"/>
  <c r="H100" i="1"/>
  <c r="H131" i="1"/>
  <c r="K131" i="5"/>
  <c r="L131" i="5"/>
  <c r="R130" i="5"/>
  <c r="J130" i="1"/>
  <c r="S130" i="1"/>
  <c r="Q130" i="5"/>
  <c r="Q61" i="5"/>
  <c r="J61" i="1"/>
  <c r="R61" i="5"/>
  <c r="I25" i="1"/>
  <c r="N25" i="5"/>
  <c r="O25" i="5"/>
  <c r="H90" i="1"/>
  <c r="K90" i="5"/>
  <c r="L90" i="5"/>
  <c r="S109" i="1"/>
  <c r="R109" i="5"/>
  <c r="J109" i="1"/>
  <c r="Q109" i="5"/>
  <c r="Q99" i="1"/>
  <c r="N99" i="5"/>
  <c r="R99" i="1"/>
  <c r="O99" i="5"/>
  <c r="I99" i="1"/>
  <c r="S111" i="1"/>
  <c r="J111" i="1"/>
  <c r="Q111" i="5"/>
  <c r="R111" i="5"/>
  <c r="Q98" i="1"/>
  <c r="O98" i="5"/>
  <c r="I98" i="1"/>
  <c r="R98" i="1"/>
  <c r="N98" i="5"/>
  <c r="H8" i="1"/>
  <c r="K8" i="5"/>
  <c r="L8" i="5"/>
  <c r="S127" i="1"/>
  <c r="J127" i="1"/>
  <c r="R127" i="5"/>
  <c r="Q127" i="5"/>
  <c r="L105" i="5"/>
  <c r="K105" i="5"/>
  <c r="H105" i="1"/>
  <c r="I111" i="1"/>
  <c r="Q111" i="1"/>
  <c r="N111" i="5"/>
  <c r="O111" i="5"/>
  <c r="R111" i="1"/>
  <c r="H95" i="5"/>
  <c r="G95" i="1"/>
  <c r="H107" i="1"/>
  <c r="L107" i="5"/>
  <c r="K107" i="5"/>
  <c r="K39" i="5"/>
  <c r="H39" i="1"/>
  <c r="L39" i="5"/>
  <c r="H84" i="5"/>
  <c r="G84" i="1"/>
  <c r="I66" i="1"/>
  <c r="N66" i="5"/>
  <c r="O66" i="5"/>
  <c r="K32" i="5"/>
  <c r="L32" i="5"/>
  <c r="H32" i="1"/>
  <c r="H30" i="1"/>
  <c r="L30" i="5"/>
  <c r="K30" i="5"/>
  <c r="R97" i="5"/>
  <c r="J97" i="1"/>
  <c r="Q97" i="5"/>
  <c r="S97" i="1"/>
  <c r="R107" i="1"/>
  <c r="N107" i="5"/>
  <c r="Q107" i="1"/>
  <c r="O107" i="5"/>
  <c r="I107" i="1"/>
  <c r="Q89" i="1"/>
  <c r="O89" i="5"/>
  <c r="I89" i="1"/>
  <c r="R89" i="1"/>
  <c r="N89" i="5"/>
  <c r="N65" i="5"/>
  <c r="I65" i="1"/>
  <c r="O65" i="5"/>
  <c r="I121" i="1"/>
  <c r="N121" i="5"/>
  <c r="R121" i="1"/>
  <c r="Q121" i="1"/>
  <c r="O121" i="5"/>
  <c r="Q95" i="1"/>
  <c r="O95" i="5"/>
  <c r="N95" i="5"/>
  <c r="I95" i="1"/>
  <c r="R95" i="1"/>
  <c r="N125" i="5"/>
  <c r="O125" i="5"/>
  <c r="Q125" i="1"/>
  <c r="R125" i="1"/>
  <c r="I125" i="1"/>
  <c r="K76" i="5"/>
  <c r="L76" i="5"/>
  <c r="H76" i="1"/>
  <c r="I27" i="1"/>
  <c r="N27" i="5"/>
  <c r="O27" i="5"/>
  <c r="R112" i="5"/>
  <c r="J112" i="1"/>
  <c r="Q112" i="5"/>
  <c r="S112" i="1"/>
  <c r="L72" i="5"/>
  <c r="K72" i="5"/>
  <c r="H72" i="1"/>
  <c r="L102" i="5"/>
  <c r="K102" i="5"/>
  <c r="H102" i="1"/>
  <c r="N62" i="5"/>
  <c r="I62" i="1"/>
  <c r="O62" i="5"/>
  <c r="Q79" i="5"/>
  <c r="R79" i="5"/>
  <c r="S79" i="1"/>
  <c r="J79" i="1"/>
  <c r="I108" i="1"/>
  <c r="Q108" i="1"/>
  <c r="N108" i="5"/>
  <c r="O108" i="5"/>
  <c r="R108" i="1"/>
  <c r="N103" i="5"/>
  <c r="O103" i="5"/>
  <c r="R103" i="1"/>
  <c r="I103" i="1"/>
  <c r="Q103" i="1"/>
  <c r="K9" i="5"/>
  <c r="H9" i="1"/>
  <c r="L9" i="5"/>
  <c r="Q82" i="5"/>
  <c r="R82" i="5"/>
  <c r="J82" i="1"/>
  <c r="S82" i="1"/>
  <c r="K52" i="5"/>
  <c r="L52" i="5"/>
  <c r="H52" i="1"/>
  <c r="L10" i="5"/>
  <c r="H10" i="1"/>
  <c r="K10" i="5"/>
  <c r="H82" i="5"/>
  <c r="I82" i="5" s="1"/>
  <c r="AH82" i="5" s="1"/>
  <c r="G82" i="1"/>
  <c r="H92" i="5"/>
  <c r="G92" i="1"/>
  <c r="G132" i="1"/>
  <c r="H132" i="5"/>
  <c r="I132" i="5" s="1"/>
  <c r="K110" i="5"/>
  <c r="L110" i="5"/>
  <c r="H110" i="1"/>
  <c r="I102" i="1"/>
  <c r="R102" i="1"/>
  <c r="N102" i="5"/>
  <c r="O102" i="5"/>
  <c r="Q102" i="1"/>
  <c r="G107" i="1"/>
  <c r="H107" i="5"/>
  <c r="I107" i="5" s="1"/>
  <c r="AH107" i="5" s="1"/>
  <c r="I35" i="5"/>
  <c r="G35" i="1"/>
  <c r="R15" i="5"/>
  <c r="Q15" i="5"/>
  <c r="J15" i="1"/>
  <c r="N14" i="5"/>
  <c r="O14" i="5"/>
  <c r="I14" i="1"/>
  <c r="G94" i="1"/>
  <c r="H94" i="5"/>
  <c r="S88" i="1"/>
  <c r="J88" i="1"/>
  <c r="R88" i="5"/>
  <c r="Q88" i="5"/>
  <c r="Q94" i="5"/>
  <c r="S94" i="1"/>
  <c r="R94" i="5"/>
  <c r="J94" i="1"/>
  <c r="O26" i="5"/>
  <c r="I26" i="1"/>
  <c r="N26" i="5"/>
  <c r="L125" i="5"/>
  <c r="H125" i="1"/>
  <c r="K125" i="5"/>
  <c r="J69" i="1"/>
  <c r="R69" i="5"/>
  <c r="Q69" i="5"/>
  <c r="S106" i="1"/>
  <c r="R106" i="5"/>
  <c r="Q106" i="5"/>
  <c r="J106" i="1"/>
  <c r="G40" i="1"/>
  <c r="H128" i="5"/>
  <c r="I128" i="5" s="1"/>
  <c r="G128" i="1"/>
  <c r="S84" i="1"/>
  <c r="R84" i="5"/>
  <c r="Q84" i="5"/>
  <c r="J84" i="1"/>
  <c r="G37" i="1"/>
  <c r="I37" i="5"/>
  <c r="G114" i="1"/>
  <c r="H114" i="5"/>
  <c r="N29" i="5"/>
  <c r="O29" i="5"/>
  <c r="I29" i="1"/>
  <c r="I11" i="1"/>
  <c r="N11" i="5"/>
  <c r="O11" i="5"/>
  <c r="H112" i="1"/>
  <c r="K112" i="5"/>
  <c r="L112" i="5"/>
  <c r="L101" i="5"/>
  <c r="H101" i="1"/>
  <c r="K101" i="5"/>
  <c r="G80" i="1"/>
  <c r="H80" i="5"/>
  <c r="N70" i="5"/>
  <c r="I70" i="1"/>
  <c r="O70" i="5"/>
  <c r="O15" i="5"/>
  <c r="N15" i="5"/>
  <c r="I15" i="1"/>
  <c r="K117" i="5"/>
  <c r="L117" i="5"/>
  <c r="H117" i="1"/>
  <c r="H134" i="5"/>
  <c r="I134" i="5" s="1"/>
  <c r="G134" i="1"/>
  <c r="L111" i="5"/>
  <c r="K111" i="5"/>
  <c r="H111" i="1"/>
  <c r="N10" i="5"/>
  <c r="O10" i="5"/>
  <c r="I10" i="1"/>
  <c r="L38" i="5"/>
  <c r="K38" i="5"/>
  <c r="H38" i="1"/>
  <c r="J59" i="1"/>
  <c r="R59" i="5"/>
  <c r="Q59" i="5"/>
  <c r="H106" i="5"/>
  <c r="G106" i="1"/>
  <c r="K97" i="5"/>
  <c r="L97" i="5"/>
  <c r="H97" i="1"/>
  <c r="K44" i="5"/>
  <c r="H44" i="1"/>
  <c r="L44" i="5"/>
  <c r="K33" i="5"/>
  <c r="L33" i="5"/>
  <c r="H33" i="1"/>
  <c r="J98" i="1"/>
  <c r="R98" i="5"/>
  <c r="S98" i="1"/>
  <c r="Q98" i="5"/>
  <c r="J110" i="1"/>
  <c r="Q110" i="5"/>
  <c r="S110" i="1"/>
  <c r="R110" i="5"/>
  <c r="H122" i="1"/>
  <c r="L122" i="5"/>
  <c r="K122" i="5"/>
  <c r="H87" i="5"/>
  <c r="I87" i="5" s="1"/>
  <c r="AH87" i="5" s="1"/>
  <c r="G87" i="1"/>
  <c r="L120" i="5"/>
  <c r="H120" i="1"/>
  <c r="K120" i="5"/>
  <c r="H75" i="5"/>
  <c r="G75" i="1"/>
  <c r="N59" i="5"/>
  <c r="I59" i="1"/>
  <c r="O59" i="5"/>
  <c r="L58" i="5"/>
  <c r="K58" i="5"/>
  <c r="H58" i="1"/>
  <c r="H92" i="1"/>
  <c r="L92" i="5"/>
  <c r="K92" i="5"/>
  <c r="G31" i="1"/>
  <c r="J17" i="1"/>
  <c r="Q17" i="5"/>
  <c r="R17" i="5"/>
  <c r="H104" i="1"/>
  <c r="L104" i="5"/>
  <c r="K104" i="5"/>
  <c r="K119" i="5"/>
  <c r="L119" i="5"/>
  <c r="H119" i="1"/>
  <c r="N85" i="5"/>
  <c r="R85" i="1"/>
  <c r="O85" i="5"/>
  <c r="Q85" i="1"/>
  <c r="I85" i="1"/>
  <c r="Q80" i="5"/>
  <c r="S80" i="1"/>
  <c r="R80" i="5"/>
  <c r="J80" i="1"/>
  <c r="H27" i="5"/>
  <c r="I27" i="5" s="1"/>
  <c r="G27" i="1"/>
  <c r="G42" i="1"/>
  <c r="J62" i="1"/>
  <c r="R62" i="5"/>
  <c r="Q62" i="5"/>
  <c r="L48" i="5"/>
  <c r="H48" i="1"/>
  <c r="K48" i="5"/>
  <c r="S123" i="1"/>
  <c r="J123" i="1"/>
  <c r="Q123" i="5"/>
  <c r="R123" i="5"/>
  <c r="H12" i="5"/>
  <c r="I12" i="5" s="1"/>
  <c r="AH12" i="5" s="1"/>
  <c r="H79" i="5"/>
  <c r="I79" i="5" s="1"/>
  <c r="AH79" i="5" s="1"/>
  <c r="G79" i="1"/>
  <c r="J71" i="1"/>
  <c r="S71" i="1"/>
  <c r="Q71" i="5"/>
  <c r="R71" i="5"/>
  <c r="Q102" i="5"/>
  <c r="J102" i="1"/>
  <c r="R102" i="5"/>
  <c r="S102" i="1"/>
  <c r="K31" i="5"/>
  <c r="H31" i="1"/>
  <c r="L31" i="5"/>
  <c r="H20" i="5"/>
  <c r="L114" i="5"/>
  <c r="H114" i="1"/>
  <c r="K114" i="5"/>
  <c r="I55" i="1"/>
  <c r="N55" i="5"/>
  <c r="O55" i="5"/>
  <c r="H16" i="5"/>
  <c r="K132" i="5"/>
  <c r="H132" i="1"/>
  <c r="L132" i="5"/>
  <c r="G104" i="1"/>
  <c r="H104" i="5"/>
  <c r="I104" i="5" s="1"/>
  <c r="AH104" i="5" s="1"/>
  <c r="H10" i="5"/>
  <c r="I10" i="5" s="1"/>
  <c r="AH10" i="5" s="1"/>
  <c r="G10" i="1"/>
  <c r="O73" i="5"/>
  <c r="Q73" i="1"/>
  <c r="N73" i="5"/>
  <c r="R73" i="1"/>
  <c r="I73" i="1"/>
  <c r="I94" i="1"/>
  <c r="Q94" i="1"/>
  <c r="N94" i="5"/>
  <c r="R94" i="1"/>
  <c r="O94" i="5"/>
  <c r="K89" i="5"/>
  <c r="H89" i="1"/>
  <c r="L89" i="5"/>
  <c r="G130" i="1"/>
  <c r="H130" i="5"/>
  <c r="I130" i="5" s="1"/>
  <c r="G136" i="1"/>
  <c r="H136" i="5"/>
  <c r="I136" i="5" s="1"/>
  <c r="AH136" i="5" s="1"/>
  <c r="G72" i="1"/>
  <c r="H72" i="5"/>
  <c r="I72" i="5" s="1"/>
  <c r="AH72" i="5" s="1"/>
  <c r="O118" i="5"/>
  <c r="I118" i="1"/>
  <c r="R118" i="1"/>
  <c r="N118" i="5"/>
  <c r="Q118" i="1"/>
  <c r="Q19" i="5"/>
  <c r="R19" i="5"/>
  <c r="J19" i="1"/>
  <c r="I24" i="1"/>
  <c r="O24" i="5"/>
  <c r="N24" i="5"/>
  <c r="H121" i="1"/>
  <c r="K121" i="5"/>
  <c r="L121" i="5"/>
  <c r="J56" i="1"/>
  <c r="R56" i="5"/>
  <c r="Q56" i="5"/>
  <c r="H89" i="5"/>
  <c r="I89" i="5" s="1"/>
  <c r="AH89" i="5" s="1"/>
  <c r="G89" i="1"/>
  <c r="I112" i="1"/>
  <c r="O112" i="5"/>
  <c r="Q112" i="1"/>
  <c r="R112" i="1"/>
  <c r="N112" i="5"/>
  <c r="R92" i="5"/>
  <c r="J92" i="1"/>
  <c r="S92" i="1"/>
  <c r="Q92" i="5"/>
  <c r="G85" i="1"/>
  <c r="H85" i="5"/>
  <c r="G41" i="1"/>
  <c r="H71" i="5"/>
  <c r="I71" i="5" s="1"/>
  <c r="G71" i="1"/>
  <c r="I51" i="1"/>
  <c r="O51" i="5"/>
  <c r="N51" i="5"/>
  <c r="H55" i="1"/>
  <c r="K55" i="5"/>
  <c r="L55" i="5"/>
  <c r="H13" i="5"/>
  <c r="G100" i="1"/>
  <c r="H100" i="5"/>
  <c r="O13" i="5"/>
  <c r="N13" i="5"/>
  <c r="I13" i="1"/>
  <c r="J57" i="1"/>
  <c r="R57" i="5"/>
  <c r="Q57" i="5"/>
  <c r="L49" i="5"/>
  <c r="K49" i="5"/>
  <c r="H49" i="1"/>
  <c r="K71" i="5"/>
  <c r="H71" i="1"/>
  <c r="L71" i="5"/>
  <c r="Q124" i="5"/>
  <c r="R124" i="5"/>
  <c r="J124" i="1"/>
  <c r="S124" i="1"/>
  <c r="L23" i="5"/>
  <c r="K23" i="5"/>
  <c r="H23" i="1"/>
  <c r="H25" i="5"/>
  <c r="I25" i="5" s="1"/>
  <c r="G25" i="1"/>
  <c r="R106" i="1"/>
  <c r="N106" i="5"/>
  <c r="O106" i="5"/>
  <c r="I106" i="1"/>
  <c r="Q106" i="1"/>
  <c r="H103" i="5"/>
  <c r="G103" i="1"/>
  <c r="Q8" i="5"/>
  <c r="J8" i="1"/>
  <c r="R8" i="5"/>
  <c r="J103" i="1"/>
  <c r="R103" i="5"/>
  <c r="Q103" i="5"/>
  <c r="S103" i="1"/>
  <c r="K34" i="5"/>
  <c r="H34" i="1"/>
  <c r="L34" i="5"/>
  <c r="Q93" i="5"/>
  <c r="S93" i="1"/>
  <c r="J93" i="1"/>
  <c r="R93" i="5"/>
  <c r="G38" i="1"/>
  <c r="G34" i="1"/>
  <c r="K27" i="5"/>
  <c r="L27" i="5"/>
  <c r="H27" i="1"/>
  <c r="R100" i="1"/>
  <c r="O100" i="5"/>
  <c r="I100" i="1"/>
  <c r="Q100" i="1"/>
  <c r="N100" i="5"/>
  <c r="J108" i="1"/>
  <c r="S108" i="1"/>
  <c r="Q108" i="5"/>
  <c r="R108" i="5"/>
  <c r="O80" i="5"/>
  <c r="Q80" i="1"/>
  <c r="I80" i="1"/>
  <c r="N80" i="5"/>
  <c r="R80" i="1"/>
  <c r="J12" i="1"/>
  <c r="R12" i="5"/>
  <c r="Q12" i="5"/>
  <c r="R18" i="5"/>
  <c r="Q18" i="5"/>
  <c r="J18" i="1"/>
  <c r="G118" i="1"/>
  <c r="H118" i="5"/>
  <c r="I118" i="5" s="1"/>
  <c r="K81" i="5"/>
  <c r="L81" i="5"/>
  <c r="H81" i="1"/>
  <c r="K109" i="5"/>
  <c r="L109" i="5"/>
  <c r="H109" i="1"/>
  <c r="K24" i="5"/>
  <c r="H24" i="1"/>
  <c r="L24" i="5"/>
  <c r="H124" i="5"/>
  <c r="I124" i="5" s="1"/>
  <c r="G124" i="1"/>
  <c r="O90" i="5"/>
  <c r="N90" i="5"/>
  <c r="Q90" i="1"/>
  <c r="R90" i="1"/>
  <c r="I90" i="1"/>
  <c r="H97" i="5"/>
  <c r="G97" i="1"/>
  <c r="H25" i="1"/>
  <c r="K25" i="5"/>
  <c r="L25" i="5"/>
  <c r="Q53" i="5"/>
  <c r="J53" i="1"/>
  <c r="R53" i="5"/>
  <c r="H53" i="1"/>
  <c r="K53" i="5"/>
  <c r="L53" i="5"/>
  <c r="G96" i="1"/>
  <c r="H96" i="5"/>
  <c r="Q90" i="5"/>
  <c r="J90" i="1"/>
  <c r="S90" i="1"/>
  <c r="R90" i="5"/>
  <c r="H86" i="5"/>
  <c r="G86" i="1"/>
  <c r="L46" i="5"/>
  <c r="H46" i="1"/>
  <c r="K46" i="5"/>
  <c r="H74" i="1"/>
  <c r="L74" i="5"/>
  <c r="K74" i="5"/>
  <c r="H119" i="5"/>
  <c r="I119" i="5" s="1"/>
  <c r="G119" i="1"/>
  <c r="H79" i="1"/>
  <c r="K79" i="5"/>
  <c r="L79" i="5"/>
  <c r="R14" i="5"/>
  <c r="Q14" i="5"/>
  <c r="J14" i="1"/>
  <c r="O117" i="5"/>
  <c r="I117" i="1"/>
  <c r="Q117" i="1"/>
  <c r="N117" i="5"/>
  <c r="R117" i="1"/>
  <c r="N86" i="5"/>
  <c r="R86" i="1"/>
  <c r="I86" i="1"/>
  <c r="O86" i="5"/>
  <c r="Q86" i="1"/>
  <c r="Q136" i="5"/>
  <c r="J136" i="1"/>
  <c r="R136" i="5"/>
  <c r="S136" i="1"/>
  <c r="H73" i="5"/>
  <c r="I73" i="5" s="1"/>
  <c r="AH73" i="5" s="1"/>
  <c r="G73" i="1"/>
  <c r="Q63" i="5"/>
  <c r="J63" i="1"/>
  <c r="R63" i="5"/>
  <c r="H112" i="5"/>
  <c r="G112" i="1"/>
  <c r="H129" i="5"/>
  <c r="I129" i="5" s="1"/>
  <c r="G129" i="1"/>
  <c r="Q135" i="5"/>
  <c r="S135" i="1"/>
  <c r="J135" i="1"/>
  <c r="R135" i="5"/>
  <c r="K13" i="5"/>
  <c r="L13" i="5"/>
  <c r="H13" i="1"/>
  <c r="S87" i="1"/>
  <c r="R87" i="5"/>
  <c r="Q87" i="5"/>
  <c r="J87" i="1"/>
  <c r="K128" i="5"/>
  <c r="H128" i="1"/>
  <c r="L128" i="5"/>
  <c r="H14" i="5"/>
  <c r="I14" i="5" s="1"/>
  <c r="AH14" i="5" s="1"/>
  <c r="K26" i="5"/>
  <c r="H26" i="1"/>
  <c r="L26" i="5"/>
  <c r="Q64" i="5"/>
  <c r="J64" i="1"/>
  <c r="R64" i="5"/>
  <c r="H37" i="1"/>
  <c r="K37" i="5"/>
  <c r="L37" i="5"/>
  <c r="I60" i="1"/>
  <c r="O60" i="5"/>
  <c r="N60" i="5"/>
  <c r="H18" i="5"/>
  <c r="N34" i="5"/>
  <c r="O34" i="5"/>
  <c r="I34" i="1"/>
  <c r="G116" i="1"/>
  <c r="H116" i="5"/>
  <c r="Q116" i="5"/>
  <c r="R116" i="5"/>
  <c r="J116" i="1"/>
  <c r="S116" i="1"/>
  <c r="R116" i="1"/>
  <c r="O116" i="5"/>
  <c r="I116" i="1"/>
  <c r="N116" i="5"/>
  <c r="Q116" i="1"/>
  <c r="L82" i="5"/>
  <c r="K82" i="5"/>
  <c r="H82" i="1"/>
  <c r="K77" i="5"/>
  <c r="L77" i="5"/>
  <c r="H77" i="1"/>
  <c r="R66" i="5"/>
  <c r="J66" i="1"/>
  <c r="Q66" i="5"/>
  <c r="J107" i="1"/>
  <c r="S107" i="1"/>
  <c r="R107" i="5"/>
  <c r="Q107" i="5"/>
  <c r="H28" i="5"/>
  <c r="I28" i="5" s="1"/>
  <c r="G28" i="1"/>
  <c r="Q91" i="1"/>
  <c r="I91" i="1"/>
  <c r="N91" i="5"/>
  <c r="R91" i="1"/>
  <c r="O91" i="5"/>
  <c r="S126" i="1"/>
  <c r="Q126" i="5"/>
  <c r="R126" i="5"/>
  <c r="J126" i="1"/>
  <c r="Q114" i="5"/>
  <c r="S114" i="1"/>
  <c r="R114" i="5"/>
  <c r="J114" i="1"/>
  <c r="L103" i="5"/>
  <c r="H103" i="1"/>
  <c r="K103" i="5"/>
  <c r="R16" i="5"/>
  <c r="Q16" i="5"/>
  <c r="J16" i="1"/>
  <c r="H19" i="5"/>
  <c r="Q131" i="5"/>
  <c r="R131" i="5"/>
  <c r="J131" i="1"/>
  <c r="S131" i="1"/>
  <c r="H74" i="5"/>
  <c r="I74" i="5" s="1"/>
  <c r="AH74" i="5" s="1"/>
  <c r="G74" i="1"/>
  <c r="N67" i="5"/>
  <c r="O67" i="5"/>
  <c r="I67" i="1"/>
  <c r="J21" i="1"/>
  <c r="R21" i="5"/>
  <c r="Q21" i="5"/>
  <c r="N52" i="5"/>
  <c r="I52" i="1"/>
  <c r="O52" i="5"/>
  <c r="G105" i="1"/>
  <c r="H105" i="5"/>
  <c r="O54" i="5"/>
  <c r="N54" i="5"/>
  <c r="I54" i="1"/>
  <c r="H43" i="1"/>
  <c r="K43" i="5"/>
  <c r="L43" i="5"/>
  <c r="K95" i="5"/>
  <c r="L95" i="5"/>
  <c r="H95" i="1"/>
  <c r="G81" i="1"/>
  <c r="H81" i="5"/>
  <c r="R129" i="5"/>
  <c r="J129" i="1"/>
  <c r="S129" i="1"/>
  <c r="Q129" i="5"/>
  <c r="O77" i="5"/>
  <c r="R77" i="1"/>
  <c r="Q77" i="1"/>
  <c r="N77" i="5"/>
  <c r="I77" i="1"/>
  <c r="K108" i="5"/>
  <c r="L108" i="5"/>
  <c r="H108" i="1"/>
  <c r="H131" i="5"/>
  <c r="I131" i="5" s="1"/>
  <c r="G131" i="1"/>
  <c r="Q115" i="1"/>
  <c r="N115" i="5"/>
  <c r="I115" i="1"/>
  <c r="R115" i="1"/>
  <c r="O115" i="5"/>
  <c r="R11" i="5"/>
  <c r="J11" i="1"/>
  <c r="Q11" i="5"/>
  <c r="J65" i="1"/>
  <c r="R65" i="5"/>
  <c r="Q65" i="5"/>
  <c r="H17" i="5"/>
  <c r="Q95" i="5"/>
  <c r="R95" i="5"/>
  <c r="J95" i="1"/>
  <c r="S95" i="1"/>
  <c r="Q55" i="5"/>
  <c r="R55" i="5"/>
  <c r="J55" i="1"/>
  <c r="S96" i="1"/>
  <c r="J96" i="1"/>
  <c r="R96" i="5"/>
  <c r="Q96" i="5"/>
  <c r="K85" i="5"/>
  <c r="H85" i="1"/>
  <c r="L85" i="5"/>
  <c r="H11" i="5"/>
  <c r="G11" i="1"/>
  <c r="H115" i="1"/>
  <c r="K115" i="5"/>
  <c r="L115" i="5"/>
  <c r="Q60" i="5"/>
  <c r="J60" i="1"/>
  <c r="R60" i="5"/>
  <c r="L47" i="5"/>
  <c r="H47" i="1"/>
  <c r="K47" i="5"/>
  <c r="K118" i="5"/>
  <c r="H118" i="1"/>
  <c r="L118" i="5"/>
  <c r="Q81" i="1"/>
  <c r="R81" i="1"/>
  <c r="O81" i="5"/>
  <c r="N81" i="5"/>
  <c r="I81" i="1"/>
  <c r="R91" i="5"/>
  <c r="S91" i="1"/>
  <c r="J91" i="1"/>
  <c r="Q91" i="5"/>
  <c r="H121" i="5"/>
  <c r="I121" i="5" s="1"/>
  <c r="G121" i="1"/>
  <c r="K113" i="5"/>
  <c r="H113" i="1"/>
  <c r="L113" i="5"/>
  <c r="H78" i="5"/>
  <c r="G78" i="1"/>
  <c r="N110" i="5"/>
  <c r="Q110" i="1"/>
  <c r="I110" i="1"/>
  <c r="O110" i="5"/>
  <c r="R110" i="1"/>
  <c r="K11" i="5"/>
  <c r="L11" i="5"/>
  <c r="H11" i="1"/>
  <c r="O9" i="5"/>
  <c r="I9" i="1"/>
  <c r="N9" i="5"/>
  <c r="G109" i="1"/>
  <c r="H109" i="5"/>
  <c r="I109" i="5" s="1"/>
  <c r="AH109" i="5" s="1"/>
  <c r="N56" i="5"/>
  <c r="O56" i="5"/>
  <c r="I56" i="1"/>
  <c r="R131" i="1"/>
  <c r="N131" i="5"/>
  <c r="Q131" i="1"/>
  <c r="O131" i="5"/>
  <c r="I131" i="1"/>
  <c r="G135" i="1"/>
  <c r="H135" i="5"/>
  <c r="I135" i="5" s="1"/>
  <c r="N79" i="5"/>
  <c r="R79" i="1"/>
  <c r="I79" i="1"/>
  <c r="Q79" i="1"/>
  <c r="O79" i="5"/>
  <c r="L87" i="5"/>
  <c r="K87" i="5"/>
  <c r="H87" i="1"/>
  <c r="J22" i="1"/>
  <c r="Q22" i="5"/>
  <c r="R22" i="5"/>
  <c r="H7" i="1"/>
  <c r="L7" i="5"/>
  <c r="K7" i="5"/>
  <c r="S128" i="1"/>
  <c r="J128" i="1"/>
  <c r="R128" i="5"/>
  <c r="Q128" i="5"/>
  <c r="I101" i="1"/>
  <c r="N101" i="5"/>
  <c r="R101" i="1"/>
  <c r="O101" i="5"/>
  <c r="Q101" i="1"/>
  <c r="L57" i="5"/>
  <c r="K57" i="5"/>
  <c r="H57" i="1"/>
  <c r="Q83" i="5"/>
  <c r="S83" i="1"/>
  <c r="J83" i="1"/>
  <c r="R83" i="5"/>
  <c r="Q132" i="5"/>
  <c r="S132" i="1"/>
  <c r="J132" i="1"/>
  <c r="R132" i="5"/>
  <c r="G122" i="1"/>
  <c r="H122" i="5"/>
  <c r="I122" i="5" s="1"/>
  <c r="J70" i="1"/>
  <c r="Q70" i="5"/>
  <c r="R70" i="5"/>
  <c r="AK105" i="5" l="1"/>
  <c r="AQ96" i="5"/>
  <c r="AN114" i="5"/>
  <c r="AN109" i="5"/>
  <c r="AQ101" i="5"/>
  <c r="AK88" i="5"/>
  <c r="AN90" i="5"/>
  <c r="AQ92" i="5"/>
  <c r="AK107" i="5"/>
  <c r="AN105" i="5"/>
  <c r="AQ107" i="5"/>
  <c r="AN100" i="5"/>
  <c r="AN83" i="5"/>
  <c r="AK116" i="5"/>
  <c r="AK136" i="5"/>
  <c r="AQ83" i="5"/>
  <c r="AN99" i="5"/>
  <c r="AK108" i="5"/>
  <c r="AQ114" i="5"/>
  <c r="AN75" i="5"/>
  <c r="AQ91" i="5"/>
  <c r="AK114" i="5"/>
  <c r="AQ111" i="5"/>
  <c r="AQ89" i="5"/>
  <c r="AN104" i="5"/>
  <c r="AN81" i="5"/>
  <c r="AQ103" i="5"/>
  <c r="AQ97" i="5"/>
  <c r="AQ75" i="5"/>
  <c r="AK115" i="5"/>
  <c r="AK95" i="5"/>
  <c r="AK79" i="5"/>
  <c r="AN97" i="5"/>
  <c r="AQ109" i="5"/>
  <c r="AQ99" i="5"/>
  <c r="AN113" i="5"/>
  <c r="AQ104" i="5"/>
  <c r="AQ85" i="5"/>
  <c r="AN88" i="5"/>
  <c r="AK102" i="5"/>
  <c r="AQ87" i="5"/>
  <c r="AN106" i="5"/>
  <c r="AN136" i="5"/>
  <c r="AK103" i="5"/>
  <c r="AN116" i="5"/>
  <c r="AQ112" i="5"/>
  <c r="AQ95" i="5"/>
  <c r="AQ136" i="5"/>
  <c r="AK113" i="5"/>
  <c r="AK71" i="5"/>
  <c r="AN94" i="5"/>
  <c r="AK100" i="5"/>
  <c r="AQ86" i="5"/>
  <c r="AQ105" i="5"/>
  <c r="AK94" i="5"/>
  <c r="AN80" i="5"/>
  <c r="AN112" i="5"/>
  <c r="AN89" i="5"/>
  <c r="AN98" i="5"/>
  <c r="AK87" i="5"/>
  <c r="AQ100" i="5"/>
  <c r="AN101" i="5"/>
  <c r="AN92" i="5"/>
  <c r="AN115" i="5"/>
  <c r="AN82" i="5"/>
  <c r="AQ115" i="5"/>
  <c r="AQ81" i="5"/>
  <c r="AK86" i="5"/>
  <c r="AK90" i="5"/>
  <c r="AN111" i="5"/>
  <c r="AQ79" i="5"/>
  <c r="AK112" i="5"/>
  <c r="I91" i="5"/>
  <c r="AH91" i="5" s="1"/>
  <c r="I102" i="5"/>
  <c r="AH102" i="5" s="1"/>
  <c r="AQ126" i="5"/>
  <c r="AN86" i="5"/>
  <c r="I78" i="5"/>
  <c r="AH78" i="5" s="1"/>
  <c r="I105" i="5"/>
  <c r="AH105" i="5" s="1"/>
  <c r="AK89" i="5"/>
  <c r="AQ102" i="5"/>
  <c r="I95" i="5"/>
  <c r="AH95" i="5" s="1"/>
  <c r="AN93" i="5"/>
  <c r="AK126" i="5"/>
  <c r="I19" i="5"/>
  <c r="AH19" i="5" s="1"/>
  <c r="I112" i="5"/>
  <c r="AH112" i="5" s="1"/>
  <c r="AQ98" i="5"/>
  <c r="AQ94" i="5"/>
  <c r="AN103" i="5"/>
  <c r="AN91" i="5"/>
  <c r="AK82" i="5"/>
  <c r="I18" i="5"/>
  <c r="AH18" i="5" s="1"/>
  <c r="AK109" i="5"/>
  <c r="I103" i="5"/>
  <c r="AH103" i="5" s="1"/>
  <c r="I16" i="5"/>
  <c r="AH16" i="5" s="1"/>
  <c r="AQ71" i="5"/>
  <c r="AK104" i="5"/>
  <c r="AQ106" i="5"/>
  <c r="AQ88" i="5"/>
  <c r="I90" i="5"/>
  <c r="AH90" i="5" s="1"/>
  <c r="I86" i="5"/>
  <c r="AH86" i="5" s="1"/>
  <c r="AQ108" i="5"/>
  <c r="I75" i="5"/>
  <c r="AH75" i="5" s="1"/>
  <c r="AN102" i="5"/>
  <c r="AN108" i="5"/>
  <c r="I77" i="5"/>
  <c r="AH77" i="5" s="1"/>
  <c r="I81" i="5"/>
  <c r="AH81" i="5" s="1"/>
  <c r="I97" i="5"/>
  <c r="AH97" i="5" s="1"/>
  <c r="AK81" i="5"/>
  <c r="I114" i="5"/>
  <c r="AH114" i="5" s="1"/>
  <c r="AN95" i="5"/>
  <c r="I126" i="5"/>
  <c r="AH126" i="5" s="1"/>
  <c r="AQ93" i="5"/>
  <c r="I94" i="5"/>
  <c r="AH94" i="5" s="1"/>
  <c r="AN87" i="5"/>
  <c r="AN79" i="5"/>
  <c r="I80" i="5"/>
  <c r="AH80" i="5" s="1"/>
  <c r="I100" i="5"/>
  <c r="AH100" i="5" s="1"/>
  <c r="AK97" i="5"/>
  <c r="AQ113" i="5"/>
  <c r="I113" i="5"/>
  <c r="AH113" i="5" s="1"/>
  <c r="AN71" i="5"/>
  <c r="AK85" i="5"/>
  <c r="AQ90" i="5"/>
  <c r="AN107" i="5"/>
  <c r="I84" i="5"/>
  <c r="AH84" i="5" s="1"/>
  <c r="AN96" i="5"/>
  <c r="I17" i="5"/>
  <c r="AH17" i="5" s="1"/>
  <c r="I11" i="5"/>
  <c r="AH11" i="5" s="1"/>
  <c r="AQ116" i="5"/>
  <c r="I110" i="5"/>
  <c r="AH110" i="5" s="1"/>
  <c r="I92" i="5"/>
  <c r="AH92" i="5" s="1"/>
  <c r="AN85" i="5"/>
  <c r="I13" i="5"/>
  <c r="AH13" i="5" s="1"/>
  <c r="I106" i="5"/>
  <c r="AH106" i="5" s="1"/>
  <c r="AK75" i="5"/>
  <c r="I96" i="5"/>
  <c r="AH96" i="5" s="1"/>
  <c r="I20" i="5"/>
  <c r="AH20" i="5" s="1"/>
  <c r="AQ80" i="5"/>
  <c r="AK101" i="5"/>
  <c r="AK110" i="5"/>
  <c r="AQ82" i="5"/>
  <c r="AN84" i="5"/>
  <c r="AK91" i="5"/>
  <c r="I101" i="5"/>
  <c r="AH101" i="5" s="1"/>
  <c r="AK84" i="5"/>
  <c r="AK96" i="5"/>
  <c r="I99" i="5"/>
  <c r="AH99" i="5" s="1"/>
  <c r="I116" i="5"/>
  <c r="AH116" i="5" s="1"/>
  <c r="AK99" i="5"/>
  <c r="AK83" i="5"/>
  <c r="AN110" i="5"/>
  <c r="AQ110" i="5"/>
  <c r="AK80" i="5"/>
  <c r="I85" i="5"/>
  <c r="AH85" i="5" s="1"/>
  <c r="AK92" i="5"/>
  <c r="AK111" i="5"/>
  <c r="AQ84" i="5"/>
  <c r="AN126" i="5"/>
  <c r="AK93" i="5"/>
  <c r="I7" i="5"/>
  <c r="AH7" i="5" s="1"/>
  <c r="AK106" i="5"/>
  <c r="AK98" i="5"/>
  <c r="I83" i="5"/>
  <c r="AH83" i="5" s="1"/>
  <c r="B6" i="4"/>
  <c r="E6" i="4"/>
  <c r="C6" i="4"/>
  <c r="B6" i="1"/>
  <c r="C6" i="1"/>
  <c r="E5" i="1"/>
  <c r="D6" i="4"/>
  <c r="E6" i="1"/>
  <c r="D6" i="1"/>
  <c r="B5" i="1"/>
  <c r="D5" i="1"/>
  <c r="C5" i="1"/>
  <c r="H5" i="1" l="1"/>
  <c r="L5" i="5"/>
  <c r="K5" i="5"/>
  <c r="N5" i="5"/>
  <c r="O5" i="5"/>
  <c r="I5" i="1"/>
  <c r="H5" i="5"/>
  <c r="G5" i="1"/>
  <c r="O6" i="5"/>
  <c r="I6" i="1"/>
  <c r="N6" i="5"/>
  <c r="J6" i="1"/>
  <c r="Q6" i="5"/>
  <c r="R6" i="5"/>
  <c r="Q5" i="5"/>
  <c r="R5" i="5"/>
  <c r="J5" i="1"/>
  <c r="H6" i="1"/>
  <c r="L6" i="5"/>
  <c r="K6" i="5"/>
  <c r="G6" i="1"/>
  <c r="H6" i="5"/>
  <c r="I5" i="5" l="1"/>
  <c r="AH5" i="5" s="1"/>
  <c r="I6" i="5"/>
  <c r="AH6" i="5" s="1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<sst xmlns="http://schemas.openxmlformats.org/spreadsheetml/2006/main" count="608" uniqueCount="133">
  <si>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</si>
  <si>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</si>
  <si>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</si>
  <si>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</si>
  <si>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</si>
  <si>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</si>
  <si>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</si>
  <si>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</si>
  <si>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</si>
  <si>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</si>
  <si>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</si>
  <si>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</si>
  <si>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</si>
  <si>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</si>
  <si>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</si>
  <si>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</si>
  <si>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</si>
  <si>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</si>
  <si>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</si>
  <si>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</si>
  <si>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</si>
  <si>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</si>
  <si>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</si>
  <si>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</si>
  <si>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</si>
  <si>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</si>
  <si>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</si>
  <si>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</si>
  <si>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</si>
  <si>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</si>
  <si>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</si>
  <si>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</si>
  <si>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</si>
  <si>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</si>
  <si>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</si>
  <si>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</si>
  <si>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</si>
  <si>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</si>
  <si>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</si>
  <si>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</si>
  <si>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</si>
  <si>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</si>
  <si>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</si>
  <si>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</si>
  <si>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</si>
  <si>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</si>
  <si>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</si>
  <si>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</si>
  <si>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</si>
  <si>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</si>
  <si>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</si>
  <si>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</si>
  <si>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</si>
  <si>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</si>
  <si>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</si>
  <si>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</si>
  <si>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</si>
  <si>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</si>
  <si>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</si>
  <si>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</si>
  <si>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</si>
  <si>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</si>
  <si>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</si>
  <si>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</si>
  <si>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</si>
  <si>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</si>
  <si>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</si>
  <si>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</si>
  <si>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</si>
  <si>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</si>
  <si>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</si>
  <si>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</si>
  <si>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</si>
  <si>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</si>
  <si>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</si>
  <si>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</si>
  <si>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</si>
  <si>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</si>
  <si>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</si>
  <si>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</si>
  <si>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</si>
  <si>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</si>
  <si>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</si>
  <si>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</si>
  <si>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</si>
  <si>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</si>
  <si>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</si>
  <si>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</si>
  <si>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</si>
  <si>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</si>
  <si>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</si>
  <si>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</si>
  <si>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</si>
  <si>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</si>
  <si>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</si>
  <si>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</si>
  <si>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</si>
  <si>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</si>
  <si>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</si>
  <si>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</si>
  <si>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</si>
  <si>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</si>
  <si>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</si>
  <si>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</si>
  <si>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</si>
  <si>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</si>
  <si>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</si>
  <si>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</si>
  <si>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</si>
  <si>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</si>
  <si>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</si>
  <si>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</si>
  <si>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</si>
  <si>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</si>
  <si>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</si>
  <si>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</si>
  <si>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</si>
  <si>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</si>
  <si>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</si>
  <si>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</si>
  <si>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DTSIMI1</t>
  </si>
  <si>
    <t>SourceAlias</t>
  </si>
  <si>
    <t>disc</t>
  </si>
  <si>
    <t>fwd</t>
  </si>
  <si>
    <t>Value Date</t>
  </si>
  <si>
    <t>Fixing Date</t>
  </si>
  <si>
    <t>RIC Not Found</t>
  </si>
  <si>
    <t>Trigger</t>
  </si>
  <si>
    <t>EurON</t>
  </si>
  <si>
    <t>EUR6M</t>
  </si>
  <si>
    <t>EUR1M</t>
  </si>
  <si>
    <t>EUR3M</t>
  </si>
  <si>
    <t>EUR1Y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</si>
</sst>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1" fillId="0" borderId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79" applyNumberFormat="1" applyFont="1" applyFill="1" applyBorder="1"/>
    <xf numFmtId="165" fontId="3" fillId="0" borderId="14" xfId="79" applyNumberFormat="1" applyFont="1" applyBorder="1"/>
    <xf numFmtId="165" fontId="3" fillId="0" borderId="17" xfId="79" applyNumberFormat="1" applyFont="1" applyFill="1" applyBorder="1"/>
    <xf numFmtId="165" fontId="3" fillId="0" borderId="17" xfId="79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4" applyFont="1" applyFill="1" applyAlignment="1">
      <alignment horizontal="left"/>
    </xf>
    <xf numFmtId="0" fontId="3" fillId="30" borderId="0" xfId="74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79" applyNumberFormat="1" applyFont="1" applyBorder="1"/>
    <xf numFmtId="168" fontId="3" fillId="0" borderId="23" xfId="79" applyNumberFormat="1" applyFont="1" applyBorder="1"/>
    <xf numFmtId="0" fontId="3" fillId="0" borderId="15" xfId="0" applyFont="1" applyBorder="1"/>
    <xf numFmtId="168" fontId="3" fillId="0" borderId="14" xfId="79" applyNumberFormat="1" applyFont="1" applyBorder="1"/>
    <xf numFmtId="168" fontId="3" fillId="0" borderId="15" xfId="79" applyNumberFormat="1" applyFont="1" applyBorder="1"/>
    <xf numFmtId="0" fontId="3" fillId="0" borderId="20" xfId="0" applyFont="1" applyBorder="1"/>
    <xf numFmtId="168" fontId="3" fillId="0" borderId="0" xfId="79" applyNumberFormat="1" applyFont="1" applyBorder="1"/>
    <xf numFmtId="168" fontId="3" fillId="0" borderId="21" xfId="79" applyNumberFormat="1" applyFont="1" applyBorder="1"/>
    <xf numFmtId="0" fontId="3" fillId="0" borderId="16" xfId="0" applyFont="1" applyBorder="1"/>
    <xf numFmtId="168" fontId="3" fillId="0" borderId="17" xfId="79" applyNumberFormat="1" applyFont="1" applyBorder="1"/>
    <xf numFmtId="168" fontId="3" fillId="0" borderId="18" xfId="79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79" applyNumberFormat="1" applyFont="1" applyFill="1" applyBorder="1" applyProtection="1">
      <protection locked="0"/>
    </xf>
    <xf numFmtId="165" fontId="3" fillId="0" borderId="14" xfId="79" applyNumberFormat="1" applyFont="1" applyBorder="1" applyProtection="1">
      <protection locked="0"/>
    </xf>
    <xf numFmtId="165" fontId="3" fillId="0" borderId="17" xfId="79" applyNumberFormat="1" applyFont="1" applyFill="1" applyBorder="1" applyProtection="1">
      <protection locked="0"/>
    </xf>
    <xf numFmtId="165" fontId="3" fillId="0" borderId="17" xfId="79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168" fontId="3" fillId="0" borderId="0" xfId="0" applyNumberFormat="1" applyFont="1" applyAlignment="1">
      <alignment horizontal="left"/>
    </xf>
    <xf numFmtId="0" fontId="3" fillId="0" borderId="13" xfId="0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7"/>
    <cellStyle name="20% - Colore 2" xfId="8"/>
    <cellStyle name="20% - Colore 3" xfId="9"/>
    <cellStyle name="20% - Colore 4" xfId="10"/>
    <cellStyle name="20% - Colore 5" xfId="11"/>
    <cellStyle name="20% - Colore 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Colore 1" xfId="19"/>
    <cellStyle name="40% - Colore 2" xfId="20"/>
    <cellStyle name="40% - Colore 3" xfId="21"/>
    <cellStyle name="40% - Colore 4" xfId="22"/>
    <cellStyle name="40% - Colore 5" xfId="23"/>
    <cellStyle name="40% - Colore 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Colore 1" xfId="31"/>
    <cellStyle name="60% - Colore 2" xfId="32"/>
    <cellStyle name="60% - Colore 3" xfId="33"/>
    <cellStyle name="60% - Colore 4" xfId="34"/>
    <cellStyle name="60% - Colore 5" xfId="35"/>
    <cellStyle name="60% - Colore 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olo" xfId="44"/>
    <cellStyle name="Calculation" xfId="45" builtinId="22" customBuiltin="1"/>
    <cellStyle name="Cella collegata" xfId="46"/>
    <cellStyle name="Cella da controllare" xfId="47"/>
    <cellStyle name="Check Cell" xfId="48" builtinId="23" customBuiltin="1"/>
    <cellStyle name="Ciccio" xfId="49"/>
    <cellStyle name="Colore 1" xfId="50"/>
    <cellStyle name="Colore 2" xfId="51"/>
    <cellStyle name="Colore 3" xfId="52"/>
    <cellStyle name="Colore 4" xfId="53"/>
    <cellStyle name="Colore 5" xfId="54"/>
    <cellStyle name="Colore 6" xfId="55"/>
    <cellStyle name="ContentsHyperlink" xfId="56"/>
    <cellStyle name="DataFeed" xfId="57"/>
    <cellStyle name="Euro" xfId="58"/>
    <cellStyle name="Explanatory Text" xfId="59" builtinId="53" customBuiltin="1"/>
    <cellStyle name="Good" xfId="60" builtinId="26" customBuiltin="1"/>
    <cellStyle name="Heading" xfId="61"/>
    <cellStyle name="Heading 1" xfId="62" builtinId="16" customBuiltin="1"/>
    <cellStyle name="Heading 2" xfId="63" builtinId="17" customBuiltin="1"/>
    <cellStyle name="Heading 3" xfId="64" builtinId="18" customBuiltin="1"/>
    <cellStyle name="Heading 4" xfId="65" builtinId="19" customBuiltin="1"/>
    <cellStyle name="Input" xfId="66" builtinId="20" customBuiltin="1"/>
    <cellStyle name="Linked Cell" xfId="67" builtinId="24" customBuiltin="1"/>
    <cellStyle name="Migliaia (0)_BENCH2" xfId="68"/>
    <cellStyle name="Migliaia_BENCH2" xfId="69"/>
    <cellStyle name="Neutral" xfId="70" builtinId="28" customBuiltin="1"/>
    <cellStyle name="Neutrale" xfId="71"/>
    <cellStyle name="Normal" xfId="0" builtinId="0"/>
    <cellStyle name="Normal 2" xfId="72"/>
    <cellStyle name="Normal 3" xfId="73"/>
    <cellStyle name="Normal_SwaptionATMVols" xfId="74"/>
    <cellStyle name="Normale_BENCH2" xfId="75"/>
    <cellStyle name="Nota" xfId="76"/>
    <cellStyle name="Note" xfId="77" builtinId="10" customBuiltin="1"/>
    <cellStyle name="Output" xfId="78" builtinId="21" customBuiltin="1"/>
    <cellStyle name="Percent" xfId="79" builtinId="5"/>
    <cellStyle name="Personal" xfId="80"/>
    <cellStyle name="result" xfId="81"/>
    <cellStyle name="StandingData" xfId="82"/>
    <cellStyle name="Style 1" xfId="83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12:08:29</v>
        <stp/>
        <stp>{04503127-08CE-4C94-9987-2F496C9CE080}</stp>
        <tr r="AD5" s="5"/>
      </tp>
    </main>
    <main first="pldatasource.rdatartdserver">
      <tp t="s">
        <v>Updated at 12:08:29</v>
        <stp/>
        <stp>{F9C02195-034B-4FBA-BC47-A548F97109D2}</stp>
        <tr r="AA5" s="5"/>
      </tp>
      <tp t="s">
        <v>Updated at 12:08:29</v>
        <stp/>
        <stp>{642C7342-3CB0-4F44-B670-7A3B2C7C6173}</stp>
        <tr r="U5" s="5"/>
      </tp>
      <tp t="s">
        <v>Updated at 12:08:29</v>
        <stp/>
        <stp>{92DE4A80-59D7-43DE-92F0-CE6D37E27EDB}</stp>
        <tr r="X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1.4900000000003719E-3</c:v>
                </c:pt>
                <c:pt idx="1">
                  <c:v>2.9499999999926703E-3</c:v>
                </c:pt>
                <c:pt idx="2">
                  <c:v>4.7700000000122471E-3</c:v>
                </c:pt>
                <c:pt idx="3">
                  <c:v>6.709999999904002E-3</c:v>
                </c:pt>
                <c:pt idx="4">
                  <c:v>8.5600000002911524E-3</c:v>
                </c:pt>
                <c:pt idx="5">
                  <c:v>1.026000000008903E-2</c:v>
                </c:pt>
                <c:pt idx="6">
                  <c:v>1.1790000000117406E-2</c:v>
                </c:pt>
                <c:pt idx="7">
                  <c:v>1.3139999999951763E-2</c:v>
                </c:pt>
                <c:pt idx="8">
                  <c:v>1.5519999999916755E-2</c:v>
                </c:pt>
                <c:pt idx="9">
                  <c:v>1.8049999999999324E-2</c:v>
                </c:pt>
                <c:pt idx="10">
                  <c:v>1.9849999999955271E-2</c:v>
                </c:pt>
                <c:pt idx="11">
                  <c:v>2.0500000000029415E-2</c:v>
                </c:pt>
                <c:pt idx="12">
                  <c:v>2.0869999999983513E-2</c:v>
                </c:pt>
                <c:pt idx="13">
                  <c:v>2.1759999999998926E-2</c:v>
                </c:pt>
                <c:pt idx="14">
                  <c:v>2.2479999999999997E-2</c:v>
                </c:pt>
                <c:pt idx="15">
                  <c:v>2.2900000000035812E-2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2.53000000004763E-3</c:v>
                </c:pt>
                <c:pt idx="1">
                  <c:v>4.0500000000250024E-3</c:v>
                </c:pt>
                <c:pt idx="2">
                  <c:v>5.9100000000162712E-3</c:v>
                </c:pt>
                <c:pt idx="3">
                  <c:v>7.8500000000516178E-3</c:v>
                </c:pt>
                <c:pt idx="4">
                  <c:v>9.6999999998910943E-3</c:v>
                </c:pt>
                <c:pt idx="5">
                  <c:v>1.1399999999919723E-2</c:v>
                </c:pt>
                <c:pt idx="6">
                  <c:v>1.2930000000297544E-2</c:v>
                </c:pt>
                <c:pt idx="7">
                  <c:v>1.4280000000103578E-2</c:v>
                </c:pt>
                <c:pt idx="8">
                  <c:v>1.6640000000008426E-2</c:v>
                </c:pt>
                <c:pt idx="9">
                  <c:v>1.9129999999986678E-2</c:v>
                </c:pt>
                <c:pt idx="10">
                  <c:v>2.0859999999936065E-2</c:v>
                </c:pt>
                <c:pt idx="11">
                  <c:v>2.1480000000024934E-2</c:v>
                </c:pt>
                <c:pt idx="12">
                  <c:v>2.1799999999980758E-2</c:v>
                </c:pt>
                <c:pt idx="13">
                  <c:v>2.2799999999999012E-2</c:v>
                </c:pt>
                <c:pt idx="14">
                  <c:v>2.3580000000009455E-2</c:v>
                </c:pt>
                <c:pt idx="15">
                  <c:v>2.4036000000000023E-2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4.0300000001994019E-3</c:v>
                </c:pt>
                <c:pt idx="1">
                  <c:v>5.5400000001031655E-3</c:v>
                </c:pt>
                <c:pt idx="2">
                  <c:v>7.3799999994862654E-3</c:v>
                </c:pt>
                <c:pt idx="3">
                  <c:v>9.2999999999211717E-3</c:v>
                </c:pt>
                <c:pt idx="4">
                  <c:v>1.112000000027003E-2</c:v>
                </c:pt>
                <c:pt idx="5">
                  <c:v>1.2780000000112823E-2</c:v>
                </c:pt>
                <c:pt idx="6">
                  <c:v>1.4269999999977464E-2</c:v>
                </c:pt>
                <c:pt idx="7">
                  <c:v>1.5580000000044539E-2</c:v>
                </c:pt>
                <c:pt idx="8">
                  <c:v>1.7860000000050037E-2</c:v>
                </c:pt>
                <c:pt idx="9">
                  <c:v>2.0209999999971525E-2</c:v>
                </c:pt>
                <c:pt idx="10">
                  <c:v>2.1779999999992472E-2</c:v>
                </c:pt>
                <c:pt idx="11">
                  <c:v>2.2279999999995352E-2</c:v>
                </c:pt>
                <c:pt idx="12">
                  <c:v>2.2530000000006933E-2</c:v>
                </c:pt>
                <c:pt idx="13">
                  <c:v>2.3419999999998251E-2</c:v>
                </c:pt>
                <c:pt idx="14">
                  <c:v>2.4140000000001032E-2</c:v>
                </c:pt>
                <c:pt idx="15">
                  <c:v>2.4560000000027504E-2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5.9100000001747963E-3</c:v>
                </c:pt>
                <c:pt idx="1">
                  <c:v>7.2399999987818519E-3</c:v>
                </c:pt>
                <c:pt idx="2">
                  <c:v>8.9400000000000104E-3</c:v>
                </c:pt>
                <c:pt idx="3">
                  <c:v>1.0730000000000016E-2</c:v>
                </c:pt>
                <c:pt idx="4">
                  <c:v>1.2460000000046203E-2</c:v>
                </c:pt>
                <c:pt idx="5">
                  <c:v>1.404000000002455E-2</c:v>
                </c:pt>
                <c:pt idx="6">
                  <c:v>1.5470000000011879E-2</c:v>
                </c:pt>
                <c:pt idx="7">
                  <c:v>1.67300000000048E-2</c:v>
                </c:pt>
                <c:pt idx="8">
                  <c:v>1.8939999999997299E-2</c:v>
                </c:pt>
                <c:pt idx="9">
                  <c:v>2.1149999999999128E-2</c:v>
                </c:pt>
                <c:pt idx="10">
                  <c:v>2.2589999999962682E-2</c:v>
                </c:pt>
                <c:pt idx="11">
                  <c:v>2.3000000000025014E-2</c:v>
                </c:pt>
                <c:pt idx="12">
                  <c:v>2.3189999999985778E-2</c:v>
                </c:pt>
                <c:pt idx="13">
                  <c:v>2.4079999999998894E-2</c:v>
                </c:pt>
                <c:pt idx="14">
                  <c:v>2.4800000000000027E-2</c:v>
                </c:pt>
                <c:pt idx="15">
                  <c:v>2.5220000000043059E-2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742400"/>
        <c:axId val="348744320"/>
      </c:scatterChart>
      <c:valAx>
        <c:axId val="34874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348744320"/>
        <c:crosses val="autoZero"/>
        <c:crossBetween val="midCat"/>
      </c:valAx>
      <c:valAx>
        <c:axId val="3487443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3487424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23</xdr:row>
      <xdr:rowOff>104775</xdr:rowOff>
    </xdr:from>
    <xdr:to>
      <xdr:col>25</xdr:col>
      <xdr:colOff>323850</xdr:colOff>
      <xdr:row>55</xdr:row>
      <xdr:rowOff>19050</xdr:rowOff>
    </xdr:to>
    <xdr:graphicFrame macro="">
      <xdr:nvGraphicFramePr>
        <xdr:cNvPr id="1432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1" sqref="D11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1.5.0 - MS VC++ 9.0 - Multithreaded Dynamic Runtime library - Release Configuration - Aug  6 2014 11:45:43</v>
      </c>
    </row>
    <row r="2" spans="2:22" ht="16.5" x14ac:dyDescent="0.3">
      <c r="B2" s="223" t="s">
        <v>69</v>
      </c>
      <c r="C2" s="224"/>
      <c r="D2" s="224"/>
      <c r="E2" s="225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3" t="s">
        <v>71</v>
      </c>
      <c r="C9" s="224"/>
      <c r="D9" s="224"/>
      <c r="E9" s="225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127</v>
      </c>
      <c r="D11" s="204">
        <v>41892.359467592592</v>
      </c>
      <c r="E11" s="105"/>
    </row>
    <row r="12" spans="2:22" x14ac:dyDescent="0.2">
      <c r="B12" s="103"/>
      <c r="C12" s="106" t="s">
        <v>68</v>
      </c>
      <c r="D12" s="204">
        <f>_xll.qlSettingsEvaluationDate(Trigger)</f>
        <v>41892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41893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41894</v>
      </c>
      <c r="E15" s="105"/>
    </row>
    <row r="16" spans="2:22" x14ac:dyDescent="0.2">
      <c r="B16" s="103"/>
      <c r="C16" s="113" t="s">
        <v>70</v>
      </c>
      <c r="D16" s="222">
        <f>[1]!TriggerCounter</f>
        <v>1</v>
      </c>
      <c r="E16" s="105"/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/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122</v>
      </c>
      <c r="B1" s="1" t="s">
        <v>128</v>
      </c>
      <c r="C1" s="1" t="s">
        <v>128</v>
      </c>
      <c r="D1" s="1" t="s">
        <v>128</v>
      </c>
      <c r="E1" s="1" t="s">
        <v>128</v>
      </c>
      <c r="F1" s="1"/>
      <c r="G1" s="218"/>
    </row>
    <row r="2" spans="1:8" x14ac:dyDescent="0.2">
      <c r="A2" s="1" t="s">
        <v>123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6" t="s">
        <v>73</v>
      </c>
      <c r="G3" s="227"/>
      <c r="H3" s="228"/>
    </row>
    <row r="4" spans="1:8" ht="26.25" customHeight="1" x14ac:dyDescent="0.2">
      <c r="A4" s="6" t="s">
        <v>66</v>
      </c>
      <c r="B4" s="7" t="str">
        <f>Index1M</f>
        <v>obj_0064e#0000</v>
      </c>
      <c r="C4" s="7" t="str">
        <f>Index3M</f>
        <v>obj_00660#0000</v>
      </c>
      <c r="D4" s="7" t="str">
        <f>Index6M</f>
        <v>obj_00669#0000</v>
      </c>
      <c r="E4" s="7" t="str">
        <f>Index1Y</f>
        <v>obj_0066c#0000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e">
        <f ca="1">_xll.qlInterpolation(,B5,$F$7:$F$11,Pricing!B7:B11)</f>
        <v>#NAME?</v>
      </c>
      <c r="C6" s="14" t="e">
        <f ca="1">_xll.qlInterpolation(,C5,$F$7:$F$11,Pricing!C7:C11)</f>
        <v>#NAME?</v>
      </c>
      <c r="D6" s="14" t="e">
        <f ca="1">_xll.qlInterpolation(,D5,$F$7:$F$11,Pricing!D7:D11)</f>
        <v>#NAME?</v>
      </c>
      <c r="E6" s="14" t="e">
        <f ca="1">_xll.qlInterpolation(,E5,$F$7:$F$11,Pricing!E7:E11)</f>
        <v>#NAME?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obj_00675#0000</v>
      </c>
      <c r="C7" s="19" t="str">
        <f>_xll.qlEonia(,C$2,,EvaluationDate)</f>
        <v>obj_00668#0000</v>
      </c>
      <c r="D7" s="19" t="str">
        <f>_xll.qlEonia(,D$2,,EvaluationDate)</f>
        <v>obj_0065c#0000</v>
      </c>
      <c r="E7" s="19" t="str">
        <f>_xll.qlEonia(,E$2,,EvaluationDate)</f>
        <v>obj_00651#0000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obj_00657#0000</v>
      </c>
      <c r="C8" s="22" t="str">
        <f>_xll.qlEuribor(,$A8,C$2,,EvaluationDate)</f>
        <v>obj_0065b#0000</v>
      </c>
      <c r="D8" s="22" t="str">
        <f>_xll.qlEuribor(,$A8,D$2,,EvaluationDate)</f>
        <v>obj_00652#0000</v>
      </c>
      <c r="E8" s="23" t="str">
        <f>_xll.qlEuribor(,$A8,E$2,,EvaluationDate)</f>
        <v>obj_0064b#0000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obj_0065d#0000</v>
      </c>
      <c r="C9" s="22" t="str">
        <f>_xll.qlEuribor(,$A9,C$2,,EvaluationDate)</f>
        <v>obj_0066f#0000</v>
      </c>
      <c r="D9" s="22" t="str">
        <f>_xll.qlEuribor(,$A9,D$2,,EvaluationDate)</f>
        <v>obj_00670#0000</v>
      </c>
      <c r="E9" s="23" t="str">
        <f>_xll.qlEuribor(,$A9,E$2,,EvaluationDate)</f>
        <v>obj_0065a#0000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obj_00658#0000</v>
      </c>
      <c r="C10" s="22" t="str">
        <f>_xll.qlEuribor(,$A10,C$2,,EvaluationDate)</f>
        <v>obj_0065f#0000</v>
      </c>
      <c r="D10" s="22" t="str">
        <f>_xll.qlEuribor(,$A10,D$2,,EvaluationDate)</f>
        <v>obj_00649#0000</v>
      </c>
      <c r="E10" s="23" t="str">
        <f>_xll.qlEuribor(,$A10,E$2,,EvaluationDate)</f>
        <v>obj_0064f#0000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obj_0064e#0000</v>
      </c>
      <c r="C11" s="22" t="str">
        <f>_xll.qlEuribor(,$A11,C$2,,EvaluationDate)</f>
        <v>obj_00664#0000</v>
      </c>
      <c r="D11" s="22" t="str">
        <f>_xll.qlEuribor(,$A11,D$2,,EvaluationDate)</f>
        <v>obj_0066a#0000</v>
      </c>
      <c r="E11" s="23" t="str">
        <f>_xll.qlEuribor(,$A11,E$2,,EvaluationDate)</f>
        <v>obj_00671#0000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obj_0064a#0000</v>
      </c>
      <c r="C12" s="22" t="str">
        <f>_xll.qlEuribor(,$A12,C$2,,EvaluationDate)</f>
        <v>obj_00666#0000</v>
      </c>
      <c r="D12" s="22" t="str">
        <f>_xll.qlEuribor(,$A12,D$2,,EvaluationDate)</f>
        <v>obj_0066d#0000</v>
      </c>
      <c r="E12" s="23" t="str">
        <f>_xll.qlEuribor(,$A12,E$2,,EvaluationDate)</f>
        <v>obj_00647#0000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obj_00672#0000</v>
      </c>
      <c r="C13" s="26" t="str">
        <f>_xll.qlEuribor(,$A13,C$2,,EvaluationDate)</f>
        <v>obj_00660#0000</v>
      </c>
      <c r="D13" s="22" t="str">
        <f>_xll.qlEuribor(,$A13,D$2,,EvaluationDate)</f>
        <v>obj_00648#0000</v>
      </c>
      <c r="E13" s="23" t="str">
        <f>_xll.qlEuribor(,$A13,E$2,,EvaluationDate)</f>
        <v>obj_00650#0000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obj_0064d#0000</v>
      </c>
      <c r="C14" s="22"/>
      <c r="D14" s="22" t="str">
        <f>_xll.qlEuribor(,$A14,D$2,,EvaluationDate)</f>
        <v>obj_00674#0000</v>
      </c>
      <c r="E14" s="23" t="str">
        <f>_xll.qlEuribor(,$A14,E$2,,EvaluationDate)</f>
        <v>obj_00655#0000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obj_00667#0000</v>
      </c>
      <c r="C15" s="22"/>
      <c r="D15" s="22" t="str">
        <f>_xll.qlEuribor(,$A15,D$2,,EvaluationDate)</f>
        <v>obj_00661#0000</v>
      </c>
      <c r="E15" s="23" t="str">
        <f>_xll.qlEuribor(,$A15,E$2,,EvaluationDate)</f>
        <v>obj_00656#0000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obj_00665#0000</v>
      </c>
      <c r="C16" s="22"/>
      <c r="D16" s="26" t="str">
        <f>_xll.qlEuribor(,$A16,D$2,,EvaluationDate)</f>
        <v>obj_00669#0000</v>
      </c>
      <c r="E16" s="23" t="str">
        <f>_xll.qlEuribor(,$A16,E$2,,EvaluationDate)</f>
        <v>obj_00676#0000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obj_0065e#0000</v>
      </c>
      <c r="C17" s="22"/>
      <c r="D17" s="22"/>
      <c r="E17" s="23" t="str">
        <f>_xll.qlEuribor(,$A17,E$2,,EvaluationDate)</f>
        <v>obj_0064c#0000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obj_00646#0000</v>
      </c>
      <c r="C18" s="22"/>
      <c r="D18" s="22"/>
      <c r="E18" s="23" t="str">
        <f>_xll.qlEuribor(,$A18,E$2,,EvaluationDate)</f>
        <v>obj_00654#0000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obj_00662#0000</v>
      </c>
      <c r="C19" s="22"/>
      <c r="D19" s="22"/>
      <c r="E19" s="23" t="str">
        <f>_xll.qlEuribor(,$A19,E$2,,EvaluationDate)</f>
        <v>obj_0066e#0000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obj_00653#0000</v>
      </c>
      <c r="C20" s="22"/>
      <c r="D20" s="22"/>
      <c r="E20" s="23" t="str">
        <f>_xll.qlEuribor(,$A20,E$2,,EvaluationDate)</f>
        <v>obj_0066b#0000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obj_00673#0000</v>
      </c>
      <c r="C21" s="22"/>
      <c r="D21" s="22"/>
      <c r="E21" s="23" t="str">
        <f>_xll.qlEuribor(,$A21,E$2,,EvaluationDate)</f>
        <v>obj_00663#0000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obj_00659#0000</v>
      </c>
      <c r="C22" s="14"/>
      <c r="D22" s="14"/>
      <c r="E22" s="27" t="str">
        <f>_xll.qlEuribor(,$A22,E$2,,EvaluationDate)</f>
        <v>obj_0066c#0000</v>
      </c>
      <c r="F22" s="28"/>
      <c r="G22" s="16"/>
      <c r="H22" s="16"/>
      <c r="I22" s="29"/>
    </row>
    <row r="23" spans="1:14" x14ac:dyDescent="0.2">
      <c r="A23" s="219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0.30277777777777776</v>
      </c>
    </row>
    <row r="24" spans="1:14" x14ac:dyDescent="0.2">
      <c r="A24" s="219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0.30555555555555558</v>
      </c>
    </row>
    <row r="25" spans="1:14" x14ac:dyDescent="0.2">
      <c r="A25" s="219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0.31111111111111112</v>
      </c>
    </row>
    <row r="26" spans="1:14" x14ac:dyDescent="0.2">
      <c r="A26" s="220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0.31944444444444442</v>
      </c>
    </row>
    <row r="27" spans="1:14" x14ac:dyDescent="0.2">
      <c r="A27" s="219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1.3166666666666667</v>
      </c>
    </row>
    <row r="28" spans="1:14" x14ac:dyDescent="0.2">
      <c r="A28" s="219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1.3194444444444444</v>
      </c>
    </row>
    <row r="29" spans="1:14" x14ac:dyDescent="0.2">
      <c r="A29" s="219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1.3305555555555555</v>
      </c>
    </row>
    <row r="30" spans="1:14" ht="12" x14ac:dyDescent="0.25">
      <c r="A30" s="220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1.3333333333333333</v>
      </c>
      <c r="J30" s="100" t="s">
        <v>125</v>
      </c>
      <c r="N30" s="100" t="s">
        <v>124</v>
      </c>
    </row>
    <row r="31" spans="1:14" x14ac:dyDescent="0.2">
      <c r="A31" s="8" t="str">
        <f t="array" ref="A31:A50">_xll.qlIMMNextCodes(EvaluationDate,I31:I50)</f>
        <v>U4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41897</v>
      </c>
      <c r="N31" s="34">
        <f>_xll.qlIMMdate(A31)</f>
        <v>41899</v>
      </c>
    </row>
    <row r="32" spans="1:14" x14ac:dyDescent="0.2">
      <c r="A32" s="21" t="str">
        <v>V4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41925</v>
      </c>
      <c r="N32" s="34">
        <f>_xll.qlIMMdate(A32)</f>
        <v>41927</v>
      </c>
    </row>
    <row r="33" spans="1:14" x14ac:dyDescent="0.2">
      <c r="A33" s="21" t="str">
        <v>X4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41960</v>
      </c>
      <c r="N33" s="34">
        <f>_xll.qlIMMdate(A33)</f>
        <v>41962</v>
      </c>
    </row>
    <row r="34" spans="1:14" x14ac:dyDescent="0.2">
      <c r="A34" s="21" t="str">
        <v>Z4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41988</v>
      </c>
      <c r="N34" s="34">
        <f>_xll.qlIMMdate(A34)</f>
        <v>41990</v>
      </c>
    </row>
    <row r="35" spans="1:14" x14ac:dyDescent="0.2">
      <c r="A35" s="21" t="str">
        <v>F5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42023</v>
      </c>
      <c r="N35" s="34">
        <f>_xll.qlIMMdate(A35)</f>
        <v>42025</v>
      </c>
    </row>
    <row r="36" spans="1:14" x14ac:dyDescent="0.2">
      <c r="A36" s="21" t="str">
        <v>G5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42051</v>
      </c>
      <c r="N36" s="34">
        <f>_xll.qlIMMdate(A36)</f>
        <v>42053</v>
      </c>
    </row>
    <row r="37" spans="1:14" x14ac:dyDescent="0.2">
      <c r="A37" s="21" t="str">
        <v>H5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42079</v>
      </c>
      <c r="N37" s="34">
        <f>_xll.qlIMMdate(A37)</f>
        <v>42081</v>
      </c>
    </row>
    <row r="38" spans="1:14" x14ac:dyDescent="0.2">
      <c r="A38" s="21" t="str">
        <v>J5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42107</v>
      </c>
      <c r="N38" s="34">
        <f>_xll.qlIMMdate(A38)</f>
        <v>42109</v>
      </c>
    </row>
    <row r="39" spans="1:14" x14ac:dyDescent="0.2">
      <c r="A39" s="21" t="str">
        <v>K5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42142</v>
      </c>
      <c r="N39" s="34">
        <f>_xll.qlIMMdate(A39)</f>
        <v>42144</v>
      </c>
    </row>
    <row r="40" spans="1:14" x14ac:dyDescent="0.2">
      <c r="A40" s="21" t="str">
        <v>M5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42170</v>
      </c>
      <c r="N40" s="34">
        <f>_xll.qlIMMdate(A40)</f>
        <v>42172</v>
      </c>
    </row>
    <row r="41" spans="1:14" x14ac:dyDescent="0.2">
      <c r="A41" s="21" t="str">
        <v>N5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42198</v>
      </c>
      <c r="N41" s="34">
        <f>_xll.qlIMMdate(A41)</f>
        <v>42200</v>
      </c>
    </row>
    <row r="42" spans="1:14" x14ac:dyDescent="0.2">
      <c r="A42" s="21" t="str">
        <v>Q5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42233</v>
      </c>
      <c r="N42" s="34">
        <f>_xll.qlIMMdate(A42)</f>
        <v>42235</v>
      </c>
    </row>
    <row r="43" spans="1:14" x14ac:dyDescent="0.2">
      <c r="A43" s="21" t="str">
        <v>U5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42261</v>
      </c>
      <c r="N43" s="34">
        <f>_xll.qlIMMdate(A43)</f>
        <v>42263</v>
      </c>
    </row>
    <row r="44" spans="1:14" x14ac:dyDescent="0.2">
      <c r="A44" s="21" t="str">
        <v>Z5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42352</v>
      </c>
      <c r="N44" s="34">
        <f>_xll.qlIMMdate(A44)</f>
        <v>42354</v>
      </c>
    </row>
    <row r="45" spans="1:14" x14ac:dyDescent="0.2">
      <c r="A45" s="21" t="str">
        <v>H6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42443</v>
      </c>
      <c r="N45" s="34">
        <f>_xll.qlIMMdate(A45)</f>
        <v>42445</v>
      </c>
    </row>
    <row r="46" spans="1:14" x14ac:dyDescent="0.2">
      <c r="A46" s="21" t="str">
        <v>M6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42534</v>
      </c>
      <c r="N46" s="34">
        <f>_xll.qlIMMdate(A46)</f>
        <v>42536</v>
      </c>
    </row>
    <row r="47" spans="1:14" x14ac:dyDescent="0.2">
      <c r="A47" s="21" t="str">
        <v>U6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42632</v>
      </c>
      <c r="N47" s="34">
        <f>_xll.qlIMMdate(A47)</f>
        <v>42634</v>
      </c>
    </row>
    <row r="48" spans="1:14" x14ac:dyDescent="0.2">
      <c r="A48" s="21" t="str">
        <v>Z6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42723</v>
      </c>
      <c r="N48" s="34">
        <f>_xll.qlIMMdate(A48)</f>
        <v>42725</v>
      </c>
    </row>
    <row r="49" spans="1:15" x14ac:dyDescent="0.2">
      <c r="A49" s="21" t="str">
        <v>H7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42807</v>
      </c>
      <c r="N49" s="34">
        <f>_xll.qlIMMdate(A49)</f>
        <v>42809</v>
      </c>
    </row>
    <row r="50" spans="1:15" x14ac:dyDescent="0.2">
      <c r="A50" s="21" t="str">
        <v>M7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42905</v>
      </c>
      <c r="N50" s="34">
        <f>_xll.qlIMMdate(A50)</f>
        <v>42907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41892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41894</v>
      </c>
      <c r="O51" s="34">
        <f>SettlementDate</f>
        <v>41894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41893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41897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41921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41925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41953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41955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41983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41985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42012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42016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42045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42047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42073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42075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42103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42107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42132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42136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42165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42167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42194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42198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42226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42228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42257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42261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42285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42289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42318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42320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42348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42352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42377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42381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42410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42412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42439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42443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obj_00695#0000</v>
      </c>
      <c r="C71" s="22" t="str">
        <f>_xll.qlSwapIndex(,"NoFix",$A71,SettlementDays,Currency,Calendar,$F71,$G71,$H71,C$4,C$1,,EvaluationDate)</f>
        <v>obj_0072e#0000</v>
      </c>
      <c r="D71" s="22" t="str">
        <f>_xll.qlSwapIndex(,"NoFix",$A71,SettlementDays,Currency,Calendar,$F71,$G71,$H71,D$4,D$1,,EvaluationDate)</f>
        <v>obj_0067d#0000</v>
      </c>
      <c r="E71" s="33" t="str">
        <f>_xll.qlSwapIndex(,"NoFix",$A71,SettlementDays,Currency,Calendar,$F71,$G71,$H71,E$4,E$1,,EvaluationDate)</f>
        <v>obj_0076f#0000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obj_0067c#0000</v>
      </c>
      <c r="C72" s="22" t="str">
        <f>_xll.qlSwapIndex(,"NoFix",$A72,SettlementDays,Currency,Calendar,$F72,$G72,$H72,C$4,C$1,,EvaluationDate)</f>
        <v>obj_0072d#0000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obj_0072c#0000</v>
      </c>
      <c r="C73" s="22" t="str">
        <f>_xll.qlSwapIndex(,"NoFix",$A73,SettlementDays,Currency,Calendar,$F73,$G73,$H73,C$4,C$1,,EvaluationDate)</f>
        <v>obj_006f3#0000</v>
      </c>
      <c r="D73" s="22" t="str">
        <f>_xll.qlSwapIndex(,"NoFix",$A73,SettlementDays,Currency,Calendar,$F73,$G73,$H73,D$4,D$1,,EvaluationDate)</f>
        <v>obj_00711#0000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obj_00692#0000</v>
      </c>
      <c r="C74" s="22" t="str">
        <f>_xll.qlSwapIndex(,"NoFix",$A74,SettlementDays,Currency,Calendar,$F74,$G74,$H74,C$4,C$1,,EvaluationDate)</f>
        <v>obj_006f8#0000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obj_00766#0000</v>
      </c>
      <c r="C75" s="22" t="str">
        <f>_xll.qlSwapIndex(,"NoFix",$A75,SettlementDays,Currency,Calendar,$F75,$G75,$H75,C$4,C$1,,EvaluationDate)</f>
        <v>obj_0067f#0000</v>
      </c>
      <c r="D75" s="22" t="str">
        <f>_xll.qlSwapIndex(,"NoFix",$A75,SettlementDays,Currency,Calendar,$F75,$G75,$H75,D$4,D$1,,EvaluationDate)</f>
        <v>obj_006aa#0000</v>
      </c>
      <c r="E75" s="23" t="str">
        <f>_xll.qlSwapIndex(,"NoFix",$A75,SettlementDays,Currency,Calendar,$F75,$G75,$H75,E$4,E$1,,EvaluationDate)</f>
        <v>obj_006ca#0000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obj_00746#0000</v>
      </c>
      <c r="C76" s="22" t="str">
        <f>_xll.qlSwapIndex(,"NoFix",$A76,SettlementDays,Currency,Calendar,$F76,$G76,$H76,C$4,C$1,,EvaluationDate)</f>
        <v>obj_0068f#0000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obj_006e0#0000</v>
      </c>
      <c r="C77" s="22" t="str">
        <f>_xll.qlSwapIndex(,"NoFix",$A77,SettlementDays,Currency,Calendar,$F77,$G77,$H77,C$4,C$1,,EvaluationDate)</f>
        <v>obj_006c1#0000</v>
      </c>
      <c r="D77" s="22" t="str">
        <f>_xll.qlSwapIndex(,"NoFix",$A77,SettlementDays,Currency,Calendar,$F77,$G77,$H77,D$4,D$1,,EvaluationDate)</f>
        <v>obj_00738#0000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obj_0070c#0000</v>
      </c>
      <c r="C78" s="22" t="str">
        <f>_xll.qlSwapIndex(,"NoFix",$A78,SettlementDays,Currency,Calendar,$F78,$G78,$H78,C$4,C$1,,EvaluationDate)</f>
        <v>obj_0069c#0000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obj_006ac#0000</v>
      </c>
      <c r="C79" s="22" t="str">
        <f>_xll.qlSwapIndex(,"NoFix",$A79,SettlementDays,Currency,Calendar,$F79,$G79,$H79,C$4,C$1,,EvaluationDate)</f>
        <v>obj_006ec#0000</v>
      </c>
      <c r="D79" s="22" t="str">
        <f>_xll.qlSwapIndex(,"NoFix",$A79,SettlementDays,Currency,Calendar,$F79,$G79,$H79,D$4,D$1,,EvaluationDate)</f>
        <v>obj_00771#0000</v>
      </c>
      <c r="E79" s="23" t="str">
        <f>_xll.qlSwapIndex(,"NoFix",$A79,SettlementDays,Currency,Calendar,$F79,$G79,$H79,E$4,E$1,,EvaluationDate)</f>
        <v>obj_006ee#0000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obj_00680#0000</v>
      </c>
      <c r="C80" s="22" t="str">
        <f>_xll.qlSwapIndex(,"NoFix",$A80,SettlementDays,Currency,Calendar,$F80,$G80,$H80,C$4,C$1,,EvaluationDate)</f>
        <v>obj_006d7#0000</v>
      </c>
      <c r="D80" s="22" t="str">
        <f>_xll.qlSwapIndex(,"NoFix",$A80,SettlementDays,Currency,Calendar,$F80,$G80,$H80,D$4,D$1,,EvaluationDate)</f>
        <v>obj_006ad#0000</v>
      </c>
      <c r="E80" s="23" t="str">
        <f>_xll.qlSwapIndex(,"NoFix",$A80,SettlementDays,Currency,Calendar,$F80,$G80,$H80,E$4,E$1,,EvaluationDate)</f>
        <v>obj_006d2#0000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obj_006b1#0000</v>
      </c>
      <c r="C81" s="22" t="str">
        <f>_xll.qlSwapIndex(,"NoFix",$A81,SettlementDays,Currency,Calendar,$F81,$G81,$H81,C$4,C$1,,EvaluationDate)</f>
        <v>obj_0075a#0000</v>
      </c>
      <c r="D81" s="22" t="str">
        <f>_xll.qlSwapIndex(,"NoFix",$A81,SettlementDays,Currency,Calendar,$F81,$G81,$H81,D$4,D$1,,EvaluationDate)</f>
        <v>obj_00754#0000</v>
      </c>
      <c r="E81" s="23" t="str">
        <f>_xll.qlSwapIndex(,"NoFix",$A81,SettlementDays,Currency,Calendar,$F81,$G81,$H81,E$4,E$1,,EvaluationDate)</f>
        <v>obj_00763#0000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obj_006ef#0000</v>
      </c>
      <c r="C82" s="22" t="str">
        <f>_xll.qlSwapIndex(,"NoFix",$A82,SettlementDays,Currency,Calendar,$F82,$G82,$H82,C$4,C$1,,EvaluationDate)</f>
        <v>obj_006d9#0000</v>
      </c>
      <c r="D82" s="22" t="str">
        <f>_xll.qlSwapIndex(,"NoFix",$A82,SettlementDays,Currency,Calendar,$F82,$G82,$H82,D$4,D$1,,EvaluationDate)</f>
        <v>obj_006f2#0000</v>
      </c>
      <c r="E82" s="23" t="str">
        <f>_xll.qlSwapIndex(,"NoFix",$A82,SettlementDays,Currency,Calendar,$F82,$G82,$H82,E$4,E$1,,EvaluationDate)</f>
        <v>obj_006a7#0000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obj_0069d#0000</v>
      </c>
      <c r="C83" s="22" t="str">
        <f>_xll.qlSwapIndex(,"NoFix",$A83,SettlementDays,Currency,Calendar,$F83,$G83,$H83,C$4,C$1,,EvaluationDate)</f>
        <v>obj_00755#0000</v>
      </c>
      <c r="D83" s="22" t="str">
        <f>_xll.qlSwapIndex(,"NoFix",$A83,SettlementDays,Currency,Calendar,$F83,$G83,$H83,D$4,D$1,,EvaluationDate)</f>
        <v>obj_0069f#0000</v>
      </c>
      <c r="E83" s="23" t="str">
        <f>_xll.qlSwapIndex(,"NoFix",$A83,SettlementDays,Currency,Calendar,$F83,$G83,$H83,E$4,E$1,,EvaluationDate)</f>
        <v>obj_006d3#0000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obj_006fb#0000</v>
      </c>
      <c r="C84" s="22" t="str">
        <f>_xll.qlSwapIndex(,"NoFix",$A84,SettlementDays,Currency,Calendar,$F84,$G84,$H84,C$4,C$1,,EvaluationDate)</f>
        <v>obj_00677#0000</v>
      </c>
      <c r="D84" s="22" t="str">
        <f>_xll.qlSwapIndex(,"NoFix",$A84,SettlementDays,Currency,Calendar,$F84,$G84,$H84,D$4,D$1,,EvaluationDate)</f>
        <v>obj_006f7#0000</v>
      </c>
      <c r="E84" s="23" t="str">
        <f>_xll.qlSwapIndex(,"NoFix",$A84,SettlementDays,Currency,Calendar,$F84,$G84,$H84,E$4,E$1,,EvaluationDate)</f>
        <v>obj_006fd#0000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obj_0075c#0000</v>
      </c>
      <c r="C85" s="22" t="str">
        <f>_xll.qlSwapIndex(,"NoFix",$A85,SettlementDays,Currency,Calendar,$F85,$G85,$H85,C$4,C$1,,EvaluationDate)</f>
        <v>obj_0073a#0000</v>
      </c>
      <c r="D85" s="22" t="str">
        <f>_xll.qlSwapIndex(,"NoFix",$A85,SettlementDays,Currency,Calendar,$F85,$G85,$H85,D$4,D$1,,EvaluationDate)</f>
        <v>obj_00734#0000</v>
      </c>
      <c r="E85" s="23" t="str">
        <f>_xll.qlSwapIndex(,"NoFix",$A85,SettlementDays,Currency,Calendar,$F85,$G85,$H85,E$4,E$1,,EvaluationDate)</f>
        <v>obj_00679#0000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obj_00712#0000</v>
      </c>
      <c r="C86" s="22" t="str">
        <f>_xll.qlSwapIndex(,"NoFix",$A86,SettlementDays,Currency,Calendar,$F86,$G86,$H86,C$4,C$1,,EvaluationDate)</f>
        <v>obj_00685#0000</v>
      </c>
      <c r="D86" s="22" t="str">
        <f>_xll.qlSwapIndex(,"NoFix",$A86,SettlementDays,Currency,Calendar,$F86,$G86,$H86,D$4,D$1,,EvaluationDate)</f>
        <v>obj_00678#0000</v>
      </c>
      <c r="E86" s="23" t="str">
        <f>_xll.qlSwapIndex(,"NoFix",$A86,SettlementDays,Currency,Calendar,$F86,$G86,$H86,E$4,E$1,,EvaluationDate)</f>
        <v>obj_006dc#0000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obj_00733#0000</v>
      </c>
      <c r="C87" s="22" t="str">
        <f>_xll.qlSwapIndex(,"NoFix",$A87,SettlementDays,Currency,Calendar,$F87,$G87,$H87,C$4,C$1,,EvaluationDate)</f>
        <v>obj_0073d#0000</v>
      </c>
      <c r="D87" s="22" t="str">
        <f>_xll.qlSwapIndex(,"NoFix",$A87,SettlementDays,Currency,Calendar,$F87,$G87,$H87,D$4,D$1,,EvaluationDate)</f>
        <v>obj_006c0#0000</v>
      </c>
      <c r="E87" s="23" t="str">
        <f>_xll.qlSwapIndex(,"NoFix",$A87,SettlementDays,Currency,Calendar,$F87,$G87,$H87,E$4,E$1,,EvaluationDate)</f>
        <v>obj_00701#0000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obj_006f5#0000</v>
      </c>
      <c r="C88" s="22" t="str">
        <f>_xll.qlSwapIndex(,"NoFix",$A88,SettlementDays,Currency,Calendar,$F88,$G88,$H88,C$4,C$1,,EvaluationDate)</f>
        <v>obj_006f4#0000</v>
      </c>
      <c r="D88" s="22" t="str">
        <f>_xll.qlSwapIndex(,"NoFix",$A88,SettlementDays,Currency,Calendar,$F88,$G88,$H88,D$4,D$1,,EvaluationDate)</f>
        <v>obj_00741#0000</v>
      </c>
      <c r="E88" s="23" t="str">
        <f>_xll.qlSwapIndex(,"NoFix",$A88,SettlementDays,Currency,Calendar,$F88,$G88,$H88,E$4,E$1,,EvaluationDate)</f>
        <v>obj_00708#0000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obj_0068e#0000</v>
      </c>
      <c r="C89" s="22" t="str">
        <f>_xll.qlSwapIndex(,"NoFix",$A89,SettlementDays,Currency,Calendar,$F89,$G89,$H89,C$4,C$1,,EvaluationDate)</f>
        <v>obj_00728#0000</v>
      </c>
      <c r="D89" s="22" t="str">
        <f>_xll.qlSwapIndex(,"NoFix",$A89,SettlementDays,Currency,Calendar,$F89,$G89,$H89,D$4,D$1,,EvaluationDate)</f>
        <v>obj_006d4#0000</v>
      </c>
      <c r="E89" s="23" t="str">
        <f>_xll.qlSwapIndex(,"NoFix",$A89,SettlementDays,Currency,Calendar,$F89,$G89,$H89,E$4,E$1,,EvaluationDate)</f>
        <v>obj_00687#0000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obj_006a6#0000</v>
      </c>
      <c r="C90" s="22" t="str">
        <f>_xll.qlSwapIndex(,"NoFix",$A90,SettlementDays,Currency,Calendar,$F90,$G90,$H90,C$4,C$1,,EvaluationDate)</f>
        <v>obj_00767#0000</v>
      </c>
      <c r="D90" s="22" t="str">
        <f>_xll.qlSwapIndex(,"NoFix",$A90,SettlementDays,Currency,Calendar,$F90,$G90,$H90,D$4,D$1,,EvaluationDate)</f>
        <v>obj_006d5#0000</v>
      </c>
      <c r="E90" s="23" t="str">
        <f>_xll.qlSwapIndex(,"NoFix",$A90,SettlementDays,Currency,Calendar,$F90,$G90,$H90,E$4,E$1,,EvaluationDate)</f>
        <v>obj_0068a#0000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obj_00769#0000</v>
      </c>
      <c r="C91" s="22" t="str">
        <f>_xll.qlSwapIndex(,"NoFix",$A91,SettlementDays,Currency,Calendar,$F91,$G91,$H91,C$4,C$1,,EvaluationDate)</f>
        <v>obj_006bf#0000</v>
      </c>
      <c r="D91" s="22" t="str">
        <f>_xll.qlSwapIndex(,"NoFix",$A91,SettlementDays,Currency,Calendar,$F91,$G91,$H91,D$4,D$1,,EvaluationDate)</f>
        <v>obj_00724#0000</v>
      </c>
      <c r="E91" s="23" t="str">
        <f>_xll.qlSwapIndex(,"NoFix",$A91,SettlementDays,Currency,Calendar,$F91,$G91,$H91,E$4,E$1,,EvaluationDate)</f>
        <v>obj_0071d#0000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obj_0071f#0000</v>
      </c>
      <c r="C92" s="22" t="str">
        <f>_xll.qlSwapIndex(,"NoFix",$A92,SettlementDays,Currency,Calendar,$F92,$G92,$H92,C$4,C$1,,EvaluationDate)</f>
        <v>obj_00723#0000</v>
      </c>
      <c r="D92" s="22" t="str">
        <f>_xll.qlSwapIndex(,"NoFix",$A92,SettlementDays,Currency,Calendar,$F92,$G92,$H92,D$4,D$1,,EvaluationDate)</f>
        <v>obj_006fc#0000</v>
      </c>
      <c r="E92" s="23" t="str">
        <f>_xll.qlSwapIndex(,"NoFix",$A92,SettlementDays,Currency,Calendar,$F92,$G92,$H92,E$4,E$1,,EvaluationDate)</f>
        <v>obj_00717#0000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obj_00751#0000</v>
      </c>
      <c r="C93" s="22" t="str">
        <f>_xll.qlSwapIndex(,"NoFix",$A93,SettlementDays,Currency,Calendar,$F93,$G93,$H93,C$4,C$1,,EvaluationDate)</f>
        <v>obj_006de#0000</v>
      </c>
      <c r="D93" s="22" t="str">
        <f>_xll.qlSwapIndex(,"NoFix",$A93,SettlementDays,Currency,Calendar,$F93,$G93,$H93,D$4,D$1,,EvaluationDate)</f>
        <v>obj_00732#0000</v>
      </c>
      <c r="E93" s="23" t="str">
        <f>_xll.qlSwapIndex(,"NoFix",$A93,SettlementDays,Currency,Calendar,$F93,$G93,$H93,E$4,E$1,,EvaluationDate)</f>
        <v>obj_0071b#0000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obj_00762#0000</v>
      </c>
      <c r="C94" s="22" t="str">
        <f>_xll.qlSwapIndex(,"NoFix",$A94,SettlementDays,Currency,Calendar,$F94,$G94,$H94,C$4,C$1,,EvaluationDate)</f>
        <v>obj_00756#0000</v>
      </c>
      <c r="D94" s="22" t="str">
        <f>_xll.qlSwapIndex(,"NoFix",$A94,SettlementDays,Currency,Calendar,$F94,$G94,$H94,D$4,D$1,,EvaluationDate)</f>
        <v>obj_00740#0000</v>
      </c>
      <c r="E94" s="23" t="str">
        <f>_xll.qlSwapIndex(,"NoFix",$A94,SettlementDays,Currency,Calendar,$F94,$G94,$H94,E$4,E$1,,EvaluationDate)</f>
        <v>obj_006d8#0000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obj_00683#0000</v>
      </c>
      <c r="C95" s="22" t="str">
        <f>_xll.qlSwapIndex(,"NoFix",$A95,SettlementDays,Currency,Calendar,$F95,$G95,$H95,C$4,C$1,,EvaluationDate)</f>
        <v>obj_00689#0000</v>
      </c>
      <c r="D95" s="22" t="str">
        <f>_xll.qlSwapIndex(,"NoFix",$A95,SettlementDays,Currency,Calendar,$F95,$G95,$H95,D$4,D$1,,EvaluationDate)</f>
        <v>obj_00770#0000</v>
      </c>
      <c r="E95" s="23" t="str">
        <f>_xll.qlSwapIndex(,"NoFix",$A95,SettlementDays,Currency,Calendar,$F95,$G95,$H95,E$4,E$1,,EvaluationDate)</f>
        <v>obj_00745#0000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obj_0073c#0000</v>
      </c>
      <c r="C96" s="22" t="str">
        <f>_xll.qlSwapIndex(,"NoFix",$A96,SettlementDays,Currency,Calendar,$F96,$G96,$H96,C$4,C$1,,EvaluationDate)</f>
        <v>obj_006b2#0000</v>
      </c>
      <c r="D96" s="22" t="str">
        <f>_xll.qlSwapIndex(,"NoFix",$A96,SettlementDays,Currency,Calendar,$F96,$G96,$H96,D$4,D$1,,EvaluationDate)</f>
        <v>obj_0070a#0000</v>
      </c>
      <c r="E96" s="23" t="str">
        <f>_xll.qlSwapIndex(,"NoFix",$A96,SettlementDays,Currency,Calendar,$F96,$G96,$H96,E$4,E$1,,EvaluationDate)</f>
        <v>obj_006c8#0000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obj_006c9#0000</v>
      </c>
      <c r="C97" s="22" t="str">
        <f>_xll.qlSwapIndex(,"NoFix",$A97,SettlementDays,Currency,Calendar,$F97,$G97,$H97,C$4,C$1,,EvaluationDate)</f>
        <v>obj_00753#0000</v>
      </c>
      <c r="D97" s="22" t="str">
        <f>_xll.qlSwapIndex(,"NoFix",$A97,SettlementDays,Currency,Calendar,$F97,$G97,$H97,D$4,D$1,,EvaluationDate)</f>
        <v>obj_00750#0000</v>
      </c>
      <c r="E97" s="23" t="str">
        <f>_xll.qlSwapIndex(,"NoFix",$A97,SettlementDays,Currency,Calendar,$F97,$G97,$H97,E$4,E$1,,EvaluationDate)</f>
        <v>obj_0067b#0000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obj_00744#0000</v>
      </c>
      <c r="C98" s="22" t="str">
        <f>_xll.qlSwapIndex(,"NoFix",$A98,SettlementDays,Currency,Calendar,$F98,$G98,$H98,C$4,C$1,,EvaluationDate)</f>
        <v>obj_006df#0000</v>
      </c>
      <c r="D98" s="22" t="str">
        <f>_xll.qlSwapIndex(,"NoFix",$A98,SettlementDays,Currency,Calendar,$F98,$G98,$H98,D$4,D$1,,EvaluationDate)</f>
        <v>obj_006d1#0000</v>
      </c>
      <c r="E98" s="23" t="str">
        <f>_xll.qlSwapIndex(,"NoFix",$A98,SettlementDays,Currency,Calendar,$F98,$G98,$H98,E$4,E$1,,EvaluationDate)</f>
        <v>obj_006e2#0000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obj_006a0#0000</v>
      </c>
      <c r="C99" s="22" t="str">
        <f>_xll.qlSwapIndex(,"NoFix",$A99,SettlementDays,Currency,Calendar,$F99,$G99,$H99,C$4,C$1,,EvaluationDate)</f>
        <v>obj_006e1#0000</v>
      </c>
      <c r="D99" s="22" t="str">
        <f>_xll.qlSwapIndex(,"NoFix",$A99,SettlementDays,Currency,Calendar,$F99,$G99,$H99,D$4,D$1,,EvaluationDate)</f>
        <v>obj_006bc#0000</v>
      </c>
      <c r="E99" s="23" t="str">
        <f>_xll.qlSwapIndex(,"NoFix",$A99,SettlementDays,Currency,Calendar,$F99,$G99,$H99,E$4,E$1,,EvaluationDate)</f>
        <v>obj_006c6#0000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obj_00710#0000</v>
      </c>
      <c r="C100" s="22" t="str">
        <f>_xll.qlSwapIndex(,"NoFix",$A100,SettlementDays,Currency,Calendar,$F100,$G100,$H100,C$4,C$1,,EvaluationDate)</f>
        <v>obj_0072b#0000</v>
      </c>
      <c r="D100" s="22" t="str">
        <f>_xll.qlSwapIndex(,"NoFix",$A100,SettlementDays,Currency,Calendar,$F100,$G100,$H100,D$4,D$1,,EvaluationDate)</f>
        <v>obj_006f6#0000</v>
      </c>
      <c r="E100" s="23" t="str">
        <f>_xll.qlSwapIndex(,"NoFix",$A100,SettlementDays,Currency,Calendar,$F100,$G100,$H100,E$4,E$1,,EvaluationDate)</f>
        <v>obj_00684#0000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obj_006a2#0000</v>
      </c>
      <c r="C101" s="22" t="str">
        <f>_xll.qlSwapIndex(,"NoFix",$A101,SettlementDays,Currency,Calendar,$F101,$G101,$H101,C$4,C$1,,EvaluationDate)</f>
        <v>obj_006b0#0000</v>
      </c>
      <c r="D101" s="22" t="str">
        <f>_xll.qlSwapIndex(,"NoFix",$A101,SettlementDays,Currency,Calendar,$F101,$G101,$H101,D$4,D$1,,EvaluationDate)</f>
        <v>obj_00703#0000</v>
      </c>
      <c r="E101" s="23" t="str">
        <f>_xll.qlSwapIndex(,"NoFix",$A101,SettlementDays,Currency,Calendar,$F101,$G101,$H101,E$4,E$1,,EvaluationDate)</f>
        <v>obj_0070f#0000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obj_006b3#0000</v>
      </c>
      <c r="C102" s="22" t="str">
        <f>_xll.qlSwapIndex(,"NoFix",$A102,SettlementDays,Currency,Calendar,$F102,$G102,$H102,C$4,C$1,,EvaluationDate)</f>
        <v>obj_0075b#0000</v>
      </c>
      <c r="D102" s="22" t="str">
        <f>_xll.qlSwapIndex(,"NoFix",$A102,SettlementDays,Currency,Calendar,$F102,$G102,$H102,D$4,D$1,,EvaluationDate)</f>
        <v>obj_006e6#0000</v>
      </c>
      <c r="E102" s="23" t="str">
        <f>_xll.qlSwapIndex(,"NoFix",$A102,SettlementDays,Currency,Calendar,$F102,$G102,$H102,E$4,E$1,,EvaluationDate)</f>
        <v>obj_0076a#0000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obj_00729#0000</v>
      </c>
      <c r="C103" s="22" t="str">
        <f>_xll.qlSwapIndex(,"NoFix",$A103,SettlementDays,Currency,Calendar,$F103,$G103,$H103,C$4,C$1,,EvaluationDate)</f>
        <v>obj_00760#0000</v>
      </c>
      <c r="D103" s="22" t="str">
        <f>_xll.qlSwapIndex(,"NoFix",$A103,SettlementDays,Currency,Calendar,$F103,$G103,$H103,D$4,D$1,,EvaluationDate)</f>
        <v>obj_0076e#0000</v>
      </c>
      <c r="E103" s="23" t="str">
        <f>_xll.qlSwapIndex(,"NoFix",$A103,SettlementDays,Currency,Calendar,$F103,$G103,$H103,E$4,E$1,,EvaluationDate)</f>
        <v>obj_0074d#0000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obj_00764#0000</v>
      </c>
      <c r="C104" s="22" t="str">
        <f>_xll.qlSwapIndex(,"NoFix",$A104,SettlementDays,Currency,Calendar,$F104,$G104,$H104,C$4,C$1,,EvaluationDate)</f>
        <v>obj_00758#0000</v>
      </c>
      <c r="D104" s="22" t="str">
        <f>_xll.qlSwapIndex(,"NoFix",$A104,SettlementDays,Currency,Calendar,$F104,$G104,$H104,D$4,D$1,,EvaluationDate)</f>
        <v>obj_00690#0000</v>
      </c>
      <c r="E104" s="23" t="str">
        <f>_xll.qlSwapIndex(,"NoFix",$A104,SettlementDays,Currency,Calendar,$F104,$G104,$H104,E$4,E$1,,EvaluationDate)</f>
        <v>obj_006eb#0000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obj_006ff#0000</v>
      </c>
      <c r="C105" s="22" t="str">
        <f>_xll.qlSwapIndex(,"NoFix",$A105,SettlementDays,Currency,Calendar,$F105,$G105,$H105,C$4,C$1,,EvaluationDate)</f>
        <v>obj_006cf#0000</v>
      </c>
      <c r="D105" s="22" t="str">
        <f>_xll.qlSwapIndex(,"NoFix",$A105,SettlementDays,Currency,Calendar,$F105,$G105,$H105,D$4,D$1,,EvaluationDate)</f>
        <v>obj_00696#0000</v>
      </c>
      <c r="E105" s="23" t="str">
        <f>_xll.qlSwapIndex(,"NoFix",$A105,SettlementDays,Currency,Calendar,$F105,$G105,$H105,E$4,E$1,,EvaluationDate)</f>
        <v>obj_006a5#0000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obj_006b6#0000</v>
      </c>
      <c r="C106" s="22" t="str">
        <f>_xll.qlSwapIndex(,"NoFix",$A106,SettlementDays,Currency,Calendar,$F106,$G106,$H106,C$4,C$1,,EvaluationDate)</f>
        <v>obj_0069a#0000</v>
      </c>
      <c r="D106" s="22" t="str">
        <f>_xll.qlSwapIndex(,"NoFix",$A106,SettlementDays,Currency,Calendar,$F106,$G106,$H106,D$4,D$1,,EvaluationDate)</f>
        <v>obj_00718#0000</v>
      </c>
      <c r="E106" s="23" t="str">
        <f>_xll.qlSwapIndex(,"NoFix",$A106,SettlementDays,Currency,Calendar,$F106,$G106,$H106,E$4,E$1,,EvaluationDate)</f>
        <v>obj_006ba#0000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obj_00773#0000</v>
      </c>
      <c r="C107" s="22" t="str">
        <f>_xll.qlSwapIndex(,"NoFix",$A107,SettlementDays,Currency,Calendar,$F107,$G107,$H107,C$4,C$1,,EvaluationDate)</f>
        <v>obj_00749#0000</v>
      </c>
      <c r="D107" s="22" t="str">
        <f>_xll.qlSwapIndex(,"NoFix",$A107,SettlementDays,Currency,Calendar,$F107,$G107,$H107,D$4,D$1,,EvaluationDate)</f>
        <v>obj_0073b#0000</v>
      </c>
      <c r="E107" s="23" t="str">
        <f>_xll.qlSwapIndex(,"NoFix",$A107,SettlementDays,Currency,Calendar,$F107,$G107,$H107,E$4,E$1,,EvaluationDate)</f>
        <v>obj_0071e#0000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obj_00716#0000</v>
      </c>
      <c r="C108" s="22" t="str">
        <f>_xll.qlSwapIndex(,"NoFix",$A108,SettlementDays,Currency,Calendar,$F108,$G108,$H108,C$4,C$1,,EvaluationDate)</f>
        <v>obj_0073e#0000</v>
      </c>
      <c r="D108" s="22" t="str">
        <f>_xll.qlSwapIndex(,"NoFix",$A108,SettlementDays,Currency,Calendar,$F108,$G108,$H108,D$4,D$1,,EvaluationDate)</f>
        <v>obj_0074b#0000</v>
      </c>
      <c r="E108" s="23" t="str">
        <f>_xll.qlSwapIndex(,"NoFix",$A108,SettlementDays,Currency,Calendar,$F108,$G108,$H108,E$4,E$1,,EvaluationDate)</f>
        <v>obj_006e5#0000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obj_006bb#0000</v>
      </c>
      <c r="C109" s="22" t="str">
        <f>_xll.qlSwapIndex(,"NoFix",$A109,SettlementDays,Currency,Calendar,$F109,$G109,$H109,C$4,C$1,,EvaluationDate)</f>
        <v>obj_00697#0000</v>
      </c>
      <c r="D109" s="22" t="str">
        <f>_xll.qlSwapIndex(,"NoFix",$A109,SettlementDays,Currency,Calendar,$F109,$G109,$H109,D$4,D$1,,EvaluationDate)</f>
        <v>obj_00739#0000</v>
      </c>
      <c r="E109" s="23" t="str">
        <f>_xll.qlSwapIndex(,"NoFix",$A109,SettlementDays,Currency,Calendar,$F109,$G109,$H109,E$4,E$1,,EvaluationDate)</f>
        <v>obj_006c4#0000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obj_006ae#0000</v>
      </c>
      <c r="C110" s="22" t="str">
        <f>_xll.qlSwapIndex(,"NoFix",$A110,SettlementDays,Currency,Calendar,$F110,$G110,$H110,C$4,C$1,,EvaluationDate)</f>
        <v>obj_006ce#0000</v>
      </c>
      <c r="D110" s="22" t="str">
        <f>_xll.qlSwapIndex(,"NoFix",$A110,SettlementDays,Currency,Calendar,$F110,$G110,$H110,D$4,D$1,,EvaluationDate)</f>
        <v>obj_00731#0000</v>
      </c>
      <c r="E110" s="23" t="str">
        <f>_xll.qlSwapIndex(,"NoFix",$A110,SettlementDays,Currency,Calendar,$F110,$G110,$H110,E$4,E$1,,EvaluationDate)</f>
        <v>obj_00688#0000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obj_006cc#0000</v>
      </c>
      <c r="C111" s="22" t="str">
        <f>_xll.qlSwapIndex(,"NoFix",$A111,SettlementDays,Currency,Calendar,$F111,$G111,$H111,C$4,C$1,,EvaluationDate)</f>
        <v>obj_0074a#0000</v>
      </c>
      <c r="D111" s="22" t="str">
        <f>_xll.qlSwapIndex(,"NoFix",$A111,SettlementDays,Currency,Calendar,$F111,$G111,$H111,D$4,D$1,,EvaluationDate)</f>
        <v>obj_00768#0000</v>
      </c>
      <c r="E111" s="23" t="str">
        <f>_xll.qlSwapIndex(,"NoFix",$A111,SettlementDays,Currency,Calendar,$F111,$G111,$H111,E$4,E$1,,EvaluationDate)</f>
        <v>obj_00747#0000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obj_00693#0000</v>
      </c>
      <c r="C112" s="22" t="str">
        <f>_xll.qlSwapIndex(,"NoFix",$A112,SettlementDays,Currency,Calendar,$F112,$G112,$H112,C$4,C$1,,EvaluationDate)</f>
        <v>obj_006c5#0000</v>
      </c>
      <c r="D112" s="22" t="str">
        <f>_xll.qlSwapIndex(,"NoFix",$A112,SettlementDays,Currency,Calendar,$F112,$G112,$H112,D$4,D$1,,EvaluationDate)</f>
        <v>obj_0073f#0000</v>
      </c>
      <c r="E112" s="23" t="str">
        <f>_xll.qlSwapIndex(,"NoFix",$A112,SettlementDays,Currency,Calendar,$F112,$G112,$H112,E$4,E$1,,EvaluationDate)</f>
        <v>obj_0076b#0000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obj_0074e#0000</v>
      </c>
      <c r="C113" s="22" t="str">
        <f>_xll.qlSwapIndex(,"NoFix",$A113,SettlementDays,Currency,Calendar,$F113,$G113,$H113,C$4,C$1,,EvaluationDate)</f>
        <v>obj_00725#0000</v>
      </c>
      <c r="D113" s="22" t="str">
        <f>_xll.qlSwapIndex(,"NoFix",$A113,SettlementDays,Currency,Calendar,$F113,$G113,$H113,D$4,D$1,,EvaluationDate)</f>
        <v>obj_0067e#0000</v>
      </c>
      <c r="E113" s="23" t="str">
        <f>_xll.qlSwapIndex(,"NoFix",$A113,SettlementDays,Currency,Calendar,$F113,$G113,$H113,E$4,E$1,,EvaluationDate)</f>
        <v>obj_006be#0000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obj_006c7#0000</v>
      </c>
      <c r="C114" s="22" t="str">
        <f>_xll.qlSwapIndex(,"NoFix",$A114,SettlementDays,Currency,Calendar,$F114,$G114,$H114,C$4,C$1,,EvaluationDate)</f>
        <v>obj_00735#0000</v>
      </c>
      <c r="D114" s="22" t="str">
        <f>_xll.qlSwapIndex(,"NoFix",$A114,SettlementDays,Currency,Calendar,$F114,$G114,$H114,D$4,D$1,,EvaluationDate)</f>
        <v>obj_00774#0000</v>
      </c>
      <c r="E114" s="23" t="str">
        <f>_xll.qlSwapIndex(,"NoFix",$A114,SettlementDays,Currency,Calendar,$F114,$G114,$H114,E$4,E$1,,EvaluationDate)</f>
        <v>obj_006d6#0000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obj_006bd#0000</v>
      </c>
      <c r="C115" s="22" t="str">
        <f>_xll.qlSwapIndex(,"NoFix",$A115,SettlementDays,Currency,Calendar,$F115,$G115,$H115,C$4,C$1,,EvaluationDate)</f>
        <v>obj_006af#0000</v>
      </c>
      <c r="D115" s="22" t="str">
        <f>_xll.qlSwapIndex(,"NoFix",$A115,SettlementDays,Currency,Calendar,$F115,$G115,$H115,D$4,D$1,,EvaluationDate)</f>
        <v>obj_00730#0000</v>
      </c>
      <c r="E115" s="23" t="str">
        <f>_xll.qlSwapIndex(,"NoFix",$A115,SettlementDays,Currency,Calendar,$F115,$G115,$H115,E$4,E$1,,EvaluationDate)</f>
        <v>obj_006a3#0000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obj_00714#0000</v>
      </c>
      <c r="C116" s="22" t="str">
        <f>_xll.qlSwapIndex(,"NoFix",$A116,SettlementDays,Currency,Calendar,$F116,$G116,$H116,C$4,C$1,,EvaluationDate)</f>
        <v>obj_006e4#0000</v>
      </c>
      <c r="D116" s="22" t="str">
        <f>_xll.qlSwapIndex(,"NoFix",$A116,SettlementDays,Currency,Calendar,$F116,$G116,$H116,D$4,D$1,,EvaluationDate)</f>
        <v>obj_0069b#0000</v>
      </c>
      <c r="E116" s="23" t="str">
        <f>_xll.qlSwapIndex(,"NoFix",$A116,SettlementDays,Currency,Calendar,$F116,$G116,$H116,E$4,E$1,,EvaluationDate)</f>
        <v>obj_00721#0000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obj_00720#0000</v>
      </c>
      <c r="C117" s="22" t="str">
        <f>_xll.qlSwapIndex(,"NoFix",$A117,SettlementDays,Currency,Calendar,$F117,$G117,$H117,C$4,C$1,,EvaluationDate)</f>
        <v>obj_00707#0000</v>
      </c>
      <c r="D117" s="22" t="str">
        <f>_xll.qlSwapIndex(,"NoFix",$A117,SettlementDays,Currency,Calendar,$F117,$G117,$H117,D$4,D$1,,EvaluationDate)</f>
        <v>obj_006e8#0000</v>
      </c>
      <c r="E117" s="23" t="str">
        <f>_xll.qlSwapIndex(,"NoFix",$A117,SettlementDays,Currency,Calendar,$F117,$G117,$H117,E$4,E$1,,EvaluationDate)</f>
        <v>obj_006b7#0000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obj_0070d#0000</v>
      </c>
      <c r="C118" s="22" t="str">
        <f>_xll.qlSwapIndex(,"NoFix",$A118,SettlementDays,Currency,Calendar,$F118,$G118,$H118,C$4,C$1,,EvaluationDate)</f>
        <v>obj_0076d#0000</v>
      </c>
      <c r="D118" s="22" t="str">
        <f>_xll.qlSwapIndex(,"NoFix",$A118,SettlementDays,Currency,Calendar,$F118,$G118,$H118,D$4,D$1,,EvaluationDate)</f>
        <v>obj_00698#0000</v>
      </c>
      <c r="E118" s="23" t="str">
        <f>_xll.qlSwapIndex(,"NoFix",$A118,SettlementDays,Currency,Calendar,$F118,$G118,$H118,E$4,E$1,,EvaluationDate)</f>
        <v>obj_006dd#0000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obj_00682#0000</v>
      </c>
      <c r="C119" s="22" t="str">
        <f>_xll.qlSwapIndex(,"NoFix",$A119,SettlementDays,Currency,Calendar,$F119,$G119,$H119,C$4,C$1,,EvaluationDate)</f>
        <v>obj_0068b#0000</v>
      </c>
      <c r="D119" s="22" t="str">
        <f>_xll.qlSwapIndex(,"NoFix",$A119,SettlementDays,Currency,Calendar,$F119,$G119,$H119,D$4,D$1,,EvaluationDate)</f>
        <v>obj_0072a#0000</v>
      </c>
      <c r="E119" s="23" t="str">
        <f>_xll.qlSwapIndex(,"NoFix",$A119,SettlementDays,Currency,Calendar,$F119,$G119,$H119,E$4,E$1,,EvaluationDate)</f>
        <v>obj_006e3#0000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obj_006db#0000</v>
      </c>
      <c r="C120" s="22" t="str">
        <f>_xll.qlSwapIndex(,"NoFix",$A120,SettlementDays,Currency,Calendar,$F120,$G120,$H120,C$4,C$1,,EvaluationDate)</f>
        <v>obj_0067a#0000</v>
      </c>
      <c r="D120" s="22" t="str">
        <f>_xll.qlSwapIndex(,"NoFix",$A120,SettlementDays,Currency,Calendar,$F120,$G120,$H120,D$4,D$1,,EvaluationDate)</f>
        <v>obj_00748#0000</v>
      </c>
      <c r="E120" s="23" t="str">
        <f>_xll.qlSwapIndex(,"NoFix",$A120,SettlementDays,Currency,Calendar,$F120,$G120,$H120,E$4,E$1,,EvaluationDate)</f>
        <v>obj_00681#0000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obj_006b9#0000</v>
      </c>
      <c r="C121" s="22" t="str">
        <f>_xll.qlSwapIndex(,"NoFix",$A121,SettlementDays,Currency,Calendar,$F121,$G121,$H121,C$4,C$1,,EvaluationDate)</f>
        <v>obj_0070e#0000</v>
      </c>
      <c r="D121" s="22" t="str">
        <f>_xll.qlSwapIndex(,"NoFix",$A121,SettlementDays,Currency,Calendar,$F121,$G121,$H121,D$4,D$1,,EvaluationDate)</f>
        <v>obj_006a9#0000</v>
      </c>
      <c r="E121" s="23" t="str">
        <f>_xll.qlSwapIndex(,"NoFix",$A121,SettlementDays,Currency,Calendar,$F121,$G121,$H121,E$4,E$1,,EvaluationDate)</f>
        <v>obj_006d0#0000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obj_00737#0000</v>
      </c>
      <c r="C122" s="22" t="str">
        <f>_xll.qlSwapIndex(,"NoFix",$A122,SettlementDays,Currency,Calendar,$F122,$G122,$H122,C$4,C$1,,EvaluationDate)</f>
        <v>obj_0075e#0000</v>
      </c>
      <c r="D122" s="22" t="str">
        <f>_xll.qlSwapIndex(,"NoFix",$A122,SettlementDays,Currency,Calendar,$F122,$G122,$H122,D$4,D$1,,EvaluationDate)</f>
        <v>obj_006a8#0000</v>
      </c>
      <c r="E122" s="23" t="str">
        <f>_xll.qlSwapIndex(,"NoFix",$A122,SettlementDays,Currency,Calendar,$F122,$G122,$H122,E$4,E$1,,EvaluationDate)</f>
        <v>obj_006f0#0000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obj_00722#0000</v>
      </c>
      <c r="C123" s="22" t="str">
        <f>_xll.qlSwapIndex(,"NoFix",$A123,SettlementDays,Currency,Calendar,$F123,$G123,$H123,C$4,C$1,,EvaluationDate)</f>
        <v>obj_006cd#0000</v>
      </c>
      <c r="D123" s="22" t="str">
        <f>_xll.qlSwapIndex(,"NoFix",$A123,SettlementDays,Currency,Calendar,$F123,$G123,$H123,D$4,D$1,,EvaluationDate)</f>
        <v>obj_00727#0000</v>
      </c>
      <c r="E123" s="23" t="str">
        <f>_xll.qlSwapIndex(,"NoFix",$A123,SettlementDays,Currency,Calendar,$F123,$G123,$H123,E$4,E$1,,EvaluationDate)</f>
        <v>obj_00719#0000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obj_006ab#0000</v>
      </c>
      <c r="C124" s="22" t="str">
        <f>_xll.qlSwapIndex(,"NoFix",$A124,SettlementDays,Currency,Calendar,$F124,$G124,$H124,C$4,C$1,,EvaluationDate)</f>
        <v>obj_00691#0000</v>
      </c>
      <c r="D124" s="22" t="str">
        <f>_xll.qlSwapIndex(,"NoFix",$A124,SettlementDays,Currency,Calendar,$F124,$G124,$H124,D$4,D$1,,EvaluationDate)</f>
        <v>obj_00705#0000</v>
      </c>
      <c r="E124" s="23" t="str">
        <f>_xll.qlSwapIndex(,"NoFix",$A124,SettlementDays,Currency,Calendar,$F124,$G124,$H124,E$4,E$1,,EvaluationDate)</f>
        <v>obj_006ed#0000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obj_00759#0000</v>
      </c>
      <c r="C125" s="22" t="str">
        <f>_xll.qlSwapIndex(,"NoFix",$A125,SettlementDays,Currency,Calendar,$F125,$G125,$H125,C$4,C$1,,EvaluationDate)</f>
        <v>obj_0075d#0000</v>
      </c>
      <c r="D125" s="22" t="str">
        <f>_xll.qlSwapIndex(,"NoFix",$A125,SettlementDays,Currency,Calendar,$F125,$G125,$H125,D$4,D$1,,EvaluationDate)</f>
        <v>obj_0071c#0000</v>
      </c>
      <c r="E125" s="23" t="str">
        <f>_xll.qlSwapIndex(,"NoFix",$A125,SettlementDays,Currency,Calendar,$F125,$G125,$H125,E$4,E$1,,EvaluationDate)</f>
        <v>obj_0072f#0000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obj_00706#0000</v>
      </c>
      <c r="C126" s="22" t="str">
        <f>_xll.qlSwapIndex(,"NoFix",$A126,SettlementDays,Currency,Calendar,$F126,$G126,$H126,C$4,C$1,,EvaluationDate)</f>
        <v>obj_006fe#0000</v>
      </c>
      <c r="D126" s="22" t="str">
        <f>_xll.qlSwapIndex(,"NoFix",$A126,SettlementDays,Currency,Calendar,$F126,$G126,$H126,D$4,D$1,,EvaluationDate)</f>
        <v>obj_00752#0000</v>
      </c>
      <c r="E126" s="23" t="str">
        <f>_xll.qlSwapIndex(,"NoFix",$A126,SettlementDays,Currency,Calendar,$F126,$G126,$H126,E$4,E$1,,EvaluationDate)</f>
        <v>obj_00704#0000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obj_006f9#0000</v>
      </c>
      <c r="C127" s="22" t="str">
        <f>_xll.qlSwapIndex(,"NoFix",$A127,SettlementDays,Currency,Calendar,$F127,$G127,$H127,C$4,C$1,,EvaluationDate)</f>
        <v>obj_00699#0000</v>
      </c>
      <c r="D127" s="22" t="str">
        <f>_xll.qlSwapIndex(,"NoFix",$A127,SettlementDays,Currency,Calendar,$F127,$G127,$H127,D$4,D$1,,EvaluationDate)</f>
        <v>obj_006b8#0000</v>
      </c>
      <c r="E127" s="23" t="str">
        <f>_xll.qlSwapIndex(,"NoFix",$A127,SettlementDays,Currency,Calendar,$F127,$G127,$H127,E$4,E$1,,EvaluationDate)</f>
        <v>obj_00736#0000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obj_006c2#0000</v>
      </c>
      <c r="C128" s="22" t="str">
        <f>_xll.qlSwapIndex(,"NoFix",$A128,SettlementDays,Currency,Calendar,$F128,$G128,$H128,C$4,C$1,,EvaluationDate)</f>
        <v>obj_00715#0000</v>
      </c>
      <c r="D128" s="22" t="str">
        <f>_xll.qlSwapIndex(,"NoFix",$A128,SettlementDays,Currency,Calendar,$F128,$G128,$H128,D$4,D$1,,EvaluationDate)</f>
        <v>obj_00726#0000</v>
      </c>
      <c r="E128" s="23" t="str">
        <f>_xll.qlSwapIndex(,"NoFix",$A128,SettlementDays,Currency,Calendar,$F128,$G128,$H128,E$4,E$1,,EvaluationDate)</f>
        <v>obj_006a1#0000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obj_006f1#0000</v>
      </c>
      <c r="C129" s="22" t="str">
        <f>_xll.qlSwapIndex(,"NoFix",$A129,SettlementDays,Currency,Calendar,$F129,$G129,$H129,C$4,C$1,,EvaluationDate)</f>
        <v>obj_006cb#0000</v>
      </c>
      <c r="D129" s="22" t="str">
        <f>_xll.qlSwapIndex(,"NoFix",$A129,SettlementDays,Currency,Calendar,$F129,$G129,$H129,D$4,D$1,,EvaluationDate)</f>
        <v>obj_006c3#0000</v>
      </c>
      <c r="E129" s="23" t="str">
        <f>_xll.qlSwapIndex(,"NoFix",$A129,SettlementDays,Currency,Calendar,$F129,$G129,$H129,E$4,E$1,,EvaluationDate)</f>
        <v>obj_0076c#0000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obj_006a4#0000</v>
      </c>
      <c r="C130" s="22" t="str">
        <f>_xll.qlSwapIndex(,"NoFix",$A130,SettlementDays,Currency,Calendar,$F130,$G130,$H130,C$4,C$1,,EvaluationDate)</f>
        <v>obj_00686#0000</v>
      </c>
      <c r="D130" s="22" t="str">
        <f>_xll.qlSwapIndex(,"NoFix",$A130,SettlementDays,Currency,Calendar,$F130,$G130,$H130,D$4,D$1,,EvaluationDate)</f>
        <v>obj_0074c#0000</v>
      </c>
      <c r="E130" s="23" t="str">
        <f>_xll.qlSwapIndex(,"NoFix",$A130,SettlementDays,Currency,Calendar,$F130,$G130,$H130,E$4,E$1,,EvaluationDate)</f>
        <v>obj_0068c#0000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obj_00702#0000</v>
      </c>
      <c r="C131" s="22" t="str">
        <f>_xll.qlSwapIndex(,"NoFix",$A131,SettlementDays,Currency,Calendar,$F131,$G131,$H131,C$4,C$1,,EvaluationDate)</f>
        <v>obj_00742#0000</v>
      </c>
      <c r="D131" s="22" t="str">
        <f>_xll.qlSwapIndex(,"NoFix",$A131,SettlementDays,Currency,Calendar,$F131,$G131,$H131,D$4,D$1,,EvaluationDate)</f>
        <v>obj_0074f#0000</v>
      </c>
      <c r="E131" s="23" t="str">
        <f>_xll.qlSwapIndex(,"NoFix",$A131,SettlementDays,Currency,Calendar,$F131,$G131,$H131,E$4,E$1,,EvaluationDate)</f>
        <v>obj_006b4#0000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obj_0068d#0000</v>
      </c>
      <c r="C132" s="22" t="str">
        <f>_xll.qlSwapIndex(,"NoFix",$A132,SettlementDays,Currency,Calendar,$F132,$G132,$H132,C$4,C$1,,EvaluationDate)</f>
        <v>obj_00700#0000</v>
      </c>
      <c r="D132" s="22" t="str">
        <f>_xll.qlSwapIndex(,"NoFix",$A132,SettlementDays,Currency,Calendar,$F132,$G132,$H132,D$4,D$1,,EvaluationDate)</f>
        <v>obj_0075f#0000</v>
      </c>
      <c r="E132" s="23" t="str">
        <f>_xll.qlSwapIndex(,"NoFix",$A132,SettlementDays,Currency,Calendar,$F132,$G132,$H132,E$4,E$1,,EvaluationDate)</f>
        <v>obj_00694#0000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obj_00757#0000</v>
      </c>
      <c r="C133" s="22" t="str">
        <f>_xll.qlSwapIndex(,"NoFix",$A133,SettlementDays,Currency,Calendar,$F133,$G133,$H133,C$4,C$1,,EvaluationDate)</f>
        <v>obj_00765#0000</v>
      </c>
      <c r="D133" s="22" t="str">
        <f>_xll.qlSwapIndex(,"NoFix",$A133,SettlementDays,Currency,Calendar,$F133,$G133,$H133,D$4,D$1,,EvaluationDate)</f>
        <v>obj_006e9#0000</v>
      </c>
      <c r="E133" s="23" t="str">
        <f>_xll.qlSwapIndex(,"NoFix",$A133,SettlementDays,Currency,Calendar,$F133,$G133,$H133,E$4,E$1,,EvaluationDate)</f>
        <v>obj_006b5#0000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obj_00743#0000</v>
      </c>
      <c r="C134" s="22" t="str">
        <f>_xll.qlSwapIndex(,"NoFix",$A134,SettlementDays,Currency,Calendar,$F134,$G134,$H134,C$4,C$1,,EvaluationDate)</f>
        <v>obj_006da#0000</v>
      </c>
      <c r="D134" s="22" t="str">
        <f>_xll.qlSwapIndex(,"NoFix",$A134,SettlementDays,Currency,Calendar,$F134,$G134,$H134,D$4,D$1,,EvaluationDate)</f>
        <v>obj_0070b#0000</v>
      </c>
      <c r="E134" s="23" t="str">
        <f>_xll.qlSwapIndex(,"NoFix",$A134,SettlementDays,Currency,Calendar,$F134,$G134,$H134,E$4,E$1,,EvaluationDate)</f>
        <v>obj_00772#0000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obj_006fa#0000</v>
      </c>
      <c r="C135" s="22" t="str">
        <f>_xll.qlSwapIndex(,"NoFix",$A135,SettlementDays,Currency,Calendar,$F135,$G135,$H135,C$4,C$1,,EvaluationDate)</f>
        <v>obj_00761#0000</v>
      </c>
      <c r="D135" s="22" t="str">
        <f>_xll.qlSwapIndex(,"NoFix",$A135,SettlementDays,Currency,Calendar,$F135,$G135,$H135,D$4,D$1,,EvaluationDate)</f>
        <v>obj_0071a#0000</v>
      </c>
      <c r="E135" s="23" t="str">
        <f>_xll.qlSwapIndex(,"NoFix",$A135,SettlementDays,Currency,Calendar,$F135,$G135,$H135,E$4,E$1,,EvaluationDate)</f>
        <v>obj_006e7#0000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obj_0069e#0000</v>
      </c>
      <c r="C136" s="22" t="str">
        <f>_xll.qlSwapIndex(,"NoFix",$A136,SettlementDays,Currency,Calendar,$F136,$G136,$H136,C$4,C$1,,EvaluationDate)</f>
        <v>obj_00709#0000</v>
      </c>
      <c r="D136" s="22" t="str">
        <f>_xll.qlSwapIndex(,"NoFix",$A136,SettlementDays,Currency,Calendar,$F136,$G136,$H136,D$4,D$1,,EvaluationDate)</f>
        <v>obj_00713#0000</v>
      </c>
      <c r="E136" s="23" t="str">
        <f>_xll.qlSwapIndex(,"NoFix",$A136,SettlementDays,Currency,Calendar,$F136,$G136,$H136,E$4,E$1,,EvaluationDate)</f>
        <v>obj_006ea#0000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workbookViewId="0">
      <selection activeCell="D86" sqref="D86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7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customHeight="1" outlineLevel="1" x14ac:dyDescent="0.2"/>
    <row r="2" spans="1:15" ht="12.75" customHeight="1" outlineLevel="1" x14ac:dyDescent="0.2"/>
    <row r="3" spans="1:15" ht="12.75" customHeight="1" outlineLevel="1" x14ac:dyDescent="0.2"/>
    <row r="4" spans="1:15" ht="12.75" customHeight="1" x14ac:dyDescent="0.2">
      <c r="A4" s="53" t="s">
        <v>66</v>
      </c>
      <c r="B4" s="54" t="s">
        <v>130</v>
      </c>
      <c r="C4" s="54" t="s">
        <v>131</v>
      </c>
      <c r="D4" s="54" t="s">
        <v>129</v>
      </c>
      <c r="E4" s="54" t="s">
        <v>132</v>
      </c>
    </row>
    <row r="5" spans="1:15" ht="12.75" customHeight="1" x14ac:dyDescent="0.2">
      <c r="A5" s="55" t="str">
        <f>Indexes!A5</f>
        <v>ON</v>
      </c>
      <c r="B5" s="56" t="e">
        <f ca="1">_xll.qlInterpolationInterpolate(Indexes!B$6,Indexes!$F5,TRUE)</f>
        <v>#NAME?</v>
      </c>
      <c r="C5" s="57" t="e">
        <f ca="1">_xll.qlInterpolationInterpolate(Indexes!C$6,Indexes!$F5,TRUE)</f>
        <v>#NAME?</v>
      </c>
      <c r="D5" s="57" t="e">
        <f ca="1">_xll.qlInterpolationInterpolate(Indexes!D$6,Indexes!$F5,TRUE)</f>
        <v>#NAME?</v>
      </c>
      <c r="E5" s="58" t="e">
        <f ca="1">_xll.qlInterpolationInterpolate(Indexes!E$6,Indexes!$F5,TRUE)</f>
        <v>#NAME?</v>
      </c>
      <c r="F5" s="59"/>
      <c r="G5" s="135" t="e">
        <f t="shared" ref="G5:G11" ca="1" si="0">B5-L5</f>
        <v>#NAME?</v>
      </c>
      <c r="H5" s="136" t="e">
        <f t="shared" ref="H5:H13" ca="1" si="1">C5-M5</f>
        <v>#NAME?</v>
      </c>
      <c r="I5" s="136" t="e">
        <f t="shared" ref="I5:I16" ca="1" si="2">D5-N5</f>
        <v>#NAME?</v>
      </c>
      <c r="J5" s="137" t="e">
        <f t="shared" ref="J5:J22" ca="1" si="3">E5-O5</f>
        <v>#NAME?</v>
      </c>
      <c r="K5" s="59"/>
      <c r="L5" s="171">
        <v>6.2247731745763892E-4</v>
      </c>
      <c r="M5" s="172">
        <v>1.9149814774632348E-3</v>
      </c>
      <c r="N5" s="172">
        <v>3.8341783972086511E-3</v>
      </c>
      <c r="O5" s="173">
        <v>7.1047511832352849E-3</v>
      </c>
    </row>
    <row r="6" spans="1:15" ht="12.75" customHeight="1" x14ac:dyDescent="0.2">
      <c r="A6" s="61" t="str">
        <f>Indexes!A6</f>
        <v>TN</v>
      </c>
      <c r="B6" s="62" t="e">
        <f ca="1">_xll.qlInterpolationInterpolate(Indexes!B$6,Indexes!$F6,TRUE)</f>
        <v>#NAME?</v>
      </c>
      <c r="C6" s="63" t="e">
        <f ca="1">_xll.qlInterpolationInterpolate(Indexes!C$6,Indexes!$F6,TRUE)</f>
        <v>#NAME?</v>
      </c>
      <c r="D6" s="63" t="e">
        <f ca="1">_xll.qlInterpolationInterpolate(Indexes!D$6,Indexes!$F6,TRUE)</f>
        <v>#NAME?</v>
      </c>
      <c r="E6" s="64" t="e">
        <f ca="1">_xll.qlInterpolationInterpolate(Indexes!E$6,Indexes!$F6,TRUE)</f>
        <v>#NAME?</v>
      </c>
      <c r="F6" s="59"/>
      <c r="G6" s="138" t="e">
        <f t="shared" ca="1" si="0"/>
        <v>#NAME?</v>
      </c>
      <c r="H6" s="139" t="e">
        <f t="shared" ca="1" si="1"/>
        <v>#NAME?</v>
      </c>
      <c r="I6" s="139" t="e">
        <f t="shared" ca="1" si="2"/>
        <v>#NAME?</v>
      </c>
      <c r="J6" s="140" t="e">
        <f t="shared" ca="1" si="3"/>
        <v>#NAME?</v>
      </c>
      <c r="K6" s="59"/>
      <c r="L6" s="174">
        <v>6.69445743938507E-4</v>
      </c>
      <c r="M6" s="175">
        <v>1.9178830774095909E-3</v>
      </c>
      <c r="N6" s="175">
        <v>3.8871229799487092E-3</v>
      </c>
      <c r="O6" s="176">
        <v>7.1044126237816783E-3</v>
      </c>
    </row>
    <row r="7" spans="1:15" ht="12.75" customHeight="1" x14ac:dyDescent="0.2">
      <c r="A7" s="66" t="str">
        <f>Indexes!A7</f>
        <v>SN</v>
      </c>
      <c r="B7" s="67" t="e">
        <f ca="1">_xll.qlIndexFixing(Indexes!B7,EffectiveDate,TRUE,InterestRatesTrigger)</f>
        <v>#NAME?</v>
      </c>
      <c r="C7" s="68" t="e">
        <f ca="1">_xll.qlIndexFixing(Indexes!C7,EffectiveDate,TRUE,InterestRatesTrigger)</f>
        <v>#NAME?</v>
      </c>
      <c r="D7" s="68" t="e">
        <f ca="1">_xll.qlIndexFixing(Indexes!D7,EffectiveDate,TRUE,InterestRatesTrigger)</f>
        <v>#NAME?</v>
      </c>
      <c r="E7" s="69" t="e">
        <f ca="1">_xll.qlIndexFixing(Indexes!E7,EffectiveDate,TRUE,InterestRatesTrigger)</f>
        <v>#NAME?</v>
      </c>
      <c r="G7" s="141" t="e">
        <f t="shared" ca="1" si="0"/>
        <v>#NAME?</v>
      </c>
      <c r="H7" s="142" t="e">
        <f t="shared" ca="1" si="1"/>
        <v>#NAME?</v>
      </c>
      <c r="I7" s="142" t="e">
        <f t="shared" ca="1" si="2"/>
        <v>#NAME?</v>
      </c>
      <c r="J7" s="143" t="e">
        <f t="shared" ca="1" si="3"/>
        <v>#NAME?</v>
      </c>
      <c r="L7" s="177">
        <v>7.2999999996881115E-4</v>
      </c>
      <c r="M7" s="178">
        <v>1.9203675358703265E-3</v>
      </c>
      <c r="N7" s="178">
        <v>3.946999999637768E-3</v>
      </c>
      <c r="O7" s="179">
        <v>7.1041421534268068E-3</v>
      </c>
    </row>
    <row r="8" spans="1:15" ht="12.75" customHeight="1" x14ac:dyDescent="0.2">
      <c r="A8" s="70" t="str">
        <f>Indexes!A8</f>
        <v>SW</v>
      </c>
      <c r="B8" s="71" t="e">
        <f ca="1">_xll.qlIndexFixing(Indexes!B8,FixingDate,TRUE,InterestRatesTrigger)</f>
        <v>#NAME?</v>
      </c>
      <c r="C8" s="72" t="e">
        <f ca="1">_xll.qlIndexFixing(Indexes!C8,FixingDate,TRUE,InterestRatesTrigger)</f>
        <v>#NAME?</v>
      </c>
      <c r="D8" s="72" t="e">
        <f ca="1">_xll.qlIndexFixing(Indexes!D8,FixingDate,TRUE,InterestRatesTrigger)</f>
        <v>#NAME?</v>
      </c>
      <c r="E8" s="73" t="e">
        <f ca="1">_xll.qlIndexFixing(Indexes!E8,FixingDate,TRUE,InterestRatesTrigger)</f>
        <v>#NAME?</v>
      </c>
      <c r="G8" s="144" t="e">
        <f t="shared" ca="1" si="0"/>
        <v>#NAME?</v>
      </c>
      <c r="H8" s="145" t="e">
        <f t="shared" ca="1" si="1"/>
        <v>#NAME?</v>
      </c>
      <c r="I8" s="145" t="e">
        <f t="shared" ca="1" si="2"/>
        <v>#NAME?</v>
      </c>
      <c r="J8" s="146" t="e">
        <f t="shared" ca="1" si="3"/>
        <v>#NAME?</v>
      </c>
      <c r="L8" s="180">
        <v>1.0389999984144233E-3</v>
      </c>
      <c r="M8" s="181">
        <v>1.949874238631466E-3</v>
      </c>
      <c r="N8" s="181">
        <v>4.2349999843325848E-3</v>
      </c>
      <c r="O8" s="182">
        <v>7.1001362128418422E-3</v>
      </c>
    </row>
    <row r="9" spans="1:15" ht="12.75" customHeight="1" x14ac:dyDescent="0.2">
      <c r="A9" s="70" t="str">
        <f>Indexes!A9</f>
        <v>2W</v>
      </c>
      <c r="B9" s="71" t="e">
        <f ca="1">_xll.qlIndexFixing(Indexes!B9,FixingDate,TRUE,InterestRatesTrigger)</f>
        <v>#NAME?</v>
      </c>
      <c r="C9" s="72" t="e">
        <f ca="1">_xll.qlIndexFixing(Indexes!C9,FixingDate,TRUE,InterestRatesTrigger)</f>
        <v>#NAME?</v>
      </c>
      <c r="D9" s="72" t="e">
        <f ca="1">_xll.qlIndexFixing(Indexes!D9,FixingDate,TRUE,InterestRatesTrigger)</f>
        <v>#NAME?</v>
      </c>
      <c r="E9" s="73" t="e">
        <f ca="1">_xll.qlIndexFixing(Indexes!E9,FixingDate,TRUE,InterestRatesTrigger)</f>
        <v>#NAME?</v>
      </c>
      <c r="G9" s="144" t="e">
        <f t="shared" ca="1" si="0"/>
        <v>#NAME?</v>
      </c>
      <c r="H9" s="145" t="e">
        <f t="shared" ca="1" si="1"/>
        <v>#NAME?</v>
      </c>
      <c r="I9" s="145" t="e">
        <f t="shared" ca="1" si="2"/>
        <v>#NAME?</v>
      </c>
      <c r="J9" s="146" t="e">
        <f t="shared" ca="1" si="3"/>
        <v>#NAME?</v>
      </c>
      <c r="L9" s="180">
        <v>1.0419999974011773E-3</v>
      </c>
      <c r="M9" s="181">
        <v>2.057999999983906E-3</v>
      </c>
      <c r="N9" s="181">
        <v>4.2099999999969384E-3</v>
      </c>
      <c r="O9" s="182">
        <v>7.084463191622703E-3</v>
      </c>
    </row>
    <row r="10" spans="1:15" ht="12.75" customHeight="1" x14ac:dyDescent="0.2">
      <c r="A10" s="61" t="str">
        <f>Indexes!A10</f>
        <v>3W</v>
      </c>
      <c r="B10" s="62" t="e">
        <f ca="1">_xll.qlIndexFixing(Indexes!B10,FixingDate,TRUE,InterestRatesTrigger)</f>
        <v>#NAME?</v>
      </c>
      <c r="C10" s="63" t="e">
        <f ca="1">_xll.qlIndexFixing(Indexes!C10,FixingDate,TRUE,InterestRatesTrigger)</f>
        <v>#NAME?</v>
      </c>
      <c r="D10" s="63" t="e">
        <f ca="1">_xll.qlIndexFixing(Indexes!D10,FixingDate,TRUE,InterestRatesTrigger)</f>
        <v>#NAME?</v>
      </c>
      <c r="E10" s="64" t="e">
        <f ca="1">_xll.qlIndexFixing(Indexes!E10,FixingDate,TRUE,InterestRatesTrigger)</f>
        <v>#NAME?</v>
      </c>
      <c r="G10" s="138" t="e">
        <f t="shared" ca="1" si="0"/>
        <v>#NAME?</v>
      </c>
      <c r="H10" s="139" t="e">
        <f t="shared" ca="1" si="1"/>
        <v>#NAME?</v>
      </c>
      <c r="I10" s="139" t="e">
        <f t="shared" ca="1" si="2"/>
        <v>#NAME?</v>
      </c>
      <c r="J10" s="140" t="e">
        <f t="shared" ca="1" si="3"/>
        <v>#NAME?</v>
      </c>
      <c r="L10" s="174">
        <v>1.140999997577552E-3</v>
      </c>
      <c r="M10" s="175">
        <v>2.1519999999901934E-3</v>
      </c>
      <c r="N10" s="175">
        <v>4.2889999999992257E-3</v>
      </c>
      <c r="O10" s="176">
        <v>7.0649565684594807E-3</v>
      </c>
    </row>
    <row r="11" spans="1:15" ht="12.75" customHeight="1" x14ac:dyDescent="0.2">
      <c r="A11" s="70" t="str">
        <f>Indexes!A11</f>
        <v>1M</v>
      </c>
      <c r="B11" s="72" t="e">
        <f ca="1">_xll.qlIndexFixing(Indexes!B11,FixingDate,TRUE,InterestRatesTrigger)</f>
        <v>#NAME?</v>
      </c>
      <c r="C11" s="72" t="e">
        <f ca="1">_xll.qlIndexFixing(Indexes!C11,FixingDate,TRUE,InterestRatesTrigger)</f>
        <v>#NAME?</v>
      </c>
      <c r="D11" s="72" t="e">
        <f ca="1">_xll.qlIndexFixing(Indexes!D11,FixingDate,TRUE,InterestRatesTrigger)</f>
        <v>#NAME?</v>
      </c>
      <c r="E11" s="73" t="e">
        <f ca="1">_xll.qlIndexFixing(Indexes!E11,FixingDate,TRUE,InterestRatesTrigger)</f>
        <v>#NAME?</v>
      </c>
      <c r="G11" s="147" t="e">
        <f t="shared" ca="1" si="0"/>
        <v>#NAME?</v>
      </c>
      <c r="H11" s="145" t="e">
        <f t="shared" ca="1" si="1"/>
        <v>#NAME?</v>
      </c>
      <c r="I11" s="145" t="e">
        <f t="shared" ca="1" si="2"/>
        <v>#NAME?</v>
      </c>
      <c r="J11" s="146" t="e">
        <f t="shared" ca="1" si="3"/>
        <v>#NAME?</v>
      </c>
      <c r="L11" s="183">
        <v>1.1209999964532293E-3</v>
      </c>
      <c r="M11" s="181">
        <v>2.1189999999883147E-3</v>
      </c>
      <c r="N11" s="181">
        <v>4.2259999999986909E-3</v>
      </c>
      <c r="O11" s="182">
        <v>7.0059999999997052E-3</v>
      </c>
    </row>
    <row r="12" spans="1:15" ht="12.75" customHeight="1" x14ac:dyDescent="0.2">
      <c r="A12" s="70" t="str">
        <f>Indexes!A12</f>
        <v>2M</v>
      </c>
      <c r="B12" s="71" t="e">
        <f ca="1">_xll.qlIndexFixing(Indexes!B12,FixingDate,TRUE,InterestRatesTrigger)</f>
        <v>#NAME?</v>
      </c>
      <c r="C12" s="72" t="e">
        <f ca="1">_xll.qlIndexFixing(Indexes!C12,FixingDate,TRUE,InterestRatesTrigger)</f>
        <v>#NAME?</v>
      </c>
      <c r="D12" s="72" t="e">
        <f ca="1">_xll.qlIndexFixing(Indexes!D12,FixingDate,TRUE,InterestRatesTrigger)</f>
        <v>#NAME?</v>
      </c>
      <c r="E12" s="73" t="e">
        <f ca="1">_xll.qlIndexFixing(Indexes!E12,FixingDate,TRUE,InterestRatesTrigger)</f>
        <v>#NAME?</v>
      </c>
      <c r="G12" s="144"/>
      <c r="H12" s="145" t="e">
        <f t="shared" ca="1" si="1"/>
        <v>#NAME?</v>
      </c>
      <c r="I12" s="145" t="e">
        <f t="shared" ca="1" si="2"/>
        <v>#NAME?</v>
      </c>
      <c r="J12" s="146" t="e">
        <f t="shared" ca="1" si="3"/>
        <v>#NAME?</v>
      </c>
      <c r="L12" s="180">
        <v>1.0100233470208741E-3</v>
      </c>
      <c r="M12" s="181">
        <v>1.9207610920450725E-3</v>
      </c>
      <c r="N12" s="181">
        <v>4.0019999999995814E-3</v>
      </c>
      <c r="O12" s="182">
        <v>6.7981032633581259E-3</v>
      </c>
    </row>
    <row r="13" spans="1:15" ht="12.75" customHeight="1" x14ac:dyDescent="0.2">
      <c r="A13" s="70" t="str">
        <f>Indexes!A13</f>
        <v>3M</v>
      </c>
      <c r="B13" s="71" t="e">
        <f ca="1">_xll.qlIndexFixing(Indexes!B13,FixingDate,TRUE,InterestRatesTrigger)</f>
        <v>#NAME?</v>
      </c>
      <c r="C13" s="72" t="e">
        <f ca="1">_xll.qlIndexFixing(Indexes!C13,FixingDate,TRUE,InterestRatesTrigger)</f>
        <v>#NAME?</v>
      </c>
      <c r="D13" s="72" t="e">
        <f ca="1">_xll.qlIndexFixing(Indexes!D13,FixingDate,TRUE,InterestRatesTrigger)</f>
        <v>#NAME?</v>
      </c>
      <c r="E13" s="73" t="e">
        <f ca="1">_xll.qlIndexFixing(Indexes!E13,FixingDate,TRUE,InterestRatesTrigger)</f>
        <v>#NAME?</v>
      </c>
      <c r="G13" s="144"/>
      <c r="H13" s="145" t="e">
        <f t="shared" ca="1" si="1"/>
        <v>#NAME?</v>
      </c>
      <c r="I13" s="145" t="e">
        <f t="shared" ca="1" si="2"/>
        <v>#NAME?</v>
      </c>
      <c r="J13" s="146" t="e">
        <f t="shared" ca="1" si="3"/>
        <v>#NAME?</v>
      </c>
      <c r="L13" s="180">
        <v>8.9004592682506711E-4</v>
      </c>
      <c r="M13" s="181">
        <v>1.80381414817532E-3</v>
      </c>
      <c r="N13" s="181">
        <v>3.7929999999999353E-3</v>
      </c>
      <c r="O13" s="182">
        <v>6.5949999999963538E-3</v>
      </c>
    </row>
    <row r="14" spans="1:15" ht="12.75" hidden="1" customHeight="1" outlineLevel="1" x14ac:dyDescent="0.2">
      <c r="A14" s="70" t="str">
        <f>Indexes!A14</f>
        <v>4M</v>
      </c>
      <c r="B14" s="71" t="e">
        <f ca="1">_xll.qlIndexFixing(Indexes!B14,FixingDate,TRUE,InterestRatesTrigger)</f>
        <v>#NAME?</v>
      </c>
      <c r="C14" s="71"/>
      <c r="D14" s="72" t="e">
        <f ca="1">_xll.qlIndexFixing(Indexes!D14,FixingDate,TRUE,InterestRatesTrigger)</f>
        <v>#NAME?</v>
      </c>
      <c r="E14" s="73" t="e">
        <f ca="1">_xll.qlIndexFixing(Indexes!E14,FixingDate,TRUE,InterestRatesTrigger)</f>
        <v>#NAME?</v>
      </c>
      <c r="G14" s="144"/>
      <c r="H14" s="148"/>
      <c r="I14" s="145" t="e">
        <f t="shared" ca="1" si="2"/>
        <v>#NAME?</v>
      </c>
      <c r="J14" s="146" t="e">
        <f t="shared" ca="1" si="3"/>
        <v>#NAME?</v>
      </c>
      <c r="L14" s="180">
        <v>7.9007416782790173E-4</v>
      </c>
      <c r="M14" s="184"/>
      <c r="N14" s="181">
        <v>3.5769999998804701E-3</v>
      </c>
      <c r="O14" s="182">
        <v>6.395349431156566E-3</v>
      </c>
    </row>
    <row r="15" spans="1:15" ht="12.75" hidden="1" customHeight="1" outlineLevel="1" x14ac:dyDescent="0.2">
      <c r="A15" s="70" t="str">
        <f>Indexes!A15</f>
        <v>5M</v>
      </c>
      <c r="B15" s="71" t="e">
        <f ca="1">_xll.qlIndexFixing(Indexes!B15,FixingDate,TRUE,InterestRatesTrigger)</f>
        <v>#NAME?</v>
      </c>
      <c r="C15" s="71"/>
      <c r="D15" s="72" t="e">
        <f ca="1">_xll.qlIndexFixing(Indexes!D15,FixingDate,TRUE,InterestRatesTrigger)</f>
        <v>#NAME?</v>
      </c>
      <c r="E15" s="73" t="e">
        <f ca="1">_xll.qlIndexFixing(Indexes!E15,FixingDate,TRUE,InterestRatesTrigger)</f>
        <v>#NAME?</v>
      </c>
      <c r="G15" s="144"/>
      <c r="H15" s="148"/>
      <c r="I15" s="145" t="e">
        <f t="shared" ca="1" si="2"/>
        <v>#NAME?</v>
      </c>
      <c r="J15" s="146" t="e">
        <f t="shared" ca="1" si="3"/>
        <v>#NAME?</v>
      </c>
      <c r="L15" s="180">
        <v>7.0009633632876691E-4</v>
      </c>
      <c r="M15" s="184"/>
      <c r="N15" s="181">
        <v>3.395000000001416E-3</v>
      </c>
      <c r="O15" s="182">
        <v>6.2243216734264289E-3</v>
      </c>
    </row>
    <row r="16" spans="1:15" ht="12.75" customHeight="1" collapsed="1" x14ac:dyDescent="0.2">
      <c r="A16" s="70" t="str">
        <f>Indexes!A16</f>
        <v>6M</v>
      </c>
      <c r="B16" s="71" t="e">
        <f ca="1">_xll.qlIndexFixing(Indexes!B16,FixingDate,TRUE,InterestRatesTrigger)</f>
        <v>#NAME?</v>
      </c>
      <c r="C16" s="71"/>
      <c r="D16" s="72" t="e">
        <f ca="1">_xll.qlIndexFixing(Indexes!D16,FixingDate,TRUE,InterestRatesTrigger)</f>
        <v>#NAME?</v>
      </c>
      <c r="E16" s="73" t="e">
        <f ca="1">_xll.qlIndexFixing(Indexes!E16,FixingDate,TRUE,InterestRatesTrigger)</f>
        <v>#NAME?</v>
      </c>
      <c r="G16" s="144"/>
      <c r="H16" s="148"/>
      <c r="I16" s="145" t="e">
        <f t="shared" ca="1" si="2"/>
        <v>#NAME?</v>
      </c>
      <c r="J16" s="146" t="e">
        <f t="shared" ca="1" si="3"/>
        <v>#NAME?</v>
      </c>
      <c r="L16" s="180">
        <v>6.4011654011661033E-4</v>
      </c>
      <c r="M16" s="184"/>
      <c r="N16" s="181">
        <v>3.2193078184832497E-3</v>
      </c>
      <c r="O16" s="182">
        <v>6.086000000000702E-3</v>
      </c>
    </row>
    <row r="17" spans="1:15" ht="12.75" hidden="1" customHeight="1" outlineLevel="1" x14ac:dyDescent="0.2">
      <c r="A17" s="70" t="str">
        <f>Indexes!A17</f>
        <v>7M</v>
      </c>
      <c r="B17" s="71" t="e">
        <f ca="1">_xll.qlIndexFixing(Indexes!B17,FixingDate,TRUE,InterestRatesTrigger)</f>
        <v>#NAME?</v>
      </c>
      <c r="C17" s="71"/>
      <c r="D17" s="71"/>
      <c r="E17" s="73" t="e">
        <f ca="1">_xll.qlIndexFixing(Indexes!E17,FixingDate,TRUE,InterestRatesTrigger)</f>
        <v>#NAME?</v>
      </c>
      <c r="G17" s="144"/>
      <c r="H17" s="148"/>
      <c r="I17" s="148"/>
      <c r="J17" s="146" t="e">
        <f t="shared" ca="1" si="3"/>
        <v>#NAME?</v>
      </c>
      <c r="L17" s="180">
        <v>5.9013390246460723E-4</v>
      </c>
      <c r="M17" s="184"/>
      <c r="N17" s="184"/>
      <c r="O17" s="182">
        <v>5.9726882320490868E-3</v>
      </c>
    </row>
    <row r="18" spans="1:15" ht="12.75" hidden="1" customHeight="1" outlineLevel="1" x14ac:dyDescent="0.2">
      <c r="A18" s="70" t="str">
        <f>Indexes!A18</f>
        <v>8M</v>
      </c>
      <c r="B18" s="71" t="e">
        <f ca="1">_xll.qlIndexFixing(Indexes!B18,FixingDate,TRUE,InterestRatesTrigger)</f>
        <v>#NAME?</v>
      </c>
      <c r="C18" s="71"/>
      <c r="D18" s="71"/>
      <c r="E18" s="73" t="e">
        <f ca="1">_xll.qlIndexFixing(Indexes!E18,FixingDate,TRUE,InterestRatesTrigger)</f>
        <v>#NAME?</v>
      </c>
      <c r="G18" s="144"/>
      <c r="H18" s="148"/>
      <c r="I18" s="148"/>
      <c r="J18" s="146" t="e">
        <f t="shared" ca="1" si="3"/>
        <v>#NAME?</v>
      </c>
      <c r="L18" s="180">
        <v>5.5015070652929829E-4</v>
      </c>
      <c r="M18" s="184"/>
      <c r="N18" s="184"/>
      <c r="O18" s="182">
        <v>5.8745341988850784E-3</v>
      </c>
    </row>
    <row r="19" spans="1:15" ht="12.75" hidden="1" customHeight="1" outlineLevel="1" x14ac:dyDescent="0.2">
      <c r="A19" s="70" t="str">
        <f>Indexes!A19</f>
        <v>9M</v>
      </c>
      <c r="B19" s="71" t="e">
        <f ca="1">_xll.qlIndexFixing(Indexes!B19,FixingDate,TRUE,InterestRatesTrigger)</f>
        <v>#NAME?</v>
      </c>
      <c r="C19" s="71"/>
      <c r="D19" s="71"/>
      <c r="E19" s="73" t="e">
        <f ca="1">_xll.qlIndexFixing(Indexes!E19,FixingDate,TRUE,InterestRatesTrigger)</f>
        <v>#NAME?</v>
      </c>
      <c r="G19" s="144"/>
      <c r="H19" s="148"/>
      <c r="I19" s="148"/>
      <c r="J19" s="146" t="e">
        <f t="shared" ca="1" si="3"/>
        <v>#NAME?</v>
      </c>
      <c r="L19" s="180">
        <v>5.2016680667955721E-4</v>
      </c>
      <c r="M19" s="184"/>
      <c r="N19" s="184"/>
      <c r="O19" s="182">
        <v>5.7900000000251249E-3</v>
      </c>
    </row>
    <row r="20" spans="1:15" ht="12.75" hidden="1" customHeight="1" outlineLevel="1" x14ac:dyDescent="0.2">
      <c r="A20" s="70" t="str">
        <f>Indexes!A20</f>
        <v>10M</v>
      </c>
      <c r="B20" s="71" t="e">
        <f ca="1">_xll.qlIndexFixing(Indexes!B20,FixingDate,TRUE,InterestRatesTrigger)</f>
        <v>#NAME?</v>
      </c>
      <c r="C20" s="71"/>
      <c r="D20" s="71"/>
      <c r="E20" s="73" t="e">
        <f ca="1">_xll.qlIndexFixing(Indexes!E20,FixingDate,TRUE,InterestRatesTrigger)</f>
        <v>#NAME?</v>
      </c>
      <c r="G20" s="144"/>
      <c r="H20" s="148"/>
      <c r="I20" s="148"/>
      <c r="J20" s="146" t="e">
        <f t="shared" ca="1" si="3"/>
        <v>#NAME?</v>
      </c>
      <c r="L20" s="180">
        <v>4.9017973431323347E-4</v>
      </c>
      <c r="M20" s="184"/>
      <c r="N20" s="184"/>
      <c r="O20" s="182">
        <v>5.7124769711736079E-3</v>
      </c>
    </row>
    <row r="21" spans="1:15" ht="12.75" hidden="1" customHeight="1" outlineLevel="1" x14ac:dyDescent="0.2">
      <c r="A21" s="70" t="str">
        <f>Indexes!A21</f>
        <v>11M</v>
      </c>
      <c r="B21" s="71" t="e">
        <f ca="1">_xll.qlIndexFixing(Indexes!B21,FixingDate,TRUE,InterestRatesTrigger)</f>
        <v>#NAME?</v>
      </c>
      <c r="C21" s="71"/>
      <c r="D21" s="71"/>
      <c r="E21" s="73" t="e">
        <f ca="1">_xll.qlIndexFixing(Indexes!E21,FixingDate,TRUE,InterestRatesTrigger)</f>
        <v>#NAME?</v>
      </c>
      <c r="G21" s="144"/>
      <c r="H21" s="148"/>
      <c r="I21" s="148"/>
      <c r="J21" s="146" t="e">
        <f t="shared" ca="1" si="3"/>
        <v>#NAME?</v>
      </c>
      <c r="L21" s="180">
        <v>4.7019074385048256E-4</v>
      </c>
      <c r="M21" s="184"/>
      <c r="N21" s="184"/>
      <c r="O21" s="182">
        <v>5.6454025222289475E-3</v>
      </c>
    </row>
    <row r="22" spans="1:15" ht="12.75" customHeight="1" collapsed="1" x14ac:dyDescent="0.2">
      <c r="A22" s="61" t="str">
        <f>Indexes!A22</f>
        <v>1Y</v>
      </c>
      <c r="B22" s="62" t="e">
        <f ca="1">_xll.qlIndexFixing(Indexes!B22,FixingDate,TRUE,InterestRatesTrigger)</f>
        <v>#NAME?</v>
      </c>
      <c r="C22" s="62"/>
      <c r="D22" s="62"/>
      <c r="E22" s="75" t="e">
        <f ca="1">_xll.qlIndexFixing(Indexes!E22,FixingDate,TRUE,InterestRatesTrigger)</f>
        <v>#NAME?</v>
      </c>
      <c r="G22" s="138"/>
      <c r="H22" s="149"/>
      <c r="I22" s="149"/>
      <c r="J22" s="150" t="e">
        <f t="shared" ca="1" si="3"/>
        <v>#NAME?</v>
      </c>
      <c r="L22" s="174">
        <v>4.501989386687628E-4</v>
      </c>
      <c r="M22" s="185"/>
      <c r="N22" s="185"/>
      <c r="O22" s="186">
        <v>5.5750000001319267E-3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 t="e">
        <f ca="1">(_xll.qlYieldTSDiscount(B$4,SettlementDate,,InterestRatesTrigger)/_xll.qlYieldTSDiscount(B$4,Indexes!$A23,,InterestRatesTrigger)-1)/Indexes!$I23</f>
        <v>#NAME?</v>
      </c>
      <c r="C23" s="71" t="e">
        <f ca="1">(_xll.qlYieldTSDiscount(C$4,SettlementDate,,InterestRatesTrigger)/_xll.qlYieldTSDiscount(C$4,Indexes!$A23,,InterestRatesTrigger)-1)/Indexes!$I23</f>
        <v>#NAME?</v>
      </c>
      <c r="D23" s="71" t="e">
        <f ca="1">(_xll.qlYieldTSDiscount(D$4,SettlementDate,,InterestRatesTrigger)/_xll.qlYieldTSDiscount(D$4,Indexes!$A23,,InterestRatesTrigger)-1)/Indexes!$I23</f>
        <v>#NAME?</v>
      </c>
      <c r="E23" s="76"/>
      <c r="G23" s="144" t="e">
        <f t="shared" ref="G23:G30" ca="1" si="4">B23-L23</f>
        <v>#NAME?</v>
      </c>
      <c r="H23" s="148" t="e">
        <f t="shared" ref="H23:H52" ca="1" si="5">C23-M23</f>
        <v>#NAME?</v>
      </c>
      <c r="I23" s="148" t="e">
        <f t="shared" ref="I23:I34" ca="1" si="6">D23-N23</f>
        <v>#NAME?</v>
      </c>
      <c r="J23" s="151"/>
      <c r="L23" s="180">
        <v>1.0571533302350389E-3</v>
      </c>
      <c r="M23" s="184">
        <v>2.0768084006728138E-3</v>
      </c>
      <c r="N23" s="184">
        <v>4.2217926596244126E-3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 t="e">
        <f ca="1">(_xll.qlYieldTSDiscount(B$4,SettlementDate,,InterestRatesTrigger)/_xll.qlYieldTSDiscount(B$4,Indexes!$A24,,InterestRatesTrigger)-1)/Indexes!$I24</f>
        <v>#NAME?</v>
      </c>
      <c r="C24" s="71" t="e">
        <f ca="1">(_xll.qlYieldTSDiscount(C$4,SettlementDate,,InterestRatesTrigger)/_xll.qlYieldTSDiscount(C$4,Indexes!$A24,,InterestRatesTrigger)-1)/Indexes!$I24</f>
        <v>#NAME?</v>
      </c>
      <c r="D24" s="71" t="e">
        <f ca="1">(_xll.qlYieldTSDiscount(D$4,SettlementDate,,InterestRatesTrigger)/_xll.qlYieldTSDiscount(D$4,Indexes!$A24,,InterestRatesTrigger)-1)/Indexes!$I24</f>
        <v>#NAME?</v>
      </c>
      <c r="E24" s="76"/>
      <c r="G24" s="144" t="e">
        <f t="shared" ca="1" si="4"/>
        <v>#NAME?</v>
      </c>
      <c r="H24" s="148" t="e">
        <f t="shared" ca="1" si="5"/>
        <v>#NAME?</v>
      </c>
      <c r="I24" s="148" t="e">
        <f t="shared" ca="1" si="6"/>
        <v>#NAME?</v>
      </c>
      <c r="J24" s="151"/>
      <c r="L24" s="180">
        <v>1.112543084323666E-3</v>
      </c>
      <c r="M24" s="184">
        <v>2.1288751157374905E-3</v>
      </c>
      <c r="N24" s="184">
        <v>4.267196432176627E-3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 t="e">
        <f ca="1">(_xll.qlYieldTSDiscount(B$4,SettlementDate,,InterestRatesTrigger)/_xll.qlYieldTSDiscount(B$4,Indexes!$A25,,InterestRatesTrigger)-1)/Indexes!$I25</f>
        <v>#NAME?</v>
      </c>
      <c r="C25" s="71" t="e">
        <f ca="1">(_xll.qlYieldTSDiscount(C$4,SettlementDate,,InterestRatesTrigger)/_xll.qlYieldTSDiscount(C$4,Indexes!$A25,,InterestRatesTrigger)-1)/Indexes!$I25</f>
        <v>#NAME?</v>
      </c>
      <c r="D25" s="71" t="e">
        <f ca="1">(_xll.qlYieldTSDiscount(D$4,SettlementDate,,InterestRatesTrigger)/_xll.qlYieldTSDiscount(D$4,Indexes!$A25,,InterestRatesTrigger)-1)/Indexes!$I25</f>
        <v>#NAME?</v>
      </c>
      <c r="E25" s="76"/>
      <c r="G25" s="144" t="e">
        <f t="shared" ca="1" si="4"/>
        <v>#NAME?</v>
      </c>
      <c r="H25" s="148" t="e">
        <f t="shared" ca="1" si="5"/>
        <v>#NAME?</v>
      </c>
      <c r="I25" s="148" t="e">
        <f t="shared" ca="1" si="6"/>
        <v>#NAME?</v>
      </c>
      <c r="J25" s="151"/>
      <c r="L25" s="180">
        <v>1.140999997577552E-3</v>
      </c>
      <c r="M25" s="184">
        <v>2.1519999999901934E-3</v>
      </c>
      <c r="N25" s="184">
        <v>4.2889999999992257E-3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 t="e">
        <f ca="1">(_xll.qlYieldTSDiscount(B$4,SettlementDate,,InterestRatesTrigger)/_xll.qlYieldTSDiscount(B$4,Indexes!$A26,,InterestRatesTrigger)-1)/Indexes!$I26</f>
        <v>#NAME?</v>
      </c>
      <c r="C26" s="62" t="e">
        <f ca="1">(_xll.qlYieldTSDiscount(C$4,SettlementDate,,InterestRatesTrigger)/_xll.qlYieldTSDiscount(C$4,Indexes!$A26,,InterestRatesTrigger)-1)/Indexes!$I26</f>
        <v>#NAME?</v>
      </c>
      <c r="D26" s="62" t="e">
        <f ca="1">(_xll.qlYieldTSDiscount(D$4,SettlementDate,,InterestRatesTrigger)/_xll.qlYieldTSDiscount(D$4,Indexes!$A26,,InterestRatesTrigger)-1)/Indexes!$I26</f>
        <v>#NAME?</v>
      </c>
      <c r="E26" s="75"/>
      <c r="F26" s="29"/>
      <c r="G26" s="138" t="e">
        <f t="shared" ca="1" si="4"/>
        <v>#NAME?</v>
      </c>
      <c r="H26" s="149" t="e">
        <f t="shared" ca="1" si="5"/>
        <v>#NAME?</v>
      </c>
      <c r="I26" s="149" t="e">
        <f t="shared" ca="1" si="6"/>
        <v>#NAME?</v>
      </c>
      <c r="J26" s="150"/>
      <c r="L26" s="174">
        <v>1.1495349183888626E-3</v>
      </c>
      <c r="M26" s="185">
        <v>2.158628738426962E-3</v>
      </c>
      <c r="N26" s="185">
        <v>4.2941923647391274E-3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 t="e">
        <f ca="1">(_xll.qlYieldTSDiscount(B$4,SettlementDate,,InterestRatesTrigger)/_xll.qlYieldTSDiscount(B$4,Indexes!$A27,,InterestRatesTrigger)-1)/Indexes!$I27</f>
        <v>#NAME?</v>
      </c>
      <c r="C27" s="71" t="e">
        <f ca="1">(_xll.qlYieldTSDiscount(C$4,SettlementDate,,InterestRatesTrigger)/_xll.qlYieldTSDiscount(C$4,Indexes!$A27,,InterestRatesTrigger)-1)/Indexes!$I27</f>
        <v>#NAME?</v>
      </c>
      <c r="D27" s="71" t="e">
        <f ca="1">(_xll.qlYieldTSDiscount(D$4,SettlementDate,,InterestRatesTrigger)/_xll.qlYieldTSDiscount(D$4,Indexes!$A27,,InterestRatesTrigger)-1)/Indexes!$I27</f>
        <v>#NAME?</v>
      </c>
      <c r="E27" s="76"/>
      <c r="F27" s="59"/>
      <c r="G27" s="144" t="e">
        <f t="shared" ca="1" si="4"/>
        <v>#NAME?</v>
      </c>
      <c r="H27" s="148" t="e">
        <f t="shared" ca="1" si="5"/>
        <v>#NAME?</v>
      </c>
      <c r="I27" s="148" t="e">
        <f t="shared" ca="1" si="6"/>
        <v>#NAME?</v>
      </c>
      <c r="J27" s="151"/>
      <c r="L27" s="180">
        <v>4.4078074235181586E-4</v>
      </c>
      <c r="M27" s="184">
        <v>1.2313793150923792E-3</v>
      </c>
      <c r="N27" s="184">
        <v>2.7780592620676894E-3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 t="e">
        <f ca="1">(_xll.qlYieldTSDiscount(B$4,SettlementDate,,InterestRatesTrigger)/_xll.qlYieldTSDiscount(B$4,Indexes!$A28,,InterestRatesTrigger)-1)/Indexes!$I28</f>
        <v>#NAME?</v>
      </c>
      <c r="C28" s="71" t="e">
        <f ca="1">(_xll.qlYieldTSDiscount(C$4,SettlementDate,,InterestRatesTrigger)/_xll.qlYieldTSDiscount(C$4,Indexes!$A28,,InterestRatesTrigger)-1)/Indexes!$I28</f>
        <v>#NAME?</v>
      </c>
      <c r="D28" s="71" t="e">
        <f ca="1">(_xll.qlYieldTSDiscount(D$4,SettlementDate,,InterestRatesTrigger)/_xll.qlYieldTSDiscount(D$4,Indexes!$A28,,InterestRatesTrigger)-1)/Indexes!$I28</f>
        <v>#NAME?</v>
      </c>
      <c r="E28" s="76"/>
      <c r="F28" s="59"/>
      <c r="G28" s="144" t="e">
        <f t="shared" ca="1" si="4"/>
        <v>#NAME?</v>
      </c>
      <c r="H28" s="148" t="e">
        <f t="shared" ca="1" si="5"/>
        <v>#NAME?</v>
      </c>
      <c r="I28" s="148" t="e">
        <f t="shared" ca="1" si="6"/>
        <v>#NAME?</v>
      </c>
      <c r="J28" s="151"/>
      <c r="L28" s="180">
        <v>4.403341447367648E-4</v>
      </c>
      <c r="M28" s="184">
        <v>1.2310905468815303E-3</v>
      </c>
      <c r="N28" s="184">
        <v>2.7773868254167555E-3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 t="e">
        <f ca="1">(_xll.qlYieldTSDiscount(B$4,SettlementDate,,InterestRatesTrigger)/_xll.qlYieldTSDiscount(B$4,Indexes!$A29,,InterestRatesTrigger)-1)/Indexes!$I29</f>
        <v>#NAME?</v>
      </c>
      <c r="C29" s="71" t="e">
        <f ca="1">(_xll.qlYieldTSDiscount(C$4,SettlementDate,,InterestRatesTrigger)/_xll.qlYieldTSDiscount(C$4,Indexes!$A29,,InterestRatesTrigger)-1)/Indexes!$I29</f>
        <v>#NAME?</v>
      </c>
      <c r="D29" s="71" t="e">
        <f ca="1">(_xll.qlYieldTSDiscount(D$4,SettlementDate,,InterestRatesTrigger)/_xll.qlYieldTSDiscount(D$4,Indexes!$A29,,InterestRatesTrigger)-1)/Indexes!$I29</f>
        <v>#NAME?</v>
      </c>
      <c r="E29" s="76"/>
      <c r="F29" s="59"/>
      <c r="G29" s="144" t="e">
        <f t="shared" ca="1" si="4"/>
        <v>#NAME?</v>
      </c>
      <c r="H29" s="148" t="e">
        <f t="shared" ca="1" si="5"/>
        <v>#NAME?</v>
      </c>
      <c r="I29" s="148" t="e">
        <f t="shared" ca="1" si="6"/>
        <v>#NAME?</v>
      </c>
      <c r="J29" s="151"/>
      <c r="L29" s="180">
        <v>4.4912502845809323E-4</v>
      </c>
      <c r="M29" s="184">
        <v>1.2402069378118867E-3</v>
      </c>
      <c r="N29" s="184">
        <v>2.7858911228083841E-3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 t="e">
        <f ca="1">(_xll.qlYieldTSDiscount(B$4,SettlementDate,,InterestRatesTrigger)/_xll.qlYieldTSDiscount(B$4,Indexes!$A30,,InterestRatesTrigger)-1)/Indexes!$I30</f>
        <v>#NAME?</v>
      </c>
      <c r="C30" s="71" t="e">
        <f ca="1">(_xll.qlYieldTSDiscount(C$4,SettlementDate,,InterestRatesTrigger)/_xll.qlYieldTSDiscount(C$4,Indexes!$A30,,InterestRatesTrigger)-1)/Indexes!$I30</f>
        <v>#NAME?</v>
      </c>
      <c r="D30" s="71" t="e">
        <f ca="1">(_xll.qlYieldTSDiscount(D$4,SettlementDate,,InterestRatesTrigger)/_xll.qlYieldTSDiscount(D$4,Indexes!$A30,,InterestRatesTrigger)-1)/Indexes!$I30</f>
        <v>#NAME?</v>
      </c>
      <c r="E30" s="76"/>
      <c r="F30" s="59"/>
      <c r="G30" s="144" t="e">
        <f t="shared" ca="1" si="4"/>
        <v>#NAME?</v>
      </c>
      <c r="H30" s="148" t="e">
        <f t="shared" ca="1" si="5"/>
        <v>#NAME?</v>
      </c>
      <c r="I30" s="148" t="e">
        <f t="shared" ca="1" si="6"/>
        <v>#NAME?</v>
      </c>
      <c r="J30" s="151"/>
      <c r="L30" s="180">
        <v>4.4867688309972444E-4</v>
      </c>
      <c r="M30" s="184">
        <v>1.2399183119847083E-3</v>
      </c>
      <c r="N30" s="184">
        <v>2.7853566610527656E-3</v>
      </c>
      <c r="O30" s="187"/>
    </row>
    <row r="31" spans="1:15" ht="12.75" customHeight="1" collapsed="1" x14ac:dyDescent="0.2">
      <c r="A31" s="55" t="str">
        <f>Indexes!A31</f>
        <v>U4</v>
      </c>
      <c r="B31" s="77" t="e">
        <f ca="1">(1-_xll.qlIndexFixing(Indexes!B$13,Indexes!$J31,TRUE,InterestRatesTrigger))*100</f>
        <v>#NAME?</v>
      </c>
      <c r="C31" s="78" t="e">
        <f ca="1">(1-_xll.qlIndexFixing(Indexes!C$13,Indexes!$J31,TRUE,InterestRatesTrigger))*100</f>
        <v>#NAME?</v>
      </c>
      <c r="D31" s="78" t="e">
        <f ca="1">(1-_xll.qlIndexFixing(Indexes!D$13,Indexes!$J31,TRUE,InterestRatesTrigger))*100</f>
        <v>#NAME?</v>
      </c>
      <c r="E31" s="79"/>
      <c r="G31" s="152" t="e">
        <f t="shared" ref="G31:G42" ca="1" si="7">B31-L31</f>
        <v>#NAME?</v>
      </c>
      <c r="H31" s="153" t="e">
        <f t="shared" ca="1" si="5"/>
        <v>#NAME?</v>
      </c>
      <c r="I31" s="153" t="e">
        <f t="shared" ca="1" si="6"/>
        <v>#NAME?</v>
      </c>
      <c r="J31" s="154"/>
      <c r="L31" s="188">
        <v>99.889910677082099</v>
      </c>
      <c r="M31" s="189">
        <v>99.822510947547187</v>
      </c>
      <c r="N31" s="190">
        <v>99.685664717715056</v>
      </c>
      <c r="O31" s="191"/>
    </row>
    <row r="32" spans="1:15" ht="12.75" customHeight="1" x14ac:dyDescent="0.2">
      <c r="A32" s="70" t="str">
        <f>Indexes!A32</f>
        <v>V4</v>
      </c>
      <c r="B32" s="81" t="e">
        <f ca="1">(1-_xll.qlIndexFixing(Indexes!B$13,Indexes!$J32,TRUE,InterestRatesTrigger))*100</f>
        <v>#NAME?</v>
      </c>
      <c r="C32" s="82" t="e">
        <f ca="1">(1-_xll.qlIndexFixing(Indexes!C$13,Indexes!$J32,TRUE,InterestRatesTrigger))*100</f>
        <v>#NAME?</v>
      </c>
      <c r="D32" s="82" t="e">
        <f ca="1">(1-_xll.qlIndexFixing(Indexes!D$13,Indexes!$J32,TRUE,InterestRatesTrigger))*100</f>
        <v>#NAME?</v>
      </c>
      <c r="E32" s="83"/>
      <c r="G32" s="155" t="e">
        <f t="shared" ca="1" si="7"/>
        <v>#NAME?</v>
      </c>
      <c r="H32" s="156" t="e">
        <f t="shared" ca="1" si="5"/>
        <v>#NAME?</v>
      </c>
      <c r="I32" s="156" t="e">
        <f t="shared" ca="1" si="6"/>
        <v>#NAME?</v>
      </c>
      <c r="J32" s="157"/>
      <c r="L32" s="192">
        <v>99.915050496526462</v>
      </c>
      <c r="M32" s="193">
        <v>99.84636181340187</v>
      </c>
      <c r="N32" s="194">
        <v>99.713327586323416</v>
      </c>
      <c r="O32" s="195"/>
    </row>
    <row r="33" spans="1:15" ht="12.75" customHeight="1" x14ac:dyDescent="0.2">
      <c r="A33" s="70" t="str">
        <f>Indexes!A33</f>
        <v>X4</v>
      </c>
      <c r="B33" s="81" t="e">
        <f ca="1">(1-_xll.qlIndexFixing(Indexes!B$13,Indexes!$J33,TRUE,InterestRatesTrigger))*100</f>
        <v>#NAME?</v>
      </c>
      <c r="C33" s="82" t="e">
        <f ca="1">(1-_xll.qlIndexFixing(Indexes!C$13,Indexes!$J33,TRUE,InterestRatesTrigger))*100</f>
        <v>#NAME?</v>
      </c>
      <c r="D33" s="82" t="e">
        <f ca="1">(1-_xll.qlIndexFixing(Indexes!D$13,Indexes!$J33,TRUE,InterestRatesTrigger))*100</f>
        <v>#NAME?</v>
      </c>
      <c r="E33" s="83"/>
      <c r="G33" s="155" t="e">
        <f t="shared" ca="1" si="7"/>
        <v>#NAME?</v>
      </c>
      <c r="H33" s="156" t="e">
        <f t="shared" ca="1" si="5"/>
        <v>#NAME?</v>
      </c>
      <c r="I33" s="156" t="e">
        <f t="shared" ca="1" si="6"/>
        <v>#NAME?</v>
      </c>
      <c r="J33" s="157"/>
      <c r="L33" s="192">
        <v>99.942198453762643</v>
      </c>
      <c r="M33" s="193">
        <v>99.868120221839362</v>
      </c>
      <c r="N33" s="194">
        <v>99.734377015234784</v>
      </c>
      <c r="O33" s="195"/>
    </row>
    <row r="34" spans="1:15" ht="12.75" customHeight="1" x14ac:dyDescent="0.2">
      <c r="A34" s="70" t="str">
        <f>Indexes!A34</f>
        <v>Z4</v>
      </c>
      <c r="B34" s="81" t="e">
        <f ca="1">(1-_xll.qlIndexFixing(Indexes!B$13,Indexes!$J34,TRUE,InterestRatesTrigger))*100</f>
        <v>#NAME?</v>
      </c>
      <c r="C34" s="82" t="e">
        <f ca="1">(1-_xll.qlIndexFixing(Indexes!C$13,Indexes!$J34,TRUE,InterestRatesTrigger))*100</f>
        <v>#NAME?</v>
      </c>
      <c r="D34" s="82" t="e">
        <f ca="1">(1-_xll.qlIndexFixing(Indexes!D$13,Indexes!$J34,TRUE,InterestRatesTrigger))*100</f>
        <v>#NAME?</v>
      </c>
      <c r="E34" s="83"/>
      <c r="G34" s="155" t="e">
        <f t="shared" ca="1" si="7"/>
        <v>#NAME?</v>
      </c>
      <c r="H34" s="156" t="e">
        <f t="shared" ca="1" si="5"/>
        <v>#NAME?</v>
      </c>
      <c r="I34" s="156" t="e">
        <f t="shared" ca="1" si="6"/>
        <v>#NAME?</v>
      </c>
      <c r="J34" s="157"/>
      <c r="L34" s="192">
        <v>99.954617081459006</v>
      </c>
      <c r="M34" s="193">
        <v>99.887681559878445</v>
      </c>
      <c r="N34" s="194">
        <v>99.746472622822495</v>
      </c>
      <c r="O34" s="195"/>
    </row>
    <row r="35" spans="1:15" ht="12.75" customHeight="1" x14ac:dyDescent="0.2">
      <c r="A35" s="70" t="str">
        <f>Indexes!A35</f>
        <v>F5</v>
      </c>
      <c r="B35" s="81" t="e">
        <f ca="1">(1-_xll.qlIndexFixing(Indexes!B$13,Indexes!$J35,TRUE,InterestRatesTrigger))*100</f>
        <v>#NAME?</v>
      </c>
      <c r="C35" s="82" t="e">
        <f ca="1">(1-_xll.qlIndexFixing(Indexes!C$13,Indexes!$J35,TRUE,InterestRatesTrigger))*100</f>
        <v>#NAME?</v>
      </c>
      <c r="D35" s="84"/>
      <c r="E35" s="83"/>
      <c r="G35" s="155" t="e">
        <f t="shared" ca="1" si="7"/>
        <v>#NAME?</v>
      </c>
      <c r="H35" s="156" t="e">
        <f t="shared" ca="1" si="5"/>
        <v>#NAME?</v>
      </c>
      <c r="I35" s="158"/>
      <c r="J35" s="157"/>
      <c r="L35" s="192">
        <v>99.966141690868142</v>
      </c>
      <c r="M35" s="193">
        <v>99.900182012119799</v>
      </c>
      <c r="N35" s="194"/>
      <c r="O35" s="195"/>
    </row>
    <row r="36" spans="1:15" ht="12.75" customHeight="1" x14ac:dyDescent="0.2">
      <c r="A36" s="70" t="str">
        <f>Indexes!A36</f>
        <v>G5</v>
      </c>
      <c r="B36" s="81" t="e">
        <f ca="1">(1-_xll.qlIndexFixing(Indexes!B$13,Indexes!$J36,TRUE,InterestRatesTrigger))*100</f>
        <v>#NAME?</v>
      </c>
      <c r="C36" s="82" t="e">
        <f ca="1">(1-_xll.qlIndexFixing(Indexes!C$13,Indexes!$J36,TRUE,InterestRatesTrigger))*100</f>
        <v>#NAME?</v>
      </c>
      <c r="D36" s="84"/>
      <c r="E36" s="83"/>
      <c r="G36" s="155" t="e">
        <f t="shared" ca="1" si="7"/>
        <v>#NAME?</v>
      </c>
      <c r="H36" s="156" t="e">
        <f t="shared" ca="1" si="5"/>
        <v>#NAME?</v>
      </c>
      <c r="I36" s="158"/>
      <c r="J36" s="157"/>
      <c r="L36" s="192">
        <v>99.966765589801099</v>
      </c>
      <c r="M36" s="193">
        <v>99.90400471869323</v>
      </c>
      <c r="N36" s="194"/>
      <c r="O36" s="195"/>
    </row>
    <row r="37" spans="1:15" ht="12.75" customHeight="1" x14ac:dyDescent="0.2">
      <c r="A37" s="70" t="str">
        <f>Indexes!A37</f>
        <v>H5</v>
      </c>
      <c r="B37" s="81" t="e">
        <f ca="1">(1-_xll.qlIndexFixing(Indexes!B$13,Indexes!$J37,TRUE,InterestRatesTrigger))*100</f>
        <v>#NAME?</v>
      </c>
      <c r="C37" s="82" t="e">
        <f ca="1">(1-_xll.qlIndexFixing(Indexes!C$13,Indexes!$J37,TRUE,InterestRatesTrigger))*100</f>
        <v>#NAME?</v>
      </c>
      <c r="D37" s="84"/>
      <c r="E37" s="83"/>
      <c r="G37" s="155" t="e">
        <f t="shared" ca="1" si="7"/>
        <v>#NAME?</v>
      </c>
      <c r="H37" s="156" t="e">
        <f t="shared" ca="1" si="5"/>
        <v>#NAME?</v>
      </c>
      <c r="I37" s="158"/>
      <c r="J37" s="157"/>
      <c r="L37" s="192">
        <v>99.972164925948448</v>
      </c>
      <c r="M37" s="193">
        <v>99.902954702446394</v>
      </c>
      <c r="N37" s="194"/>
      <c r="O37" s="195"/>
    </row>
    <row r="38" spans="1:15" ht="12.75" customHeight="1" x14ac:dyDescent="0.2">
      <c r="A38" s="70" t="str">
        <f>Indexes!A38</f>
        <v>J5</v>
      </c>
      <c r="B38" s="81" t="e">
        <f ca="1">(1-_xll.qlIndexFixing(Indexes!B$13,Indexes!$J38,TRUE,InterestRatesTrigger))*100</f>
        <v>#NAME?</v>
      </c>
      <c r="C38" s="82" t="e">
        <f ca="1">(1-_xll.qlIndexFixing(Indexes!C$13,Indexes!$J38,TRUE,InterestRatesTrigger))*100</f>
        <v>#NAME?</v>
      </c>
      <c r="D38" s="84"/>
      <c r="E38" s="83"/>
      <c r="G38" s="155" t="e">
        <f t="shared" ca="1" si="7"/>
        <v>#NAME?</v>
      </c>
      <c r="H38" s="156" t="e">
        <f t="shared" ca="1" si="5"/>
        <v>#NAME?</v>
      </c>
      <c r="I38" s="158"/>
      <c r="J38" s="157"/>
      <c r="L38" s="192">
        <v>99.971905293657798</v>
      </c>
      <c r="M38" s="193">
        <v>99.901903862731245</v>
      </c>
      <c r="N38" s="194"/>
      <c r="O38" s="195"/>
    </row>
    <row r="39" spans="1:15" ht="12.75" customHeight="1" x14ac:dyDescent="0.2">
      <c r="A39" s="70" t="str">
        <f>Indexes!A39</f>
        <v>K5</v>
      </c>
      <c r="B39" s="81" t="e">
        <f ca="1">(1-_xll.qlIndexFixing(Indexes!B$13,Indexes!$J39,TRUE,InterestRatesTrigger))*100</f>
        <v>#NAME?</v>
      </c>
      <c r="C39" s="82" t="e">
        <f ca="1">(1-_xll.qlIndexFixing(Indexes!C$13,Indexes!$J39,TRUE,InterestRatesTrigger))*100</f>
        <v>#NAME?</v>
      </c>
      <c r="D39" s="84"/>
      <c r="E39" s="83"/>
      <c r="G39" s="155" t="e">
        <f t="shared" ca="1" si="7"/>
        <v>#NAME?</v>
      </c>
      <c r="H39" s="156" t="e">
        <f t="shared" ca="1" si="5"/>
        <v>#NAME?</v>
      </c>
      <c r="I39" s="158"/>
      <c r="J39" s="157"/>
      <c r="L39" s="192">
        <v>99.973220146373237</v>
      </c>
      <c r="M39" s="193">
        <v>99.900552905493782</v>
      </c>
      <c r="N39" s="194"/>
      <c r="O39" s="195"/>
    </row>
    <row r="40" spans="1:15" ht="12.75" customHeight="1" x14ac:dyDescent="0.2">
      <c r="A40" s="70" t="str">
        <f>Indexes!A40</f>
        <v>M5</v>
      </c>
      <c r="B40" s="81" t="e">
        <f ca="1">(1-_xll.qlIndexFixing(Indexes!B$13,Indexes!$J40,TRUE,InterestRatesTrigger))*100</f>
        <v>#NAME?</v>
      </c>
      <c r="C40" s="82" t="e">
        <f ca="1">(1-_xll.qlIndexFixing(Indexes!C$13,Indexes!$J40,TRUE,InterestRatesTrigger))*100</f>
        <v>#NAME?</v>
      </c>
      <c r="D40" s="84"/>
      <c r="E40" s="83"/>
      <c r="G40" s="155" t="e">
        <f t="shared" ca="1" si="7"/>
        <v>#NAME?</v>
      </c>
      <c r="H40" s="156" t="e">
        <f t="shared" ca="1" si="5"/>
        <v>#NAME?</v>
      </c>
      <c r="I40" s="158"/>
      <c r="J40" s="157"/>
      <c r="L40" s="192">
        <v>99.976697320611237</v>
      </c>
      <c r="M40" s="193">
        <v>99.898324790086406</v>
      </c>
      <c r="N40" s="194"/>
      <c r="O40" s="195"/>
    </row>
    <row r="41" spans="1:15" ht="12.75" customHeight="1" x14ac:dyDescent="0.2">
      <c r="A41" s="70" t="str">
        <f>Indexes!A41</f>
        <v>N5</v>
      </c>
      <c r="B41" s="81" t="e">
        <f ca="1">(1-_xll.qlIndexFixing(Indexes!B$13,Indexes!$J41,TRUE,InterestRatesTrigger))*100</f>
        <v>#NAME?</v>
      </c>
      <c r="C41" s="82" t="e">
        <f ca="1">(1-_xll.qlIndexFixing(Indexes!C$13,Indexes!$J41,TRUE,InterestRatesTrigger))*100</f>
        <v>#NAME?</v>
      </c>
      <c r="D41" s="84"/>
      <c r="E41" s="83"/>
      <c r="G41" s="155" t="e">
        <f t="shared" ca="1" si="7"/>
        <v>#NAME?</v>
      </c>
      <c r="H41" s="156" t="e">
        <f t="shared" ca="1" si="5"/>
        <v>#NAME?</v>
      </c>
      <c r="I41" s="158"/>
      <c r="J41" s="157"/>
      <c r="L41" s="192">
        <v>99.974398834930412</v>
      </c>
      <c r="M41" s="193">
        <v>99.889923272497541</v>
      </c>
      <c r="N41" s="194"/>
      <c r="O41" s="195"/>
    </row>
    <row r="42" spans="1:15" ht="12.75" customHeight="1" x14ac:dyDescent="0.2">
      <c r="A42" s="70" t="str">
        <f>Indexes!A42</f>
        <v>Q5</v>
      </c>
      <c r="B42" s="81" t="e">
        <f ca="1">(1-_xll.qlIndexFixing(Indexes!B$13,Indexes!$J42,TRUE,InterestRatesTrigger))*100</f>
        <v>#NAME?</v>
      </c>
      <c r="C42" s="82" t="e">
        <f ca="1">(1-_xll.qlIndexFixing(Indexes!C$13,Indexes!$J42,TRUE,InterestRatesTrigger))*100</f>
        <v>#NAME?</v>
      </c>
      <c r="D42" s="84"/>
      <c r="E42" s="83"/>
      <c r="G42" s="155" t="e">
        <f t="shared" ca="1" si="7"/>
        <v>#NAME?</v>
      </c>
      <c r="H42" s="156" t="e">
        <f t="shared" ca="1" si="5"/>
        <v>#NAME?</v>
      </c>
      <c r="I42" s="158"/>
      <c r="J42" s="157"/>
      <c r="L42" s="192">
        <v>99.977216467366944</v>
      </c>
      <c r="M42" s="193">
        <v>99.881868040862869</v>
      </c>
      <c r="N42" s="194"/>
      <c r="O42" s="195"/>
    </row>
    <row r="43" spans="1:15" ht="12.75" customHeight="1" x14ac:dyDescent="0.2">
      <c r="A43" s="70" t="str">
        <f>Indexes!A43</f>
        <v>U5</v>
      </c>
      <c r="B43" s="81"/>
      <c r="C43" s="82" t="e">
        <f ca="1">(1-_xll.qlIndexFixing(Indexes!C$13,Indexes!$J43,TRUE,InterestRatesTrigger))*100</f>
        <v>#NAME?</v>
      </c>
      <c r="D43" s="84"/>
      <c r="E43" s="83"/>
      <c r="G43" s="155"/>
      <c r="H43" s="156" t="e">
        <f t="shared" ca="1" si="5"/>
        <v>#NAME?</v>
      </c>
      <c r="I43" s="158"/>
      <c r="J43" s="157"/>
      <c r="L43" s="192"/>
      <c r="M43" s="193">
        <v>99.873790906225139</v>
      </c>
      <c r="N43" s="194"/>
      <c r="O43" s="195"/>
    </row>
    <row r="44" spans="1:15" ht="12.75" customHeight="1" x14ac:dyDescent="0.2">
      <c r="A44" s="70" t="str">
        <f>Indexes!A44</f>
        <v>Z5</v>
      </c>
      <c r="B44" s="81"/>
      <c r="C44" s="82" t="e">
        <f ca="1">(1-_xll.qlIndexFixing(Indexes!C$13,Indexes!$J44,TRUE,InterestRatesTrigger))*100</f>
        <v>#NAME?</v>
      </c>
      <c r="D44" s="84"/>
      <c r="E44" s="83"/>
      <c r="G44" s="155"/>
      <c r="H44" s="156" t="e">
        <f t="shared" ca="1" si="5"/>
        <v>#NAME?</v>
      </c>
      <c r="I44" s="158"/>
      <c r="J44" s="157"/>
      <c r="L44" s="192"/>
      <c r="M44" s="193">
        <v>99.839367867900805</v>
      </c>
      <c r="N44" s="194"/>
      <c r="O44" s="195"/>
    </row>
    <row r="45" spans="1:15" ht="12.75" customHeight="1" x14ac:dyDescent="0.2">
      <c r="A45" s="70" t="str">
        <f>Indexes!A45</f>
        <v>H6</v>
      </c>
      <c r="B45" s="81"/>
      <c r="C45" s="82" t="e">
        <f ca="1">(1-_xll.qlIndexFixing(Indexes!C$13,Indexes!$J45,TRUE,InterestRatesTrigger))*100</f>
        <v>#NAME?</v>
      </c>
      <c r="D45" s="84"/>
      <c r="E45" s="83"/>
      <c r="G45" s="155"/>
      <c r="H45" s="156" t="e">
        <f t="shared" ca="1" si="5"/>
        <v>#NAME?</v>
      </c>
      <c r="I45" s="158"/>
      <c r="J45" s="157"/>
      <c r="L45" s="192"/>
      <c r="M45" s="193">
        <v>99.785029549693888</v>
      </c>
      <c r="N45" s="194"/>
      <c r="O45" s="195"/>
    </row>
    <row r="46" spans="1:15" ht="12.75" customHeight="1" x14ac:dyDescent="0.2">
      <c r="A46" s="70" t="str">
        <f>Indexes!A46</f>
        <v>M6</v>
      </c>
      <c r="B46" s="81"/>
      <c r="C46" s="82" t="e">
        <f ca="1">(1-_xll.qlIndexFixing(Indexes!C$13,Indexes!$J46,TRUE,InterestRatesTrigger))*100</f>
        <v>#NAME?</v>
      </c>
      <c r="D46" s="84"/>
      <c r="E46" s="83"/>
      <c r="G46" s="155"/>
      <c r="H46" s="156" t="e">
        <f t="shared" ca="1" si="5"/>
        <v>#NAME?</v>
      </c>
      <c r="I46" s="158"/>
      <c r="J46" s="157"/>
      <c r="L46" s="192"/>
      <c r="M46" s="193">
        <v>99.730775173528656</v>
      </c>
      <c r="N46" s="194"/>
      <c r="O46" s="195"/>
    </row>
    <row r="47" spans="1:15" ht="12.75" hidden="1" customHeight="1" outlineLevel="1" x14ac:dyDescent="0.2">
      <c r="A47" s="70" t="str">
        <f>Indexes!A47</f>
        <v>U6</v>
      </c>
      <c r="B47" s="81"/>
      <c r="C47" s="82" t="e">
        <f ca="1">(1-_xll.qlIndexFixing(Index3M,Indexes!$J47,TRUE,InterestRatesTrigger))*100</f>
        <v>#NAME?</v>
      </c>
      <c r="D47" s="84"/>
      <c r="E47" s="83"/>
      <c r="G47" s="155"/>
      <c r="H47" s="156" t="e">
        <f t="shared" ca="1" si="5"/>
        <v>#NAME?</v>
      </c>
      <c r="I47" s="158"/>
      <c r="J47" s="157"/>
      <c r="L47" s="192"/>
      <c r="M47" s="193">
        <v>99.677934903109218</v>
      </c>
      <c r="N47" s="194"/>
      <c r="O47" s="195"/>
    </row>
    <row r="48" spans="1:15" ht="12.75" hidden="1" customHeight="1" outlineLevel="1" x14ac:dyDescent="0.2">
      <c r="A48" s="70" t="str">
        <f>Indexes!A48</f>
        <v>Z6</v>
      </c>
      <c r="B48" s="81"/>
      <c r="C48" s="82" t="e">
        <f ca="1">(1-_xll.qlIndexFixing(Index3M,Indexes!$J48,TRUE,InterestRatesTrigger))*100</f>
        <v>#NAME?</v>
      </c>
      <c r="D48" s="84"/>
      <c r="E48" s="83"/>
      <c r="G48" s="155"/>
      <c r="H48" s="156" t="e">
        <f t="shared" ca="1" si="5"/>
        <v>#NAME?</v>
      </c>
      <c r="I48" s="158"/>
      <c r="J48" s="157"/>
      <c r="L48" s="192"/>
      <c r="M48" s="193">
        <v>99.611488749183991</v>
      </c>
      <c r="N48" s="194"/>
      <c r="O48" s="195"/>
    </row>
    <row r="49" spans="1:15" ht="12.75" hidden="1" customHeight="1" outlineLevel="1" x14ac:dyDescent="0.2">
      <c r="A49" s="70" t="str">
        <f>Indexes!A49</f>
        <v>H7</v>
      </c>
      <c r="B49" s="81"/>
      <c r="C49" s="82" t="e">
        <f ca="1">(1-_xll.qlIndexFixing(Index3M,Indexes!$J49,TRUE,InterestRatesTrigger))*100</f>
        <v>#NAME?</v>
      </c>
      <c r="D49" s="84"/>
      <c r="E49" s="83"/>
      <c r="G49" s="155"/>
      <c r="H49" s="156" t="e">
        <f t="shared" ca="1" si="5"/>
        <v>#NAME?</v>
      </c>
      <c r="I49" s="158"/>
      <c r="J49" s="157"/>
      <c r="L49" s="192"/>
      <c r="M49" s="193">
        <v>99.529650632259745</v>
      </c>
      <c r="N49" s="194"/>
      <c r="O49" s="195"/>
    </row>
    <row r="50" spans="1:15" ht="12.75" hidden="1" customHeight="1" outlineLevel="1" x14ac:dyDescent="0.2">
      <c r="A50" s="61" t="str">
        <f>Indexes!A50</f>
        <v>M7</v>
      </c>
      <c r="B50" s="85"/>
      <c r="C50" s="86" t="e">
        <f ca="1">(1-_xll.qlIndexFixing(Index3M,Indexes!$J50,TRUE,InterestRatesTrigger))*100</f>
        <v>#NAME?</v>
      </c>
      <c r="D50" s="32"/>
      <c r="E50" s="87"/>
      <c r="G50" s="159"/>
      <c r="H50" s="160" t="e">
        <f t="shared" ca="1" si="5"/>
        <v>#NAME?</v>
      </c>
      <c r="I50" s="161"/>
      <c r="J50" s="162"/>
      <c r="L50" s="196"/>
      <c r="M50" s="197">
        <v>99.43234568554584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 t="e">
        <f ca="1">_xll.qlIndexFixing(Index3M,Indexes!$J51,TRUE,InterestRatesTrigger)</f>
        <v>#NAME?</v>
      </c>
      <c r="D51" s="89" t="e">
        <f ca="1">_xll.qlIndexFixing(Index6M,Indexes!$J51,TRUE,InterestRatesTrigger)</f>
        <v>#NAME?</v>
      </c>
      <c r="E51" s="79"/>
      <c r="G51" s="152"/>
      <c r="H51" s="136" t="e">
        <f t="shared" ca="1" si="5"/>
        <v>#NAME?</v>
      </c>
      <c r="I51" s="163" t="e">
        <f t="shared" ref="I51:I70" ca="1" si="8">D51-N51</f>
        <v>#NAME?</v>
      </c>
      <c r="J51" s="154"/>
      <c r="L51" s="188"/>
      <c r="M51" s="200">
        <v>1.80381414817532E-3</v>
      </c>
      <c r="N51" s="201">
        <v>3.2193078184832497E-3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 t="e">
        <f ca="1">_xll.qlIndexFixing(Index3M,Indexes!$J52,TRUE,InterestRatesTrigger)</f>
        <v>#NAME?</v>
      </c>
      <c r="D52" s="91" t="e">
        <f ca="1">_xll.qlIndexFixing(Index6M,Indexes!$J52,TRUE,InterestRatesTrigger)</f>
        <v>#NAME?</v>
      </c>
      <c r="E52" s="87"/>
      <c r="G52" s="159"/>
      <c r="H52" s="139" t="e">
        <f t="shared" ca="1" si="5"/>
        <v>#NAME?</v>
      </c>
      <c r="I52" s="149" t="e">
        <f t="shared" ca="1" si="8"/>
        <v>#NAME?</v>
      </c>
      <c r="J52" s="162"/>
      <c r="L52" s="196"/>
      <c r="M52" s="202">
        <v>1.7999999999993577E-3</v>
      </c>
      <c r="N52" s="203">
        <v>3.2100000000068432E-3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 t="e">
        <f ca="1">_xll.qlIndexFixing(Index3M,Indexes!$J53,TRUE,InterestRatesTrigger)</f>
        <v>#NAME?</v>
      </c>
      <c r="D53" s="57" t="e">
        <f ca="1">_xll.qlIndexFixing(Index6M,Indexes!$J53,TRUE,InterestRatesTrigger)</f>
        <v>#NAME?</v>
      </c>
      <c r="E53" s="92" t="e">
        <f ca="1">_xll.qlIndexFixing(Index1Y,Indexes!$J53,TRUE,InterestRatesTrigger)</f>
        <v>#NAME?</v>
      </c>
      <c r="G53" s="135"/>
      <c r="H53" s="136" t="e">
        <f t="shared" ref="H53:H58" ca="1" si="9">C53-M53</f>
        <v>#NAME?</v>
      </c>
      <c r="I53" s="136" t="e">
        <f t="shared" ca="1" si="8"/>
        <v>#NAME?</v>
      </c>
      <c r="J53" s="164" t="e">
        <f t="shared" ref="J53:J63" ca="1" si="10">E53-O53</f>
        <v>#NAME?</v>
      </c>
      <c r="K53" s="93"/>
      <c r="L53" s="180"/>
      <c r="M53" s="184">
        <v>1.547000953157318E-3</v>
      </c>
      <c r="N53" s="181">
        <v>2.8800000000186918E-3</v>
      </c>
      <c r="O53" s="187">
        <v>5.3549764105422296E-3</v>
      </c>
    </row>
    <row r="54" spans="1:15" ht="12.75" customHeight="1" x14ac:dyDescent="0.2">
      <c r="A54" s="70" t="str">
        <f>"FRA"&amp;Indexes!A54&amp;"x"</f>
        <v>FRA2x</v>
      </c>
      <c r="B54" s="74"/>
      <c r="C54" s="72" t="e">
        <f ca="1">_xll.qlIndexFixing(Index3M,Indexes!$J54,TRUE,InterestRatesTrigger)</f>
        <v>#NAME?</v>
      </c>
      <c r="D54" s="72" t="e">
        <f ca="1">_xll.qlIndexFixing(Index6M,Indexes!$J54,TRUE,InterestRatesTrigger)</f>
        <v>#NAME?</v>
      </c>
      <c r="E54" s="76" t="e">
        <f ca="1">_xll.qlIndexFixing(Index1Y,Indexes!$J54,TRUE,InterestRatesTrigger)</f>
        <v>#NAME?</v>
      </c>
      <c r="G54" s="144"/>
      <c r="H54" s="145" t="e">
        <f t="shared" ca="1" si="9"/>
        <v>#NAME?</v>
      </c>
      <c r="I54" s="145" t="e">
        <f t="shared" ca="1" si="8"/>
        <v>#NAME?</v>
      </c>
      <c r="J54" s="151" t="e">
        <f t="shared" ca="1" si="10"/>
        <v>#NAME?</v>
      </c>
      <c r="K54" s="93"/>
      <c r="L54" s="180"/>
      <c r="M54" s="184">
        <v>1.364029221512908E-3</v>
      </c>
      <c r="N54" s="181">
        <v>2.7000000000249754E-3</v>
      </c>
      <c r="O54" s="187">
        <v>5.1887626572015878E-3</v>
      </c>
    </row>
    <row r="55" spans="1:15" ht="12.75" customHeight="1" x14ac:dyDescent="0.2">
      <c r="A55" s="70" t="str">
        <f>"FRA"&amp;Indexes!A55&amp;"x"</f>
        <v>FRA3x</v>
      </c>
      <c r="B55" s="74"/>
      <c r="C55" s="72" t="e">
        <f ca="1">_xll.qlIndexFixing(Index3M,Indexes!$J55,TRUE,InterestRatesTrigger)</f>
        <v>#NAME?</v>
      </c>
      <c r="D55" s="72" t="e">
        <f ca="1">_xll.qlIndexFixing(Index6M,Indexes!$J55,TRUE,InterestRatesTrigger)</f>
        <v>#NAME?</v>
      </c>
      <c r="E55" s="76" t="e">
        <f ca="1">_xll.qlIndexFixing(Index1Y,Indexes!$J55,TRUE,InterestRatesTrigger)</f>
        <v>#NAME?</v>
      </c>
      <c r="G55" s="144"/>
      <c r="H55" s="145" t="e">
        <f t="shared" ca="1" si="9"/>
        <v>#NAME?</v>
      </c>
      <c r="I55" s="145" t="e">
        <f t="shared" ca="1" si="8"/>
        <v>#NAME?</v>
      </c>
      <c r="J55" s="151" t="e">
        <f t="shared" ca="1" si="10"/>
        <v>#NAME?</v>
      </c>
      <c r="K55" s="93"/>
      <c r="L55" s="180"/>
      <c r="M55" s="184">
        <v>1.1786810008418414E-3</v>
      </c>
      <c r="N55" s="181">
        <v>2.5600000000677741E-3</v>
      </c>
      <c r="O55" s="187">
        <v>5.0590000003988174E-3</v>
      </c>
    </row>
    <row r="56" spans="1:15" ht="12.75" customHeight="1" x14ac:dyDescent="0.2">
      <c r="A56" s="70" t="str">
        <f>"FRA"&amp;Indexes!A56&amp;"x"</f>
        <v>FRA4x</v>
      </c>
      <c r="B56" s="74"/>
      <c r="C56" s="72" t="e">
        <f ca="1">_xll.qlIndexFixing(Index3M,Indexes!$J56,TRUE,InterestRatesTrigger)</f>
        <v>#NAME?</v>
      </c>
      <c r="D56" s="72" t="e">
        <f ca="1">_xll.qlIndexFixing(Index6M,Indexes!$J56,TRUE,InterestRatesTrigger)</f>
        <v>#NAME?</v>
      </c>
      <c r="E56" s="76" t="e">
        <f ca="1">_xll.qlIndexFixing(Index1Y,Indexes!$J56,TRUE,InterestRatesTrigger)</f>
        <v>#NAME?</v>
      </c>
      <c r="G56" s="144"/>
      <c r="H56" s="145" t="e">
        <f t="shared" ca="1" si="9"/>
        <v>#NAME?</v>
      </c>
      <c r="I56" s="145" t="e">
        <f t="shared" ca="1" si="8"/>
        <v>#NAME?</v>
      </c>
      <c r="J56" s="151" t="e">
        <f t="shared" ca="1" si="10"/>
        <v>#NAME?</v>
      </c>
      <c r="K56" s="93"/>
      <c r="L56" s="180"/>
      <c r="M56" s="184">
        <v>1.0131194567337004E-3</v>
      </c>
      <c r="N56" s="181">
        <v>2.489999999918985E-3</v>
      </c>
      <c r="O56" s="187">
        <v>4.9458672601055314E-3</v>
      </c>
    </row>
    <row r="57" spans="1:15" ht="12.75" customHeight="1" x14ac:dyDescent="0.2">
      <c r="A57" s="70" t="str">
        <f>"FRA"&amp;Indexes!A57&amp;"x"</f>
        <v>FRA5x</v>
      </c>
      <c r="B57" s="74"/>
      <c r="C57" s="72" t="e">
        <f ca="1">_xll.qlIndexFixing(Index3M,Indexes!$J57,TRUE,InterestRatesTrigger)</f>
        <v>#NAME?</v>
      </c>
      <c r="D57" s="72" t="e">
        <f ca="1">_xll.qlIndexFixing(Index6M,Indexes!$J57,TRUE,InterestRatesTrigger)</f>
        <v>#NAME?</v>
      </c>
      <c r="E57" s="76" t="e">
        <f ca="1">_xll.qlIndexFixing(Index1Y,Indexes!$J57,TRUE,InterestRatesTrigger)</f>
        <v>#NAME?</v>
      </c>
      <c r="G57" s="144"/>
      <c r="H57" s="145" t="e">
        <f t="shared" ca="1" si="9"/>
        <v>#NAME?</v>
      </c>
      <c r="I57" s="145" t="e">
        <f t="shared" ca="1" si="8"/>
        <v>#NAME?</v>
      </c>
      <c r="J57" s="151" t="e">
        <f t="shared" ca="1" si="10"/>
        <v>#NAME?</v>
      </c>
      <c r="K57" s="93"/>
      <c r="L57" s="180"/>
      <c r="M57" s="184">
        <v>9.6066793057210213E-4</v>
      </c>
      <c r="N57" s="181">
        <v>2.4300000001654522E-3</v>
      </c>
      <c r="O57" s="187">
        <v>4.8672091496975642E-3</v>
      </c>
    </row>
    <row r="58" spans="1:15" ht="12.75" customHeight="1" x14ac:dyDescent="0.2">
      <c r="A58" s="70" t="str">
        <f>"FRA"&amp;Indexes!A58&amp;"x"</f>
        <v>FRA6x</v>
      </c>
      <c r="B58" s="74"/>
      <c r="C58" s="72" t="e">
        <f ca="1">_xll.qlIndexFixing(Index3M,Indexes!$J58,TRUE,InterestRatesTrigger)</f>
        <v>#NAME?</v>
      </c>
      <c r="D58" s="72" t="e">
        <f ca="1">_xll.qlIndexFixing(Index6M,Indexes!$J58,TRUE,InterestRatesTrigger)</f>
        <v>#NAME?</v>
      </c>
      <c r="E58" s="76" t="e">
        <f ca="1">_xll.qlIndexFixing(Index1Y,Indexes!$J58,TRUE,InterestRatesTrigger)</f>
        <v>#NAME?</v>
      </c>
      <c r="G58" s="144"/>
      <c r="H58" s="145" t="e">
        <f t="shared" ca="1" si="9"/>
        <v>#NAME?</v>
      </c>
      <c r="I58" s="145" t="e">
        <f t="shared" ca="1" si="8"/>
        <v>#NAME?</v>
      </c>
      <c r="J58" s="151" t="e">
        <f t="shared" ca="1" si="10"/>
        <v>#NAME?</v>
      </c>
      <c r="K58" s="93"/>
      <c r="L58" s="180"/>
      <c r="M58" s="184">
        <v>9.6678122212855589E-4</v>
      </c>
      <c r="N58" s="181">
        <v>2.3799999997971438E-3</v>
      </c>
      <c r="O58" s="187">
        <v>4.813999999709352E-3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 t="e">
        <f ca="1">_xll.qlIndexFixing(Index6M,Indexes!$J59,TRUE,InterestRatesTrigger)</f>
        <v>#NAME?</v>
      </c>
      <c r="E59" s="76" t="e">
        <f ca="1">_xll.qlIndexFixing(Index1Y,Indexes!$J59,TRUE,InterestRatesTrigger)</f>
        <v>#NAME?</v>
      </c>
      <c r="G59" s="144"/>
      <c r="H59" s="148"/>
      <c r="I59" s="145" t="e">
        <f t="shared" ca="1" si="8"/>
        <v>#NAME?</v>
      </c>
      <c r="J59" s="151" t="e">
        <f t="shared" ca="1" si="10"/>
        <v>#NAME?</v>
      </c>
      <c r="K59" s="93"/>
      <c r="L59" s="180"/>
      <c r="M59" s="184"/>
      <c r="N59" s="181">
        <v>2.4199999997961382E-3</v>
      </c>
      <c r="O59" s="187">
        <v>4.7830004704314316E-3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 t="e">
        <f ca="1">_xll.qlIndexFixing(Index6M,Indexes!$J60,TRUE,InterestRatesTrigger)</f>
        <v>#NAME?</v>
      </c>
      <c r="E60" s="76" t="e">
        <f ca="1">_xll.qlIndexFixing(Index1Y,Indexes!$J60,TRUE,InterestRatesTrigger)</f>
        <v>#NAME?</v>
      </c>
      <c r="G60" s="144"/>
      <c r="H60" s="148"/>
      <c r="I60" s="145" t="e">
        <f t="shared" ca="1" si="8"/>
        <v>#NAME?</v>
      </c>
      <c r="J60" s="151" t="e">
        <f t="shared" ca="1" si="10"/>
        <v>#NAME?</v>
      </c>
      <c r="K60" s="93"/>
      <c r="L60" s="180"/>
      <c r="M60" s="184"/>
      <c r="N60" s="181">
        <v>2.4600000004168393E-3</v>
      </c>
      <c r="O60" s="187">
        <v>4.7693990219102277E-3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 t="e">
        <f ca="1">_xll.qlIndexFixing(Index6M,Indexes!$J61,TRUE,InterestRatesTrigger)</f>
        <v>#NAME?</v>
      </c>
      <c r="E61" s="76" t="e">
        <f ca="1">_xll.qlIndexFixing(Index1Y,Indexes!$J61,TRUE,InterestRatesTrigger)</f>
        <v>#NAME?</v>
      </c>
      <c r="G61" s="144"/>
      <c r="H61" s="148"/>
      <c r="I61" s="145" t="e">
        <f t="shared" ca="1" si="8"/>
        <v>#NAME?</v>
      </c>
      <c r="J61" s="151" t="e">
        <f t="shared" ca="1" si="10"/>
        <v>#NAME?</v>
      </c>
      <c r="K61" s="93"/>
      <c r="L61" s="180"/>
      <c r="M61" s="184"/>
      <c r="N61" s="181">
        <v>2.5000000004679504E-3</v>
      </c>
      <c r="O61" s="187">
        <v>4.7770000000000165E-3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 t="e">
        <f ca="1">_xll.qlIndexFixing(Index6M,Indexes!$J62,TRUE,InterestRatesTrigger)</f>
        <v>#NAME?</v>
      </c>
      <c r="E62" s="76" t="e">
        <f ca="1">_xll.qlIndexFixing(Index1Y,Indexes!$J62,TRUE,InterestRatesTrigger)</f>
        <v>#NAME?</v>
      </c>
      <c r="G62" s="144"/>
      <c r="H62" s="148"/>
      <c r="I62" s="145" t="e">
        <f t="shared" ca="1" si="8"/>
        <v>#NAME?</v>
      </c>
      <c r="J62" s="151" t="e">
        <f t="shared" ca="1" si="10"/>
        <v>#NAME?</v>
      </c>
      <c r="K62" s="93"/>
      <c r="L62" s="180"/>
      <c r="M62" s="184"/>
      <c r="N62" s="181">
        <v>2.5999999999151368E-3</v>
      </c>
      <c r="O62" s="187">
        <v>4.805055408775784E-3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 t="e">
        <f ca="1">_xll.qlIndexFixing(Index6M,Indexes!$J63,TRUE,InterestRatesTrigger)</f>
        <v>#NAME?</v>
      </c>
      <c r="E63" s="76" t="e">
        <f ca="1">_xll.qlIndexFixing(Index1Y,Indexes!$J63,TRUE,InterestRatesTrigger)</f>
        <v>#NAME?</v>
      </c>
      <c r="G63" s="144"/>
      <c r="H63" s="148"/>
      <c r="I63" s="145" t="e">
        <f t="shared" ca="1" si="8"/>
        <v>#NAME?</v>
      </c>
      <c r="J63" s="151" t="e">
        <f t="shared" ca="1" si="10"/>
        <v>#NAME?</v>
      </c>
      <c r="K63" s="93"/>
      <c r="L63" s="180"/>
      <c r="M63" s="184"/>
      <c r="N63" s="181">
        <v>2.6999999999892028E-3</v>
      </c>
      <c r="O63" s="187">
        <v>4.8480295863927818E-3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 t="e">
        <f ca="1">_xll.qlIndexFixing(Index6M,Indexes!$J64,TRUE,InterestRatesTrigger)</f>
        <v>#NAME?</v>
      </c>
      <c r="E64" s="76" t="e">
        <f ca="1">_xll.qlIndexFixing(Index1Y,Indexes!$J64,TRUE,InterestRatesTrigger)</f>
        <v>#NAME?</v>
      </c>
      <c r="G64" s="144"/>
      <c r="H64" s="148"/>
      <c r="I64" s="145" t="e">
        <f t="shared" ca="1" si="8"/>
        <v>#NAME?</v>
      </c>
      <c r="J64" s="151" t="e">
        <f ca="1">E64-O64</f>
        <v>#NAME?</v>
      </c>
      <c r="K64" s="93"/>
      <c r="L64" s="180"/>
      <c r="M64" s="184"/>
      <c r="N64" s="181">
        <v>2.7999999999998968E-3</v>
      </c>
      <c r="O64" s="187">
        <v>4.9099999999998086E-3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 t="e">
        <f ca="1">_xll.qlIndexFixing(Index6M,Indexes!$J65,TRUE,InterestRatesTrigger)</f>
        <v>#NAME?</v>
      </c>
      <c r="E65" s="76" t="e">
        <f ca="1">_xll.qlIndexFixing(Index1Y,Indexes!$J65,TRUE,InterestRatesTrigger)</f>
        <v>#NAME?</v>
      </c>
      <c r="G65" s="144"/>
      <c r="H65" s="148"/>
      <c r="I65" s="145" t="e">
        <f t="shared" ca="1" si="8"/>
        <v>#NAME?</v>
      </c>
      <c r="J65" s="151" t="e">
        <f t="shared" ref="J65:J70" ca="1" si="11">E65-O65</f>
        <v>#NAME?</v>
      </c>
      <c r="K65" s="93"/>
      <c r="L65" s="180"/>
      <c r="M65" s="184"/>
      <c r="N65" s="181">
        <v>2.9299999997732819E-3</v>
      </c>
      <c r="O65" s="187">
        <v>4.9957141861104804E-3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 t="e">
        <f ca="1">_xll.qlIndexFixing(Index6M,Indexes!$J66,TRUE,InterestRatesTrigger)</f>
        <v>#NAME?</v>
      </c>
      <c r="E66" s="76" t="e">
        <f ca="1">_xll.qlIndexFixing(Index1Y,Indexes!$J66,TRUE,InterestRatesTrigger)</f>
        <v>#NAME?</v>
      </c>
      <c r="G66" s="144"/>
      <c r="H66" s="148"/>
      <c r="I66" s="145" t="e">
        <f t="shared" ca="1" si="8"/>
        <v>#NAME?</v>
      </c>
      <c r="J66" s="151" t="e">
        <f t="shared" ca="1" si="11"/>
        <v>#NAME?</v>
      </c>
      <c r="K66" s="93"/>
      <c r="L66" s="180"/>
      <c r="M66" s="184"/>
      <c r="N66" s="181">
        <v>3.090000001355374E-3</v>
      </c>
      <c r="O66" s="187">
        <v>5.0945414989025358E-3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 t="e">
        <f ca="1">_xll.qlIndexFixing(Index6M,Indexes!$J67,TRUE,InterestRatesTrigger)</f>
        <v>#NAME?</v>
      </c>
      <c r="E67" s="76" t="e">
        <f ca="1">_xll.qlIndexFixing(Index1Y,Indexes!$J67,TRUE,InterestRatesTrigger)</f>
        <v>#NAME?</v>
      </c>
      <c r="G67" s="144"/>
      <c r="H67" s="148"/>
      <c r="I67" s="145" t="e">
        <f t="shared" ca="1" si="8"/>
        <v>#NAME?</v>
      </c>
      <c r="J67" s="151" t="e">
        <f t="shared" ca="1" si="11"/>
        <v>#NAME?</v>
      </c>
      <c r="K67" s="93"/>
      <c r="L67" s="180"/>
      <c r="M67" s="184"/>
      <c r="N67" s="181">
        <v>3.2399999998372862E-3</v>
      </c>
      <c r="O67" s="187">
        <v>5.2029999999999932E-3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 t="e">
        <f ca="1">_xll.qlIndexFixing(Index6M,Indexes!$J68,TRUE,InterestRatesTrigger)</f>
        <v>#NAME?</v>
      </c>
      <c r="E68" s="76" t="e">
        <f ca="1">_xll.qlIndexFixing(Index1Y,Indexes!$J68,TRUE,InterestRatesTrigger)</f>
        <v>#NAME?</v>
      </c>
      <c r="G68" s="144"/>
      <c r="H68" s="148"/>
      <c r="I68" s="145" t="e">
        <f t="shared" ca="1" si="8"/>
        <v>#NAME?</v>
      </c>
      <c r="J68" s="151" t="e">
        <f t="shared" ca="1" si="11"/>
        <v>#NAME?</v>
      </c>
      <c r="K68" s="93"/>
      <c r="L68" s="180"/>
      <c r="M68" s="184"/>
      <c r="N68" s="181">
        <v>3.4199999999180515E-3</v>
      </c>
      <c r="O68" s="187">
        <v>5.3506474447589103E-3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 t="e">
        <f ca="1">_xll.qlIndexFixing(Index6M,Indexes!$J69,TRUE,InterestRatesTrigger)</f>
        <v>#NAME?</v>
      </c>
      <c r="E69" s="76" t="e">
        <f ca="1">_xll.qlIndexFixing(Index1Y,Indexes!$J69,TRUE,InterestRatesTrigger)</f>
        <v>#NAME?</v>
      </c>
      <c r="G69" s="144"/>
      <c r="H69" s="148"/>
      <c r="I69" s="145" t="e">
        <f t="shared" ca="1" si="8"/>
        <v>#NAME?</v>
      </c>
      <c r="J69" s="151" t="e">
        <f t="shared" ca="1" si="11"/>
        <v>#NAME?</v>
      </c>
      <c r="K69" s="93"/>
      <c r="L69" s="180"/>
      <c r="M69" s="184"/>
      <c r="N69" s="181">
        <v>3.5899999999998858E-3</v>
      </c>
      <c r="O69" s="187">
        <v>5.4913886995435184E-3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 t="e">
        <f ca="1">_xll.qlIndexFixing(Index6M,Indexes!$J70,TRUE,InterestRatesTrigger)</f>
        <v>#NAME?</v>
      </c>
      <c r="E70" s="75" t="e">
        <f ca="1">_xll.qlIndexFixing(Index1Y,Indexes!$J70,TRUE,InterestRatesTrigger)</f>
        <v>#NAME?</v>
      </c>
      <c r="G70" s="138"/>
      <c r="H70" s="149"/>
      <c r="I70" s="139" t="e">
        <f t="shared" ca="1" si="8"/>
        <v>#NAME?</v>
      </c>
      <c r="J70" s="150" t="e">
        <f t="shared" ca="1" si="11"/>
        <v>#NAME?</v>
      </c>
      <c r="K70" s="93"/>
      <c r="L70" s="174"/>
      <c r="M70" s="185"/>
      <c r="N70" s="175">
        <v>3.7699999999997345E-3</v>
      </c>
      <c r="O70" s="186">
        <v>5.6620000000000923E-3</v>
      </c>
    </row>
    <row r="71" spans="1:22" x14ac:dyDescent="0.2">
      <c r="A71" s="70" t="str">
        <f>Indexes!A71</f>
        <v>1Y</v>
      </c>
      <c r="B71" s="71" t="e">
        <f ca="1">_xll.qlIndexFixing(Indexes!B71,FixingDate,TRUE,InterestRatesTrigger)</f>
        <v>#NAME?</v>
      </c>
      <c r="C71" s="71" t="e">
        <f ca="1">_xll.qlIndexFixing(Indexes!C71,FixingDate,TRUE,InterestRatesTrigger)</f>
        <v>#NAME?</v>
      </c>
      <c r="D71" s="71" t="e">
        <f ca="1">_xll.qlIndexFixing(Indexes!D71,FixingDate,TRUE,InterestRatesTrigger)</f>
        <v>#NAME?</v>
      </c>
      <c r="E71" s="73" t="e">
        <f ca="1">_xll.qlIndexFixing(Indexes!E71,FixingDate,TRUE,InterestRatesTrigger)</f>
        <v>#NAME?</v>
      </c>
      <c r="G71" s="165" t="e">
        <f t="shared" ref="G71:G134" ca="1" si="12">B71-L71</f>
        <v>#NAME?</v>
      </c>
      <c r="H71" s="166" t="e">
        <f t="shared" ref="H71:H133" ca="1" si="13">C71-M71</f>
        <v>#NAME?</v>
      </c>
      <c r="I71" s="166" t="e">
        <f t="shared" ref="I71:I133" ca="1" si="14">D71-N71</f>
        <v>#NAME?</v>
      </c>
      <c r="J71" s="167" t="e">
        <f t="shared" ref="J71:J133" ca="1" si="15">E71-O71</f>
        <v>#NAME?</v>
      </c>
      <c r="K71" s="93"/>
      <c r="L71" s="180">
        <v>4.5625000043203776E-4</v>
      </c>
      <c r="M71" s="184">
        <v>1.2544005985356088E-3</v>
      </c>
      <c r="N71" s="184">
        <v>2.8369776224493061E-3</v>
      </c>
      <c r="O71" s="182">
        <v>5.6524305556893131E-3</v>
      </c>
      <c r="Q71" s="94" t="e">
        <f ca="1">(D71-C71)*10000</f>
        <v>#NAME?</v>
      </c>
      <c r="R71" s="94" t="e">
        <f t="shared" ref="R71:R102" ca="1" si="16">(D71-B71)*10000</f>
        <v>#NAME?</v>
      </c>
      <c r="S71" s="94" t="e">
        <f ca="1">(E71-D71)*10000</f>
        <v>#NAME?</v>
      </c>
    </row>
    <row r="72" spans="1:22" hidden="1" outlineLevel="1" x14ac:dyDescent="0.2">
      <c r="A72" s="70" t="str">
        <f>Indexes!A72</f>
        <v>1Y3M</v>
      </c>
      <c r="B72" s="71" t="e">
        <f ca="1">_xll.qlIndexFixing(Indexes!B72,FixingDate,TRUE,InterestRatesTrigger)</f>
        <v>#NAME?</v>
      </c>
      <c r="C72" s="71" t="e">
        <f ca="1">_xll.qlIndexFixing(Indexes!C72,FixingDate,TRUE,InterestRatesTrigger)</f>
        <v>#NAME?</v>
      </c>
      <c r="D72" s="71"/>
      <c r="E72" s="73"/>
      <c r="G72" s="165" t="e">
        <f t="shared" ca="1" si="12"/>
        <v>#NAME?</v>
      </c>
      <c r="H72" s="166" t="e">
        <f t="shared" ca="1" si="13"/>
        <v>#NAME?</v>
      </c>
      <c r="I72" s="166">
        <f t="shared" si="14"/>
        <v>0</v>
      </c>
      <c r="J72" s="167">
        <f t="shared" si="15"/>
        <v>0</v>
      </c>
      <c r="K72" s="93"/>
      <c r="L72" s="180">
        <v>4.3983127159563223E-4</v>
      </c>
      <c r="M72" s="184">
        <v>1.2521548300545033E-3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 t="e">
        <f ca="1">_xll.qlIndexFixing(Indexes!B73,FixingDate,TRUE,InterestRatesTrigger)</f>
        <v>#NAME?</v>
      </c>
      <c r="C73" s="71" t="e">
        <f ca="1">_xll.qlIndexFixing(Indexes!C73,FixingDate,TRUE,InterestRatesTrigger)</f>
        <v>#NAME?</v>
      </c>
      <c r="D73" s="71" t="e">
        <f ca="1">_xll.qlIndexFixing(Indexes!D73,FixingDate,TRUE,InterestRatesTrigger)</f>
        <v>#NAME?</v>
      </c>
      <c r="E73" s="73"/>
      <c r="G73" s="165" t="e">
        <f t="shared" ca="1" si="12"/>
        <v>#NAME?</v>
      </c>
      <c r="H73" s="166" t="e">
        <f t="shared" ca="1" si="13"/>
        <v>#NAME?</v>
      </c>
      <c r="I73" s="166" t="e">
        <f t="shared" ca="1" si="14"/>
        <v>#NAME?</v>
      </c>
      <c r="J73" s="167">
        <f t="shared" si="15"/>
        <v>0</v>
      </c>
      <c r="K73" s="93"/>
      <c r="L73" s="180">
        <v>4.681527552153043E-4</v>
      </c>
      <c r="M73" s="184">
        <v>1.3110225377303791E-3</v>
      </c>
      <c r="N73" s="184">
        <v>2.8351837353819964E-3</v>
      </c>
      <c r="O73" s="182"/>
      <c r="Q73" s="94" t="e">
        <f t="shared" ref="Q73:Q135" ca="1" si="17">(D73-C73)*10000</f>
        <v>#NAME?</v>
      </c>
      <c r="R73" s="94" t="e">
        <f t="shared" ca="1" si="16"/>
        <v>#NAME?</v>
      </c>
      <c r="S73" s="94"/>
    </row>
    <row r="74" spans="1:22" hidden="1" outlineLevel="1" x14ac:dyDescent="0.2">
      <c r="A74" s="70" t="str">
        <f>Indexes!A74</f>
        <v>1Y9M</v>
      </c>
      <c r="B74" s="71" t="e">
        <f ca="1">_xll.qlIndexFixing(Indexes!B74,FixingDate,TRUE,InterestRatesTrigger)</f>
        <v>#NAME?</v>
      </c>
      <c r="C74" s="71" t="e">
        <f ca="1">_xll.qlIndexFixing(Indexes!C74,FixingDate,TRUE,InterestRatesTrigger)</f>
        <v>#NAME?</v>
      </c>
      <c r="D74" s="71"/>
      <c r="E74" s="73"/>
      <c r="G74" s="165" t="e">
        <f t="shared" ca="1" si="12"/>
        <v>#NAME?</v>
      </c>
      <c r="H74" s="166" t="e">
        <f t="shared" ca="1" si="13"/>
        <v>#NAME?</v>
      </c>
      <c r="I74" s="166">
        <f t="shared" si="14"/>
        <v>0</v>
      </c>
      <c r="J74" s="167">
        <f t="shared" si="15"/>
        <v>0</v>
      </c>
      <c r="K74" s="93"/>
      <c r="L74" s="180">
        <v>5.4059665375404435E-4</v>
      </c>
      <c r="M74" s="184">
        <v>1.4322570065535183E-3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 t="e">
        <f ca="1">_xll.qlIndexFixing(Indexes!B75,FixingDate,TRUE,InterestRatesTrigger)</f>
        <v>#NAME?</v>
      </c>
      <c r="C75" s="71" t="e">
        <f ca="1">_xll.qlIndexFixing(Indexes!C75,FixingDate,TRUE,InterestRatesTrigger)</f>
        <v>#NAME?</v>
      </c>
      <c r="D75" s="71" t="e">
        <f ca="1">_xll.qlIndexFixing(Indexes!D75,FixingDate,TRUE,InterestRatesTrigger)</f>
        <v>#NAME?</v>
      </c>
      <c r="E75" s="73" t="e">
        <f ca="1">_xll.qlIndexFixing(Indexes!E75,FixingDate,TRUE,InterestRatesTrigger)</f>
        <v>#NAME?</v>
      </c>
      <c r="G75" s="165" t="e">
        <f t="shared" ca="1" si="12"/>
        <v>#NAME?</v>
      </c>
      <c r="H75" s="166" t="e">
        <f t="shared" ca="1" si="13"/>
        <v>#NAME?</v>
      </c>
      <c r="I75" s="166" t="e">
        <f t="shared" ca="1" si="14"/>
        <v>#NAME?</v>
      </c>
      <c r="J75" s="167" t="e">
        <f t="shared" ca="1" si="15"/>
        <v>#NAME?</v>
      </c>
      <c r="K75" s="93"/>
      <c r="L75" s="180">
        <v>6.4999999994450996E-4</v>
      </c>
      <c r="M75" s="184">
        <v>1.5898909907623993E-3</v>
      </c>
      <c r="N75" s="184">
        <v>3.0846997627848216E-3</v>
      </c>
      <c r="O75" s="182">
        <v>5.3153628095968146E-3</v>
      </c>
      <c r="Q75" s="94" t="e">
        <f t="shared" ca="1" si="17"/>
        <v>#NAME?</v>
      </c>
      <c r="R75" s="94" t="e">
        <f t="shared" ca="1" si="16"/>
        <v>#NAME?</v>
      </c>
      <c r="S75" s="94" t="e">
        <f ca="1">(E75-D75)*10000</f>
        <v>#NAME?</v>
      </c>
    </row>
    <row r="76" spans="1:22" hidden="1" outlineLevel="1" x14ac:dyDescent="0.2">
      <c r="A76" s="70" t="str">
        <f>Indexes!A76</f>
        <v>2Y3M</v>
      </c>
      <c r="B76" s="71" t="e">
        <f ca="1">_xll.qlIndexFixing(Indexes!B76,FixingDate,TRUE,InterestRatesTrigger)</f>
        <v>#NAME?</v>
      </c>
      <c r="C76" s="71" t="e">
        <f ca="1">_xll.qlIndexFixing(Indexes!C76,FixingDate,TRUE,InterestRatesTrigger)</f>
        <v>#NAME?</v>
      </c>
      <c r="D76" s="71"/>
      <c r="E76" s="73"/>
      <c r="G76" s="165" t="e">
        <f t="shared" ca="1" si="12"/>
        <v>#NAME?</v>
      </c>
      <c r="H76" s="166" t="e">
        <f t="shared" ca="1" si="13"/>
        <v>#NAME?</v>
      </c>
      <c r="I76" s="166">
        <f t="shared" si="14"/>
        <v>0</v>
      </c>
      <c r="J76" s="167">
        <f t="shared" si="15"/>
        <v>0</v>
      </c>
      <c r="K76" s="93"/>
      <c r="L76" s="180">
        <v>7.9330862837094886E-4</v>
      </c>
      <c r="M76" s="184">
        <v>1.7676820571378279E-3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 t="e">
        <f ca="1">_xll.qlIndexFixing(Indexes!B77,FixingDate,TRUE,InterestRatesTrigger)</f>
        <v>#NAME?</v>
      </c>
      <c r="C77" s="71" t="e">
        <f ca="1">_xll.qlIndexFixing(Indexes!C77,FixingDate,TRUE,InterestRatesTrigger)</f>
        <v>#NAME?</v>
      </c>
      <c r="D77" s="71" t="e">
        <f ca="1">_xll.qlIndexFixing(Indexes!D77,FixingDate,TRUE,InterestRatesTrigger)</f>
        <v>#NAME?</v>
      </c>
      <c r="E77" s="73"/>
      <c r="G77" s="165" t="e">
        <f t="shared" ca="1" si="12"/>
        <v>#NAME?</v>
      </c>
      <c r="H77" s="166" t="e">
        <f t="shared" ca="1" si="13"/>
        <v>#NAME?</v>
      </c>
      <c r="I77" s="166" t="e">
        <f t="shared" ca="1" si="14"/>
        <v>#NAME?</v>
      </c>
      <c r="J77" s="167">
        <f t="shared" si="15"/>
        <v>0</v>
      </c>
      <c r="K77" s="93"/>
      <c r="L77" s="180">
        <v>9.8145648439074097E-4</v>
      </c>
      <c r="M77" s="184">
        <v>1.9831713395035795E-3</v>
      </c>
      <c r="N77" s="184">
        <v>3.4352522338870835E-3</v>
      </c>
      <c r="O77" s="182"/>
      <c r="Q77" s="94" t="e">
        <f t="shared" ca="1" si="17"/>
        <v>#NAME?</v>
      </c>
      <c r="R77" s="94" t="e">
        <f t="shared" ca="1" si="16"/>
        <v>#NAME?</v>
      </c>
      <c r="S77" s="94"/>
    </row>
    <row r="78" spans="1:22" hidden="1" outlineLevel="1" x14ac:dyDescent="0.2">
      <c r="A78" s="70" t="str">
        <f>Indexes!A78</f>
        <v>2Y9M</v>
      </c>
      <c r="B78" s="71" t="e">
        <f ca="1">_xll.qlIndexFixing(Indexes!B78,FixingDate,TRUE,InterestRatesTrigger)</f>
        <v>#NAME?</v>
      </c>
      <c r="C78" s="71" t="e">
        <f ca="1">_xll.qlIndexFixing(Indexes!C78,FixingDate,TRUE,InterestRatesTrigger)</f>
        <v>#NAME?</v>
      </c>
      <c r="D78" s="71"/>
      <c r="E78" s="73"/>
      <c r="G78" s="165" t="e">
        <f t="shared" ca="1" si="12"/>
        <v>#NAME?</v>
      </c>
      <c r="H78" s="166" t="e">
        <f t="shared" ca="1" si="13"/>
        <v>#NAME?</v>
      </c>
      <c r="I78" s="166">
        <f t="shared" si="14"/>
        <v>0</v>
      </c>
      <c r="J78" s="167">
        <f t="shared" si="15"/>
        <v>0</v>
      </c>
      <c r="K78" s="93"/>
      <c r="L78" s="180">
        <v>1.2179672768117067E-3</v>
      </c>
      <c r="M78" s="184">
        <v>2.2412052272393884E-3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 t="e">
        <f ca="1">_xll.qlIndexFixing(Indexes!B79,FixingDate,TRUE,InterestRatesTrigger)</f>
        <v>#NAME?</v>
      </c>
      <c r="C79" s="71" t="e">
        <f ca="1">_xll.qlIndexFixing(Indexes!C79,FixingDate,TRUE,InterestRatesTrigger)</f>
        <v>#NAME?</v>
      </c>
      <c r="D79" s="72" t="e">
        <f ca="1">_xll.qlIndexFixing(Indexes!D79,FixingDate,TRUE,InterestRatesTrigger)</f>
        <v>#NAME?</v>
      </c>
      <c r="E79" s="73" t="e">
        <f ca="1">_xll.qlIndexFixing(Indexes!E79,FixingDate,TRUE,InterestRatesTrigger)</f>
        <v>#NAME?</v>
      </c>
      <c r="G79" s="165" t="e">
        <f t="shared" ca="1" si="12"/>
        <v>#NAME?</v>
      </c>
      <c r="H79" s="166" t="e">
        <f t="shared" ca="1" si="13"/>
        <v>#NAME?</v>
      </c>
      <c r="I79" s="166" t="e">
        <f t="shared" ca="1" si="14"/>
        <v>#NAME?</v>
      </c>
      <c r="J79" s="167" t="e">
        <f t="shared" ca="1" si="15"/>
        <v>#NAME?</v>
      </c>
      <c r="K79" s="93">
        <v>3</v>
      </c>
      <c r="L79" s="180">
        <v>1.4900000000003719E-3</v>
      </c>
      <c r="M79" s="184">
        <v>2.53000000004763E-3</v>
      </c>
      <c r="N79" s="184">
        <v>4.0300000001994019E-3</v>
      </c>
      <c r="O79" s="182">
        <v>5.9100000001747963E-3</v>
      </c>
      <c r="Q79" s="94" t="e">
        <f t="shared" ca="1" si="17"/>
        <v>#NAME?</v>
      </c>
      <c r="R79" s="94" t="e">
        <f t="shared" ca="1" si="16"/>
        <v>#NAME?</v>
      </c>
      <c r="S79" s="94" t="e">
        <f ca="1">(E79-D79)*10000</f>
        <v>#NAME?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 t="e">
        <f ca="1">_xll.qlIndexFixing(Indexes!B80,FixingDate,TRUE,InterestRatesTrigger)</f>
        <v>#NAME?</v>
      </c>
      <c r="C80" s="71" t="e">
        <f ca="1">_xll.qlIndexFixing(Indexes!C80,FixingDate,TRUE,InterestRatesTrigger)</f>
        <v>#NAME?</v>
      </c>
      <c r="D80" s="72" t="e">
        <f ca="1">_xll.qlIndexFixing(Indexes!D80,FixingDate,TRUE,InterestRatesTrigger)</f>
        <v>#NAME?</v>
      </c>
      <c r="E80" s="73" t="e">
        <f ca="1">_xll.qlIndexFixing(Indexes!E80,FixingDate,TRUE,InterestRatesTrigger)</f>
        <v>#NAME?</v>
      </c>
      <c r="G80" s="165" t="e">
        <f t="shared" ca="1" si="12"/>
        <v>#NAME?</v>
      </c>
      <c r="H80" s="166" t="e">
        <f t="shared" ca="1" si="13"/>
        <v>#NAME?</v>
      </c>
      <c r="I80" s="166" t="e">
        <f t="shared" ca="1" si="14"/>
        <v>#NAME?</v>
      </c>
      <c r="J80" s="167" t="e">
        <f t="shared" ca="1" si="15"/>
        <v>#NAME?</v>
      </c>
      <c r="K80" s="93">
        <v>4</v>
      </c>
      <c r="L80" s="180">
        <v>2.9499999999926703E-3</v>
      </c>
      <c r="M80" s="184">
        <v>4.0500000000250024E-3</v>
      </c>
      <c r="N80" s="184">
        <v>5.5400000001031655E-3</v>
      </c>
      <c r="O80" s="182">
        <v>7.2399999987818519E-3</v>
      </c>
      <c r="Q80" s="94" t="e">
        <f t="shared" ca="1" si="17"/>
        <v>#NAME?</v>
      </c>
      <c r="R80" s="94" t="e">
        <f t="shared" ca="1" si="16"/>
        <v>#NAME?</v>
      </c>
      <c r="S80" s="94" t="e">
        <f ca="1">(E80-D80)*10000</f>
        <v>#NAME?</v>
      </c>
      <c r="U80" s="95" t="s">
        <v>102</v>
      </c>
      <c r="V80" s="97">
        <f>_xll.qlCalendarAdvance(Calendar,SettlementDate,Start,"following")</f>
        <v>41894</v>
      </c>
    </row>
    <row r="81" spans="1:22" x14ac:dyDescent="0.2">
      <c r="A81" s="70" t="str">
        <f>Indexes!A81</f>
        <v>5Y</v>
      </c>
      <c r="B81" s="71" t="e">
        <f ca="1">_xll.qlIndexFixing(Indexes!B81,FixingDate,TRUE,InterestRatesTrigger)</f>
        <v>#NAME?</v>
      </c>
      <c r="C81" s="71" t="e">
        <f ca="1">_xll.qlIndexFixing(Indexes!C81,FixingDate,TRUE,InterestRatesTrigger)</f>
        <v>#NAME?</v>
      </c>
      <c r="D81" s="72" t="e">
        <f ca="1">_xll.qlIndexFixing(Indexes!D81,FixingDate,TRUE,InterestRatesTrigger)</f>
        <v>#NAME?</v>
      </c>
      <c r="E81" s="73" t="e">
        <f ca="1">_xll.qlIndexFixing(Indexes!E81,FixingDate,TRUE,InterestRatesTrigger)</f>
        <v>#NAME?</v>
      </c>
      <c r="G81" s="165" t="e">
        <f t="shared" ca="1" si="12"/>
        <v>#NAME?</v>
      </c>
      <c r="H81" s="166" t="e">
        <f t="shared" ca="1" si="13"/>
        <v>#NAME?</v>
      </c>
      <c r="I81" s="166" t="e">
        <f t="shared" ca="1" si="14"/>
        <v>#NAME?</v>
      </c>
      <c r="J81" s="167" t="e">
        <f t="shared" ca="1" si="15"/>
        <v>#NAME?</v>
      </c>
      <c r="K81" s="93">
        <v>5</v>
      </c>
      <c r="L81" s="180">
        <v>4.7700000000122471E-3</v>
      </c>
      <c r="M81" s="184">
        <v>5.9100000000162712E-3</v>
      </c>
      <c r="N81" s="184">
        <v>7.3799999994862654E-3</v>
      </c>
      <c r="O81" s="182">
        <v>8.9400000000000104E-3</v>
      </c>
      <c r="Q81" s="94" t="e">
        <f t="shared" ca="1" si="17"/>
        <v>#NAME?</v>
      </c>
      <c r="R81" s="94" t="e">
        <f t="shared" ca="1" si="16"/>
        <v>#NAME?</v>
      </c>
      <c r="S81" s="94" t="e">
        <f ca="1">(E81-D81)*10000</f>
        <v>#NAME?</v>
      </c>
      <c r="U81" s="95" t="s">
        <v>103</v>
      </c>
      <c r="V81" s="97">
        <f>_xll.qlInterestRateIndexFixingDate(Indexes!B71,EffectiveDate)</f>
        <v>41892</v>
      </c>
    </row>
    <row r="82" spans="1:22" x14ac:dyDescent="0.2">
      <c r="A82" s="70" t="str">
        <f>Indexes!A82</f>
        <v>6Y</v>
      </c>
      <c r="B82" s="71" t="e">
        <f ca="1">_xll.qlIndexFixing(Indexes!B82,FixingDate,TRUE,InterestRatesTrigger)</f>
        <v>#NAME?</v>
      </c>
      <c r="C82" s="71" t="e">
        <f ca="1">_xll.qlIndexFixing(Indexes!C82,FixingDate,TRUE,InterestRatesTrigger)</f>
        <v>#NAME?</v>
      </c>
      <c r="D82" s="72" t="e">
        <f ca="1">_xll.qlIndexFixing(Indexes!D82,FixingDate,TRUE,InterestRatesTrigger)</f>
        <v>#NAME?</v>
      </c>
      <c r="E82" s="73" t="e">
        <f ca="1">_xll.qlIndexFixing(Indexes!E82,FixingDate,TRUE,InterestRatesTrigger)</f>
        <v>#NAME?</v>
      </c>
      <c r="G82" s="165" t="e">
        <f t="shared" ca="1" si="12"/>
        <v>#NAME?</v>
      </c>
      <c r="H82" s="166" t="e">
        <f t="shared" ca="1" si="13"/>
        <v>#NAME?</v>
      </c>
      <c r="I82" s="166" t="e">
        <f t="shared" ca="1" si="14"/>
        <v>#NAME?</v>
      </c>
      <c r="J82" s="167" t="e">
        <f t="shared" ca="1" si="15"/>
        <v>#NAME?</v>
      </c>
      <c r="K82" s="93">
        <v>6</v>
      </c>
      <c r="L82" s="180">
        <v>6.709999999904002E-3</v>
      </c>
      <c r="M82" s="184">
        <v>7.8500000000516178E-3</v>
      </c>
      <c r="N82" s="184">
        <v>9.2999999999211717E-3</v>
      </c>
      <c r="O82" s="182">
        <v>1.0730000000000016E-2</v>
      </c>
      <c r="Q82" s="94" t="e">
        <f t="shared" ca="1" si="17"/>
        <v>#NAME?</v>
      </c>
      <c r="R82" s="94" t="e">
        <f t="shared" ca="1" si="16"/>
        <v>#NAME?</v>
      </c>
      <c r="S82" s="94" t="e">
        <f t="shared" ref="S82:S135" ca="1" si="18">(E82-D82)*10000</f>
        <v>#NAME?</v>
      </c>
    </row>
    <row r="83" spans="1:22" x14ac:dyDescent="0.2">
      <c r="A83" s="70" t="str">
        <f>Indexes!A83</f>
        <v>7Y</v>
      </c>
      <c r="B83" s="71" t="e">
        <f ca="1">_xll.qlIndexFixing(Indexes!B83,FixingDate,TRUE,InterestRatesTrigger)</f>
        <v>#NAME?</v>
      </c>
      <c r="C83" s="71" t="e">
        <f ca="1">_xll.qlIndexFixing(Indexes!C83,FixingDate,TRUE,InterestRatesTrigger)</f>
        <v>#NAME?</v>
      </c>
      <c r="D83" s="72" t="e">
        <f ca="1">_xll.qlIndexFixing(Indexes!D83,FixingDate,TRUE,InterestRatesTrigger)</f>
        <v>#NAME?</v>
      </c>
      <c r="E83" s="73" t="e">
        <f ca="1">_xll.qlIndexFixing(Indexes!E83,FixingDate,TRUE,InterestRatesTrigger)</f>
        <v>#NAME?</v>
      </c>
      <c r="G83" s="165" t="e">
        <f t="shared" ca="1" si="12"/>
        <v>#NAME?</v>
      </c>
      <c r="H83" s="166" t="e">
        <f t="shared" ca="1" si="13"/>
        <v>#NAME?</v>
      </c>
      <c r="I83" s="166" t="e">
        <f t="shared" ca="1" si="14"/>
        <v>#NAME?</v>
      </c>
      <c r="J83" s="167" t="e">
        <f t="shared" ca="1" si="15"/>
        <v>#NAME?</v>
      </c>
      <c r="K83" s="93">
        <v>7</v>
      </c>
      <c r="L83" s="180">
        <v>8.5600000002911524E-3</v>
      </c>
      <c r="M83" s="184">
        <v>9.6999999998910943E-3</v>
      </c>
      <c r="N83" s="184">
        <v>1.112000000027003E-2</v>
      </c>
      <c r="O83" s="182">
        <v>1.2460000000046203E-2</v>
      </c>
      <c r="P83" s="98"/>
      <c r="Q83" s="94" t="e">
        <f t="shared" ca="1" si="17"/>
        <v>#NAME?</v>
      </c>
      <c r="R83" s="94" t="e">
        <f t="shared" ca="1" si="16"/>
        <v>#NAME?</v>
      </c>
      <c r="S83" s="94" t="e">
        <f t="shared" ca="1" si="18"/>
        <v>#NAME?</v>
      </c>
    </row>
    <row r="84" spans="1:22" x14ac:dyDescent="0.2">
      <c r="A84" s="70" t="str">
        <f>Indexes!A84</f>
        <v>8Y</v>
      </c>
      <c r="B84" s="71" t="e">
        <f ca="1">_xll.qlIndexFixing(Indexes!B84,FixingDate,TRUE,InterestRatesTrigger)</f>
        <v>#NAME?</v>
      </c>
      <c r="C84" s="71" t="e">
        <f ca="1">_xll.qlIndexFixing(Indexes!C84,FixingDate,TRUE,InterestRatesTrigger)</f>
        <v>#NAME?</v>
      </c>
      <c r="D84" s="72" t="e">
        <f ca="1">_xll.qlIndexFixing(Indexes!D84,FixingDate,TRUE,InterestRatesTrigger)</f>
        <v>#NAME?</v>
      </c>
      <c r="E84" s="73" t="e">
        <f ca="1">_xll.qlIndexFixing(Indexes!E84,FixingDate,TRUE,InterestRatesTrigger)</f>
        <v>#NAME?</v>
      </c>
      <c r="G84" s="165" t="e">
        <f t="shared" ca="1" si="12"/>
        <v>#NAME?</v>
      </c>
      <c r="H84" s="166" t="e">
        <f t="shared" ca="1" si="13"/>
        <v>#NAME?</v>
      </c>
      <c r="I84" s="166" t="e">
        <f t="shared" ca="1" si="14"/>
        <v>#NAME?</v>
      </c>
      <c r="J84" s="167" t="e">
        <f t="shared" ca="1" si="15"/>
        <v>#NAME?</v>
      </c>
      <c r="K84" s="93">
        <v>8</v>
      </c>
      <c r="L84" s="180">
        <v>1.026000000008903E-2</v>
      </c>
      <c r="M84" s="184">
        <v>1.1399999999919723E-2</v>
      </c>
      <c r="N84" s="184">
        <v>1.2780000000112823E-2</v>
      </c>
      <c r="O84" s="182">
        <v>1.404000000002455E-2</v>
      </c>
      <c r="P84" s="98"/>
      <c r="Q84" s="94" t="e">
        <f t="shared" ca="1" si="17"/>
        <v>#NAME?</v>
      </c>
      <c r="R84" s="94" t="e">
        <f t="shared" ca="1" si="16"/>
        <v>#NAME?</v>
      </c>
      <c r="S84" s="94" t="e">
        <f t="shared" ca="1" si="18"/>
        <v>#NAME?</v>
      </c>
    </row>
    <row r="85" spans="1:22" x14ac:dyDescent="0.2">
      <c r="A85" s="70" t="str">
        <f>Indexes!A85</f>
        <v>9Y</v>
      </c>
      <c r="B85" s="71" t="e">
        <f ca="1">_xll.qlIndexFixing(Indexes!B85,FixingDate,TRUE,InterestRatesTrigger)</f>
        <v>#NAME?</v>
      </c>
      <c r="C85" s="71" t="e">
        <f ca="1">_xll.qlIndexFixing(Indexes!C85,FixingDate,TRUE,InterestRatesTrigger)</f>
        <v>#NAME?</v>
      </c>
      <c r="D85" s="72" t="e">
        <f ca="1">_xll.qlIndexFixing(Indexes!D85,FixingDate,TRUE,InterestRatesTrigger)</f>
        <v>#NAME?</v>
      </c>
      <c r="E85" s="73" t="e">
        <f ca="1">_xll.qlIndexFixing(Indexes!E85,FixingDate,TRUE,InterestRatesTrigger)</f>
        <v>#NAME?</v>
      </c>
      <c r="G85" s="165" t="e">
        <f t="shared" ca="1" si="12"/>
        <v>#NAME?</v>
      </c>
      <c r="H85" s="166" t="e">
        <f t="shared" ca="1" si="13"/>
        <v>#NAME?</v>
      </c>
      <c r="I85" s="166" t="e">
        <f t="shared" ca="1" si="14"/>
        <v>#NAME?</v>
      </c>
      <c r="J85" s="167" t="e">
        <f t="shared" ca="1" si="15"/>
        <v>#NAME?</v>
      </c>
      <c r="K85" s="93">
        <v>9</v>
      </c>
      <c r="L85" s="180">
        <v>1.1790000000117406E-2</v>
      </c>
      <c r="M85" s="184">
        <v>1.2930000000297544E-2</v>
      </c>
      <c r="N85" s="184">
        <v>1.4269999999977464E-2</v>
      </c>
      <c r="O85" s="182">
        <v>1.5470000000011879E-2</v>
      </c>
      <c r="P85" s="98"/>
      <c r="Q85" s="94" t="e">
        <f t="shared" ca="1" si="17"/>
        <v>#NAME?</v>
      </c>
      <c r="R85" s="94" t="e">
        <f t="shared" ca="1" si="16"/>
        <v>#NAME?</v>
      </c>
      <c r="S85" s="94" t="e">
        <f t="shared" ca="1" si="18"/>
        <v>#NAME?</v>
      </c>
    </row>
    <row r="86" spans="1:22" x14ac:dyDescent="0.2">
      <c r="A86" s="70" t="str">
        <f>Indexes!A86</f>
        <v>10Y</v>
      </c>
      <c r="B86" s="71" t="e">
        <f ca="1">_xll.qlIndexFixing(Indexes!B86,FixingDate,TRUE,InterestRatesTrigger)</f>
        <v>#NAME?</v>
      </c>
      <c r="C86" s="71" t="e">
        <f ca="1">_xll.qlIndexFixing(Indexes!C86,FixingDate,TRUE,InterestRatesTrigger)</f>
        <v>#NAME?</v>
      </c>
      <c r="D86" s="72" t="e">
        <f ca="1">_xll.qlIndexFixing(Indexes!D86,FixingDate,TRUE,InterestRatesTrigger)</f>
        <v>#NAME?</v>
      </c>
      <c r="E86" s="73" t="e">
        <f ca="1">_xll.qlIndexFixing(Indexes!E86,FixingDate,TRUE,InterestRatesTrigger)</f>
        <v>#NAME?</v>
      </c>
      <c r="G86" s="165" t="e">
        <f t="shared" ca="1" si="12"/>
        <v>#NAME?</v>
      </c>
      <c r="H86" s="166" t="e">
        <f t="shared" ca="1" si="13"/>
        <v>#NAME?</v>
      </c>
      <c r="I86" s="166" t="e">
        <f t="shared" ca="1" si="14"/>
        <v>#NAME?</v>
      </c>
      <c r="J86" s="167" t="e">
        <f t="shared" ca="1" si="15"/>
        <v>#NAME?</v>
      </c>
      <c r="K86" s="93">
        <v>10</v>
      </c>
      <c r="L86" s="180">
        <v>1.3139999999951763E-2</v>
      </c>
      <c r="M86" s="184">
        <v>1.4280000000103578E-2</v>
      </c>
      <c r="N86" s="184">
        <v>1.5580000000044539E-2</v>
      </c>
      <c r="O86" s="182">
        <v>1.67300000000048E-2</v>
      </c>
      <c r="P86" s="98"/>
      <c r="Q86" s="94" t="e">
        <f t="shared" ca="1" si="17"/>
        <v>#NAME?</v>
      </c>
      <c r="R86" s="94" t="e">
        <f t="shared" ca="1" si="16"/>
        <v>#NAME?</v>
      </c>
      <c r="S86" s="94" t="e">
        <f t="shared" ca="1" si="18"/>
        <v>#NAME?</v>
      </c>
    </row>
    <row r="87" spans="1:22" hidden="1" outlineLevel="1" x14ac:dyDescent="0.2">
      <c r="A87" s="70" t="str">
        <f>Indexes!A87</f>
        <v>11Y</v>
      </c>
      <c r="B87" s="71" t="e">
        <f ca="1">_xll.qlIndexFixing(Indexes!B87,FixingDate,TRUE,InterestRatesTrigger)</f>
        <v>#NAME?</v>
      </c>
      <c r="C87" s="71" t="e">
        <f ca="1">_xll.qlIndexFixing(Indexes!C87,FixingDate,TRUE,InterestRatesTrigger)</f>
        <v>#NAME?</v>
      </c>
      <c r="D87" s="72" t="e">
        <f ca="1">_xll.qlIndexFixing(Indexes!D87,FixingDate,TRUE,InterestRatesTrigger)</f>
        <v>#NAME?</v>
      </c>
      <c r="E87" s="73" t="e">
        <f ca="1">_xll.qlIndexFixing(Indexes!E87,FixingDate,TRUE,InterestRatesTrigger)</f>
        <v>#NAME?</v>
      </c>
      <c r="G87" s="165" t="e">
        <f t="shared" ca="1" si="12"/>
        <v>#NAME?</v>
      </c>
      <c r="H87" s="166" t="e">
        <f t="shared" ca="1" si="13"/>
        <v>#NAME?</v>
      </c>
      <c r="I87" s="166" t="e">
        <f t="shared" ca="1" si="14"/>
        <v>#NAME?</v>
      </c>
      <c r="J87" s="167" t="e">
        <f t="shared" ca="1" si="15"/>
        <v>#NAME?</v>
      </c>
      <c r="K87" s="93">
        <v>11</v>
      </c>
      <c r="L87" s="180">
        <v>1.4380000000037883E-2</v>
      </c>
      <c r="M87" s="184">
        <v>1.5516976289896216E-2</v>
      </c>
      <c r="N87" s="184">
        <v>1.6779999999931881E-2</v>
      </c>
      <c r="O87" s="182">
        <v>1.7893076848073355E-2</v>
      </c>
      <c r="P87" s="98"/>
      <c r="Q87" s="94" t="e">
        <f t="shared" ca="1" si="17"/>
        <v>#NAME?</v>
      </c>
      <c r="R87" s="94" t="e">
        <f t="shared" ca="1" si="16"/>
        <v>#NAME?</v>
      </c>
      <c r="S87" s="94" t="e">
        <f t="shared" ca="1" si="18"/>
        <v>#NAME?</v>
      </c>
    </row>
    <row r="88" spans="1:22" collapsed="1" x14ac:dyDescent="0.2">
      <c r="A88" s="70" t="str">
        <f>Indexes!A88</f>
        <v>12Y</v>
      </c>
      <c r="B88" s="71" t="e">
        <f ca="1">_xll.qlIndexFixing(Indexes!B88,FixingDate,TRUE,InterestRatesTrigger)</f>
        <v>#NAME?</v>
      </c>
      <c r="C88" s="71" t="e">
        <f ca="1">_xll.qlIndexFixing(Indexes!C88,FixingDate,TRUE,InterestRatesTrigger)</f>
        <v>#NAME?</v>
      </c>
      <c r="D88" s="72" t="e">
        <f ca="1">_xll.qlIndexFixing(Indexes!D88,FixingDate,TRUE,InterestRatesTrigger)</f>
        <v>#NAME?</v>
      </c>
      <c r="E88" s="73" t="e">
        <f ca="1">_xll.qlIndexFixing(Indexes!E88,FixingDate,TRUE,InterestRatesTrigger)</f>
        <v>#NAME?</v>
      </c>
      <c r="G88" s="165" t="e">
        <f t="shared" ca="1" si="12"/>
        <v>#NAME?</v>
      </c>
      <c r="H88" s="166" t="e">
        <f t="shared" ca="1" si="13"/>
        <v>#NAME?</v>
      </c>
      <c r="I88" s="166" t="e">
        <f t="shared" ca="1" si="14"/>
        <v>#NAME?</v>
      </c>
      <c r="J88" s="167" t="e">
        <f t="shared" ca="1" si="15"/>
        <v>#NAME?</v>
      </c>
      <c r="K88" s="93">
        <v>12</v>
      </c>
      <c r="L88" s="180">
        <v>1.5519999999916755E-2</v>
      </c>
      <c r="M88" s="184">
        <v>1.6640000000008426E-2</v>
      </c>
      <c r="N88" s="184">
        <v>1.7860000000050037E-2</v>
      </c>
      <c r="O88" s="182">
        <v>1.8939999999997299E-2</v>
      </c>
      <c r="P88" s="98"/>
      <c r="Q88" s="94" t="e">
        <f t="shared" ca="1" si="17"/>
        <v>#NAME?</v>
      </c>
      <c r="R88" s="94" t="e">
        <f t="shared" ca="1" si="16"/>
        <v>#NAME?</v>
      </c>
      <c r="S88" s="94" t="e">
        <f t="shared" ca="1" si="18"/>
        <v>#NAME?</v>
      </c>
    </row>
    <row r="89" spans="1:22" hidden="1" outlineLevel="1" x14ac:dyDescent="0.2">
      <c r="A89" s="70" t="str">
        <f>Indexes!A89</f>
        <v>13Y</v>
      </c>
      <c r="B89" s="71" t="e">
        <f ca="1">_xll.qlIndexFixing(Indexes!B89,FixingDate,TRUE,InterestRatesTrigger)</f>
        <v>#NAME?</v>
      </c>
      <c r="C89" s="71" t="e">
        <f ca="1">_xll.qlIndexFixing(Indexes!C89,FixingDate,TRUE,InterestRatesTrigger)</f>
        <v>#NAME?</v>
      </c>
      <c r="D89" s="72" t="e">
        <f ca="1">_xll.qlIndexFixing(Indexes!D89,FixingDate,TRUE,InterestRatesTrigger)</f>
        <v>#NAME?</v>
      </c>
      <c r="E89" s="73" t="e">
        <f ca="1">_xll.qlIndexFixing(Indexes!E89,FixingDate,TRUE,InterestRatesTrigger)</f>
        <v>#NAME?</v>
      </c>
      <c r="G89" s="165" t="e">
        <f t="shared" ca="1" si="12"/>
        <v>#NAME?</v>
      </c>
      <c r="H89" s="166" t="e">
        <f t="shared" ca="1" si="13"/>
        <v>#NAME?</v>
      </c>
      <c r="I89" s="166" t="e">
        <f t="shared" ca="1" si="14"/>
        <v>#NAME?</v>
      </c>
      <c r="J89" s="167" t="e">
        <f t="shared" ca="1" si="15"/>
        <v>#NAME?</v>
      </c>
      <c r="K89" s="93">
        <v>13</v>
      </c>
      <c r="L89" s="180">
        <v>1.6513823518189433E-2</v>
      </c>
      <c r="M89" s="184">
        <v>1.7618830138303666E-2</v>
      </c>
      <c r="N89" s="184">
        <v>1.8799999999938144E-2</v>
      </c>
      <c r="O89" s="182">
        <v>1.9826192988482046E-2</v>
      </c>
      <c r="P89" s="98"/>
      <c r="Q89" s="94" t="e">
        <f t="shared" ca="1" si="17"/>
        <v>#NAME?</v>
      </c>
      <c r="R89" s="94" t="e">
        <f t="shared" ca="1" si="16"/>
        <v>#NAME?</v>
      </c>
      <c r="S89" s="94" t="e">
        <f t="shared" ca="1" si="18"/>
        <v>#NAME?</v>
      </c>
    </row>
    <row r="90" spans="1:22" hidden="1" outlineLevel="1" x14ac:dyDescent="0.2">
      <c r="A90" s="70" t="str">
        <f>Indexes!A90</f>
        <v>14Y</v>
      </c>
      <c r="B90" s="71" t="e">
        <f ca="1">_xll.qlIndexFixing(Indexes!B90,FixingDate,TRUE,InterestRatesTrigger)</f>
        <v>#NAME?</v>
      </c>
      <c r="C90" s="71" t="e">
        <f ca="1">_xll.qlIndexFixing(Indexes!C90,FixingDate,TRUE,InterestRatesTrigger)</f>
        <v>#NAME?</v>
      </c>
      <c r="D90" s="72" t="e">
        <f ca="1">_xll.qlIndexFixing(Indexes!D90,FixingDate,TRUE,InterestRatesTrigger)</f>
        <v>#NAME?</v>
      </c>
      <c r="E90" s="73" t="e">
        <f ca="1">_xll.qlIndexFixing(Indexes!E90,FixingDate,TRUE,InterestRatesTrigger)</f>
        <v>#NAME?</v>
      </c>
      <c r="G90" s="165" t="e">
        <f t="shared" ca="1" si="12"/>
        <v>#NAME?</v>
      </c>
      <c r="H90" s="166" t="e">
        <f t="shared" ca="1" si="13"/>
        <v>#NAME?</v>
      </c>
      <c r="I90" s="166" t="e">
        <f t="shared" ca="1" si="14"/>
        <v>#NAME?</v>
      </c>
      <c r="J90" s="167" t="e">
        <f t="shared" ca="1" si="15"/>
        <v>#NAME?</v>
      </c>
      <c r="K90" s="93">
        <v>14</v>
      </c>
      <c r="L90" s="180">
        <v>1.7361427563144391E-2</v>
      </c>
      <c r="M90" s="184">
        <v>1.845427151889421E-2</v>
      </c>
      <c r="N90" s="184">
        <v>1.9580000000034504E-2</v>
      </c>
      <c r="O90" s="182">
        <v>2.0563633495728199E-2</v>
      </c>
      <c r="P90" s="98"/>
      <c r="Q90" s="94" t="e">
        <f t="shared" ca="1" si="17"/>
        <v>#NAME?</v>
      </c>
      <c r="R90" s="94" t="e">
        <f t="shared" ca="1" si="16"/>
        <v>#NAME?</v>
      </c>
      <c r="S90" s="94" t="e">
        <f t="shared" ca="1" si="18"/>
        <v>#NAME?</v>
      </c>
    </row>
    <row r="91" spans="1:22" collapsed="1" x14ac:dyDescent="0.2">
      <c r="A91" s="70" t="str">
        <f>Indexes!A91</f>
        <v>15Y</v>
      </c>
      <c r="B91" s="71" t="e">
        <f ca="1">_xll.qlIndexFixing(Indexes!B91,FixingDate,TRUE,InterestRatesTrigger)</f>
        <v>#NAME?</v>
      </c>
      <c r="C91" s="71" t="e">
        <f ca="1">_xll.qlIndexFixing(Indexes!C91,FixingDate,TRUE,InterestRatesTrigger)</f>
        <v>#NAME?</v>
      </c>
      <c r="D91" s="72" t="e">
        <f ca="1">_xll.qlIndexFixing(Indexes!D91,FixingDate,TRUE,InterestRatesTrigger)</f>
        <v>#NAME?</v>
      </c>
      <c r="E91" s="73" t="e">
        <f ca="1">_xll.qlIndexFixing(Indexes!E91,FixingDate,TRUE,InterestRatesTrigger)</f>
        <v>#NAME?</v>
      </c>
      <c r="G91" s="165" t="e">
        <f t="shared" ca="1" si="12"/>
        <v>#NAME?</v>
      </c>
      <c r="H91" s="166" t="e">
        <f t="shared" ca="1" si="13"/>
        <v>#NAME?</v>
      </c>
      <c r="I91" s="166" t="e">
        <f t="shared" ca="1" si="14"/>
        <v>#NAME?</v>
      </c>
      <c r="J91" s="167" t="e">
        <f t="shared" ca="1" si="15"/>
        <v>#NAME?</v>
      </c>
      <c r="K91" s="93">
        <v>15</v>
      </c>
      <c r="L91" s="180">
        <v>1.8049999999999324E-2</v>
      </c>
      <c r="M91" s="184">
        <v>1.9129999999986678E-2</v>
      </c>
      <c r="N91" s="184">
        <v>2.0209999999971525E-2</v>
      </c>
      <c r="O91" s="182">
        <v>2.1149999999999128E-2</v>
      </c>
      <c r="P91" s="98"/>
      <c r="Q91" s="94" t="e">
        <f t="shared" ca="1" si="17"/>
        <v>#NAME?</v>
      </c>
      <c r="R91" s="94" t="e">
        <f t="shared" ca="1" si="16"/>
        <v>#NAME?</v>
      </c>
      <c r="S91" s="94" t="e">
        <f t="shared" ca="1" si="18"/>
        <v>#NAME?</v>
      </c>
    </row>
    <row r="92" spans="1:22" hidden="1" outlineLevel="1" x14ac:dyDescent="0.2">
      <c r="A92" s="70" t="str">
        <f>Indexes!A92</f>
        <v>16Y</v>
      </c>
      <c r="B92" s="71" t="e">
        <f ca="1">_xll.qlIndexFixing(Indexes!B92,FixingDate,TRUE,InterestRatesTrigger)</f>
        <v>#NAME?</v>
      </c>
      <c r="C92" s="71" t="e">
        <f ca="1">_xll.qlIndexFixing(Indexes!C92,FixingDate,TRUE,InterestRatesTrigger)</f>
        <v>#NAME?</v>
      </c>
      <c r="D92" s="72" t="e">
        <f ca="1">_xll.qlIndexFixing(Indexes!D92,FixingDate,TRUE,InterestRatesTrigger)</f>
        <v>#NAME?</v>
      </c>
      <c r="E92" s="73" t="e">
        <f ca="1">_xll.qlIndexFixing(Indexes!E92,FixingDate,TRUE,InterestRatesTrigger)</f>
        <v>#NAME?</v>
      </c>
      <c r="G92" s="165" t="e">
        <f t="shared" ca="1" si="12"/>
        <v>#NAME?</v>
      </c>
      <c r="H92" s="166" t="e">
        <f t="shared" ca="1" si="13"/>
        <v>#NAME?</v>
      </c>
      <c r="I92" s="166" t="e">
        <f t="shared" ca="1" si="14"/>
        <v>#NAME?</v>
      </c>
      <c r="J92" s="167" t="e">
        <f t="shared" ca="1" si="15"/>
        <v>#NAME?</v>
      </c>
      <c r="K92" s="93">
        <v>16</v>
      </c>
      <c r="L92" s="180">
        <v>1.8597210498907495E-2</v>
      </c>
      <c r="M92" s="184">
        <v>1.9661872288385004E-2</v>
      </c>
      <c r="N92" s="184">
        <v>2.0719999999993365E-2</v>
      </c>
      <c r="O92" s="182">
        <v>2.1607296230117097E-2</v>
      </c>
      <c r="P92" s="98"/>
      <c r="Q92" s="94" t="e">
        <f t="shared" ca="1" si="17"/>
        <v>#NAME?</v>
      </c>
      <c r="R92" s="94" t="e">
        <f t="shared" ca="1" si="16"/>
        <v>#NAME?</v>
      </c>
      <c r="S92" s="94" t="e">
        <f t="shared" ca="1" si="18"/>
        <v>#NAME?</v>
      </c>
    </row>
    <row r="93" spans="1:22" hidden="1" outlineLevel="1" x14ac:dyDescent="0.2">
      <c r="A93" s="70" t="str">
        <f>Indexes!A93</f>
        <v>17Y</v>
      </c>
      <c r="B93" s="71" t="e">
        <f ca="1">_xll.qlIndexFixing(Indexes!B93,FixingDate,TRUE,InterestRatesTrigger)</f>
        <v>#NAME?</v>
      </c>
      <c r="C93" s="71" t="e">
        <f ca="1">_xll.qlIndexFixing(Indexes!C93,FixingDate,TRUE,InterestRatesTrigger)</f>
        <v>#NAME?</v>
      </c>
      <c r="D93" s="72" t="e">
        <f ca="1">_xll.qlIndexFixing(Indexes!D93,FixingDate,TRUE,InterestRatesTrigger)</f>
        <v>#NAME?</v>
      </c>
      <c r="E93" s="73" t="e">
        <f ca="1">_xll.qlIndexFixing(Indexes!E93,FixingDate,TRUE,InterestRatesTrigger)</f>
        <v>#NAME?</v>
      </c>
      <c r="G93" s="165" t="e">
        <f t="shared" ca="1" si="12"/>
        <v>#NAME?</v>
      </c>
      <c r="H93" s="166" t="e">
        <f t="shared" ca="1" si="13"/>
        <v>#NAME?</v>
      </c>
      <c r="I93" s="166" t="e">
        <f t="shared" ca="1" si="14"/>
        <v>#NAME?</v>
      </c>
      <c r="J93" s="167" t="e">
        <f t="shared" ca="1" si="15"/>
        <v>#NAME?</v>
      </c>
      <c r="K93" s="93">
        <v>17</v>
      </c>
      <c r="L93" s="180">
        <v>1.902436369909433E-2</v>
      </c>
      <c r="M93" s="184">
        <v>2.007254512631669E-2</v>
      </c>
      <c r="N93" s="184">
        <v>2.1100000000042252E-2</v>
      </c>
      <c r="O93" s="182">
        <v>2.1955040963090429E-2</v>
      </c>
      <c r="P93" s="98"/>
      <c r="Q93" s="94" t="e">
        <f t="shared" ca="1" si="17"/>
        <v>#NAME?</v>
      </c>
      <c r="R93" s="94" t="e">
        <f t="shared" ca="1" si="16"/>
        <v>#NAME?</v>
      </c>
      <c r="S93" s="94" t="e">
        <f t="shared" ca="1" si="18"/>
        <v>#NAME?</v>
      </c>
    </row>
    <row r="94" spans="1:22" hidden="1" outlineLevel="1" x14ac:dyDescent="0.2">
      <c r="A94" s="70" t="str">
        <f>Indexes!A94</f>
        <v>18Y</v>
      </c>
      <c r="B94" s="71" t="e">
        <f ca="1">_xll.qlIndexFixing(Indexes!B94,FixingDate,TRUE,InterestRatesTrigger)</f>
        <v>#NAME?</v>
      </c>
      <c r="C94" s="71" t="e">
        <f ca="1">_xll.qlIndexFixing(Indexes!C94,FixingDate,TRUE,InterestRatesTrigger)</f>
        <v>#NAME?</v>
      </c>
      <c r="D94" s="72" t="e">
        <f ca="1">_xll.qlIndexFixing(Indexes!D94,FixingDate,TRUE,InterestRatesTrigger)</f>
        <v>#NAME?</v>
      </c>
      <c r="E94" s="73" t="e">
        <f ca="1">_xll.qlIndexFixing(Indexes!E94,FixingDate,TRUE,InterestRatesTrigger)</f>
        <v>#NAME?</v>
      </c>
      <c r="G94" s="165" t="e">
        <f t="shared" ca="1" si="12"/>
        <v>#NAME?</v>
      </c>
      <c r="H94" s="166" t="e">
        <f t="shared" ca="1" si="13"/>
        <v>#NAME?</v>
      </c>
      <c r="I94" s="166" t="e">
        <f t="shared" ca="1" si="14"/>
        <v>#NAME?</v>
      </c>
      <c r="J94" s="167" t="e">
        <f t="shared" ca="1" si="15"/>
        <v>#NAME?</v>
      </c>
      <c r="K94" s="93">
        <v>18</v>
      </c>
      <c r="L94" s="180">
        <v>1.9361632044751213E-2</v>
      </c>
      <c r="M94" s="184">
        <v>2.0394276840473746E-2</v>
      </c>
      <c r="N94" s="184">
        <v>2.1389999999989098E-2</v>
      </c>
      <c r="O94" s="182">
        <v>2.2221826484956641E-2</v>
      </c>
      <c r="P94" s="98"/>
      <c r="Q94" s="94" t="e">
        <f t="shared" ca="1" si="17"/>
        <v>#NAME?</v>
      </c>
      <c r="R94" s="94" t="e">
        <f t="shared" ca="1" si="16"/>
        <v>#NAME?</v>
      </c>
      <c r="S94" s="94" t="e">
        <f t="shared" ca="1" si="18"/>
        <v>#NAME?</v>
      </c>
    </row>
    <row r="95" spans="1:22" hidden="1" outlineLevel="1" x14ac:dyDescent="0.2">
      <c r="A95" s="70" t="str">
        <f>Indexes!A95</f>
        <v>19Y</v>
      </c>
      <c r="B95" s="71" t="e">
        <f ca="1">_xll.qlIndexFixing(Indexes!B95,FixingDate,TRUE,InterestRatesTrigger)</f>
        <v>#NAME?</v>
      </c>
      <c r="C95" s="71" t="e">
        <f ca="1">_xll.qlIndexFixing(Indexes!C95,FixingDate,TRUE,InterestRatesTrigger)</f>
        <v>#NAME?</v>
      </c>
      <c r="D95" s="72" t="e">
        <f ca="1">_xll.qlIndexFixing(Indexes!D95,FixingDate,TRUE,InterestRatesTrigger)</f>
        <v>#NAME?</v>
      </c>
      <c r="E95" s="73" t="e">
        <f ca="1">_xll.qlIndexFixing(Indexes!E95,FixingDate,TRUE,InterestRatesTrigger)</f>
        <v>#NAME?</v>
      </c>
      <c r="G95" s="165" t="e">
        <f t="shared" ca="1" si="12"/>
        <v>#NAME?</v>
      </c>
      <c r="H95" s="166" t="e">
        <f t="shared" ca="1" si="13"/>
        <v>#NAME?</v>
      </c>
      <c r="I95" s="166" t="e">
        <f t="shared" ca="1" si="14"/>
        <v>#NAME?</v>
      </c>
      <c r="J95" s="167" t="e">
        <f t="shared" ca="1" si="15"/>
        <v>#NAME?</v>
      </c>
      <c r="K95" s="93">
        <v>19</v>
      </c>
      <c r="L95" s="180">
        <v>1.9630229717772597E-2</v>
      </c>
      <c r="M95" s="184">
        <v>2.0649747581803955E-2</v>
      </c>
      <c r="N95" s="184">
        <v>2.1609999999991476E-2</v>
      </c>
      <c r="O95" s="182">
        <v>2.2427280458081154E-2</v>
      </c>
      <c r="P95" s="98"/>
      <c r="Q95" s="94" t="e">
        <f t="shared" ca="1" si="17"/>
        <v>#NAME?</v>
      </c>
      <c r="R95" s="94" t="e">
        <f t="shared" ca="1" si="16"/>
        <v>#NAME?</v>
      </c>
      <c r="S95" s="94" t="e">
        <f t="shared" ca="1" si="18"/>
        <v>#NAME?</v>
      </c>
    </row>
    <row r="96" spans="1:22" collapsed="1" x14ac:dyDescent="0.2">
      <c r="A96" s="70" t="str">
        <f>Indexes!A96</f>
        <v>20Y</v>
      </c>
      <c r="B96" s="71" t="e">
        <f ca="1">_xll.qlIndexFixing(Indexes!B96,FixingDate,TRUE,InterestRatesTrigger)</f>
        <v>#NAME?</v>
      </c>
      <c r="C96" s="71" t="e">
        <f ca="1">_xll.qlIndexFixing(Indexes!C96,FixingDate,TRUE,InterestRatesTrigger)</f>
        <v>#NAME?</v>
      </c>
      <c r="D96" s="72" t="e">
        <f ca="1">_xll.qlIndexFixing(Indexes!D96,FixingDate,TRUE,InterestRatesTrigger)</f>
        <v>#NAME?</v>
      </c>
      <c r="E96" s="73" t="e">
        <f ca="1">_xll.qlIndexFixing(Indexes!E96,FixingDate,TRUE,InterestRatesTrigger)</f>
        <v>#NAME?</v>
      </c>
      <c r="G96" s="165" t="e">
        <f t="shared" ca="1" si="12"/>
        <v>#NAME?</v>
      </c>
      <c r="H96" s="166" t="e">
        <f t="shared" ca="1" si="13"/>
        <v>#NAME?</v>
      </c>
      <c r="I96" s="166" t="e">
        <f t="shared" ca="1" si="14"/>
        <v>#NAME?</v>
      </c>
      <c r="J96" s="167" t="e">
        <f t="shared" ca="1" si="15"/>
        <v>#NAME?</v>
      </c>
      <c r="K96" s="93">
        <v>20</v>
      </c>
      <c r="L96" s="180">
        <v>1.9849999999955271E-2</v>
      </c>
      <c r="M96" s="184">
        <v>2.0859999999936065E-2</v>
      </c>
      <c r="N96" s="184">
        <v>2.1779999999992472E-2</v>
      </c>
      <c r="O96" s="182">
        <v>2.2589999999962682E-2</v>
      </c>
      <c r="P96" s="98"/>
      <c r="Q96" s="94" t="e">
        <f t="shared" ca="1" si="17"/>
        <v>#NAME?</v>
      </c>
      <c r="R96" s="94" t="e">
        <f t="shared" ca="1" si="16"/>
        <v>#NAME?</v>
      </c>
      <c r="S96" s="94" t="e">
        <f t="shared" ca="1" si="18"/>
        <v>#NAME?</v>
      </c>
    </row>
    <row r="97" spans="1:19" hidden="1" outlineLevel="1" x14ac:dyDescent="0.2">
      <c r="A97" s="70" t="str">
        <f>Indexes!A97</f>
        <v>21Y</v>
      </c>
      <c r="B97" s="71" t="e">
        <f ca="1">_xll.qlIndexFixing(Indexes!B97,FixingDate,TRUE,InterestRatesTrigger)</f>
        <v>#NAME?</v>
      </c>
      <c r="C97" s="71" t="e">
        <f ca="1">_xll.qlIndexFixing(Indexes!C97,FixingDate,TRUE,InterestRatesTrigger)</f>
        <v>#NAME?</v>
      </c>
      <c r="D97" s="72" t="e">
        <f ca="1">_xll.qlIndexFixing(Indexes!D97,FixingDate,TRUE,InterestRatesTrigger)</f>
        <v>#NAME?</v>
      </c>
      <c r="E97" s="73" t="e">
        <f ca="1">_xll.qlIndexFixing(Indexes!E97,FixingDate,TRUE,InterestRatesTrigger)</f>
        <v>#NAME?</v>
      </c>
      <c r="G97" s="165" t="e">
        <f t="shared" ca="1" si="12"/>
        <v>#NAME?</v>
      </c>
      <c r="H97" s="166" t="e">
        <f t="shared" ca="1" si="13"/>
        <v>#NAME?</v>
      </c>
      <c r="I97" s="166" t="e">
        <f t="shared" ca="1" si="14"/>
        <v>#NAME?</v>
      </c>
      <c r="J97" s="167" t="e">
        <f t="shared" ca="1" si="15"/>
        <v>#NAME?</v>
      </c>
      <c r="K97" s="93">
        <v>21</v>
      </c>
      <c r="L97" s="180">
        <v>2.0026705214058707E-2</v>
      </c>
      <c r="M97" s="184">
        <v>2.1030984785457334E-2</v>
      </c>
      <c r="N97" s="184">
        <v>2.1919999999993691E-2</v>
      </c>
      <c r="O97" s="182">
        <v>2.2714727538737229E-2</v>
      </c>
      <c r="P97" s="98"/>
      <c r="Q97" s="94" t="e">
        <f t="shared" ca="1" si="17"/>
        <v>#NAME?</v>
      </c>
      <c r="R97" s="94" t="e">
        <f t="shared" ca="1" si="16"/>
        <v>#NAME?</v>
      </c>
      <c r="S97" s="94" t="e">
        <f t="shared" ca="1" si="18"/>
        <v>#NAME?</v>
      </c>
    </row>
    <row r="98" spans="1:19" hidden="1" outlineLevel="1" x14ac:dyDescent="0.2">
      <c r="A98" s="70" t="str">
        <f>Indexes!A98</f>
        <v>22Y</v>
      </c>
      <c r="B98" s="71" t="e">
        <f ca="1">_xll.qlIndexFixing(Indexes!B98,FixingDate,TRUE,InterestRatesTrigger)</f>
        <v>#NAME?</v>
      </c>
      <c r="C98" s="71" t="e">
        <f ca="1">_xll.qlIndexFixing(Indexes!C98,FixingDate,TRUE,InterestRatesTrigger)</f>
        <v>#NAME?</v>
      </c>
      <c r="D98" s="72" t="e">
        <f ca="1">_xll.qlIndexFixing(Indexes!D98,FixingDate,TRUE,InterestRatesTrigger)</f>
        <v>#NAME?</v>
      </c>
      <c r="E98" s="73" t="e">
        <f ca="1">_xll.qlIndexFixing(Indexes!E98,FixingDate,TRUE,InterestRatesTrigger)</f>
        <v>#NAME?</v>
      </c>
      <c r="G98" s="165" t="e">
        <f t="shared" ca="1" si="12"/>
        <v>#NAME?</v>
      </c>
      <c r="H98" s="166" t="e">
        <f t="shared" ca="1" si="13"/>
        <v>#NAME?</v>
      </c>
      <c r="I98" s="166" t="e">
        <f t="shared" ca="1" si="14"/>
        <v>#NAME?</v>
      </c>
      <c r="J98" s="167" t="e">
        <f t="shared" ca="1" si="15"/>
        <v>#NAME?</v>
      </c>
      <c r="K98" s="93">
        <v>22</v>
      </c>
      <c r="L98" s="180">
        <v>2.0173764789275003E-2</v>
      </c>
      <c r="M98" s="184">
        <v>2.1174134611202881E-2</v>
      </c>
      <c r="N98" s="184">
        <v>2.2039999999994269E-2</v>
      </c>
      <c r="O98" s="182">
        <v>2.2813021804682653E-2</v>
      </c>
      <c r="P98" s="98"/>
      <c r="Q98" s="94" t="e">
        <f t="shared" ca="1" si="17"/>
        <v>#NAME?</v>
      </c>
      <c r="R98" s="94" t="e">
        <f t="shared" ca="1" si="16"/>
        <v>#NAME?</v>
      </c>
      <c r="S98" s="94" t="e">
        <f t="shared" ca="1" si="18"/>
        <v>#NAME?</v>
      </c>
    </row>
    <row r="99" spans="1:19" hidden="1" outlineLevel="1" x14ac:dyDescent="0.2">
      <c r="A99" s="70" t="str">
        <f>Indexes!A99</f>
        <v>23Y</v>
      </c>
      <c r="B99" s="71" t="e">
        <f ca="1">_xll.qlIndexFixing(Indexes!B99,FixingDate,TRUE,InterestRatesTrigger)</f>
        <v>#NAME?</v>
      </c>
      <c r="C99" s="71" t="e">
        <f ca="1">_xll.qlIndexFixing(Indexes!C99,FixingDate,TRUE,InterestRatesTrigger)</f>
        <v>#NAME?</v>
      </c>
      <c r="D99" s="72" t="e">
        <f ca="1">_xll.qlIndexFixing(Indexes!D99,FixingDate,TRUE,InterestRatesTrigger)</f>
        <v>#NAME?</v>
      </c>
      <c r="E99" s="73" t="e">
        <f ca="1">_xll.qlIndexFixing(Indexes!E99,FixingDate,TRUE,InterestRatesTrigger)</f>
        <v>#NAME?</v>
      </c>
      <c r="G99" s="165" t="e">
        <f t="shared" ca="1" si="12"/>
        <v>#NAME?</v>
      </c>
      <c r="H99" s="166" t="e">
        <f t="shared" ca="1" si="13"/>
        <v>#NAME?</v>
      </c>
      <c r="I99" s="166" t="e">
        <f t="shared" ca="1" si="14"/>
        <v>#NAME?</v>
      </c>
      <c r="J99" s="167" t="e">
        <f t="shared" ca="1" si="15"/>
        <v>#NAME?</v>
      </c>
      <c r="K99" s="93">
        <v>23</v>
      </c>
      <c r="L99" s="180">
        <v>2.0297616322647108E-2</v>
      </c>
      <c r="M99" s="184">
        <v>2.1293751601434381E-2</v>
      </c>
      <c r="N99" s="184">
        <v>2.2129999999994918E-2</v>
      </c>
      <c r="O99" s="182">
        <v>2.2890046258344083E-2</v>
      </c>
      <c r="P99" s="98"/>
      <c r="Q99" s="94" t="e">
        <f t="shared" ca="1" si="17"/>
        <v>#NAME?</v>
      </c>
      <c r="R99" s="94" t="e">
        <f t="shared" ca="1" si="16"/>
        <v>#NAME?</v>
      </c>
      <c r="S99" s="94" t="e">
        <f t="shared" ca="1" si="18"/>
        <v>#NAME?</v>
      </c>
    </row>
    <row r="100" spans="1:19" hidden="1" outlineLevel="1" x14ac:dyDescent="0.2">
      <c r="A100" s="70" t="str">
        <f>Indexes!A100</f>
        <v>24Y</v>
      </c>
      <c r="B100" s="71" t="e">
        <f ca="1">_xll.qlIndexFixing(Indexes!B100,FixingDate,TRUE,InterestRatesTrigger)</f>
        <v>#NAME?</v>
      </c>
      <c r="C100" s="71" t="e">
        <f ca="1">_xll.qlIndexFixing(Indexes!C100,FixingDate,TRUE,InterestRatesTrigger)</f>
        <v>#NAME?</v>
      </c>
      <c r="D100" s="72" t="e">
        <f ca="1">_xll.qlIndexFixing(Indexes!D100,FixingDate,TRUE,InterestRatesTrigger)</f>
        <v>#NAME?</v>
      </c>
      <c r="E100" s="73" t="e">
        <f ca="1">_xll.qlIndexFixing(Indexes!E100,FixingDate,TRUE,InterestRatesTrigger)</f>
        <v>#NAME?</v>
      </c>
      <c r="G100" s="165" t="e">
        <f t="shared" ca="1" si="12"/>
        <v>#NAME?</v>
      </c>
      <c r="H100" s="166" t="e">
        <f t="shared" ca="1" si="13"/>
        <v>#NAME?</v>
      </c>
      <c r="I100" s="166" t="e">
        <f t="shared" ca="1" si="14"/>
        <v>#NAME?</v>
      </c>
      <c r="J100" s="167" t="e">
        <f t="shared" ca="1" si="15"/>
        <v>#NAME?</v>
      </c>
      <c r="K100" s="93">
        <v>24</v>
      </c>
      <c r="L100" s="180">
        <v>2.0405994966765598E-2</v>
      </c>
      <c r="M100" s="184">
        <v>2.1395884709218462E-2</v>
      </c>
      <c r="N100" s="184">
        <v>2.220999999999523E-2</v>
      </c>
      <c r="O100" s="182">
        <v>2.2952471975263043E-2</v>
      </c>
      <c r="P100" s="98"/>
      <c r="Q100" s="94" t="e">
        <f t="shared" ca="1" si="17"/>
        <v>#NAME?</v>
      </c>
      <c r="R100" s="94" t="e">
        <f t="shared" ca="1" si="16"/>
        <v>#NAME?</v>
      </c>
      <c r="S100" s="94" t="e">
        <f t="shared" ca="1" si="18"/>
        <v>#NAME?</v>
      </c>
    </row>
    <row r="101" spans="1:19" collapsed="1" x14ac:dyDescent="0.2">
      <c r="A101" s="70" t="str">
        <f>Indexes!A101</f>
        <v>25Y</v>
      </c>
      <c r="B101" s="71" t="e">
        <f ca="1">_xll.qlIndexFixing(Indexes!B101,FixingDate,TRUE,InterestRatesTrigger)</f>
        <v>#NAME?</v>
      </c>
      <c r="C101" s="71" t="e">
        <f ca="1">_xll.qlIndexFixing(Indexes!C101,FixingDate,TRUE,InterestRatesTrigger)</f>
        <v>#NAME?</v>
      </c>
      <c r="D101" s="72" t="e">
        <f ca="1">_xll.qlIndexFixing(Indexes!D101,FixingDate,TRUE,InterestRatesTrigger)</f>
        <v>#NAME?</v>
      </c>
      <c r="E101" s="73" t="e">
        <f ca="1">_xll.qlIndexFixing(Indexes!E101,FixingDate,TRUE,InterestRatesTrigger)</f>
        <v>#NAME?</v>
      </c>
      <c r="G101" s="165" t="e">
        <f t="shared" ca="1" si="12"/>
        <v>#NAME?</v>
      </c>
      <c r="H101" s="166" t="e">
        <f t="shared" ca="1" si="13"/>
        <v>#NAME?</v>
      </c>
      <c r="I101" s="166" t="e">
        <f t="shared" ca="1" si="14"/>
        <v>#NAME?</v>
      </c>
      <c r="J101" s="167" t="e">
        <f t="shared" ca="1" si="15"/>
        <v>#NAME?</v>
      </c>
      <c r="K101" s="93">
        <v>25</v>
      </c>
      <c r="L101" s="180">
        <v>2.0500000000029415E-2</v>
      </c>
      <c r="M101" s="184">
        <v>2.1480000000024934E-2</v>
      </c>
      <c r="N101" s="184">
        <v>2.2279999999995352E-2</v>
      </c>
      <c r="O101" s="182">
        <v>2.3000000000025014E-2</v>
      </c>
      <c r="P101" s="98"/>
      <c r="Q101" s="94" t="e">
        <f t="shared" ca="1" si="17"/>
        <v>#NAME?</v>
      </c>
      <c r="R101" s="94" t="e">
        <f t="shared" ca="1" si="16"/>
        <v>#NAME?</v>
      </c>
      <c r="S101" s="94" t="e">
        <f t="shared" ca="1" si="18"/>
        <v>#NAME?</v>
      </c>
    </row>
    <row r="102" spans="1:19" hidden="1" outlineLevel="1" x14ac:dyDescent="0.2">
      <c r="A102" s="70" t="str">
        <f>Indexes!A102</f>
        <v>26Y</v>
      </c>
      <c r="B102" s="71" t="e">
        <f ca="1">_xll.qlIndexFixing(Indexes!B102,FixingDate,TRUE,InterestRatesTrigger)</f>
        <v>#NAME?</v>
      </c>
      <c r="C102" s="71" t="e">
        <f ca="1">_xll.qlIndexFixing(Indexes!C102,FixingDate,TRUE,InterestRatesTrigger)</f>
        <v>#NAME?</v>
      </c>
      <c r="D102" s="72" t="e">
        <f ca="1">_xll.qlIndexFixing(Indexes!D102,FixingDate,TRUE,InterestRatesTrigger)</f>
        <v>#NAME?</v>
      </c>
      <c r="E102" s="73" t="e">
        <f ca="1">_xll.qlIndexFixing(Indexes!E102,FixingDate,TRUE,InterestRatesTrigger)</f>
        <v>#NAME?</v>
      </c>
      <c r="G102" s="165" t="e">
        <f t="shared" ca="1" si="12"/>
        <v>#NAME?</v>
      </c>
      <c r="H102" s="166" t="e">
        <f t="shared" ca="1" si="13"/>
        <v>#NAME?</v>
      </c>
      <c r="I102" s="166" t="e">
        <f t="shared" ca="1" si="14"/>
        <v>#NAME?</v>
      </c>
      <c r="J102" s="167" t="e">
        <f t="shared" ca="1" si="15"/>
        <v>#NAME?</v>
      </c>
      <c r="K102" s="93">
        <v>26</v>
      </c>
      <c r="L102" s="180">
        <v>2.0584216011216201E-2</v>
      </c>
      <c r="M102" s="184">
        <v>2.1550548806082478E-2</v>
      </c>
      <c r="N102" s="184">
        <v>2.2339999999997077E-2</v>
      </c>
      <c r="O102" s="182">
        <v>2.3037894442914257E-2</v>
      </c>
      <c r="P102" s="98"/>
      <c r="Q102" s="94" t="e">
        <f t="shared" ca="1" si="17"/>
        <v>#NAME?</v>
      </c>
      <c r="R102" s="94" t="e">
        <f t="shared" ca="1" si="16"/>
        <v>#NAME?</v>
      </c>
      <c r="S102" s="94" t="e">
        <f t="shared" ca="1" si="18"/>
        <v>#NAME?</v>
      </c>
    </row>
    <row r="103" spans="1:19" hidden="1" outlineLevel="1" x14ac:dyDescent="0.2">
      <c r="A103" s="70" t="str">
        <f>Indexes!A103</f>
        <v>27Y</v>
      </c>
      <c r="B103" s="71" t="e">
        <f ca="1">_xll.qlIndexFixing(Indexes!B103,FixingDate,TRUE,InterestRatesTrigger)</f>
        <v>#NAME?</v>
      </c>
      <c r="C103" s="71" t="e">
        <f ca="1">_xll.qlIndexFixing(Indexes!C103,FixingDate,TRUE,InterestRatesTrigger)</f>
        <v>#NAME?</v>
      </c>
      <c r="D103" s="72" t="e">
        <f ca="1">_xll.qlIndexFixing(Indexes!D103,FixingDate,TRUE,InterestRatesTrigger)</f>
        <v>#NAME?</v>
      </c>
      <c r="E103" s="73" t="e">
        <f ca="1">_xll.qlIndexFixing(Indexes!E103,FixingDate,TRUE,InterestRatesTrigger)</f>
        <v>#NAME?</v>
      </c>
      <c r="G103" s="165" t="e">
        <f t="shared" ca="1" si="12"/>
        <v>#NAME?</v>
      </c>
      <c r="H103" s="166" t="e">
        <f t="shared" ca="1" si="13"/>
        <v>#NAME?</v>
      </c>
      <c r="I103" s="166" t="e">
        <f t="shared" ca="1" si="14"/>
        <v>#NAME?</v>
      </c>
      <c r="J103" s="167" t="e">
        <f t="shared" ca="1" si="15"/>
        <v>#NAME?</v>
      </c>
      <c r="K103" s="93">
        <v>27</v>
      </c>
      <c r="L103" s="180">
        <v>2.0661614587710059E-2</v>
      </c>
      <c r="M103" s="184">
        <v>2.161325055562412E-2</v>
      </c>
      <c r="N103" s="184">
        <v>2.2379999999993606E-2</v>
      </c>
      <c r="O103" s="182">
        <v>2.307145552713687E-2</v>
      </c>
      <c r="P103" s="98"/>
      <c r="Q103" s="94" t="e">
        <f t="shared" ca="1" si="17"/>
        <v>#NAME?</v>
      </c>
      <c r="R103" s="94" t="e">
        <f t="shared" ref="R103:R136" ca="1" si="19">(D103-B103)*10000</f>
        <v>#NAME?</v>
      </c>
      <c r="S103" s="94" t="e">
        <f t="shared" ca="1" si="18"/>
        <v>#NAME?</v>
      </c>
    </row>
    <row r="104" spans="1:19" hidden="1" outlineLevel="1" x14ac:dyDescent="0.2">
      <c r="A104" s="70" t="str">
        <f>Indexes!A104</f>
        <v>28Y</v>
      </c>
      <c r="B104" s="71" t="e">
        <f ca="1">_xll.qlIndexFixing(Indexes!B104,FixingDate,TRUE,InterestRatesTrigger)</f>
        <v>#NAME?</v>
      </c>
      <c r="C104" s="71" t="e">
        <f ca="1">_xll.qlIndexFixing(Indexes!C104,FixingDate,TRUE,InterestRatesTrigger)</f>
        <v>#NAME?</v>
      </c>
      <c r="D104" s="72" t="e">
        <f ca="1">_xll.qlIndexFixing(Indexes!D104,FixingDate,TRUE,InterestRatesTrigger)</f>
        <v>#NAME?</v>
      </c>
      <c r="E104" s="73" t="e">
        <f ca="1">_xll.qlIndexFixing(Indexes!E104,FixingDate,TRUE,InterestRatesTrigger)</f>
        <v>#NAME?</v>
      </c>
      <c r="G104" s="165" t="e">
        <f t="shared" ca="1" si="12"/>
        <v>#NAME?</v>
      </c>
      <c r="H104" s="166" t="e">
        <f t="shared" ca="1" si="13"/>
        <v>#NAME?</v>
      </c>
      <c r="I104" s="166" t="e">
        <f t="shared" ca="1" si="14"/>
        <v>#NAME?</v>
      </c>
      <c r="J104" s="167" t="e">
        <f t="shared" ca="1" si="15"/>
        <v>#NAME?</v>
      </c>
      <c r="K104" s="93">
        <v>28</v>
      </c>
      <c r="L104" s="180">
        <v>2.0735643223431605E-2</v>
      </c>
      <c r="M104" s="184">
        <v>2.1674654405017861E-2</v>
      </c>
      <c r="N104" s="184">
        <v>2.2430000000005491E-2</v>
      </c>
      <c r="O104" s="182">
        <v>2.3107014145640235E-2</v>
      </c>
      <c r="P104" s="98"/>
      <c r="Q104" s="94" t="e">
        <f t="shared" ca="1" si="17"/>
        <v>#NAME?</v>
      </c>
      <c r="R104" s="94" t="e">
        <f t="shared" ca="1" si="19"/>
        <v>#NAME?</v>
      </c>
      <c r="S104" s="94" t="e">
        <f t="shared" ca="1" si="18"/>
        <v>#NAME?</v>
      </c>
    </row>
    <row r="105" spans="1:19" hidden="1" outlineLevel="1" x14ac:dyDescent="0.2">
      <c r="A105" s="70" t="str">
        <f>Indexes!A105</f>
        <v>29Y</v>
      </c>
      <c r="B105" s="71" t="e">
        <f ca="1">_xll.qlIndexFixing(Indexes!B105,FixingDate,TRUE,InterestRatesTrigger)</f>
        <v>#NAME?</v>
      </c>
      <c r="C105" s="71" t="e">
        <f ca="1">_xll.qlIndexFixing(Indexes!C105,FixingDate,TRUE,InterestRatesTrigger)</f>
        <v>#NAME?</v>
      </c>
      <c r="D105" s="72" t="e">
        <f ca="1">_xll.qlIndexFixing(Indexes!D105,FixingDate,TRUE,InterestRatesTrigger)</f>
        <v>#NAME?</v>
      </c>
      <c r="E105" s="73" t="e">
        <f ca="1">_xll.qlIndexFixing(Indexes!E105,FixingDate,TRUE,InterestRatesTrigger)</f>
        <v>#NAME?</v>
      </c>
      <c r="G105" s="165" t="e">
        <f t="shared" ca="1" si="12"/>
        <v>#NAME?</v>
      </c>
      <c r="H105" s="166" t="e">
        <f t="shared" ca="1" si="13"/>
        <v>#NAME?</v>
      </c>
      <c r="I105" s="166" t="e">
        <f t="shared" ca="1" si="14"/>
        <v>#NAME?</v>
      </c>
      <c r="J105" s="167" t="e">
        <f t="shared" ca="1" si="15"/>
        <v>#NAME?</v>
      </c>
      <c r="K105" s="93">
        <v>29</v>
      </c>
      <c r="L105" s="180">
        <v>2.0804150703047638E-2</v>
      </c>
      <c r="M105" s="184">
        <v>2.173520800576061E-2</v>
      </c>
      <c r="N105" s="184">
        <v>2.2479999999996031E-2</v>
      </c>
      <c r="O105" s="182">
        <v>2.3144871729754785E-2</v>
      </c>
      <c r="P105" s="98"/>
      <c r="Q105" s="94" t="e">
        <f t="shared" ca="1" si="17"/>
        <v>#NAME?</v>
      </c>
      <c r="R105" s="94" t="e">
        <f t="shared" ca="1" si="19"/>
        <v>#NAME?</v>
      </c>
      <c r="S105" s="94" t="e">
        <f t="shared" ca="1" si="18"/>
        <v>#NAME?</v>
      </c>
    </row>
    <row r="106" spans="1:19" collapsed="1" x14ac:dyDescent="0.2">
      <c r="A106" s="70" t="str">
        <f>Indexes!A106</f>
        <v>30Y</v>
      </c>
      <c r="B106" s="71" t="e">
        <f ca="1">_xll.qlIndexFixing(Indexes!B106,FixingDate,TRUE,InterestRatesTrigger)</f>
        <v>#NAME?</v>
      </c>
      <c r="C106" s="71" t="e">
        <f ca="1">_xll.qlIndexFixing(Indexes!C106,FixingDate,TRUE,InterestRatesTrigger)</f>
        <v>#NAME?</v>
      </c>
      <c r="D106" s="72" t="e">
        <f ca="1">_xll.qlIndexFixing(Indexes!D106,FixingDate,TRUE,InterestRatesTrigger)</f>
        <v>#NAME?</v>
      </c>
      <c r="E106" s="73" t="e">
        <f ca="1">_xll.qlIndexFixing(Indexes!E106,FixingDate,TRUE,InterestRatesTrigger)</f>
        <v>#NAME?</v>
      </c>
      <c r="G106" s="165" t="e">
        <f t="shared" ca="1" si="12"/>
        <v>#NAME?</v>
      </c>
      <c r="H106" s="166" t="e">
        <f t="shared" ca="1" si="13"/>
        <v>#NAME?</v>
      </c>
      <c r="I106" s="166" t="e">
        <f t="shared" ca="1" si="14"/>
        <v>#NAME?</v>
      </c>
      <c r="J106" s="167" t="e">
        <f t="shared" ca="1" si="15"/>
        <v>#NAME?</v>
      </c>
      <c r="K106" s="93">
        <v>30</v>
      </c>
      <c r="L106" s="180">
        <v>2.0869999999983513E-2</v>
      </c>
      <c r="M106" s="184">
        <v>2.1799999999980758E-2</v>
      </c>
      <c r="N106" s="184">
        <v>2.2530000000006933E-2</v>
      </c>
      <c r="O106" s="182">
        <v>2.3189999999985778E-2</v>
      </c>
      <c r="P106" s="98"/>
      <c r="Q106" s="94" t="e">
        <f t="shared" ca="1" si="17"/>
        <v>#NAME?</v>
      </c>
      <c r="R106" s="94" t="e">
        <f t="shared" ca="1" si="19"/>
        <v>#NAME?</v>
      </c>
      <c r="S106" s="94" t="e">
        <f t="shared" ca="1" si="18"/>
        <v>#NAME?</v>
      </c>
    </row>
    <row r="107" spans="1:19" hidden="1" outlineLevel="1" x14ac:dyDescent="0.2">
      <c r="A107" s="70" t="str">
        <f>Indexes!A107</f>
        <v>31Y</v>
      </c>
      <c r="B107" s="71" t="e">
        <f ca="1">_xll.qlIndexFixing(Indexes!B107,FixingDate,TRUE,InterestRatesTrigger)</f>
        <v>#NAME?</v>
      </c>
      <c r="C107" s="71" t="e">
        <f ca="1">_xll.qlIndexFixing(Indexes!C107,FixingDate,TRUE,InterestRatesTrigger)</f>
        <v>#NAME?</v>
      </c>
      <c r="D107" s="72" t="e">
        <f ca="1">_xll.qlIndexFixing(Indexes!D107,FixingDate,TRUE,InterestRatesTrigger)</f>
        <v>#NAME?</v>
      </c>
      <c r="E107" s="73" t="e">
        <f ca="1">_xll.qlIndexFixing(Indexes!E107,FixingDate,TRUE,InterestRatesTrigger)</f>
        <v>#NAME?</v>
      </c>
      <c r="G107" s="165" t="e">
        <f t="shared" ca="1" si="12"/>
        <v>#NAME?</v>
      </c>
      <c r="H107" s="166" t="e">
        <f t="shared" ca="1" si="13"/>
        <v>#NAME?</v>
      </c>
      <c r="I107" s="166" t="e">
        <f t="shared" ca="1" si="14"/>
        <v>#NAME?</v>
      </c>
      <c r="J107" s="167" t="e">
        <f t="shared" ca="1" si="15"/>
        <v>#NAME?</v>
      </c>
      <c r="K107" s="93">
        <v>31</v>
      </c>
      <c r="L107" s="180">
        <v>2.0934998734410411E-2</v>
      </c>
      <c r="M107" s="184">
        <v>2.1871928590620142E-2</v>
      </c>
      <c r="N107" s="184">
        <v>2.2586802564972905E-2</v>
      </c>
      <c r="O107" s="182">
        <v>2.3244998920066016E-2</v>
      </c>
      <c r="P107" s="98"/>
      <c r="Q107" s="94" t="e">
        <f t="shared" ca="1" si="17"/>
        <v>#NAME?</v>
      </c>
      <c r="R107" s="94" t="e">
        <f t="shared" ca="1" si="19"/>
        <v>#NAME?</v>
      </c>
      <c r="S107" s="94" t="e">
        <f t="shared" ca="1" si="18"/>
        <v>#NAME?</v>
      </c>
    </row>
    <row r="108" spans="1:19" hidden="1" outlineLevel="1" x14ac:dyDescent="0.2">
      <c r="A108" s="70" t="str">
        <f>Indexes!A108</f>
        <v>32Y</v>
      </c>
      <c r="B108" s="71" t="e">
        <f ca="1">_xll.qlIndexFixing(Indexes!B108,FixingDate,TRUE,InterestRatesTrigger)</f>
        <v>#NAME?</v>
      </c>
      <c r="C108" s="71" t="e">
        <f ca="1">_xll.qlIndexFixing(Indexes!C108,FixingDate,TRUE,InterestRatesTrigger)</f>
        <v>#NAME?</v>
      </c>
      <c r="D108" s="72" t="e">
        <f ca="1">_xll.qlIndexFixing(Indexes!D108,FixingDate,TRUE,InterestRatesTrigger)</f>
        <v>#NAME?</v>
      </c>
      <c r="E108" s="73" t="e">
        <f ca="1">_xll.qlIndexFixing(Indexes!E108,FixingDate,TRUE,InterestRatesTrigger)</f>
        <v>#NAME?</v>
      </c>
      <c r="G108" s="165" t="e">
        <f t="shared" ca="1" si="12"/>
        <v>#NAME?</v>
      </c>
      <c r="H108" s="166" t="e">
        <f t="shared" ca="1" si="13"/>
        <v>#NAME?</v>
      </c>
      <c r="I108" s="166" t="e">
        <f t="shared" ca="1" si="14"/>
        <v>#NAME?</v>
      </c>
      <c r="J108" s="167" t="e">
        <f t="shared" ca="1" si="15"/>
        <v>#NAME?</v>
      </c>
      <c r="K108" s="93">
        <v>32</v>
      </c>
      <c r="L108" s="180">
        <v>2.1002485026607516E-2</v>
      </c>
      <c r="M108" s="184">
        <v>2.1951999410621259E-2</v>
      </c>
      <c r="N108" s="184">
        <v>2.2652776177298637E-2</v>
      </c>
      <c r="O108" s="182">
        <v>2.3310652721556163E-2</v>
      </c>
      <c r="P108" s="98"/>
      <c r="Q108" s="94" t="e">
        <f t="shared" ca="1" si="17"/>
        <v>#NAME?</v>
      </c>
      <c r="R108" s="94" t="e">
        <f t="shared" ca="1" si="19"/>
        <v>#NAME?</v>
      </c>
      <c r="S108" s="94" t="e">
        <f t="shared" ca="1" si="18"/>
        <v>#NAME?</v>
      </c>
    </row>
    <row r="109" spans="1:19" hidden="1" outlineLevel="1" x14ac:dyDescent="0.2">
      <c r="A109" s="70" t="str">
        <f>Indexes!A109</f>
        <v>33Y</v>
      </c>
      <c r="B109" s="71" t="e">
        <f ca="1">_xll.qlIndexFixing(Indexes!B109,FixingDate,TRUE,InterestRatesTrigger)</f>
        <v>#NAME?</v>
      </c>
      <c r="C109" s="71" t="e">
        <f ca="1">_xll.qlIndexFixing(Indexes!C109,FixingDate,TRUE,InterestRatesTrigger)</f>
        <v>#NAME?</v>
      </c>
      <c r="D109" s="72" t="e">
        <f ca="1">_xll.qlIndexFixing(Indexes!D109,FixingDate,TRUE,InterestRatesTrigger)</f>
        <v>#NAME?</v>
      </c>
      <c r="E109" s="73" t="e">
        <f ca="1">_xll.qlIndexFixing(Indexes!E109,FixingDate,TRUE,InterestRatesTrigger)</f>
        <v>#NAME?</v>
      </c>
      <c r="G109" s="165" t="e">
        <f t="shared" ca="1" si="12"/>
        <v>#NAME?</v>
      </c>
      <c r="H109" s="166" t="e">
        <f t="shared" ca="1" si="13"/>
        <v>#NAME?</v>
      </c>
      <c r="I109" s="166" t="e">
        <f t="shared" ca="1" si="14"/>
        <v>#NAME?</v>
      </c>
      <c r="J109" s="167" t="e">
        <f t="shared" ca="1" si="15"/>
        <v>#NAME?</v>
      </c>
      <c r="K109" s="93">
        <v>33</v>
      </c>
      <c r="L109" s="180">
        <v>2.1073653724214301E-2</v>
      </c>
      <c r="M109" s="184">
        <v>2.2038691725194508E-2</v>
      </c>
      <c r="N109" s="184">
        <v>2.2726216931395406E-2</v>
      </c>
      <c r="O109" s="182">
        <v>2.3384589420930635E-2</v>
      </c>
      <c r="P109" s="98"/>
      <c r="Q109" s="94" t="e">
        <f t="shared" ca="1" si="17"/>
        <v>#NAME?</v>
      </c>
      <c r="R109" s="94" t="e">
        <f t="shared" ca="1" si="19"/>
        <v>#NAME?</v>
      </c>
      <c r="S109" s="94" t="e">
        <f t="shared" ca="1" si="18"/>
        <v>#NAME?</v>
      </c>
    </row>
    <row r="110" spans="1:19" hidden="1" outlineLevel="1" x14ac:dyDescent="0.2">
      <c r="A110" s="70" t="str">
        <f>Indexes!A110</f>
        <v>34Y</v>
      </c>
      <c r="B110" s="71" t="e">
        <f ca="1">_xll.qlIndexFixing(Indexes!B110,FixingDate,TRUE,InterestRatesTrigger)</f>
        <v>#NAME?</v>
      </c>
      <c r="C110" s="71" t="e">
        <f ca="1">_xll.qlIndexFixing(Indexes!C110,FixingDate,TRUE,InterestRatesTrigger)</f>
        <v>#NAME?</v>
      </c>
      <c r="D110" s="72" t="e">
        <f ca="1">_xll.qlIndexFixing(Indexes!D110,FixingDate,TRUE,InterestRatesTrigger)</f>
        <v>#NAME?</v>
      </c>
      <c r="E110" s="73" t="e">
        <f ca="1">_xll.qlIndexFixing(Indexes!E110,FixingDate,TRUE,InterestRatesTrigger)</f>
        <v>#NAME?</v>
      </c>
      <c r="G110" s="165" t="e">
        <f t="shared" ca="1" si="12"/>
        <v>#NAME?</v>
      </c>
      <c r="H110" s="166" t="e">
        <f t="shared" ca="1" si="13"/>
        <v>#NAME?</v>
      </c>
      <c r="I110" s="166" t="e">
        <f t="shared" ca="1" si="14"/>
        <v>#NAME?</v>
      </c>
      <c r="J110" s="167" t="e">
        <f t="shared" ca="1" si="15"/>
        <v>#NAME?</v>
      </c>
      <c r="K110" s="93">
        <v>34</v>
      </c>
      <c r="L110" s="180">
        <v>2.1152105497083712E-2</v>
      </c>
      <c r="M110" s="184">
        <v>2.213330774214628E-2</v>
      </c>
      <c r="N110" s="184">
        <v>2.2808559998700545E-2</v>
      </c>
      <c r="O110" s="182">
        <v>2.3467784272824855E-2</v>
      </c>
      <c r="P110" s="98"/>
      <c r="Q110" s="94" t="e">
        <f t="shared" ca="1" si="17"/>
        <v>#NAME?</v>
      </c>
      <c r="R110" s="94" t="e">
        <f t="shared" ca="1" si="19"/>
        <v>#NAME?</v>
      </c>
      <c r="S110" s="94" t="e">
        <f t="shared" ca="1" si="18"/>
        <v>#NAME?</v>
      </c>
    </row>
    <row r="111" spans="1:19" hidden="1" outlineLevel="1" x14ac:dyDescent="0.2">
      <c r="A111" s="70" t="str">
        <f>Indexes!A111</f>
        <v>35Y</v>
      </c>
      <c r="B111" s="71" t="e">
        <f ca="1">_xll.qlIndexFixing(Indexes!B111,FixingDate,TRUE,InterestRatesTrigger)</f>
        <v>#NAME?</v>
      </c>
      <c r="C111" s="71" t="e">
        <f ca="1">_xll.qlIndexFixing(Indexes!C111,FixingDate,TRUE,InterestRatesTrigger)</f>
        <v>#NAME?</v>
      </c>
      <c r="D111" s="72" t="e">
        <f ca="1">_xll.qlIndexFixing(Indexes!D111,FixingDate,TRUE,InterestRatesTrigger)</f>
        <v>#NAME?</v>
      </c>
      <c r="E111" s="73" t="e">
        <f ca="1">_xll.qlIndexFixing(Indexes!E111,FixingDate,TRUE,InterestRatesTrigger)</f>
        <v>#NAME?</v>
      </c>
      <c r="G111" s="165" t="e">
        <f t="shared" ca="1" si="12"/>
        <v>#NAME?</v>
      </c>
      <c r="H111" s="166" t="e">
        <f t="shared" ca="1" si="13"/>
        <v>#NAME?</v>
      </c>
      <c r="I111" s="166" t="e">
        <f t="shared" ca="1" si="14"/>
        <v>#NAME?</v>
      </c>
      <c r="J111" s="167" t="e">
        <f t="shared" ca="1" si="15"/>
        <v>#NAME?</v>
      </c>
      <c r="K111" s="93">
        <v>35</v>
      </c>
      <c r="L111" s="180">
        <v>2.1240000000013106E-2</v>
      </c>
      <c r="M111" s="184">
        <v>2.2236000000013856E-2</v>
      </c>
      <c r="N111" s="184">
        <v>2.2900000000009166E-2</v>
      </c>
      <c r="O111" s="182">
        <v>2.3560000000011263E-2</v>
      </c>
      <c r="P111" s="98"/>
      <c r="Q111" s="94" t="e">
        <f t="shared" ca="1" si="17"/>
        <v>#NAME?</v>
      </c>
      <c r="R111" s="94" t="e">
        <f t="shared" ca="1" si="19"/>
        <v>#NAME?</v>
      </c>
      <c r="S111" s="94" t="e">
        <f t="shared" ca="1" si="18"/>
        <v>#NAME?</v>
      </c>
    </row>
    <row r="112" spans="1:19" hidden="1" outlineLevel="1" x14ac:dyDescent="0.2">
      <c r="A112" s="70" t="str">
        <f>Indexes!A112</f>
        <v>36Y</v>
      </c>
      <c r="B112" s="71" t="e">
        <f ca="1">_xll.qlIndexFixing(Indexes!B112,FixingDate,TRUE,InterestRatesTrigger)</f>
        <v>#NAME?</v>
      </c>
      <c r="C112" s="71" t="e">
        <f ca="1">_xll.qlIndexFixing(Indexes!C112,FixingDate,TRUE,InterestRatesTrigger)</f>
        <v>#NAME?</v>
      </c>
      <c r="D112" s="72" t="e">
        <f ca="1">_xll.qlIndexFixing(Indexes!D112,FixingDate,TRUE,InterestRatesTrigger)</f>
        <v>#NAME?</v>
      </c>
      <c r="E112" s="73" t="e">
        <f ca="1">_xll.qlIndexFixing(Indexes!E112,FixingDate,TRUE,InterestRatesTrigger)</f>
        <v>#NAME?</v>
      </c>
      <c r="G112" s="165" t="e">
        <f t="shared" ca="1" si="12"/>
        <v>#NAME?</v>
      </c>
      <c r="H112" s="166" t="e">
        <f t="shared" ca="1" si="13"/>
        <v>#NAME?</v>
      </c>
      <c r="I112" s="166" t="e">
        <f t="shared" ca="1" si="14"/>
        <v>#NAME?</v>
      </c>
      <c r="J112" s="167" t="e">
        <f t="shared" ca="1" si="15"/>
        <v>#NAME?</v>
      </c>
      <c r="K112" s="93">
        <v>36</v>
      </c>
      <c r="L112" s="180">
        <v>2.1339972953380131E-2</v>
      </c>
      <c r="M112" s="184">
        <v>2.2348208471384759E-2</v>
      </c>
      <c r="N112" s="184">
        <v>2.3001928630753753E-2</v>
      </c>
      <c r="O112" s="182">
        <v>2.3662373890952448E-2</v>
      </c>
      <c r="P112" s="98"/>
      <c r="Q112" s="94" t="e">
        <f t="shared" ca="1" si="17"/>
        <v>#NAME?</v>
      </c>
      <c r="R112" s="94" t="e">
        <f t="shared" ca="1" si="19"/>
        <v>#NAME?</v>
      </c>
      <c r="S112" s="94" t="e">
        <f t="shared" ca="1" si="18"/>
        <v>#NAME?</v>
      </c>
    </row>
    <row r="113" spans="1:19" hidden="1" outlineLevel="1" x14ac:dyDescent="0.2">
      <c r="A113" s="70" t="str">
        <f>Indexes!A113</f>
        <v>37Y</v>
      </c>
      <c r="B113" s="71" t="e">
        <f ca="1">_xll.qlIndexFixing(Indexes!B113,FixingDate,TRUE,InterestRatesTrigger)</f>
        <v>#NAME?</v>
      </c>
      <c r="C113" s="71" t="e">
        <f ca="1">_xll.qlIndexFixing(Indexes!C113,FixingDate,TRUE,InterestRatesTrigger)</f>
        <v>#NAME?</v>
      </c>
      <c r="D113" s="72" t="e">
        <f ca="1">_xll.qlIndexFixing(Indexes!D113,FixingDate,TRUE,InterestRatesTrigger)</f>
        <v>#NAME?</v>
      </c>
      <c r="E113" s="73" t="e">
        <f ca="1">_xll.qlIndexFixing(Indexes!E113,FixingDate,TRUE,InterestRatesTrigger)</f>
        <v>#NAME?</v>
      </c>
      <c r="G113" s="165" t="e">
        <f t="shared" ca="1" si="12"/>
        <v>#NAME?</v>
      </c>
      <c r="H113" s="166" t="e">
        <f t="shared" ca="1" si="13"/>
        <v>#NAME?</v>
      </c>
      <c r="I113" s="166" t="e">
        <f t="shared" ca="1" si="14"/>
        <v>#NAME?</v>
      </c>
      <c r="J113" s="167" t="e">
        <f t="shared" ca="1" si="15"/>
        <v>#NAME?</v>
      </c>
      <c r="K113" s="93">
        <v>37</v>
      </c>
      <c r="L113" s="180">
        <v>2.1444406683277614E-2</v>
      </c>
      <c r="M113" s="184">
        <v>2.2462372691960691E-2</v>
      </c>
      <c r="N113" s="184">
        <v>2.3106758379855284E-2</v>
      </c>
      <c r="O113" s="182">
        <v>2.3767281930033805E-2</v>
      </c>
      <c r="P113" s="98"/>
      <c r="Q113" s="94" t="e">
        <f t="shared" ca="1" si="17"/>
        <v>#NAME?</v>
      </c>
      <c r="R113" s="94" t="e">
        <f t="shared" ca="1" si="19"/>
        <v>#NAME?</v>
      </c>
      <c r="S113" s="94" t="e">
        <f t="shared" ca="1" si="18"/>
        <v>#NAME?</v>
      </c>
    </row>
    <row r="114" spans="1:19" hidden="1" outlineLevel="1" x14ac:dyDescent="0.2">
      <c r="A114" s="70" t="str">
        <f>Indexes!A114</f>
        <v>38Y</v>
      </c>
      <c r="B114" s="71" t="e">
        <f ca="1">_xll.qlIndexFixing(Indexes!B114,FixingDate,TRUE,InterestRatesTrigger)</f>
        <v>#NAME?</v>
      </c>
      <c r="C114" s="71" t="e">
        <f ca="1">_xll.qlIndexFixing(Indexes!C114,FixingDate,TRUE,InterestRatesTrigger)</f>
        <v>#NAME?</v>
      </c>
      <c r="D114" s="72" t="e">
        <f ca="1">_xll.qlIndexFixing(Indexes!D114,FixingDate,TRUE,InterestRatesTrigger)</f>
        <v>#NAME?</v>
      </c>
      <c r="E114" s="73" t="e">
        <f ca="1">_xll.qlIndexFixing(Indexes!E114,FixingDate,TRUE,InterestRatesTrigger)</f>
        <v>#NAME?</v>
      </c>
      <c r="G114" s="165" t="e">
        <f t="shared" ca="1" si="12"/>
        <v>#NAME?</v>
      </c>
      <c r="H114" s="166" t="e">
        <f t="shared" ca="1" si="13"/>
        <v>#NAME?</v>
      </c>
      <c r="I114" s="166" t="e">
        <f t="shared" ca="1" si="14"/>
        <v>#NAME?</v>
      </c>
      <c r="J114" s="167" t="e">
        <f t="shared" ca="1" si="15"/>
        <v>#NAME?</v>
      </c>
      <c r="K114" s="93">
        <v>38</v>
      </c>
      <c r="L114" s="180">
        <v>2.1551262277399459E-2</v>
      </c>
      <c r="M114" s="184">
        <v>2.2577352476377051E-2</v>
      </c>
      <c r="N114" s="184">
        <v>2.32131060238021E-2</v>
      </c>
      <c r="O114" s="182">
        <v>2.3873509483030696E-2</v>
      </c>
      <c r="P114" s="98"/>
      <c r="Q114" s="94" t="e">
        <f t="shared" ca="1" si="17"/>
        <v>#NAME?</v>
      </c>
      <c r="R114" s="94" t="e">
        <f t="shared" ca="1" si="19"/>
        <v>#NAME?</v>
      </c>
      <c r="S114" s="94" t="e">
        <f t="shared" ca="1" si="18"/>
        <v>#NAME?</v>
      </c>
    </row>
    <row r="115" spans="1:19" hidden="1" outlineLevel="1" x14ac:dyDescent="0.2">
      <c r="A115" s="70" t="str">
        <f>Indexes!A115</f>
        <v>39Y</v>
      </c>
      <c r="B115" s="71" t="e">
        <f ca="1">_xll.qlIndexFixing(Indexes!B115,FixingDate,TRUE,InterestRatesTrigger)</f>
        <v>#NAME?</v>
      </c>
      <c r="C115" s="71" t="e">
        <f ca="1">_xll.qlIndexFixing(Indexes!C115,FixingDate,TRUE,InterestRatesTrigger)</f>
        <v>#NAME?</v>
      </c>
      <c r="D115" s="72" t="e">
        <f ca="1">_xll.qlIndexFixing(Indexes!D115,FixingDate,TRUE,InterestRatesTrigger)</f>
        <v>#NAME?</v>
      </c>
      <c r="E115" s="73" t="e">
        <f ca="1">_xll.qlIndexFixing(Indexes!E115,FixingDate,TRUE,InterestRatesTrigger)</f>
        <v>#NAME?</v>
      </c>
      <c r="G115" s="165" t="e">
        <f t="shared" ca="1" si="12"/>
        <v>#NAME?</v>
      </c>
      <c r="H115" s="166" t="e">
        <f t="shared" ca="1" si="13"/>
        <v>#NAME?</v>
      </c>
      <c r="I115" s="166" t="e">
        <f t="shared" ca="1" si="14"/>
        <v>#NAME?</v>
      </c>
      <c r="J115" s="167" t="e">
        <f t="shared" ca="1" si="15"/>
        <v>#NAME?</v>
      </c>
      <c r="K115" s="93">
        <v>39</v>
      </c>
      <c r="L115" s="180">
        <v>2.1657221111863797E-2</v>
      </c>
      <c r="M115" s="184">
        <v>2.2690462348629061E-2</v>
      </c>
      <c r="N115" s="184">
        <v>2.3318120484102672E-2</v>
      </c>
      <c r="O115" s="182">
        <v>2.3978310330633142E-2</v>
      </c>
      <c r="P115" s="98"/>
      <c r="Q115" s="94" t="e">
        <f t="shared" ca="1" si="17"/>
        <v>#NAME?</v>
      </c>
      <c r="R115" s="94" t="e">
        <f t="shared" ca="1" si="19"/>
        <v>#NAME?</v>
      </c>
      <c r="S115" s="94" t="e">
        <f t="shared" ca="1" si="18"/>
        <v>#NAME?</v>
      </c>
    </row>
    <row r="116" spans="1:19" collapsed="1" x14ac:dyDescent="0.2">
      <c r="A116" s="70" t="str">
        <f>Indexes!A116</f>
        <v>40Y</v>
      </c>
      <c r="B116" s="71" t="e">
        <f ca="1">_xll.qlIndexFixing(Indexes!B116,FixingDate,TRUE,InterestRatesTrigger)</f>
        <v>#NAME?</v>
      </c>
      <c r="C116" s="71" t="e">
        <f ca="1">_xll.qlIndexFixing(Indexes!C116,FixingDate,TRUE,InterestRatesTrigger)</f>
        <v>#NAME?</v>
      </c>
      <c r="D116" s="72" t="e">
        <f ca="1">_xll.qlIndexFixing(Indexes!D116,FixingDate,TRUE,InterestRatesTrigger)</f>
        <v>#NAME?</v>
      </c>
      <c r="E116" s="73" t="e">
        <f ca="1">_xll.qlIndexFixing(Indexes!E116,FixingDate,TRUE,InterestRatesTrigger)</f>
        <v>#NAME?</v>
      </c>
      <c r="G116" s="165" t="e">
        <f t="shared" ca="1" si="12"/>
        <v>#NAME?</v>
      </c>
      <c r="H116" s="166" t="e">
        <f t="shared" ca="1" si="13"/>
        <v>#NAME?</v>
      </c>
      <c r="I116" s="166" t="e">
        <f t="shared" ca="1" si="14"/>
        <v>#NAME?</v>
      </c>
      <c r="J116" s="167" t="e">
        <f t="shared" ca="1" si="15"/>
        <v>#NAME?</v>
      </c>
      <c r="K116" s="93">
        <v>40</v>
      </c>
      <c r="L116" s="180">
        <v>2.1759999999998926E-2</v>
      </c>
      <c r="M116" s="184">
        <v>2.2799999999999012E-2</v>
      </c>
      <c r="N116" s="184">
        <v>2.3419999999998251E-2</v>
      </c>
      <c r="O116" s="182">
        <v>2.4079999999998894E-2</v>
      </c>
      <c r="P116" s="98"/>
      <c r="Q116" s="94" t="e">
        <f t="shared" ca="1" si="17"/>
        <v>#NAME?</v>
      </c>
      <c r="R116" s="94" t="e">
        <f t="shared" ca="1" si="19"/>
        <v>#NAME?</v>
      </c>
      <c r="S116" s="94" t="e">
        <f t="shared" ca="1" si="18"/>
        <v>#NAME?</v>
      </c>
    </row>
    <row r="117" spans="1:19" hidden="1" outlineLevel="1" x14ac:dyDescent="0.2">
      <c r="A117" s="70" t="str">
        <f>Indexes!A117</f>
        <v>41Y</v>
      </c>
      <c r="B117" s="71" t="e">
        <f ca="1">_xll.qlIndexFixing(Indexes!B117,FixingDate,TRUE,InterestRatesTrigger)</f>
        <v>#NAME?</v>
      </c>
      <c r="C117" s="71" t="e">
        <f ca="1">_xll.qlIndexFixing(Indexes!C117,FixingDate,TRUE,InterestRatesTrigger)</f>
        <v>#NAME?</v>
      </c>
      <c r="D117" s="72" t="e">
        <f ca="1">_xll.qlIndexFixing(Indexes!D117,FixingDate,TRUE,InterestRatesTrigger)</f>
        <v>#NAME?</v>
      </c>
      <c r="E117" s="73" t="e">
        <f ca="1">_xll.qlIndexFixing(Indexes!E117,FixingDate,TRUE,InterestRatesTrigger)</f>
        <v>#NAME?</v>
      </c>
      <c r="G117" s="165" t="e">
        <f t="shared" ca="1" si="12"/>
        <v>#NAME?</v>
      </c>
      <c r="H117" s="166" t="e">
        <f t="shared" ca="1" si="13"/>
        <v>#NAME?</v>
      </c>
      <c r="I117" s="166" t="e">
        <f t="shared" ca="1" si="14"/>
        <v>#NAME?</v>
      </c>
      <c r="J117" s="167" t="e">
        <f t="shared" ca="1" si="15"/>
        <v>#NAME?</v>
      </c>
      <c r="K117" s="93">
        <v>41</v>
      </c>
      <c r="L117" s="180">
        <v>2.1854953730104966E-2</v>
      </c>
      <c r="M117" s="184">
        <v>2.2901590211427684E-2</v>
      </c>
      <c r="N117" s="184">
        <v>2.351425848673153E-2</v>
      </c>
      <c r="O117" s="182">
        <v>2.417409917017593E-2</v>
      </c>
      <c r="P117" s="98"/>
      <c r="Q117" s="94" t="e">
        <f t="shared" ca="1" si="17"/>
        <v>#NAME?</v>
      </c>
      <c r="R117" s="94" t="e">
        <f t="shared" ca="1" si="19"/>
        <v>#NAME?</v>
      </c>
      <c r="S117" s="94" t="e">
        <f t="shared" ca="1" si="18"/>
        <v>#NAME?</v>
      </c>
    </row>
    <row r="118" spans="1:19" hidden="1" outlineLevel="1" x14ac:dyDescent="0.2">
      <c r="A118" s="70" t="str">
        <f>Indexes!A118</f>
        <v>42Y</v>
      </c>
      <c r="B118" s="71" t="e">
        <f ca="1">_xll.qlIndexFixing(Indexes!B118,FixingDate,TRUE,InterestRatesTrigger)</f>
        <v>#NAME?</v>
      </c>
      <c r="C118" s="71" t="e">
        <f ca="1">_xll.qlIndexFixing(Indexes!C118,FixingDate,TRUE,InterestRatesTrigger)</f>
        <v>#NAME?</v>
      </c>
      <c r="D118" s="72" t="e">
        <f ca="1">_xll.qlIndexFixing(Indexes!D118,FixingDate,TRUE,InterestRatesTrigger)</f>
        <v>#NAME?</v>
      </c>
      <c r="E118" s="73" t="e">
        <f ca="1">_xll.qlIndexFixing(Indexes!E118,FixingDate,TRUE,InterestRatesTrigger)</f>
        <v>#NAME?</v>
      </c>
      <c r="G118" s="165" t="e">
        <f t="shared" ca="1" si="12"/>
        <v>#NAME?</v>
      </c>
      <c r="H118" s="166" t="e">
        <f t="shared" ca="1" si="13"/>
        <v>#NAME?</v>
      </c>
      <c r="I118" s="166" t="e">
        <f t="shared" ca="1" si="14"/>
        <v>#NAME?</v>
      </c>
      <c r="J118" s="167" t="e">
        <f t="shared" ca="1" si="15"/>
        <v>#NAME?</v>
      </c>
      <c r="K118" s="93">
        <v>42</v>
      </c>
      <c r="L118" s="180">
        <v>2.194385923086023E-2</v>
      </c>
      <c r="M118" s="184">
        <v>2.2997139565503897E-2</v>
      </c>
      <c r="N118" s="184">
        <v>2.3602750356848348E-2</v>
      </c>
      <c r="O118" s="182">
        <v>2.4262499133542371E-2</v>
      </c>
      <c r="P118" s="98"/>
      <c r="Q118" s="94" t="e">
        <f t="shared" ca="1" si="17"/>
        <v>#NAME?</v>
      </c>
      <c r="R118" s="94" t="e">
        <f t="shared" ca="1" si="19"/>
        <v>#NAME?</v>
      </c>
      <c r="S118" s="94" t="e">
        <f t="shared" ca="1" si="18"/>
        <v>#NAME?</v>
      </c>
    </row>
    <row r="119" spans="1:19" hidden="1" outlineLevel="1" x14ac:dyDescent="0.2">
      <c r="A119" s="70" t="str">
        <f>Indexes!A119</f>
        <v>43Y</v>
      </c>
      <c r="B119" s="71" t="e">
        <f ca="1">_xll.qlIndexFixing(Indexes!B119,FixingDate,TRUE,InterestRatesTrigger)</f>
        <v>#NAME?</v>
      </c>
      <c r="C119" s="71" t="e">
        <f ca="1">_xll.qlIndexFixing(Indexes!C119,FixingDate,TRUE,InterestRatesTrigger)</f>
        <v>#NAME?</v>
      </c>
      <c r="D119" s="72" t="e">
        <f ca="1">_xll.qlIndexFixing(Indexes!D119,FixingDate,TRUE,InterestRatesTrigger)</f>
        <v>#NAME?</v>
      </c>
      <c r="E119" s="73" t="e">
        <f ca="1">_xll.qlIndexFixing(Indexes!E119,FixingDate,TRUE,InterestRatesTrigger)</f>
        <v>#NAME?</v>
      </c>
      <c r="G119" s="165" t="e">
        <f t="shared" ca="1" si="12"/>
        <v>#NAME?</v>
      </c>
      <c r="H119" s="166" t="e">
        <f t="shared" ca="1" si="13"/>
        <v>#NAME?</v>
      </c>
      <c r="I119" s="166" t="e">
        <f t="shared" ca="1" si="14"/>
        <v>#NAME?</v>
      </c>
      <c r="J119" s="167" t="e">
        <f t="shared" ca="1" si="15"/>
        <v>#NAME?</v>
      </c>
      <c r="K119" s="93">
        <v>43</v>
      </c>
      <c r="L119" s="180">
        <v>2.2026144951191026E-2</v>
      </c>
      <c r="M119" s="184">
        <v>2.3085931087065161E-2</v>
      </c>
      <c r="N119" s="184">
        <v>2.3684843619230612E-2</v>
      </c>
      <c r="O119" s="182">
        <v>2.434454486572531E-2</v>
      </c>
      <c r="P119" s="98"/>
      <c r="Q119" s="94" t="e">
        <f t="shared" ca="1" si="17"/>
        <v>#NAME?</v>
      </c>
      <c r="R119" s="94" t="e">
        <f t="shared" ca="1" si="19"/>
        <v>#NAME?</v>
      </c>
      <c r="S119" s="94" t="e">
        <f t="shared" ca="1" si="18"/>
        <v>#NAME?</v>
      </c>
    </row>
    <row r="120" spans="1:19" hidden="1" outlineLevel="1" x14ac:dyDescent="0.2">
      <c r="A120" s="70" t="str">
        <f>Indexes!A120</f>
        <v>44Y</v>
      </c>
      <c r="B120" s="71" t="e">
        <f ca="1">_xll.qlIndexFixing(Indexes!B120,FixingDate,TRUE,InterestRatesTrigger)</f>
        <v>#NAME?</v>
      </c>
      <c r="C120" s="71" t="e">
        <f ca="1">_xll.qlIndexFixing(Indexes!C120,FixingDate,TRUE,InterestRatesTrigger)</f>
        <v>#NAME?</v>
      </c>
      <c r="D120" s="72" t="e">
        <f ca="1">_xll.qlIndexFixing(Indexes!D120,FixingDate,TRUE,InterestRatesTrigger)</f>
        <v>#NAME?</v>
      </c>
      <c r="E120" s="73" t="e">
        <f ca="1">_xll.qlIndexFixing(Indexes!E120,FixingDate,TRUE,InterestRatesTrigger)</f>
        <v>#NAME?</v>
      </c>
      <c r="G120" s="165" t="e">
        <f t="shared" ca="1" si="12"/>
        <v>#NAME?</v>
      </c>
      <c r="H120" s="166" t="e">
        <f t="shared" ca="1" si="13"/>
        <v>#NAME?</v>
      </c>
      <c r="I120" s="166" t="e">
        <f t="shared" ca="1" si="14"/>
        <v>#NAME?</v>
      </c>
      <c r="J120" s="167" t="e">
        <f t="shared" ca="1" si="15"/>
        <v>#NAME?</v>
      </c>
      <c r="K120" s="93">
        <v>44</v>
      </c>
      <c r="L120" s="180">
        <v>2.210410546121936E-2</v>
      </c>
      <c r="M120" s="184">
        <v>2.3170326382932982E-2</v>
      </c>
      <c r="N120" s="184">
        <v>2.3762843505294309E-2</v>
      </c>
      <c r="O120" s="182">
        <v>2.442256180511123E-2</v>
      </c>
      <c r="P120" s="98"/>
      <c r="Q120" s="94" t="e">
        <f t="shared" ca="1" si="17"/>
        <v>#NAME?</v>
      </c>
      <c r="R120" s="94" t="e">
        <f t="shared" ca="1" si="19"/>
        <v>#NAME?</v>
      </c>
      <c r="S120" s="94" t="e">
        <f t="shared" ca="1" si="18"/>
        <v>#NAME?</v>
      </c>
    </row>
    <row r="121" spans="1:19" hidden="1" outlineLevel="1" x14ac:dyDescent="0.2">
      <c r="A121" s="70" t="str">
        <f>Indexes!A121</f>
        <v>45Y</v>
      </c>
      <c r="B121" s="71" t="e">
        <f ca="1">_xll.qlIndexFixing(Indexes!B121,FixingDate,TRUE,InterestRatesTrigger)</f>
        <v>#NAME?</v>
      </c>
      <c r="C121" s="71" t="e">
        <f ca="1">_xll.qlIndexFixing(Indexes!C121,FixingDate,TRUE,InterestRatesTrigger)</f>
        <v>#NAME?</v>
      </c>
      <c r="D121" s="72" t="e">
        <f ca="1">_xll.qlIndexFixing(Indexes!D121,FixingDate,TRUE,InterestRatesTrigger)</f>
        <v>#NAME?</v>
      </c>
      <c r="E121" s="73" t="e">
        <f ca="1">_xll.qlIndexFixing(Indexes!E121,FixingDate,TRUE,InterestRatesTrigger)</f>
        <v>#NAME?</v>
      </c>
      <c r="G121" s="165" t="e">
        <f t="shared" ca="1" si="12"/>
        <v>#NAME?</v>
      </c>
      <c r="H121" s="166" t="e">
        <f t="shared" ca="1" si="13"/>
        <v>#NAME?</v>
      </c>
      <c r="I121" s="166" t="e">
        <f t="shared" ca="1" si="14"/>
        <v>#NAME?</v>
      </c>
      <c r="J121" s="167" t="e">
        <f t="shared" ca="1" si="15"/>
        <v>#NAME?</v>
      </c>
      <c r="K121" s="93">
        <v>45</v>
      </c>
      <c r="L121" s="180">
        <v>2.2176390123447152E-2</v>
      </c>
      <c r="M121" s="184">
        <v>2.3248838318864148E-2</v>
      </c>
      <c r="N121" s="184">
        <v>2.3835231766310912E-2</v>
      </c>
      <c r="O121" s="182">
        <v>2.4494971167583358E-2</v>
      </c>
      <c r="P121" s="98"/>
      <c r="Q121" s="94" t="e">
        <f t="shared" ca="1" si="17"/>
        <v>#NAME?</v>
      </c>
      <c r="R121" s="94" t="e">
        <f t="shared" ca="1" si="19"/>
        <v>#NAME?</v>
      </c>
      <c r="S121" s="94" t="e">
        <f t="shared" ca="1" si="18"/>
        <v>#NAME?</v>
      </c>
    </row>
    <row r="122" spans="1:19" hidden="1" outlineLevel="1" x14ac:dyDescent="0.2">
      <c r="A122" s="70" t="str">
        <f>Indexes!A122</f>
        <v>46Y</v>
      </c>
      <c r="B122" s="71" t="e">
        <f ca="1">_xll.qlIndexFixing(Indexes!B122,FixingDate,TRUE,InterestRatesTrigger)</f>
        <v>#NAME?</v>
      </c>
      <c r="C122" s="71" t="e">
        <f ca="1">_xll.qlIndexFixing(Indexes!C122,FixingDate,TRUE,InterestRatesTrigger)</f>
        <v>#NAME?</v>
      </c>
      <c r="D122" s="72" t="e">
        <f ca="1">_xll.qlIndexFixing(Indexes!D122,FixingDate,TRUE,InterestRatesTrigger)</f>
        <v>#NAME?</v>
      </c>
      <c r="E122" s="73" t="e">
        <f ca="1">_xll.qlIndexFixing(Indexes!E122,FixingDate,TRUE,InterestRatesTrigger)</f>
        <v>#NAME?</v>
      </c>
      <c r="G122" s="165" t="e">
        <f t="shared" ca="1" si="12"/>
        <v>#NAME?</v>
      </c>
      <c r="H122" s="166" t="e">
        <f t="shared" ca="1" si="13"/>
        <v>#NAME?</v>
      </c>
      <c r="I122" s="166" t="e">
        <f t="shared" ca="1" si="14"/>
        <v>#NAME?</v>
      </c>
      <c r="J122" s="167" t="e">
        <f t="shared" ca="1" si="15"/>
        <v>#NAME?</v>
      </c>
      <c r="K122" s="93">
        <v>46</v>
      </c>
      <c r="L122" s="180">
        <v>2.22442579259131E-2</v>
      </c>
      <c r="M122" s="184">
        <v>2.3322728985499613E-2</v>
      </c>
      <c r="N122" s="184">
        <v>2.3903287150983766E-2</v>
      </c>
      <c r="O122" s="182">
        <v>2.4563066709927611E-2</v>
      </c>
      <c r="P122" s="98"/>
      <c r="Q122" s="94" t="e">
        <f t="shared" ca="1" si="17"/>
        <v>#NAME?</v>
      </c>
      <c r="R122" s="94" t="e">
        <f t="shared" ca="1" si="19"/>
        <v>#NAME?</v>
      </c>
      <c r="S122" s="94" t="e">
        <f t="shared" ca="1" si="18"/>
        <v>#NAME?</v>
      </c>
    </row>
    <row r="123" spans="1:19" hidden="1" outlineLevel="1" x14ac:dyDescent="0.2">
      <c r="A123" s="70" t="str">
        <f>Indexes!A123</f>
        <v>47Y</v>
      </c>
      <c r="B123" s="71" t="e">
        <f ca="1">_xll.qlIndexFixing(Indexes!B123,FixingDate,TRUE,InterestRatesTrigger)</f>
        <v>#NAME?</v>
      </c>
      <c r="C123" s="71" t="e">
        <f ca="1">_xll.qlIndexFixing(Indexes!C123,FixingDate,TRUE,InterestRatesTrigger)</f>
        <v>#NAME?</v>
      </c>
      <c r="D123" s="72" t="e">
        <f ca="1">_xll.qlIndexFixing(Indexes!D123,FixingDate,TRUE,InterestRatesTrigger)</f>
        <v>#NAME?</v>
      </c>
      <c r="E123" s="73" t="e">
        <f ca="1">_xll.qlIndexFixing(Indexes!E123,FixingDate,TRUE,InterestRatesTrigger)</f>
        <v>#NAME?</v>
      </c>
      <c r="G123" s="165" t="e">
        <f t="shared" ca="1" si="12"/>
        <v>#NAME?</v>
      </c>
      <c r="H123" s="166" t="e">
        <f t="shared" ca="1" si="13"/>
        <v>#NAME?</v>
      </c>
      <c r="I123" s="166" t="e">
        <f t="shared" ca="1" si="14"/>
        <v>#NAME?</v>
      </c>
      <c r="J123" s="167" t="e">
        <f t="shared" ca="1" si="15"/>
        <v>#NAME?</v>
      </c>
      <c r="K123" s="93">
        <v>47</v>
      </c>
      <c r="L123" s="180">
        <v>2.2308115416271059E-2</v>
      </c>
      <c r="M123" s="184">
        <v>2.3392374070952644E-2</v>
      </c>
      <c r="N123" s="184">
        <v>2.3967379997558227E-2</v>
      </c>
      <c r="O123" s="182">
        <v>2.4627210491850651E-2</v>
      </c>
      <c r="P123" s="98"/>
      <c r="Q123" s="94" t="e">
        <f t="shared" ca="1" si="17"/>
        <v>#NAME?</v>
      </c>
      <c r="R123" s="94" t="e">
        <f t="shared" ca="1" si="19"/>
        <v>#NAME?</v>
      </c>
      <c r="S123" s="94" t="e">
        <f t="shared" ca="1" si="18"/>
        <v>#NAME?</v>
      </c>
    </row>
    <row r="124" spans="1:19" hidden="1" outlineLevel="1" x14ac:dyDescent="0.2">
      <c r="A124" s="70" t="str">
        <f>Indexes!A124</f>
        <v>48Y</v>
      </c>
      <c r="B124" s="71" t="e">
        <f ca="1">_xll.qlIndexFixing(Indexes!B124,FixingDate,TRUE,InterestRatesTrigger)</f>
        <v>#NAME?</v>
      </c>
      <c r="C124" s="71" t="e">
        <f ca="1">_xll.qlIndexFixing(Indexes!C124,FixingDate,TRUE,InterestRatesTrigger)</f>
        <v>#NAME?</v>
      </c>
      <c r="D124" s="72" t="e">
        <f ca="1">_xll.qlIndexFixing(Indexes!D124,FixingDate,TRUE,InterestRatesTrigger)</f>
        <v>#NAME?</v>
      </c>
      <c r="E124" s="73" t="e">
        <f ca="1">_xll.qlIndexFixing(Indexes!E124,FixingDate,TRUE,InterestRatesTrigger)</f>
        <v>#NAME?</v>
      </c>
      <c r="G124" s="165" t="e">
        <f t="shared" ca="1" si="12"/>
        <v>#NAME?</v>
      </c>
      <c r="H124" s="166" t="e">
        <f t="shared" ca="1" si="13"/>
        <v>#NAME?</v>
      </c>
      <c r="I124" s="166" t="e">
        <f t="shared" ca="1" si="14"/>
        <v>#NAME?</v>
      </c>
      <c r="J124" s="167" t="e">
        <f t="shared" ca="1" si="15"/>
        <v>#NAME?</v>
      </c>
      <c r="K124" s="93">
        <v>48</v>
      </c>
      <c r="L124" s="180">
        <v>2.2369356268332429E-2</v>
      </c>
      <c r="M124" s="184">
        <v>2.3459204596726405E-2</v>
      </c>
      <c r="N124" s="184">
        <v>2.4028927188922175E-2</v>
      </c>
      <c r="O124" s="182">
        <v>2.4688836381688062E-2</v>
      </c>
      <c r="P124" s="98"/>
      <c r="Q124" s="94" t="e">
        <f t="shared" ca="1" si="17"/>
        <v>#NAME?</v>
      </c>
      <c r="R124" s="94" t="e">
        <f t="shared" ca="1" si="19"/>
        <v>#NAME?</v>
      </c>
      <c r="S124" s="94" t="e">
        <f t="shared" ca="1" si="18"/>
        <v>#NAME?</v>
      </c>
    </row>
    <row r="125" spans="1:19" hidden="1" outlineLevel="1" x14ac:dyDescent="0.2">
      <c r="A125" s="70" t="str">
        <f>Indexes!A125</f>
        <v>49Y</v>
      </c>
      <c r="B125" s="71" t="e">
        <f ca="1">_xll.qlIndexFixing(Indexes!B125,FixingDate,TRUE,InterestRatesTrigger)</f>
        <v>#NAME?</v>
      </c>
      <c r="C125" s="71" t="e">
        <f ca="1">_xll.qlIndexFixing(Indexes!C125,FixingDate,TRUE,InterestRatesTrigger)</f>
        <v>#NAME?</v>
      </c>
      <c r="D125" s="72" t="e">
        <f ca="1">_xll.qlIndexFixing(Indexes!D125,FixingDate,TRUE,InterestRatesTrigger)</f>
        <v>#NAME?</v>
      </c>
      <c r="E125" s="73" t="e">
        <f ca="1">_xll.qlIndexFixing(Indexes!E125,FixingDate,TRUE,InterestRatesTrigger)</f>
        <v>#NAME?</v>
      </c>
      <c r="G125" s="165" t="e">
        <f t="shared" ca="1" si="12"/>
        <v>#NAME?</v>
      </c>
      <c r="H125" s="166" t="e">
        <f t="shared" ca="1" si="13"/>
        <v>#NAME?</v>
      </c>
      <c r="I125" s="166" t="e">
        <f t="shared" ca="1" si="14"/>
        <v>#NAME?</v>
      </c>
      <c r="J125" s="167" t="e">
        <f t="shared" ca="1" si="15"/>
        <v>#NAME?</v>
      </c>
      <c r="K125" s="93">
        <v>49</v>
      </c>
      <c r="L125" s="180">
        <v>2.2426096633229364E-2</v>
      </c>
      <c r="M125" s="184">
        <v>2.3521166914184981E-2</v>
      </c>
      <c r="N125" s="184">
        <v>2.4085901314438132E-2</v>
      </c>
      <c r="O125" s="182">
        <v>2.4745859590761157E-2</v>
      </c>
      <c r="P125" s="98"/>
      <c r="Q125" s="94" t="e">
        <f t="shared" ca="1" si="17"/>
        <v>#NAME?</v>
      </c>
      <c r="R125" s="94" t="e">
        <f t="shared" ca="1" si="19"/>
        <v>#NAME?</v>
      </c>
      <c r="S125" s="94" t="e">
        <f t="shared" ca="1" si="18"/>
        <v>#NAME?</v>
      </c>
    </row>
    <row r="126" spans="1:19" collapsed="1" x14ac:dyDescent="0.2">
      <c r="A126" s="70" t="str">
        <f>Indexes!A126</f>
        <v>50Y</v>
      </c>
      <c r="B126" s="71" t="e">
        <f ca="1">_xll.qlIndexFixing(Indexes!B126,FixingDate,TRUE,InterestRatesTrigger)</f>
        <v>#NAME?</v>
      </c>
      <c r="C126" s="71" t="e">
        <f ca="1">_xll.qlIndexFixing(Indexes!C126,FixingDate,TRUE,InterestRatesTrigger)</f>
        <v>#NAME?</v>
      </c>
      <c r="D126" s="72" t="e">
        <f ca="1">_xll.qlIndexFixing(Indexes!D126,FixingDate,TRUE,InterestRatesTrigger)</f>
        <v>#NAME?</v>
      </c>
      <c r="E126" s="73" t="e">
        <f ca="1">_xll.qlIndexFixing(Indexes!E126,FixingDate,TRUE,InterestRatesTrigger)</f>
        <v>#NAME?</v>
      </c>
      <c r="G126" s="165" t="e">
        <f t="shared" ca="1" si="12"/>
        <v>#NAME?</v>
      </c>
      <c r="H126" s="166" t="e">
        <f t="shared" ca="1" si="13"/>
        <v>#NAME?</v>
      </c>
      <c r="I126" s="166" t="e">
        <f t="shared" ca="1" si="14"/>
        <v>#NAME?</v>
      </c>
      <c r="J126" s="167" t="e">
        <f t="shared" ca="1" si="15"/>
        <v>#NAME?</v>
      </c>
      <c r="K126" s="93">
        <v>50</v>
      </c>
      <c r="L126" s="180">
        <v>2.2479999999999997E-2</v>
      </c>
      <c r="M126" s="184">
        <v>2.3580000000009455E-2</v>
      </c>
      <c r="N126" s="184">
        <v>2.4140000000001032E-2</v>
      </c>
      <c r="O126" s="182">
        <v>2.4800000000000027E-2</v>
      </c>
      <c r="P126" s="98"/>
      <c r="Q126" s="94" t="e">
        <f t="shared" ca="1" si="17"/>
        <v>#NAME?</v>
      </c>
      <c r="R126" s="94" t="e">
        <f t="shared" ca="1" si="19"/>
        <v>#NAME?</v>
      </c>
      <c r="S126" s="94" t="e">
        <f t="shared" ca="1" si="18"/>
        <v>#NAME?</v>
      </c>
    </row>
    <row r="127" spans="1:19" hidden="1" outlineLevel="1" x14ac:dyDescent="0.2">
      <c r="A127" s="70" t="str">
        <f>Indexes!A127</f>
        <v>51Y</v>
      </c>
      <c r="B127" s="71" t="e">
        <f ca="1">_xll.qlIndexFixing(Indexes!B127,FixingDate,TRUE,InterestRatesTrigger)</f>
        <v>#NAME?</v>
      </c>
      <c r="C127" s="71" t="e">
        <f ca="1">_xll.qlIndexFixing(Indexes!C127,FixingDate,TRUE,InterestRatesTrigger)</f>
        <v>#NAME?</v>
      </c>
      <c r="D127" s="72" t="e">
        <f ca="1">_xll.qlIndexFixing(Indexes!D127,FixingDate,TRUE,InterestRatesTrigger)</f>
        <v>#NAME?</v>
      </c>
      <c r="E127" s="73" t="e">
        <f ca="1">_xll.qlIndexFixing(Indexes!E127,FixingDate,TRUE,InterestRatesTrigger)</f>
        <v>#NAME?</v>
      </c>
      <c r="G127" s="165" t="e">
        <f t="shared" ca="1" si="12"/>
        <v>#NAME?</v>
      </c>
      <c r="H127" s="166" t="e">
        <f t="shared" ca="1" si="13"/>
        <v>#NAME?</v>
      </c>
      <c r="I127" s="166" t="e">
        <f t="shared" ca="1" si="14"/>
        <v>#NAME?</v>
      </c>
      <c r="J127" s="167" t="e">
        <f t="shared" ca="1" si="15"/>
        <v>#NAME?</v>
      </c>
      <c r="K127" s="93">
        <v>51</v>
      </c>
      <c r="L127" s="180">
        <v>2.2531178174272196E-2</v>
      </c>
      <c r="M127" s="184">
        <v>2.363579061194495E-2</v>
      </c>
      <c r="N127" s="184">
        <v>2.4191315423349756E-2</v>
      </c>
      <c r="O127" s="182">
        <v>2.4851343965877605E-2</v>
      </c>
      <c r="P127" s="98"/>
      <c r="Q127" s="94" t="e">
        <f t="shared" ca="1" si="17"/>
        <v>#NAME?</v>
      </c>
      <c r="R127" s="94" t="e">
        <f t="shared" ca="1" si="19"/>
        <v>#NAME?</v>
      </c>
      <c r="S127" s="94" t="e">
        <f t="shared" ca="1" si="18"/>
        <v>#NAME?</v>
      </c>
    </row>
    <row r="128" spans="1:19" hidden="1" outlineLevel="1" x14ac:dyDescent="0.2">
      <c r="A128" s="70" t="str">
        <f>Indexes!A128</f>
        <v>52Y</v>
      </c>
      <c r="B128" s="71" t="e">
        <f ca="1">_xll.qlIndexFixing(Indexes!B128,FixingDate,TRUE,InterestRatesTrigger)</f>
        <v>#NAME?</v>
      </c>
      <c r="C128" s="71" t="e">
        <f ca="1">_xll.qlIndexFixing(Indexes!C128,FixingDate,TRUE,InterestRatesTrigger)</f>
        <v>#NAME?</v>
      </c>
      <c r="D128" s="72" t="e">
        <f ca="1">_xll.qlIndexFixing(Indexes!D128,FixingDate,TRUE,InterestRatesTrigger)</f>
        <v>#NAME?</v>
      </c>
      <c r="E128" s="73" t="e">
        <f ca="1">_xll.qlIndexFixing(Indexes!E128,FixingDate,TRUE,InterestRatesTrigger)</f>
        <v>#NAME?</v>
      </c>
      <c r="G128" s="165" t="e">
        <f t="shared" ca="1" si="12"/>
        <v>#NAME?</v>
      </c>
      <c r="H128" s="166" t="e">
        <f t="shared" ca="1" si="13"/>
        <v>#NAME?</v>
      </c>
      <c r="I128" s="166" t="e">
        <f t="shared" ca="1" si="14"/>
        <v>#NAME?</v>
      </c>
      <c r="J128" s="167" t="e">
        <f t="shared" ca="1" si="15"/>
        <v>#NAME?</v>
      </c>
      <c r="K128" s="93">
        <v>52</v>
      </c>
      <c r="L128" s="180">
        <v>2.2580594691983761E-2</v>
      </c>
      <c r="M128" s="184">
        <v>2.3689567765241129E-2</v>
      </c>
      <c r="N128" s="184">
        <v>2.4240862336963764E-2</v>
      </c>
      <c r="O128" s="182">
        <v>2.4900926905275168E-2</v>
      </c>
      <c r="P128" s="98"/>
      <c r="Q128" s="94" t="e">
        <f t="shared" ca="1" si="17"/>
        <v>#NAME?</v>
      </c>
      <c r="R128" s="94" t="e">
        <f t="shared" ca="1" si="19"/>
        <v>#NAME?</v>
      </c>
      <c r="S128" s="94" t="e">
        <f t="shared" ca="1" si="18"/>
        <v>#NAME?</v>
      </c>
    </row>
    <row r="129" spans="1:19" hidden="1" outlineLevel="1" x14ac:dyDescent="0.2">
      <c r="A129" s="70" t="str">
        <f>Indexes!A129</f>
        <v>53Y</v>
      </c>
      <c r="B129" s="71" t="e">
        <f ca="1">_xll.qlIndexFixing(Indexes!B129,FixingDate,TRUE,InterestRatesTrigger)</f>
        <v>#NAME?</v>
      </c>
      <c r="C129" s="71" t="e">
        <f ca="1">_xll.qlIndexFixing(Indexes!C129,FixingDate,TRUE,InterestRatesTrigger)</f>
        <v>#NAME?</v>
      </c>
      <c r="D129" s="72" t="e">
        <f ca="1">_xll.qlIndexFixing(Indexes!D129,FixingDate,TRUE,InterestRatesTrigger)</f>
        <v>#NAME?</v>
      </c>
      <c r="E129" s="73" t="e">
        <f ca="1">_xll.qlIndexFixing(Indexes!E129,FixingDate,TRUE,InterestRatesTrigger)</f>
        <v>#NAME?</v>
      </c>
      <c r="G129" s="165" t="e">
        <f t="shared" ca="1" si="12"/>
        <v>#NAME?</v>
      </c>
      <c r="H129" s="166" t="e">
        <f t="shared" ca="1" si="13"/>
        <v>#NAME?</v>
      </c>
      <c r="I129" s="166" t="e">
        <f t="shared" ca="1" si="14"/>
        <v>#NAME?</v>
      </c>
      <c r="J129" s="167" t="e">
        <f t="shared" ca="1" si="15"/>
        <v>#NAME?</v>
      </c>
      <c r="K129" s="93">
        <v>53</v>
      </c>
      <c r="L129" s="180">
        <v>2.2627165227321316E-2</v>
      </c>
      <c r="M129" s="184">
        <v>2.3740212714924769E-2</v>
      </c>
      <c r="N129" s="184">
        <v>2.4287473008831904E-2</v>
      </c>
      <c r="O129" s="182">
        <v>2.4947546356819991E-2</v>
      </c>
      <c r="P129" s="98"/>
      <c r="Q129" s="94" t="e">
        <f t="shared" ca="1" si="17"/>
        <v>#NAME?</v>
      </c>
      <c r="R129" s="94" t="e">
        <f t="shared" ca="1" si="19"/>
        <v>#NAME?</v>
      </c>
      <c r="S129" s="94" t="e">
        <f t="shared" ca="1" si="18"/>
        <v>#NAME?</v>
      </c>
    </row>
    <row r="130" spans="1:19" hidden="1" outlineLevel="1" x14ac:dyDescent="0.2">
      <c r="A130" s="70" t="str">
        <f>Indexes!A130</f>
        <v>54Y</v>
      </c>
      <c r="B130" s="71" t="e">
        <f ca="1">_xll.qlIndexFixing(Indexes!B130,FixingDate,TRUE,InterestRatesTrigger)</f>
        <v>#NAME?</v>
      </c>
      <c r="C130" s="71" t="e">
        <f ca="1">_xll.qlIndexFixing(Indexes!C130,FixingDate,TRUE,InterestRatesTrigger)</f>
        <v>#NAME?</v>
      </c>
      <c r="D130" s="72" t="e">
        <f ca="1">_xll.qlIndexFixing(Indexes!D130,FixingDate,TRUE,InterestRatesTrigger)</f>
        <v>#NAME?</v>
      </c>
      <c r="E130" s="73" t="e">
        <f ca="1">_xll.qlIndexFixing(Indexes!E130,FixingDate,TRUE,InterestRatesTrigger)</f>
        <v>#NAME?</v>
      </c>
      <c r="G130" s="165" t="e">
        <f t="shared" ca="1" si="12"/>
        <v>#NAME?</v>
      </c>
      <c r="H130" s="166" t="e">
        <f t="shared" ca="1" si="13"/>
        <v>#NAME?</v>
      </c>
      <c r="I130" s="166" t="e">
        <f t="shared" ca="1" si="14"/>
        <v>#NAME?</v>
      </c>
      <c r="J130" s="167" t="e">
        <f t="shared" ca="1" si="15"/>
        <v>#NAME?</v>
      </c>
      <c r="K130" s="93">
        <v>54</v>
      </c>
      <c r="L130" s="180">
        <v>2.267120503688078E-2</v>
      </c>
      <c r="M130" s="184">
        <v>2.3788054427181481E-2</v>
      </c>
      <c r="N130" s="184">
        <v>2.4331513644107277E-2</v>
      </c>
      <c r="O130" s="182">
        <v>2.4991583498066652E-2</v>
      </c>
      <c r="P130" s="98"/>
      <c r="Q130" s="94" t="e">
        <f t="shared" ca="1" si="17"/>
        <v>#NAME?</v>
      </c>
      <c r="R130" s="94" t="e">
        <f t="shared" ca="1" si="19"/>
        <v>#NAME?</v>
      </c>
      <c r="S130" s="94" t="e">
        <f t="shared" ca="1" si="18"/>
        <v>#NAME?</v>
      </c>
    </row>
    <row r="131" spans="1:19" hidden="1" outlineLevel="1" x14ac:dyDescent="0.2">
      <c r="A131" s="70" t="str">
        <f>Indexes!A131</f>
        <v>55Y</v>
      </c>
      <c r="B131" s="71" t="e">
        <f ca="1">_xll.qlIndexFixing(Indexes!B131,FixingDate,TRUE,InterestRatesTrigger)</f>
        <v>#NAME?</v>
      </c>
      <c r="C131" s="71" t="e">
        <f ca="1">_xll.qlIndexFixing(Indexes!C131,FixingDate,TRUE,InterestRatesTrigger)</f>
        <v>#NAME?</v>
      </c>
      <c r="D131" s="72" t="e">
        <f ca="1">_xll.qlIndexFixing(Indexes!D131,FixingDate,TRUE,InterestRatesTrigger)</f>
        <v>#NAME?</v>
      </c>
      <c r="E131" s="73" t="e">
        <f ca="1">_xll.qlIndexFixing(Indexes!E131,FixingDate,TRUE,InterestRatesTrigger)</f>
        <v>#NAME?</v>
      </c>
      <c r="G131" s="165" t="e">
        <f t="shared" ca="1" si="12"/>
        <v>#NAME?</v>
      </c>
      <c r="H131" s="166" t="e">
        <f t="shared" ca="1" si="13"/>
        <v>#NAME?</v>
      </c>
      <c r="I131" s="166" t="e">
        <f t="shared" ca="1" si="14"/>
        <v>#NAME?</v>
      </c>
      <c r="J131" s="167" t="e">
        <f t="shared" ca="1" si="15"/>
        <v>#NAME?</v>
      </c>
      <c r="K131" s="93">
        <v>55</v>
      </c>
      <c r="L131" s="180">
        <v>2.2713256031125919E-2</v>
      </c>
      <c r="M131" s="184">
        <v>2.3833694094957322E-2</v>
      </c>
      <c r="N131" s="184">
        <v>2.4373536645655777E-2</v>
      </c>
      <c r="O131" s="182">
        <v>2.5033596595221481E-2</v>
      </c>
      <c r="P131" s="98"/>
      <c r="Q131" s="94" t="e">
        <f t="shared" ca="1" si="17"/>
        <v>#NAME?</v>
      </c>
      <c r="R131" s="94" t="e">
        <f t="shared" ca="1" si="19"/>
        <v>#NAME?</v>
      </c>
      <c r="S131" s="94" t="e">
        <f t="shared" ca="1" si="18"/>
        <v>#NAME?</v>
      </c>
    </row>
    <row r="132" spans="1:19" hidden="1" outlineLevel="1" x14ac:dyDescent="0.2">
      <c r="A132" s="70" t="str">
        <f>Indexes!A132</f>
        <v>56Y</v>
      </c>
      <c r="B132" s="71" t="e">
        <f ca="1">_xll.qlIndexFixing(Indexes!B132,FixingDate,TRUE,InterestRatesTrigger)</f>
        <v>#NAME?</v>
      </c>
      <c r="C132" s="71" t="e">
        <f ca="1">_xll.qlIndexFixing(Indexes!C132,FixingDate,TRUE,InterestRatesTrigger)</f>
        <v>#NAME?</v>
      </c>
      <c r="D132" s="72" t="e">
        <f ca="1">_xll.qlIndexFixing(Indexes!D132,FixingDate,TRUE,InterestRatesTrigger)</f>
        <v>#NAME?</v>
      </c>
      <c r="E132" s="73" t="e">
        <f ca="1">_xll.qlIndexFixing(Indexes!E132,FixingDate,TRUE,InterestRatesTrigger)</f>
        <v>#NAME?</v>
      </c>
      <c r="G132" s="165" t="e">
        <f t="shared" ca="1" si="12"/>
        <v>#NAME?</v>
      </c>
      <c r="H132" s="166" t="e">
        <f t="shared" ca="1" si="13"/>
        <v>#NAME?</v>
      </c>
      <c r="I132" s="166" t="e">
        <f t="shared" ca="1" si="14"/>
        <v>#NAME?</v>
      </c>
      <c r="J132" s="167" t="e">
        <f t="shared" ca="1" si="15"/>
        <v>#NAME?</v>
      </c>
      <c r="K132" s="93">
        <v>56</v>
      </c>
      <c r="L132" s="180">
        <v>2.2754227566048453E-2</v>
      </c>
      <c r="M132" s="184">
        <v>2.3878109302536379E-2</v>
      </c>
      <c r="N132" s="184">
        <v>2.4414499631613226E-2</v>
      </c>
      <c r="O132" s="182">
        <v>2.5074563135603842E-2</v>
      </c>
      <c r="P132" s="98"/>
      <c r="Q132" s="94" t="e">
        <f t="shared" ca="1" si="17"/>
        <v>#NAME?</v>
      </c>
      <c r="R132" s="94" t="e">
        <f t="shared" ca="1" si="19"/>
        <v>#NAME?</v>
      </c>
      <c r="S132" s="94" t="e">
        <f t="shared" ca="1" si="18"/>
        <v>#NAME?</v>
      </c>
    </row>
    <row r="133" spans="1:19" hidden="1" outlineLevel="1" x14ac:dyDescent="0.2">
      <c r="A133" s="70" t="str">
        <f>Indexes!A133</f>
        <v>57Y</v>
      </c>
      <c r="B133" s="71" t="e">
        <f ca="1">_xll.qlIndexFixing(Indexes!B133,FixingDate,TRUE,InterestRatesTrigger)</f>
        <v>#NAME?</v>
      </c>
      <c r="C133" s="71" t="e">
        <f ca="1">_xll.qlIndexFixing(Indexes!C133,FixingDate,TRUE,InterestRatesTrigger)</f>
        <v>#NAME?</v>
      </c>
      <c r="D133" s="72" t="e">
        <f ca="1">_xll.qlIndexFixing(Indexes!D133,FixingDate,TRUE,InterestRatesTrigger)</f>
        <v>#NAME?</v>
      </c>
      <c r="E133" s="73" t="e">
        <f ca="1">_xll.qlIndexFixing(Indexes!E133,FixingDate,TRUE,InterestRatesTrigger)</f>
        <v>#NAME?</v>
      </c>
      <c r="G133" s="165" t="e">
        <f t="shared" ca="1" si="12"/>
        <v>#NAME?</v>
      </c>
      <c r="H133" s="166" t="e">
        <f t="shared" ca="1" si="13"/>
        <v>#NAME?</v>
      </c>
      <c r="I133" s="166" t="e">
        <f t="shared" ca="1" si="14"/>
        <v>#NAME?</v>
      </c>
      <c r="J133" s="167" t="e">
        <f t="shared" ca="1" si="15"/>
        <v>#NAME?</v>
      </c>
      <c r="K133" s="93">
        <v>57</v>
      </c>
      <c r="L133" s="180">
        <v>2.2792810257250735E-2</v>
      </c>
      <c r="M133" s="184">
        <v>2.3919926432543231E-2</v>
      </c>
      <c r="N133" s="184">
        <v>2.445301618750529E-2</v>
      </c>
      <c r="O133" s="182">
        <v>2.5113062340021419E-2</v>
      </c>
      <c r="P133" s="98"/>
      <c r="Q133" s="94" t="e">
        <f t="shared" ca="1" si="17"/>
        <v>#NAME?</v>
      </c>
      <c r="R133" s="94" t="e">
        <f t="shared" ca="1" si="19"/>
        <v>#NAME?</v>
      </c>
      <c r="S133" s="94" t="e">
        <f t="shared" ca="1" si="18"/>
        <v>#NAME?</v>
      </c>
    </row>
    <row r="134" spans="1:19" hidden="1" outlineLevel="1" x14ac:dyDescent="0.2">
      <c r="A134" s="70" t="str">
        <f>Indexes!A134</f>
        <v>58Y</v>
      </c>
      <c r="B134" s="71" t="e">
        <f ca="1">_xll.qlIndexFixing(Indexes!B134,FixingDate,TRUE,InterestRatesTrigger)</f>
        <v>#NAME?</v>
      </c>
      <c r="C134" s="71" t="e">
        <f ca="1">_xll.qlIndexFixing(Indexes!C134,FixingDate,TRUE,InterestRatesTrigger)</f>
        <v>#NAME?</v>
      </c>
      <c r="D134" s="72" t="e">
        <f ca="1">_xll.qlIndexFixing(Indexes!D134,FixingDate,TRUE,InterestRatesTrigger)</f>
        <v>#NAME?</v>
      </c>
      <c r="E134" s="73" t="e">
        <f ca="1">_xll.qlIndexFixing(Indexes!E134,FixingDate,TRUE,InterestRatesTrigger)</f>
        <v>#NAME?</v>
      </c>
      <c r="G134" s="165" t="e">
        <f t="shared" ca="1" si="12"/>
        <v>#NAME?</v>
      </c>
      <c r="H134" s="166" t="e">
        <f t="shared" ref="H134:J136" ca="1" si="20">C134-M134</f>
        <v>#NAME?</v>
      </c>
      <c r="I134" s="166" t="e">
        <f t="shared" ca="1" si="20"/>
        <v>#NAME?</v>
      </c>
      <c r="J134" s="167" t="e">
        <f t="shared" ca="1" si="20"/>
        <v>#NAME?</v>
      </c>
      <c r="K134" s="93">
        <v>58</v>
      </c>
      <c r="L134" s="180">
        <v>2.2829795019150417E-2</v>
      </c>
      <c r="M134" s="184">
        <v>2.3959992570220377E-2</v>
      </c>
      <c r="N134" s="184">
        <v>2.448992431669909E-2</v>
      </c>
      <c r="O134" s="182">
        <v>2.514995082182734E-2</v>
      </c>
      <c r="P134" s="98"/>
      <c r="Q134" s="94" t="e">
        <f t="shared" ca="1" si="17"/>
        <v>#NAME?</v>
      </c>
      <c r="R134" s="94" t="e">
        <f t="shared" ca="1" si="19"/>
        <v>#NAME?</v>
      </c>
      <c r="S134" s="94" t="e">
        <f t="shared" ca="1" si="18"/>
        <v>#NAME?</v>
      </c>
    </row>
    <row r="135" spans="1:19" hidden="1" outlineLevel="1" x14ac:dyDescent="0.2">
      <c r="A135" s="70" t="str">
        <f>Indexes!A135</f>
        <v>59Y</v>
      </c>
      <c r="B135" s="71" t="e">
        <f ca="1">_xll.qlIndexFixing(Indexes!B135,FixingDate,TRUE,InterestRatesTrigger)</f>
        <v>#NAME?</v>
      </c>
      <c r="C135" s="71" t="e">
        <f ca="1">_xll.qlIndexFixing(Indexes!C135,FixingDate,TRUE,InterestRatesTrigger)</f>
        <v>#NAME?</v>
      </c>
      <c r="D135" s="72" t="e">
        <f ca="1">_xll.qlIndexFixing(Indexes!D135,FixingDate,TRUE,InterestRatesTrigger)</f>
        <v>#NAME?</v>
      </c>
      <c r="E135" s="73" t="e">
        <f ca="1">_xll.qlIndexFixing(Indexes!E135,FixingDate,TRUE,InterestRatesTrigger)</f>
        <v>#NAME?</v>
      </c>
      <c r="G135" s="165" t="e">
        <f ca="1">B135-L135</f>
        <v>#NAME?</v>
      </c>
      <c r="H135" s="166" t="e">
        <f t="shared" ca="1" si="20"/>
        <v>#NAME?</v>
      </c>
      <c r="I135" s="166" t="e">
        <f t="shared" ca="1" si="20"/>
        <v>#NAME?</v>
      </c>
      <c r="J135" s="167" t="e">
        <f t="shared" ca="1" si="20"/>
        <v>#NAME?</v>
      </c>
      <c r="K135" s="93">
        <v>59</v>
      </c>
      <c r="L135" s="180">
        <v>2.2865484563855371E-2</v>
      </c>
      <c r="M135" s="184">
        <v>2.3998643791900365E-2</v>
      </c>
      <c r="N135" s="184">
        <v>2.4525532634841488E-2</v>
      </c>
      <c r="O135" s="182">
        <v>2.5185540417938961E-2</v>
      </c>
      <c r="P135" s="98"/>
      <c r="Q135" s="94" t="e">
        <f t="shared" ca="1" si="17"/>
        <v>#NAME?</v>
      </c>
      <c r="R135" s="94" t="e">
        <f t="shared" ca="1" si="19"/>
        <v>#NAME?</v>
      </c>
      <c r="S135" s="94" t="e">
        <f t="shared" ca="1" si="18"/>
        <v>#NAME?</v>
      </c>
    </row>
    <row r="136" spans="1:19" collapsed="1" x14ac:dyDescent="0.2">
      <c r="A136" s="61" t="str">
        <f>Indexes!A136</f>
        <v>60Y</v>
      </c>
      <c r="B136" s="62" t="e">
        <f ca="1">_xll.qlIndexFixing(Indexes!B136,FixingDate,TRUE,InterestRatesTrigger)</f>
        <v>#NAME?</v>
      </c>
      <c r="C136" s="62" t="e">
        <f ca="1">_xll.qlIndexFixing(Indexes!C136,FixingDate,TRUE,InterestRatesTrigger)</f>
        <v>#NAME?</v>
      </c>
      <c r="D136" s="63" t="e">
        <f ca="1">_xll.qlIndexFixing(Indexes!D136,FixingDate,TRUE,InterestRatesTrigger)</f>
        <v>#NAME?</v>
      </c>
      <c r="E136" s="64" t="e">
        <f ca="1">_xll.qlIndexFixing(Indexes!E136,FixingDate,TRUE,InterestRatesTrigger)</f>
        <v>#NAME?</v>
      </c>
      <c r="G136" s="168" t="e">
        <f ca="1">B136-L136</f>
        <v>#NAME?</v>
      </c>
      <c r="H136" s="169" t="e">
        <f t="shared" ca="1" si="20"/>
        <v>#NAME?</v>
      </c>
      <c r="I136" s="169" t="e">
        <f t="shared" ca="1" si="20"/>
        <v>#NAME?</v>
      </c>
      <c r="J136" s="170" t="e">
        <f t="shared" ca="1" si="20"/>
        <v>#NAME?</v>
      </c>
      <c r="K136" s="93">
        <v>60</v>
      </c>
      <c r="L136" s="174">
        <v>2.2900000000035812E-2</v>
      </c>
      <c r="M136" s="185">
        <v>2.4036000000000023E-2</v>
      </c>
      <c r="N136" s="185">
        <v>2.4560000000027504E-2</v>
      </c>
      <c r="O136" s="176">
        <v>2.5220000000043059E-2</v>
      </c>
      <c r="P136" s="98"/>
      <c r="Q136" s="94" t="e">
        <f ca="1">(D136-C136)*10000</f>
        <v>#NAME?</v>
      </c>
      <c r="R136" s="94" t="e">
        <f t="shared" ca="1" si="19"/>
        <v>#NAME?</v>
      </c>
      <c r="S136" s="94" t="e">
        <f ca="1">(E136-D136)*10000</f>
        <v>#NAME?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outlineLevelCol="1" x14ac:dyDescent="0.2"/>
  <cols>
    <col min="1" max="1" width="10" style="3" bestFit="1" customWidth="1"/>
    <col min="2" max="2" width="17.28515625" style="3" bestFit="1" customWidth="1"/>
    <col min="3" max="3" width="17.28515625" style="3" customWidth="1"/>
    <col min="4" max="5" width="17.28515625" style="3" bestFit="1" customWidth="1"/>
    <col min="6" max="6" width="2.28515625" style="3" hidden="1" customWidth="1" outlineLevel="1"/>
    <col min="7" max="7" width="19.28515625" style="3" hidden="1" customWidth="1" outlineLevel="1"/>
    <col min="8" max="8" width="11" style="3" hidden="1" customWidth="1" outlineLevel="1"/>
    <col min="9" max="9" width="9" style="3" hidden="1" customWidth="1" outlineLevel="1"/>
    <col min="10" max="10" width="19.28515625" style="3" hidden="1" customWidth="1" outlineLevel="1"/>
    <col min="11" max="12" width="7.7109375" style="3" hidden="1" customWidth="1" outlineLevel="1"/>
    <col min="13" max="13" width="19.28515625" style="3" hidden="1" customWidth="1" outlineLevel="1"/>
    <col min="14" max="15" width="7.7109375" style="3" hidden="1" customWidth="1" outlineLevel="1"/>
    <col min="16" max="16" width="18.28515625" style="3" hidden="1" customWidth="1" outlineLevel="1"/>
    <col min="17" max="18" width="7.7109375" style="3" hidden="1" customWidth="1" outlineLevel="1"/>
    <col min="19" max="19" width="3.42578125" style="3" customWidth="1" collapsed="1"/>
    <col min="20" max="20" width="4.140625" style="3" hidden="1" customWidth="1" outlineLevel="1"/>
    <col min="21" max="21" width="20.140625" style="3" hidden="1" customWidth="1" outlineLevel="1"/>
    <col min="22" max="23" width="7.85546875" style="3" hidden="1" customWidth="1" outlineLevel="1"/>
    <col min="24" max="24" width="15.140625" style="3" hidden="1" customWidth="1" outlineLevel="1"/>
    <col min="25" max="26" width="7.85546875" style="3" hidden="1" customWidth="1" outlineLevel="1"/>
    <col min="27" max="27" width="15.140625" style="3" hidden="1" customWidth="1" outlineLevel="1"/>
    <col min="28" max="29" width="7.85546875" style="3" hidden="1" customWidth="1" outlineLevel="1"/>
    <col min="30" max="30" width="15.140625" style="3" hidden="1" customWidth="1" outlineLevel="1"/>
    <col min="31" max="32" width="7.85546875" style="3" hidden="1" customWidth="1" outlineLevel="1"/>
    <col min="33" max="33" width="9.140625" style="3" collapsed="1"/>
    <col min="34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121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120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 t="e">
        <f ca="1">IF(Pricing!$B5=0,Pricing!$B5*100+0.000001,Pricing!$B5*100)</f>
        <v>#NAME?</v>
      </c>
      <c r="I5" s="124" t="e">
        <f ca="1">H5</f>
        <v>#NAME?</v>
      </c>
      <c r="J5" s="114" t="str">
        <f>J$4&amp;"_"&amp;$A5&amp;"D"</f>
        <v>EURYC3M_OND</v>
      </c>
      <c r="K5" s="123" t="e">
        <f ca="1">Pricing!$C5*100</f>
        <v>#NAME?</v>
      </c>
      <c r="L5" s="124" t="e">
        <f ca="1">Pricing!$C5*100</f>
        <v>#NAME?</v>
      </c>
      <c r="M5" s="114" t="str">
        <f>M$4&amp;"_"&amp;$A5&amp;"D"</f>
        <v>EURYC6M_OND</v>
      </c>
      <c r="N5" s="123" t="e">
        <f ca="1">Pricing!$D5*100</f>
        <v>#NAME?</v>
      </c>
      <c r="O5" s="124" t="e">
        <f ca="1">Pricing!$D5*100</f>
        <v>#NAME?</v>
      </c>
      <c r="P5" s="114" t="str">
        <f>P$4&amp;"_"&amp;$A5&amp;"D"</f>
        <v>EURYC1Y_OND</v>
      </c>
      <c r="Q5" s="123" t="e">
        <f ca="1">Pricing!$E5*100</f>
        <v>#NAME?</v>
      </c>
      <c r="R5" s="124" t="e">
        <f ca="1">Pricing!$E5*100</f>
        <v>#NAME?</v>
      </c>
      <c r="U5" s="3" t="str">
        <f>_xll.RData(G5:G136,Fields,"RTFEED:"&amp;SourceAlias,,,V5)</f>
        <v>Updated at 12:08:29</v>
      </c>
      <c r="V5" s="123">
        <v>0.10304370300000001</v>
      </c>
      <c r="W5" s="124">
        <v>0.10304370300000001</v>
      </c>
      <c r="X5" s="3" t="str">
        <f>_xll.RData(J5:J136,Fields,"RTFEED:"&amp;SourceAlias,,,Y5)</f>
        <v>Updated at 12:08:29</v>
      </c>
      <c r="Y5" s="123">
        <v>1.261166</v>
      </c>
      <c r="Z5" s="124">
        <v>1.261166</v>
      </c>
      <c r="AA5" s="3" t="str">
        <f>_xll.RData(M5:M136,Fields,"RTFEED:"&amp;SourceAlias,,,AB5)</f>
        <v>Updated at 12:08:29</v>
      </c>
      <c r="AB5" s="123">
        <v>1.8037300000000001</v>
      </c>
      <c r="AC5" s="124">
        <v>1.8037300000000001</v>
      </c>
      <c r="AD5" s="3" t="str">
        <f>_xll.RData(P5:P136,Fields,"RTFEED:"&amp;SourceAlias,,,AE5)</f>
        <v>Updated at 12:08:29</v>
      </c>
      <c r="AE5" s="123">
        <v>1.957449</v>
      </c>
      <c r="AF5" s="124">
        <v>1.957449</v>
      </c>
      <c r="AH5" s="30" t="e">
        <f t="shared" ref="AH5:AH22" ca="1" si="0">(V5-H5+W5-I5)/2</f>
        <v>#NAME?</v>
      </c>
      <c r="AI5" s="217"/>
      <c r="AJ5" s="217"/>
      <c r="AK5" s="30"/>
      <c r="AL5" s="217"/>
      <c r="AM5" s="217"/>
      <c r="AN5" s="30"/>
      <c r="AO5" s="217"/>
      <c r="AP5" s="217"/>
      <c r="AQ5" s="30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 t="e">
        <f ca="1">IF(Pricing!$B6=0,Pricing!$B6*100+0.000001,Pricing!$B6*100)</f>
        <v>#NAME?</v>
      </c>
      <c r="I6" s="124" t="e">
        <f t="shared" ref="I6:I69" ca="1" si="1">H6</f>
        <v>#NAME?</v>
      </c>
      <c r="J6" s="114" t="str">
        <f>J$4&amp;"_"&amp;$A6&amp;"D"</f>
        <v>EURYC3M_TND</v>
      </c>
      <c r="K6" s="123" t="e">
        <f ca="1">Pricing!$C6*100</f>
        <v>#NAME?</v>
      </c>
      <c r="L6" s="124" t="e">
        <f ca="1">Pricing!$C6*100</f>
        <v>#NAME?</v>
      </c>
      <c r="M6" s="114" t="str">
        <f>M$4&amp;"_"&amp;$A6&amp;"D"</f>
        <v>EURYC6M_TND</v>
      </c>
      <c r="N6" s="123" t="e">
        <f ca="1">Pricing!$D6*100</f>
        <v>#NAME?</v>
      </c>
      <c r="O6" s="124" t="e">
        <f ca="1">Pricing!$D6*100</f>
        <v>#NAME?</v>
      </c>
      <c r="P6" s="114" t="str">
        <f>P$4&amp;"_"&amp;$A6&amp;"D"</f>
        <v>EURYC1Y_TND</v>
      </c>
      <c r="Q6" s="123" t="e">
        <f ca="1">Pricing!$E6*100</f>
        <v>#NAME?</v>
      </c>
      <c r="R6" s="124" t="e">
        <f ca="1">Pricing!$E6*100</f>
        <v>#NAME?</v>
      </c>
      <c r="V6" s="123">
        <v>8.9005150000000005E-2</v>
      </c>
      <c r="W6" s="124">
        <v>8.9005150000000005E-2</v>
      </c>
      <c r="Y6" s="123">
        <v>1.261155</v>
      </c>
      <c r="Z6" s="124">
        <v>1.261155</v>
      </c>
      <c r="AB6" s="123">
        <v>1.803688</v>
      </c>
      <c r="AC6" s="124">
        <v>1.803688</v>
      </c>
      <c r="AE6" s="123">
        <v>1.95743</v>
      </c>
      <c r="AF6" s="124">
        <v>1.95743</v>
      </c>
      <c r="AH6" s="30" t="e">
        <f t="shared" ca="1" si="0"/>
        <v>#NAME?</v>
      </c>
      <c r="AI6" s="217"/>
      <c r="AJ6" s="217"/>
      <c r="AK6" s="30"/>
      <c r="AL6" s="217"/>
      <c r="AM6" s="217"/>
      <c r="AN6" s="30"/>
      <c r="AO6" s="217"/>
      <c r="AP6" s="217"/>
      <c r="AQ6" s="30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 t="e">
        <f ca="1">IF(Pricing!$B7=0,Pricing!$B7*100+0.000001,Pricing!$B7*100)</f>
        <v>#NAME?</v>
      </c>
      <c r="I7" s="127" t="e">
        <f t="shared" ca="1" si="1"/>
        <v>#NAME?</v>
      </c>
      <c r="J7" s="4" t="str">
        <f>J$4&amp;"_"&amp;$A7&amp;"D"</f>
        <v>EURYC3M_SND</v>
      </c>
      <c r="K7" s="126" t="e">
        <f ca="1">Pricing!$C7*100</f>
        <v>#NAME?</v>
      </c>
      <c r="L7" s="127" t="e">
        <f ca="1">Pricing!$C7*100</f>
        <v>#NAME?</v>
      </c>
      <c r="M7" s="4" t="str">
        <f>M$4&amp;"_"&amp;$A7&amp;"D"</f>
        <v>EURYC6M_SND</v>
      </c>
      <c r="N7" s="126" t="e">
        <f ca="1">Pricing!$D7*100</f>
        <v>#NAME?</v>
      </c>
      <c r="O7" s="127" t="e">
        <f ca="1">Pricing!$D7*100</f>
        <v>#NAME?</v>
      </c>
      <c r="P7" s="4" t="str">
        <f>P$4&amp;"_"&amp;$A7&amp;"D"</f>
        <v>EURYC1Y_SND</v>
      </c>
      <c r="Q7" s="126" t="e">
        <f ca="1">Pricing!$E7*100</f>
        <v>#NAME?</v>
      </c>
      <c r="R7" s="127" t="e">
        <f ca="1">Pricing!$E7*100</f>
        <v>#NAME?</v>
      </c>
      <c r="V7" s="126">
        <v>7.4200000000000002E-2</v>
      </c>
      <c r="W7" s="127">
        <v>7.4200000000000002E-2</v>
      </c>
      <c r="Y7" s="126">
        <v>1.261153</v>
      </c>
      <c r="Z7" s="127">
        <v>1.261153</v>
      </c>
      <c r="AB7" s="126">
        <v>1.8036619999999999</v>
      </c>
      <c r="AC7" s="127">
        <v>1.8036619999999999</v>
      </c>
      <c r="AE7" s="126">
        <v>1.9574149999999999</v>
      </c>
      <c r="AF7" s="127">
        <v>1.9574149999999999</v>
      </c>
      <c r="AH7" s="30" t="e">
        <f t="shared" ca="1" si="0"/>
        <v>#NAME?</v>
      </c>
      <c r="AI7" s="217"/>
      <c r="AJ7" s="217"/>
      <c r="AK7" s="30"/>
      <c r="AL7" s="217"/>
      <c r="AM7" s="217"/>
      <c r="AN7" s="30"/>
      <c r="AO7" s="217"/>
      <c r="AP7" s="217"/>
      <c r="AQ7" s="30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2">G$4&amp;"_"&amp;$A8&amp;"D"</f>
        <v>EURYC1M_SWD</v>
      </c>
      <c r="H8" s="129" t="e">
        <f ca="1">IF(Pricing!$B8=0,Pricing!$B8*100+0.000001,Pricing!$B8*100)</f>
        <v>#NAME?</v>
      </c>
      <c r="I8" s="130" t="e">
        <f t="shared" ca="1" si="1"/>
        <v>#NAME?</v>
      </c>
      <c r="J8" s="128" t="str">
        <f t="shared" ref="J8:J30" si="3">J$4&amp;"_"&amp;$A8&amp;"D"</f>
        <v>EURYC3M_SWD</v>
      </c>
      <c r="K8" s="129" t="e">
        <f ca="1">Pricing!$C8*100</f>
        <v>#NAME?</v>
      </c>
      <c r="L8" s="130" t="e">
        <f ca="1">Pricing!$C8*100</f>
        <v>#NAME?</v>
      </c>
      <c r="M8" s="128" t="str">
        <f t="shared" ref="M8:M30" si="4">M$4&amp;"_"&amp;$A8&amp;"D"</f>
        <v>EURYC6M_SWD</v>
      </c>
      <c r="N8" s="129" t="e">
        <f ca="1">Pricing!$D8*100</f>
        <v>#NAME?</v>
      </c>
      <c r="O8" s="130" t="e">
        <f ca="1">Pricing!$D8*100</f>
        <v>#NAME?</v>
      </c>
      <c r="P8" s="128" t="str">
        <f t="shared" ref="P8:P22" si="5">P$4&amp;"_"&amp;$A8&amp;"D"</f>
        <v>EURYC1Y_SWD</v>
      </c>
      <c r="Q8" s="129" t="e">
        <f ca="1">Pricing!$E8*100</f>
        <v>#NAME?</v>
      </c>
      <c r="R8" s="130" t="e">
        <f ca="1">Pricing!$E8*100</f>
        <v>#NAME?</v>
      </c>
      <c r="V8" s="129">
        <v>1.2199999999999999E-2</v>
      </c>
      <c r="W8" s="130">
        <v>1.2199999999999999E-2</v>
      </c>
      <c r="Y8" s="129">
        <v>1.2608220000000001</v>
      </c>
      <c r="Z8" s="130">
        <v>1.2608220000000001</v>
      </c>
      <c r="AB8" s="129">
        <v>1.8029299999999999</v>
      </c>
      <c r="AC8" s="130">
        <v>1.8029299999999999</v>
      </c>
      <c r="AE8" s="129">
        <v>1.9571460000000001</v>
      </c>
      <c r="AF8" s="130">
        <v>1.9571460000000001</v>
      </c>
      <c r="AH8" s="30" t="e">
        <f t="shared" ca="1" si="0"/>
        <v>#NAME?</v>
      </c>
      <c r="AI8" s="217"/>
      <c r="AJ8" s="217"/>
      <c r="AK8" s="30"/>
      <c r="AL8" s="217"/>
      <c r="AM8" s="217"/>
      <c r="AN8" s="30"/>
      <c r="AO8" s="217"/>
      <c r="AP8" s="217"/>
      <c r="AQ8" s="30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2"/>
        <v>EURYC1M_2WD</v>
      </c>
      <c r="H9" s="129" t="e">
        <f ca="1">IF(Pricing!$B9=0,Pricing!$B9*100+0.000001,Pricing!$B9*100)</f>
        <v>#NAME?</v>
      </c>
      <c r="I9" s="130" t="e">
        <f t="shared" ca="1" si="1"/>
        <v>#NAME?</v>
      </c>
      <c r="J9" s="128" t="str">
        <f t="shared" si="3"/>
        <v>EURYC3M_2WD</v>
      </c>
      <c r="K9" s="129" t="e">
        <f ca="1">Pricing!$C9*100</f>
        <v>#NAME?</v>
      </c>
      <c r="L9" s="130" t="e">
        <f ca="1">Pricing!$C9*100</f>
        <v>#NAME?</v>
      </c>
      <c r="M9" s="128" t="str">
        <f t="shared" si="4"/>
        <v>EURYC6M_2WD</v>
      </c>
      <c r="N9" s="129" t="e">
        <f ca="1">Pricing!$D9*100</f>
        <v>#NAME?</v>
      </c>
      <c r="O9" s="130" t="e">
        <f ca="1">Pricing!$D9*100</f>
        <v>#NAME?</v>
      </c>
      <c r="P9" s="128" t="str">
        <f t="shared" si="5"/>
        <v>EURYC1Y_2WD</v>
      </c>
      <c r="Q9" s="129" t="e">
        <f ca="1">Pricing!$E9*100</f>
        <v>#NAME?</v>
      </c>
      <c r="R9" s="130" t="e">
        <f ca="1">Pricing!$E9*100</f>
        <v>#NAME?</v>
      </c>
      <c r="V9" s="129">
        <v>5.4400000000000004E-2</v>
      </c>
      <c r="W9" s="130">
        <v>5.4400000000000004E-2</v>
      </c>
      <c r="Y9" s="129">
        <v>1.2566839999999999</v>
      </c>
      <c r="Z9" s="130">
        <v>1.2566839999999999</v>
      </c>
      <c r="AB9" s="129">
        <v>1.7975099999999999</v>
      </c>
      <c r="AC9" s="130">
        <v>1.7975099999999999</v>
      </c>
      <c r="AE9" s="129">
        <v>1.9557449999999998</v>
      </c>
      <c r="AF9" s="130">
        <v>1.9557449999999998</v>
      </c>
      <c r="AH9" s="30" t="e">
        <f t="shared" ca="1" si="0"/>
        <v>#NAME?</v>
      </c>
      <c r="AI9" s="217"/>
      <c r="AJ9" s="217"/>
      <c r="AK9" s="30"/>
      <c r="AL9" s="217"/>
      <c r="AM9" s="217"/>
      <c r="AN9" s="30"/>
      <c r="AO9" s="217"/>
      <c r="AP9" s="217"/>
      <c r="AQ9" s="30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2"/>
        <v>EURYC1M_3WD</v>
      </c>
      <c r="H10" s="132" t="e">
        <f ca="1">IF(Pricing!$B10=0,Pricing!$B10*100+0.000001,Pricing!$B10*100)</f>
        <v>#NAME?</v>
      </c>
      <c r="I10" s="133" t="e">
        <f t="shared" ca="1" si="1"/>
        <v>#NAME?</v>
      </c>
      <c r="J10" s="131" t="str">
        <f t="shared" si="3"/>
        <v>EURYC3M_3WD</v>
      </c>
      <c r="K10" s="132" t="e">
        <f ca="1">Pricing!$C10*100</f>
        <v>#NAME?</v>
      </c>
      <c r="L10" s="133" t="e">
        <f ca="1">Pricing!$C10*100</f>
        <v>#NAME?</v>
      </c>
      <c r="M10" s="131" t="str">
        <f t="shared" si="4"/>
        <v>EURYC6M_3WD</v>
      </c>
      <c r="N10" s="132" t="e">
        <f ca="1">Pricing!$D10*100</f>
        <v>#NAME?</v>
      </c>
      <c r="O10" s="133" t="e">
        <f ca="1">Pricing!$D10*100</f>
        <v>#NAME?</v>
      </c>
      <c r="P10" s="131" t="str">
        <f t="shared" si="5"/>
        <v>EURYC1Y_3WD</v>
      </c>
      <c r="Q10" s="132" t="e">
        <f ca="1">Pricing!$E10*100</f>
        <v>#NAME?</v>
      </c>
      <c r="R10" s="133" t="e">
        <f ca="1">Pricing!$E10*100</f>
        <v>#NAME?</v>
      </c>
      <c r="V10" s="132">
        <v>4.02E-2</v>
      </c>
      <c r="W10" s="133">
        <v>4.02E-2</v>
      </c>
      <c r="Y10" s="132">
        <v>1.244982</v>
      </c>
      <c r="Z10" s="133">
        <v>1.244982</v>
      </c>
      <c r="AB10" s="132">
        <v>1.7845249999999999</v>
      </c>
      <c r="AC10" s="133">
        <v>1.7845249999999999</v>
      </c>
      <c r="AE10" s="132">
        <v>1.95316</v>
      </c>
      <c r="AF10" s="133">
        <v>1.95316</v>
      </c>
      <c r="AH10" s="30" t="e">
        <f t="shared" ca="1" si="0"/>
        <v>#NAME?</v>
      </c>
      <c r="AI10" s="217"/>
      <c r="AJ10" s="217"/>
      <c r="AK10" s="30"/>
      <c r="AL10" s="217"/>
      <c r="AM10" s="217"/>
      <c r="AN10" s="30"/>
      <c r="AO10" s="217"/>
      <c r="AP10" s="217"/>
      <c r="AQ10" s="30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2"/>
        <v>EURYC1M_1MD</v>
      </c>
      <c r="H11" s="129" t="e">
        <f ca="1">IF(Pricing!$B11=0,Pricing!$B11*100+0.000001,Pricing!$B11*100)</f>
        <v>#NAME?</v>
      </c>
      <c r="I11" s="130" t="e">
        <f t="shared" ca="1" si="1"/>
        <v>#NAME?</v>
      </c>
      <c r="J11" s="128" t="str">
        <f t="shared" si="3"/>
        <v>EURYC3M_1MD</v>
      </c>
      <c r="K11" s="129" t="e">
        <f ca="1">Pricing!$C11*100</f>
        <v>#NAME?</v>
      </c>
      <c r="L11" s="130" t="e">
        <f ca="1">Pricing!$C11*100</f>
        <v>#NAME?</v>
      </c>
      <c r="M11" s="128" t="str">
        <f t="shared" si="4"/>
        <v>EURYC6M_1MD</v>
      </c>
      <c r="N11" s="129" t="e">
        <f ca="1">Pricing!$D11*100</f>
        <v>#NAME?</v>
      </c>
      <c r="O11" s="130" t="e">
        <f ca="1">Pricing!$D11*100</f>
        <v>#NAME?</v>
      </c>
      <c r="P11" s="128" t="str">
        <f t="shared" si="5"/>
        <v>EURYC1Y_1MD</v>
      </c>
      <c r="Q11" s="129" t="e">
        <f ca="1">Pricing!$E11*100</f>
        <v>#NAME?</v>
      </c>
      <c r="R11" s="130" t="e">
        <f ca="1">Pricing!$E11*100</f>
        <v>#NAME?</v>
      </c>
      <c r="V11" s="129">
        <v>2.5000000000000001E-2</v>
      </c>
      <c r="W11" s="130">
        <v>2.5000000000000001E-2</v>
      </c>
      <c r="Y11" s="129">
        <v>1.225301</v>
      </c>
      <c r="Z11" s="130">
        <v>1.225301</v>
      </c>
      <c r="AB11" s="129">
        <v>1.763012</v>
      </c>
      <c r="AC11" s="130">
        <v>1.763012</v>
      </c>
      <c r="AE11" s="129">
        <v>1.9474100000000001</v>
      </c>
      <c r="AF11" s="130">
        <v>1.9474100000000001</v>
      </c>
      <c r="AH11" s="30" t="e">
        <f t="shared" ca="1" si="0"/>
        <v>#NAME?</v>
      </c>
      <c r="AI11" s="217"/>
      <c r="AJ11" s="217"/>
      <c r="AK11" s="30"/>
      <c r="AL11" s="217"/>
      <c r="AM11" s="217"/>
      <c r="AN11" s="30"/>
      <c r="AO11" s="217"/>
      <c r="AP11" s="217"/>
      <c r="AQ11" s="30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6">Currency&amp;"X1S"&amp;A12&amp;"="</f>
        <v>EURX1S2M=</v>
      </c>
      <c r="H12" s="129" t="e">
        <f ca="1">IF(Pricing!$B12=0,Pricing!$B12*100+0.000001,Pricing!$B12*100)</f>
        <v>#NAME?</v>
      </c>
      <c r="I12" s="130" t="e">
        <f t="shared" ca="1" si="1"/>
        <v>#NAME?</v>
      </c>
      <c r="J12" s="128" t="str">
        <f t="shared" si="3"/>
        <v>EURYC3M_2MD</v>
      </c>
      <c r="K12" s="129" t="e">
        <f ca="1">Pricing!$C12*100</f>
        <v>#NAME?</v>
      </c>
      <c r="L12" s="130" t="e">
        <f ca="1">Pricing!$C12*100</f>
        <v>#NAME?</v>
      </c>
      <c r="M12" s="128" t="str">
        <f t="shared" si="4"/>
        <v>EURYC6M_2MD</v>
      </c>
      <c r="N12" s="129" t="e">
        <f ca="1">Pricing!$D12*100</f>
        <v>#NAME?</v>
      </c>
      <c r="O12" s="130" t="e">
        <f ca="1">Pricing!$D12*100</f>
        <v>#NAME?</v>
      </c>
      <c r="P12" s="128" t="str">
        <f t="shared" si="5"/>
        <v>EURYC1Y_2MD</v>
      </c>
      <c r="Q12" s="129" t="e">
        <f ca="1">Pricing!$E12*100</f>
        <v>#NAME?</v>
      </c>
      <c r="R12" s="130" t="e">
        <f ca="1">Pricing!$E12*100</f>
        <v>#NAME?</v>
      </c>
      <c r="V12" s="129">
        <v>2.4000382999999997E-2</v>
      </c>
      <c r="W12" s="130">
        <v>2.4000382999999997E-2</v>
      </c>
      <c r="Y12" s="129">
        <v>1.1564239999999999</v>
      </c>
      <c r="Z12" s="130">
        <v>1.1564239999999999</v>
      </c>
      <c r="AB12" s="129">
        <v>1.688823</v>
      </c>
      <c r="AC12" s="130">
        <v>1.688823</v>
      </c>
      <c r="AE12" s="129">
        <v>1.922838</v>
      </c>
      <c r="AF12" s="130">
        <v>1.922838</v>
      </c>
      <c r="AH12" s="30" t="e">
        <f t="shared" ca="1" si="0"/>
        <v>#NAME?</v>
      </c>
      <c r="AI12" s="217"/>
      <c r="AJ12" s="217"/>
      <c r="AK12" s="30"/>
      <c r="AL12" s="217"/>
      <c r="AM12" s="217"/>
      <c r="AN12" s="30"/>
      <c r="AO12" s="217"/>
      <c r="AP12" s="217"/>
      <c r="AQ12" s="30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6"/>
        <v>EURX1S3M=</v>
      </c>
      <c r="H13" s="129" t="e">
        <f ca="1">IF(Pricing!$B13=0,Pricing!$B13*100+0.000001,Pricing!$B13*100)</f>
        <v>#NAME?</v>
      </c>
      <c r="I13" s="130" t="e">
        <f t="shared" ca="1" si="1"/>
        <v>#NAME?</v>
      </c>
      <c r="J13" s="128" t="str">
        <f t="shared" si="3"/>
        <v>EURYC3M_3MD</v>
      </c>
      <c r="K13" s="129" t="e">
        <f ca="1">Pricing!$C13*100</f>
        <v>#NAME?</v>
      </c>
      <c r="L13" s="130" t="e">
        <f ca="1">Pricing!$C13*100</f>
        <v>#NAME?</v>
      </c>
      <c r="M13" s="128" t="str">
        <f t="shared" si="4"/>
        <v>EURYC6M_3MD</v>
      </c>
      <c r="N13" s="129" t="e">
        <f ca="1">Pricing!$D13*100</f>
        <v>#NAME?</v>
      </c>
      <c r="O13" s="130" t="e">
        <f ca="1">Pricing!$D13*100</f>
        <v>#NAME?</v>
      </c>
      <c r="P13" s="128" t="str">
        <f t="shared" si="5"/>
        <v>EURYC1Y_3MD</v>
      </c>
      <c r="Q13" s="129" t="e">
        <f ca="1">Pricing!$E13*100</f>
        <v>#NAME?</v>
      </c>
      <c r="R13" s="130" t="e">
        <f ca="1">Pricing!$E13*100</f>
        <v>#NAME?</v>
      </c>
      <c r="V13" s="129">
        <v>2.8000638000000001E-2</v>
      </c>
      <c r="W13" s="130">
        <v>2.8000638000000001E-2</v>
      </c>
      <c r="Y13" s="129">
        <v>1.0837749999999999</v>
      </c>
      <c r="Z13" s="130">
        <v>1.0837749999999999</v>
      </c>
      <c r="AB13" s="129">
        <v>1.610973</v>
      </c>
      <c r="AC13" s="130">
        <v>1.610973</v>
      </c>
      <c r="AE13" s="129">
        <v>1.8963160000000001</v>
      </c>
      <c r="AF13" s="130">
        <v>1.8963160000000001</v>
      </c>
      <c r="AH13" s="30" t="e">
        <f t="shared" ca="1" si="0"/>
        <v>#NAME?</v>
      </c>
      <c r="AI13" s="217"/>
      <c r="AJ13" s="217"/>
      <c r="AK13" s="30"/>
      <c r="AL13" s="217"/>
      <c r="AM13" s="217"/>
      <c r="AN13" s="30"/>
      <c r="AO13" s="217"/>
      <c r="AP13" s="217"/>
      <c r="AQ13" s="30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6"/>
        <v>EURX1S4M=</v>
      </c>
      <c r="H14" s="129" t="e">
        <f ca="1">IF(Pricing!$B14=0,Pricing!$B14*100+0.000001,Pricing!$B14*100)</f>
        <v>#NAME?</v>
      </c>
      <c r="I14" s="130" t="e">
        <f t="shared" ca="1" si="1"/>
        <v>#NAME?</v>
      </c>
      <c r="J14" s="128"/>
      <c r="K14" s="129"/>
      <c r="L14" s="130"/>
      <c r="M14" s="128" t="str">
        <f t="shared" si="4"/>
        <v>EURYC6M_4MD</v>
      </c>
      <c r="N14" s="129" t="e">
        <f ca="1">Pricing!$D14*100</f>
        <v>#NAME?</v>
      </c>
      <c r="O14" s="130" t="e">
        <f ca="1">Pricing!$D14*100</f>
        <v>#NAME?</v>
      </c>
      <c r="P14" s="128" t="str">
        <f t="shared" si="5"/>
        <v>EURYC1Y_4MD</v>
      </c>
      <c r="Q14" s="129" t="e">
        <f ca="1">Pricing!$E14*100</f>
        <v>#NAME?</v>
      </c>
      <c r="R14" s="130" t="e">
        <f ca="1">Pricing!$E14*100</f>
        <v>#NAME?</v>
      </c>
      <c r="V14" s="129">
        <v>2.4001391E-2</v>
      </c>
      <c r="W14" s="130">
        <v>2.4001391E-2</v>
      </c>
      <c r="Y14" s="129"/>
      <c r="Z14" s="130"/>
      <c r="AB14" s="129">
        <v>1.5295449999999999</v>
      </c>
      <c r="AC14" s="130">
        <v>1.5295449999999999</v>
      </c>
      <c r="AE14" s="129">
        <v>1.8696389999999998</v>
      </c>
      <c r="AF14" s="130">
        <v>1.8696389999999998</v>
      </c>
      <c r="AH14" s="30" t="e">
        <f t="shared" ca="1" si="0"/>
        <v>#NAME?</v>
      </c>
      <c r="AI14" s="217"/>
      <c r="AJ14" s="217"/>
      <c r="AK14" s="30"/>
      <c r="AL14" s="217"/>
      <c r="AM14" s="217"/>
      <c r="AN14" s="30"/>
      <c r="AO14" s="217"/>
      <c r="AP14" s="217"/>
      <c r="AQ14" s="30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6"/>
        <v>EURX1S5M=</v>
      </c>
      <c r="H15" s="129" t="e">
        <f ca="1">IF(Pricing!$B15=0,Pricing!$B15*100+0.000001,Pricing!$B15*100)</f>
        <v>#NAME?</v>
      </c>
      <c r="I15" s="130" t="e">
        <f t="shared" ca="1" si="1"/>
        <v>#NAME?</v>
      </c>
      <c r="J15" s="128"/>
      <c r="K15" s="129"/>
      <c r="L15" s="130"/>
      <c r="M15" s="128" t="str">
        <f t="shared" si="4"/>
        <v>EURYC6M_5MD</v>
      </c>
      <c r="N15" s="129" t="e">
        <f ca="1">Pricing!$D15*100</f>
        <v>#NAME?</v>
      </c>
      <c r="O15" s="130" t="e">
        <f ca="1">Pricing!$D15*100</f>
        <v>#NAME?</v>
      </c>
      <c r="P15" s="128" t="str">
        <f t="shared" si="5"/>
        <v>EURYC1Y_5MD</v>
      </c>
      <c r="Q15" s="129" t="e">
        <f ca="1">Pricing!$E15*100</f>
        <v>#NAME?</v>
      </c>
      <c r="R15" s="130" t="e">
        <f ca="1">Pricing!$E15*100</f>
        <v>#NAME?</v>
      </c>
      <c r="V15" s="129">
        <v>2.0001919999999999E-2</v>
      </c>
      <c r="W15" s="130">
        <v>2.0001919999999999E-2</v>
      </c>
      <c r="Y15" s="129"/>
      <c r="Z15" s="130"/>
      <c r="AB15" s="129">
        <v>1.458394</v>
      </c>
      <c r="AC15" s="130">
        <v>1.458394</v>
      </c>
      <c r="AE15" s="129">
        <v>1.8481049999999999</v>
      </c>
      <c r="AF15" s="130">
        <v>1.8481049999999999</v>
      </c>
      <c r="AH15" s="30" t="e">
        <f t="shared" ca="1" si="0"/>
        <v>#NAME?</v>
      </c>
      <c r="AI15" s="217"/>
      <c r="AJ15" s="217"/>
      <c r="AK15" s="30"/>
      <c r="AL15" s="217"/>
      <c r="AM15" s="217"/>
      <c r="AN15" s="30"/>
      <c r="AO15" s="217"/>
      <c r="AP15" s="217"/>
      <c r="AQ15" s="30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6"/>
        <v>EURX1S6M=</v>
      </c>
      <c r="H16" s="129" t="e">
        <f ca="1">IF(Pricing!$B16=0,Pricing!$B16*100+0.000001,Pricing!$B16*100)</f>
        <v>#NAME?</v>
      </c>
      <c r="I16" s="130" t="e">
        <f t="shared" ca="1" si="1"/>
        <v>#NAME?</v>
      </c>
      <c r="J16" s="128"/>
      <c r="K16" s="129"/>
      <c r="L16" s="130"/>
      <c r="M16" s="128" t="str">
        <f t="shared" si="4"/>
        <v>EURYC6M_6MD</v>
      </c>
      <c r="N16" s="129" t="e">
        <f ca="1">Pricing!$D16*100</f>
        <v>#NAME?</v>
      </c>
      <c r="O16" s="130" t="e">
        <f ca="1">Pricing!$D16*100</f>
        <v>#NAME?</v>
      </c>
      <c r="P16" s="128" t="str">
        <f t="shared" si="5"/>
        <v>EURYC1Y_6MD</v>
      </c>
      <c r="Q16" s="129" t="e">
        <f ca="1">Pricing!$E16*100</f>
        <v>#NAME?</v>
      </c>
      <c r="R16" s="130" t="e">
        <f ca="1">Pricing!$E16*100</f>
        <v>#NAME?</v>
      </c>
      <c r="V16" s="129">
        <v>1.6002292000000001E-2</v>
      </c>
      <c r="W16" s="130">
        <v>1.6002292000000001E-2</v>
      </c>
      <c r="Y16" s="129"/>
      <c r="Z16" s="130"/>
      <c r="AB16" s="129">
        <v>1.383848</v>
      </c>
      <c r="AC16" s="130">
        <v>1.383848</v>
      </c>
      <c r="AE16" s="129">
        <v>1.8266</v>
      </c>
      <c r="AF16" s="130">
        <v>1.8266</v>
      </c>
      <c r="AH16" s="30" t="e">
        <f t="shared" ca="1" si="0"/>
        <v>#NAME?</v>
      </c>
      <c r="AI16" s="217"/>
      <c r="AJ16" s="217"/>
      <c r="AK16" s="30"/>
      <c r="AL16" s="217"/>
      <c r="AM16" s="217"/>
      <c r="AN16" s="30"/>
      <c r="AO16" s="217"/>
      <c r="AP16" s="217"/>
      <c r="AQ16" s="30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6"/>
        <v>EURX1S7M=</v>
      </c>
      <c r="H17" s="129" t="e">
        <f ca="1">IF(Pricing!$B17=0,Pricing!$B17*100+0.000001,Pricing!$B17*100)</f>
        <v>#NAME?</v>
      </c>
      <c r="I17" s="130" t="e">
        <f t="shared" ca="1" si="1"/>
        <v>#NAME?</v>
      </c>
      <c r="J17" s="128"/>
      <c r="K17" s="129"/>
      <c r="L17" s="130"/>
      <c r="M17" s="128"/>
      <c r="N17" s="129"/>
      <c r="O17" s="130"/>
      <c r="P17" s="128" t="str">
        <f t="shared" si="5"/>
        <v>EURYC1Y_7MD</v>
      </c>
      <c r="Q17" s="129" t="e">
        <f ca="1">Pricing!$E17*100</f>
        <v>#NAME?</v>
      </c>
      <c r="R17" s="130" t="e">
        <f ca="1">Pricing!$E17*100</f>
        <v>#NAME?</v>
      </c>
      <c r="V17" s="129">
        <v>1.4002642999999999E-2</v>
      </c>
      <c r="W17" s="130">
        <v>1.4002642999999999E-2</v>
      </c>
      <c r="Y17" s="129"/>
      <c r="Z17" s="130"/>
      <c r="AB17" s="129"/>
      <c r="AC17" s="130"/>
      <c r="AE17" s="129">
        <v>1.80566</v>
      </c>
      <c r="AF17" s="130">
        <v>1.80566</v>
      </c>
      <c r="AH17" s="30" t="e">
        <f t="shared" ca="1" si="0"/>
        <v>#NAME?</v>
      </c>
      <c r="AI17" s="217"/>
      <c r="AJ17" s="217"/>
      <c r="AK17" s="30"/>
      <c r="AL17" s="217"/>
      <c r="AM17" s="217"/>
      <c r="AN17" s="30"/>
      <c r="AO17" s="217"/>
      <c r="AP17" s="217"/>
      <c r="AQ17" s="30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6"/>
        <v>EURX1S8M=</v>
      </c>
      <c r="H18" s="129" t="e">
        <f ca="1">IF(Pricing!$B18=0,Pricing!$B18*100+0.000001,Pricing!$B18*100)</f>
        <v>#NAME?</v>
      </c>
      <c r="I18" s="130" t="e">
        <f t="shared" ca="1" si="1"/>
        <v>#NAME?</v>
      </c>
      <c r="J18" s="128"/>
      <c r="K18" s="129"/>
      <c r="L18" s="130"/>
      <c r="M18" s="128"/>
      <c r="N18" s="129"/>
      <c r="O18" s="130"/>
      <c r="P18" s="128" t="str">
        <f t="shared" si="5"/>
        <v>EURYC1Y_8MD</v>
      </c>
      <c r="Q18" s="129" t="e">
        <f ca="1">Pricing!$E18*100</f>
        <v>#NAME?</v>
      </c>
      <c r="R18" s="130" t="e">
        <f ca="1">Pricing!$E18*100</f>
        <v>#NAME?</v>
      </c>
      <c r="V18" s="129">
        <v>1.2002868E-2</v>
      </c>
      <c r="W18" s="130">
        <v>1.2002868E-2</v>
      </c>
      <c r="Y18" s="129"/>
      <c r="Z18" s="130"/>
      <c r="AB18" s="129"/>
      <c r="AC18" s="130"/>
      <c r="AE18" s="129">
        <v>1.787077</v>
      </c>
      <c r="AF18" s="130">
        <v>1.787077</v>
      </c>
      <c r="AH18" s="30" t="e">
        <f t="shared" ca="1" si="0"/>
        <v>#NAME?</v>
      </c>
      <c r="AI18" s="217"/>
      <c r="AJ18" s="217"/>
      <c r="AK18" s="30"/>
      <c r="AL18" s="217"/>
      <c r="AM18" s="217"/>
      <c r="AN18" s="30"/>
      <c r="AO18" s="217"/>
      <c r="AP18" s="217"/>
      <c r="AQ18" s="30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6"/>
        <v>EURX1S9M=</v>
      </c>
      <c r="H19" s="129" t="e">
        <f ca="1">IF(Pricing!$B19=0,Pricing!$B19*100+0.000001,Pricing!$B19*100)</f>
        <v>#NAME?</v>
      </c>
      <c r="I19" s="130" t="e">
        <f t="shared" ca="1" si="1"/>
        <v>#NAME?</v>
      </c>
      <c r="J19" s="128"/>
      <c r="K19" s="129"/>
      <c r="L19" s="130"/>
      <c r="M19" s="128"/>
      <c r="N19" s="129"/>
      <c r="O19" s="130"/>
      <c r="P19" s="128" t="str">
        <f t="shared" si="5"/>
        <v>EURYC1Y_9MD</v>
      </c>
      <c r="Q19" s="129" t="e">
        <f ca="1">Pricing!$E19*100</f>
        <v>#NAME?</v>
      </c>
      <c r="R19" s="130" t="e">
        <f ca="1">Pricing!$E19*100</f>
        <v>#NAME?</v>
      </c>
      <c r="V19" s="129">
        <v>1.0003055E-2</v>
      </c>
      <c r="W19" s="130">
        <v>1.0003055E-2</v>
      </c>
      <c r="Y19" s="129"/>
      <c r="Z19" s="130"/>
      <c r="AB19" s="129"/>
      <c r="AC19" s="130"/>
      <c r="AE19" s="129">
        <v>1.766435</v>
      </c>
      <c r="AF19" s="130">
        <v>1.766435</v>
      </c>
      <c r="AH19" s="30" t="e">
        <f t="shared" ca="1" si="0"/>
        <v>#NAME?</v>
      </c>
      <c r="AI19" s="217"/>
      <c r="AJ19" s="217"/>
      <c r="AK19" s="30"/>
      <c r="AL19" s="217"/>
      <c r="AM19" s="217"/>
      <c r="AN19" s="30"/>
      <c r="AO19" s="217"/>
      <c r="AP19" s="217"/>
      <c r="AQ19" s="30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6"/>
        <v>EURX1S10M=</v>
      </c>
      <c r="H20" s="129" t="e">
        <f ca="1">IF(Pricing!$B20=0,Pricing!$B20*100+0.000001,Pricing!$B20*100)</f>
        <v>#NAME?</v>
      </c>
      <c r="I20" s="130" t="e">
        <f t="shared" ca="1" si="1"/>
        <v>#NAME?</v>
      </c>
      <c r="J20" s="128"/>
      <c r="K20" s="129"/>
      <c r="L20" s="130"/>
      <c r="M20" s="128"/>
      <c r="N20" s="129"/>
      <c r="O20" s="130"/>
      <c r="P20" s="128" t="str">
        <f t="shared" si="5"/>
        <v>EURYC1Y_10MD</v>
      </c>
      <c r="Q20" s="129" t="e">
        <f ca="1">Pricing!$E20*100</f>
        <v>#NAME?</v>
      </c>
      <c r="R20" s="130" t="e">
        <f ca="1">Pricing!$E20*100</f>
        <v>#NAME?</v>
      </c>
      <c r="V20" s="129">
        <v>9.0032689999999995E-3</v>
      </c>
      <c r="W20" s="130">
        <v>9.0032689999999995E-3</v>
      </c>
      <c r="Y20" s="129"/>
      <c r="Z20" s="130"/>
      <c r="AB20" s="129"/>
      <c r="AC20" s="130"/>
      <c r="AE20" s="129">
        <v>1.7482249999999999</v>
      </c>
      <c r="AF20" s="130">
        <v>1.7482249999999999</v>
      </c>
      <c r="AH20" s="30" t="e">
        <f t="shared" ca="1" si="0"/>
        <v>#NAME?</v>
      </c>
      <c r="AI20" s="217"/>
      <c r="AJ20" s="217"/>
      <c r="AK20" s="30"/>
      <c r="AL20" s="217"/>
      <c r="AM20" s="217"/>
      <c r="AN20" s="30"/>
      <c r="AO20" s="217"/>
      <c r="AP20" s="217"/>
      <c r="AQ20" s="30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6"/>
        <v>EURX1S11M=</v>
      </c>
      <c r="H21" s="129" t="e">
        <f ca="1">IF(Pricing!$B21=0,Pricing!$B21*100+0.000001,Pricing!$B21*100)</f>
        <v>#NAME?</v>
      </c>
      <c r="I21" s="130" t="e">
        <f t="shared" ca="1" si="1"/>
        <v>#NAME?</v>
      </c>
      <c r="J21" s="128"/>
      <c r="K21" s="129"/>
      <c r="L21" s="130"/>
      <c r="M21" s="128"/>
      <c r="N21" s="129"/>
      <c r="O21" s="130"/>
      <c r="P21" s="128" t="str">
        <f t="shared" si="5"/>
        <v>EURYC1Y_11MD</v>
      </c>
      <c r="Q21" s="129" t="e">
        <f ca="1">Pricing!$E21*100</f>
        <v>#NAME?</v>
      </c>
      <c r="R21" s="130" t="e">
        <f ca="1">Pricing!$E21*100</f>
        <v>#NAME?</v>
      </c>
      <c r="V21" s="129">
        <v>7.0033170000000002E-3</v>
      </c>
      <c r="W21" s="130">
        <v>7.0033170000000002E-3</v>
      </c>
      <c r="Y21" s="129"/>
      <c r="Z21" s="130"/>
      <c r="AB21" s="129"/>
      <c r="AC21" s="130"/>
      <c r="AE21" s="129">
        <v>1.730955</v>
      </c>
      <c r="AF21" s="130">
        <v>1.730955</v>
      </c>
      <c r="AH21" s="30" t="e">
        <f t="shared" ca="1" si="0"/>
        <v>#NAME?</v>
      </c>
      <c r="AI21" s="217"/>
      <c r="AJ21" s="217"/>
      <c r="AK21" s="30"/>
      <c r="AL21" s="217"/>
      <c r="AM21" s="217"/>
      <c r="AN21" s="30"/>
      <c r="AO21" s="217"/>
      <c r="AP21" s="217"/>
      <c r="AQ21" s="30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 t="e">
        <f ca="1">IF(Pricing!$B22=0,Pricing!$B22*100+0.000001,Pricing!$B22*100)</f>
        <v>#NAME?</v>
      </c>
      <c r="I22" s="133" t="e">
        <f t="shared" ca="1" si="1"/>
        <v>#NAME?</v>
      </c>
      <c r="J22" s="131"/>
      <c r="K22" s="132"/>
      <c r="L22" s="133"/>
      <c r="M22" s="131"/>
      <c r="N22" s="132"/>
      <c r="O22" s="133"/>
      <c r="P22" s="131" t="str">
        <f t="shared" si="5"/>
        <v>EURYC1Y_1YD</v>
      </c>
      <c r="Q22" s="132" t="e">
        <f ca="1">Pricing!$E22*100</f>
        <v>#NAME?</v>
      </c>
      <c r="R22" s="133" t="e">
        <f ca="1">Pricing!$E22*100</f>
        <v>#NAME?</v>
      </c>
      <c r="V22" s="132">
        <v>5.0033779999999993E-3</v>
      </c>
      <c r="W22" s="133">
        <v>5.0033779999999993E-3</v>
      </c>
      <c r="Y22" s="132"/>
      <c r="Z22" s="133"/>
      <c r="AB22" s="132"/>
      <c r="AC22" s="133"/>
      <c r="AE22" s="132">
        <v>1.71</v>
      </c>
      <c r="AF22" s="133">
        <v>1.71</v>
      </c>
      <c r="AH22" s="30" t="e">
        <f t="shared" ca="1" si="0"/>
        <v>#NAME?</v>
      </c>
      <c r="AI22" s="217"/>
      <c r="AJ22" s="217"/>
      <c r="AK22" s="30"/>
      <c r="AL22" s="217"/>
      <c r="AM22" s="217"/>
      <c r="AN22" s="30"/>
      <c r="AO22" s="217"/>
      <c r="AP22" s="217"/>
      <c r="AQ22" s="30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2"/>
        <v>EURYC1M_#20141230D</v>
      </c>
      <c r="H23" s="129" t="e">
        <f ca="1">IF(Pricing!$B23=0,Pricing!$B23*100+0.000001,Pricing!$B23*100)</f>
        <v>#NAME?</v>
      </c>
      <c r="I23" s="129" t="e">
        <f t="shared" ca="1" si="1"/>
        <v>#NAME?</v>
      </c>
      <c r="J23" s="128" t="str">
        <f t="shared" si="3"/>
        <v>EURYC3M_#20141230D</v>
      </c>
      <c r="K23" s="129" t="e">
        <f ca="1">Pricing!$C23*100</f>
        <v>#NAME?</v>
      </c>
      <c r="L23" s="130" t="e">
        <f ca="1">Pricing!$C23*100</f>
        <v>#NAME?</v>
      </c>
      <c r="M23" s="128" t="str">
        <f t="shared" si="4"/>
        <v>EURYC6M_#20141230D</v>
      </c>
      <c r="N23" s="129" t="e">
        <f ca="1">Pricing!$D23*100</f>
        <v>#NAME?</v>
      </c>
      <c r="O23" s="130" t="e">
        <f ca="1">Pricing!$D23*100</f>
        <v>#NAME?</v>
      </c>
      <c r="P23" s="128"/>
      <c r="Q23" s="129"/>
      <c r="R23" s="130"/>
      <c r="V23" s="129">
        <v>2.0684311000000004E-2</v>
      </c>
      <c r="W23" s="129">
        <v>2.0684311000000004E-2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30"/>
      <c r="AI23" s="217"/>
      <c r="AJ23" s="217"/>
      <c r="AK23" s="30"/>
      <c r="AL23" s="217"/>
      <c r="AM23" s="217"/>
      <c r="AN23" s="30"/>
      <c r="AO23" s="217"/>
      <c r="AP23" s="217"/>
      <c r="AQ23" s="30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2"/>
        <v>EURYC1M_#20141231D</v>
      </c>
      <c r="H24" s="129" t="e">
        <f ca="1">IF(Pricing!$B24=0,Pricing!$B24*100+0.000001,Pricing!$B24*100)</f>
        <v>#NAME?</v>
      </c>
      <c r="I24" s="129" t="e">
        <f t="shared" ca="1" si="1"/>
        <v>#NAME?</v>
      </c>
      <c r="J24" s="128" t="str">
        <f t="shared" si="3"/>
        <v>EURYC3M_#20141231D</v>
      </c>
      <c r="K24" s="129" t="e">
        <f ca="1">Pricing!$C24*100</f>
        <v>#NAME?</v>
      </c>
      <c r="L24" s="130" t="e">
        <f ca="1">Pricing!$C24*100</f>
        <v>#NAME?</v>
      </c>
      <c r="M24" s="128" t="str">
        <f t="shared" si="4"/>
        <v>EURYC6M_#20141231D</v>
      </c>
      <c r="N24" s="129" t="e">
        <f ca="1">Pricing!$D24*100</f>
        <v>#NAME?</v>
      </c>
      <c r="O24" s="130" t="e">
        <f ca="1">Pricing!$D24*100</f>
        <v>#NAME?</v>
      </c>
      <c r="P24" s="128"/>
      <c r="Q24" s="129"/>
      <c r="R24" s="130"/>
      <c r="V24" s="129">
        <v>3.6696041999999998E-2</v>
      </c>
      <c r="W24" s="129">
        <v>3.6696041999999998E-2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30"/>
      <c r="AI24" s="217"/>
      <c r="AJ24" s="217"/>
      <c r="AK24" s="30"/>
      <c r="AL24" s="217"/>
      <c r="AM24" s="217"/>
      <c r="AN24" s="30"/>
      <c r="AO24" s="217"/>
      <c r="AP24" s="217"/>
      <c r="AQ24" s="30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2"/>
        <v>EURYC1M_#20150102D</v>
      </c>
      <c r="H25" s="129" t="e">
        <f ca="1">IF(Pricing!$B25=0,Pricing!$B25*100+0.000001,Pricing!$B25*100)</f>
        <v>#NAME?</v>
      </c>
      <c r="I25" s="129" t="e">
        <f t="shared" ca="1" si="1"/>
        <v>#NAME?</v>
      </c>
      <c r="J25" s="128" t="str">
        <f t="shared" si="3"/>
        <v>EURYC3M_#20150102D</v>
      </c>
      <c r="K25" s="129" t="e">
        <f ca="1">Pricing!$C25*100</f>
        <v>#NAME?</v>
      </c>
      <c r="L25" s="130" t="e">
        <f ca="1">Pricing!$C25*100</f>
        <v>#NAME?</v>
      </c>
      <c r="M25" s="128" t="str">
        <f t="shared" si="4"/>
        <v>EURYC6M_#20150102D</v>
      </c>
      <c r="N25" s="129" t="e">
        <f ca="1">Pricing!$D25*100</f>
        <v>#NAME?</v>
      </c>
      <c r="O25" s="130" t="e">
        <f ca="1">Pricing!$D25*100</f>
        <v>#NAME?</v>
      </c>
      <c r="P25" s="128"/>
      <c r="Q25" s="129"/>
      <c r="R25" s="130"/>
      <c r="V25" s="129">
        <v>5.4400000000000004E-2</v>
      </c>
      <c r="W25" s="129">
        <v>5.4400000000000004E-2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30"/>
      <c r="AI25" s="217"/>
      <c r="AJ25" s="217"/>
      <c r="AK25" s="30"/>
      <c r="AL25" s="217"/>
      <c r="AM25" s="217"/>
      <c r="AN25" s="30"/>
      <c r="AO25" s="217"/>
      <c r="AP25" s="217"/>
      <c r="AQ25" s="30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2"/>
        <v>EURYC1M_#20150105D</v>
      </c>
      <c r="H26" s="132" t="e">
        <f ca="1">IF(Pricing!$B26=0,Pricing!$B26*100+0.000001,Pricing!$B26*100)</f>
        <v>#NAME?</v>
      </c>
      <c r="I26" s="132" t="e">
        <f t="shared" ca="1" si="1"/>
        <v>#NAME?</v>
      </c>
      <c r="J26" s="131" t="str">
        <f t="shared" si="3"/>
        <v>EURYC3M_#20150105D</v>
      </c>
      <c r="K26" s="132" t="e">
        <f ca="1">Pricing!$C26*100</f>
        <v>#NAME?</v>
      </c>
      <c r="L26" s="133" t="e">
        <f ca="1">Pricing!$C26*100</f>
        <v>#NAME?</v>
      </c>
      <c r="M26" s="131" t="str">
        <f t="shared" si="4"/>
        <v>EURYC6M_#20150105D</v>
      </c>
      <c r="N26" s="132" t="e">
        <f ca="1">Pricing!$D26*100</f>
        <v>#NAME?</v>
      </c>
      <c r="O26" s="133" t="e">
        <f ca="1">Pricing!$D26*100</f>
        <v>#NAME?</v>
      </c>
      <c r="P26" s="131"/>
      <c r="Q26" s="132"/>
      <c r="R26" s="133"/>
      <c r="V26" s="132">
        <v>4.6704166999999998E-2</v>
      </c>
      <c r="W26" s="132">
        <v>4.6704166999999998E-2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30"/>
      <c r="AI26" s="217"/>
      <c r="AJ26" s="217"/>
      <c r="AK26" s="30"/>
      <c r="AL26" s="217"/>
      <c r="AM26" s="217"/>
      <c r="AN26" s="30"/>
      <c r="AO26" s="217"/>
      <c r="AP26" s="217"/>
      <c r="AQ26" s="30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2"/>
        <v>EURYC1M_#20151230D</v>
      </c>
      <c r="H27" s="129" t="e">
        <f ca="1">IF(Pricing!$B27=0,Pricing!$B27*100+0.000001,Pricing!$B27*100)</f>
        <v>#NAME?</v>
      </c>
      <c r="I27" s="129" t="e">
        <f t="shared" ca="1" si="1"/>
        <v>#NAME?</v>
      </c>
      <c r="J27" s="128" t="str">
        <f t="shared" si="3"/>
        <v>EURYC3M_#20151230D</v>
      </c>
      <c r="K27" s="129" t="e">
        <f ca="1">Pricing!$C27*100</f>
        <v>#NAME?</v>
      </c>
      <c r="L27" s="130" t="e">
        <f ca="1">Pricing!$C27*100</f>
        <v>#NAME?</v>
      </c>
      <c r="M27" s="128" t="str">
        <f t="shared" si="4"/>
        <v>EURYC6M_#20151230D</v>
      </c>
      <c r="N27" s="129" t="e">
        <f ca="1">Pricing!$D27*100</f>
        <v>#NAME?</v>
      </c>
      <c r="O27" s="130" t="e">
        <f ca="1">Pricing!$D27*100</f>
        <v>#NAME?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30"/>
      <c r="AI27" s="217"/>
      <c r="AJ27" s="217"/>
      <c r="AK27" s="30"/>
      <c r="AL27" s="217"/>
      <c r="AM27" s="217"/>
      <c r="AN27" s="30"/>
      <c r="AO27" s="217"/>
      <c r="AP27" s="217"/>
      <c r="AQ27" s="30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2"/>
        <v>EURYC1M_#20151231D</v>
      </c>
      <c r="H28" s="129" t="e">
        <f ca="1">IF(Pricing!$B28=0,Pricing!$B28*100+0.000001,Pricing!$B28*100)</f>
        <v>#NAME?</v>
      </c>
      <c r="I28" s="129" t="e">
        <f t="shared" ca="1" si="1"/>
        <v>#NAME?</v>
      </c>
      <c r="J28" s="128" t="str">
        <f t="shared" si="3"/>
        <v>EURYC3M_#20151231D</v>
      </c>
      <c r="K28" s="129" t="e">
        <f ca="1">Pricing!$C28*100</f>
        <v>#NAME?</v>
      </c>
      <c r="L28" s="130" t="e">
        <f ca="1">Pricing!$C28*100</f>
        <v>#NAME?</v>
      </c>
      <c r="M28" s="128" t="str">
        <f t="shared" si="4"/>
        <v>EURYC6M_#20151231D</v>
      </c>
      <c r="N28" s="129" t="e">
        <f ca="1">Pricing!$D28*100</f>
        <v>#NAME?</v>
      </c>
      <c r="O28" s="130" t="e">
        <f ca="1">Pricing!$D28*100</f>
        <v>#NAME?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30"/>
      <c r="AI28" s="217"/>
      <c r="AJ28" s="217"/>
      <c r="AK28" s="30"/>
      <c r="AL28" s="217"/>
      <c r="AM28" s="217"/>
      <c r="AN28" s="30"/>
      <c r="AO28" s="217"/>
      <c r="AP28" s="217"/>
      <c r="AQ28" s="30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2"/>
        <v>EURYC1M_#20160104D</v>
      </c>
      <c r="H29" s="129" t="e">
        <f ca="1">IF(Pricing!$B29=0,Pricing!$B29*100+0.000001,Pricing!$B29*100)</f>
        <v>#NAME?</v>
      </c>
      <c r="I29" s="129" t="e">
        <f t="shared" ca="1" si="1"/>
        <v>#NAME?</v>
      </c>
      <c r="J29" s="128" t="str">
        <f t="shared" si="3"/>
        <v>EURYC3M_#20160104D</v>
      </c>
      <c r="K29" s="129" t="e">
        <f ca="1">Pricing!$C29*100</f>
        <v>#NAME?</v>
      </c>
      <c r="L29" s="130" t="e">
        <f ca="1">Pricing!$C29*100</f>
        <v>#NAME?</v>
      </c>
      <c r="M29" s="128" t="str">
        <f t="shared" si="4"/>
        <v>EURYC6M_#20160104D</v>
      </c>
      <c r="N29" s="129" t="e">
        <f ca="1">Pricing!$D29*100</f>
        <v>#NAME?</v>
      </c>
      <c r="O29" s="130" t="e">
        <f ca="1">Pricing!$D29*100</f>
        <v>#NAME?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30"/>
      <c r="AI29" s="217"/>
      <c r="AJ29" s="217"/>
      <c r="AK29" s="30"/>
      <c r="AL29" s="217"/>
      <c r="AM29" s="217"/>
      <c r="AN29" s="30"/>
      <c r="AO29" s="217"/>
      <c r="AP29" s="217"/>
      <c r="AQ29" s="30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2"/>
        <v>EURYC1M_#20160105D</v>
      </c>
      <c r="H30" s="132" t="e">
        <f ca="1">IF(Pricing!$B30=0,Pricing!$B30*100+0.000001,Pricing!$B30*100)</f>
        <v>#NAME?</v>
      </c>
      <c r="I30" s="132" t="e">
        <f t="shared" ca="1" si="1"/>
        <v>#NAME?</v>
      </c>
      <c r="J30" s="131" t="str">
        <f t="shared" si="3"/>
        <v>EURYC3M_#20160105D</v>
      </c>
      <c r="K30" s="132" t="e">
        <f ca="1">Pricing!$C30*100</f>
        <v>#NAME?</v>
      </c>
      <c r="L30" s="133" t="e">
        <f ca="1">Pricing!$C30*100</f>
        <v>#NAME?</v>
      </c>
      <c r="M30" s="131" t="str">
        <f t="shared" si="4"/>
        <v>EURYC6M_#20160105D</v>
      </c>
      <c r="N30" s="132" t="e">
        <f ca="1">Pricing!$D30*100</f>
        <v>#NAME?</v>
      </c>
      <c r="O30" s="133" t="e">
        <f ca="1">Pricing!$D30*100</f>
        <v>#NAME?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30"/>
      <c r="AI30" s="217"/>
      <c r="AJ30" s="217"/>
      <c r="AK30" s="30"/>
      <c r="AL30" s="217"/>
      <c r="AM30" s="217"/>
      <c r="AN30" s="30"/>
      <c r="AO30" s="217"/>
      <c r="AP30" s="217"/>
      <c r="AQ30" s="30"/>
      <c r="AR30" s="30"/>
      <c r="AS30" s="30"/>
      <c r="AT30" s="30"/>
      <c r="AU30" s="30"/>
    </row>
    <row r="31" spans="1:47" hidden="1" outlineLevel="1" x14ac:dyDescent="0.2">
      <c r="A31" s="55" t="str">
        <f>Pricing!$A31</f>
        <v>U4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7">G$4&amp;"_"&amp;$A31</f>
        <v>EURYC1M_U4</v>
      </c>
      <c r="H31" s="126" t="e">
        <f ca="1">IF(Pricing!$B31=0,Pricing!$B31+0.000001,Pricing!$B31)</f>
        <v>#NAME?</v>
      </c>
      <c r="I31" s="126" t="e">
        <f t="shared" ca="1" si="1"/>
        <v>#NAME?</v>
      </c>
      <c r="J31" s="4" t="str">
        <f t="shared" ref="J31:J50" si="8">J$4&amp;"_"&amp;$A31</f>
        <v>EURYC3M_U4</v>
      </c>
      <c r="K31" s="126" t="e">
        <f ca="1">Pricing!$C31</f>
        <v>#NAME?</v>
      </c>
      <c r="L31" s="127" t="e">
        <f ca="1">Pricing!$C31</f>
        <v>#NAME?</v>
      </c>
      <c r="M31" s="4" t="str">
        <f>M$4&amp;"_"&amp;$A31</f>
        <v>EURYC6M_U4</v>
      </c>
      <c r="N31" s="126" t="e">
        <f ca="1">Pricing!$D31</f>
        <v>#NAME?</v>
      </c>
      <c r="O31" s="127" t="e">
        <f ca="1">Pricing!$D31</f>
        <v>#NAME?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30"/>
      <c r="AI31" s="217"/>
      <c r="AJ31" s="217"/>
      <c r="AK31" s="30"/>
      <c r="AL31" s="217"/>
      <c r="AM31" s="217"/>
      <c r="AN31" s="30"/>
      <c r="AO31" s="217"/>
      <c r="AP31" s="217"/>
      <c r="AQ31" s="30"/>
      <c r="AR31" s="30"/>
      <c r="AS31" s="30"/>
      <c r="AT31" s="30"/>
      <c r="AU31" s="30"/>
    </row>
    <row r="32" spans="1:47" hidden="1" outlineLevel="1" x14ac:dyDescent="0.2">
      <c r="A32" s="70" t="str">
        <f>Pricing!$A32</f>
        <v>V4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7"/>
        <v>EURYC1M_V4</v>
      </c>
      <c r="H32" s="129" t="e">
        <f ca="1">IF(Pricing!$B32=0,Pricing!$B32+0.000001,Pricing!$B32)</f>
        <v>#NAME?</v>
      </c>
      <c r="I32" s="129" t="e">
        <f t="shared" ca="1" si="1"/>
        <v>#NAME?</v>
      </c>
      <c r="J32" s="128" t="str">
        <f t="shared" si="8"/>
        <v>EURYC3M_V4</v>
      </c>
      <c r="K32" s="129" t="e">
        <f ca="1">Pricing!$C32</f>
        <v>#NAME?</v>
      </c>
      <c r="L32" s="130" t="e">
        <f ca="1">Pricing!$C32</f>
        <v>#NAME?</v>
      </c>
      <c r="M32" s="128" t="str">
        <f>M$4&amp;"_"&amp;$A32</f>
        <v>EURYC6M_V4</v>
      </c>
      <c r="N32" s="129" t="e">
        <f ca="1">Pricing!$D32</f>
        <v>#NAME?</v>
      </c>
      <c r="O32" s="130" t="e">
        <f ca="1">Pricing!$D32</f>
        <v>#NAME?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30"/>
      <c r="AI32" s="217"/>
      <c r="AJ32" s="217"/>
      <c r="AK32" s="30"/>
      <c r="AL32" s="217"/>
      <c r="AM32" s="217"/>
      <c r="AN32" s="30"/>
      <c r="AO32" s="217"/>
      <c r="AP32" s="217"/>
      <c r="AQ32" s="30"/>
      <c r="AR32" s="30"/>
      <c r="AS32" s="30"/>
      <c r="AT32" s="30"/>
      <c r="AU32" s="30"/>
    </row>
    <row r="33" spans="1:47" hidden="1" outlineLevel="1" x14ac:dyDescent="0.2">
      <c r="A33" s="70" t="str">
        <f>Pricing!$A33</f>
        <v>X4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7"/>
        <v>EURYC1M_X4</v>
      </c>
      <c r="H33" s="129" t="e">
        <f ca="1">IF(Pricing!$B33=0,Pricing!$B33+0.000001,Pricing!$B33)</f>
        <v>#NAME?</v>
      </c>
      <c r="I33" s="129" t="e">
        <f t="shared" ca="1" si="1"/>
        <v>#NAME?</v>
      </c>
      <c r="J33" s="128" t="str">
        <f t="shared" si="8"/>
        <v>EURYC3M_X4</v>
      </c>
      <c r="K33" s="129" t="e">
        <f ca="1">Pricing!$C33</f>
        <v>#NAME?</v>
      </c>
      <c r="L33" s="130" t="e">
        <f ca="1">Pricing!$C33</f>
        <v>#NAME?</v>
      </c>
      <c r="M33" s="128" t="str">
        <f>M$4&amp;"_"&amp;$A33</f>
        <v>EURYC6M_X4</v>
      </c>
      <c r="N33" s="129" t="e">
        <f ca="1">Pricing!$D33</f>
        <v>#NAME?</v>
      </c>
      <c r="O33" s="130" t="e">
        <f ca="1">Pricing!$D33</f>
        <v>#NAME?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30"/>
      <c r="AI33" s="217"/>
      <c r="AJ33" s="217"/>
      <c r="AK33" s="30"/>
      <c r="AL33" s="217"/>
      <c r="AM33" s="217"/>
      <c r="AN33" s="30"/>
      <c r="AO33" s="217"/>
      <c r="AP33" s="217"/>
      <c r="AQ33" s="30"/>
      <c r="AR33" s="30"/>
      <c r="AS33" s="30"/>
      <c r="AT33" s="30"/>
      <c r="AU33" s="30"/>
    </row>
    <row r="34" spans="1:47" hidden="1" outlineLevel="1" x14ac:dyDescent="0.2">
      <c r="A34" s="70" t="str">
        <f>Pricing!$A34</f>
        <v>Z4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7"/>
        <v>EURYC1M_Z4</v>
      </c>
      <c r="H34" s="129" t="e">
        <f ca="1">IF(Pricing!$B34=0,Pricing!$B34+0.000001,Pricing!$B34)</f>
        <v>#NAME?</v>
      </c>
      <c r="I34" s="129" t="e">
        <f t="shared" ca="1" si="1"/>
        <v>#NAME?</v>
      </c>
      <c r="J34" s="128" t="str">
        <f t="shared" si="8"/>
        <v>EURYC3M_Z4</v>
      </c>
      <c r="K34" s="129" t="e">
        <f ca="1">Pricing!$C34</f>
        <v>#NAME?</v>
      </c>
      <c r="L34" s="130" t="e">
        <f ca="1">Pricing!$C34</f>
        <v>#NAME?</v>
      </c>
      <c r="M34" s="128" t="str">
        <f>M$4&amp;"_"&amp;$A34</f>
        <v>EURYC6M_Z4</v>
      </c>
      <c r="N34" s="129" t="e">
        <f ca="1">Pricing!$D34</f>
        <v>#NAME?</v>
      </c>
      <c r="O34" s="130" t="e">
        <f ca="1">Pricing!$D34</f>
        <v>#NAME?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30"/>
      <c r="AI34" s="217"/>
      <c r="AJ34" s="217"/>
      <c r="AK34" s="30"/>
      <c r="AL34" s="217"/>
      <c r="AM34" s="217"/>
      <c r="AN34" s="30"/>
      <c r="AO34" s="217"/>
      <c r="AP34" s="217"/>
      <c r="AQ34" s="30"/>
      <c r="AR34" s="30"/>
      <c r="AS34" s="30"/>
      <c r="AT34" s="30"/>
      <c r="AU34" s="30"/>
    </row>
    <row r="35" spans="1:47" hidden="1" outlineLevel="1" x14ac:dyDescent="0.2">
      <c r="A35" s="70" t="str">
        <f>Pricing!$A35</f>
        <v>F5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7"/>
        <v>EURYC1M_F5</v>
      </c>
      <c r="H35" s="129" t="e">
        <f ca="1">IF(Pricing!$B35=0,Pricing!$B35+0.000001,Pricing!$B35)</f>
        <v>#NAME?</v>
      </c>
      <c r="I35" s="129" t="e">
        <f t="shared" ca="1" si="1"/>
        <v>#NAME?</v>
      </c>
      <c r="J35" s="128" t="str">
        <f t="shared" si="8"/>
        <v>EURYC3M_F5</v>
      </c>
      <c r="K35" s="129" t="e">
        <f ca="1">Pricing!$C35</f>
        <v>#NAME?</v>
      </c>
      <c r="L35" s="130" t="e">
        <f ca="1">Pricing!$C35</f>
        <v>#NAME?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30"/>
      <c r="AI35" s="217"/>
      <c r="AJ35" s="217"/>
      <c r="AK35" s="30"/>
      <c r="AL35" s="217"/>
      <c r="AM35" s="217"/>
      <c r="AN35" s="30"/>
      <c r="AO35" s="217"/>
      <c r="AP35" s="217"/>
      <c r="AQ35" s="30"/>
      <c r="AR35" s="30"/>
      <c r="AS35" s="30"/>
      <c r="AT35" s="30"/>
      <c r="AU35" s="30"/>
    </row>
    <row r="36" spans="1:47" hidden="1" outlineLevel="1" x14ac:dyDescent="0.2">
      <c r="A36" s="70" t="str">
        <f>Pricing!$A36</f>
        <v>G5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7"/>
        <v>EURYC1M_G5</v>
      </c>
      <c r="H36" s="129" t="e">
        <f ca="1">IF(Pricing!$B36=0,Pricing!$B36+0.000001,Pricing!$B36)</f>
        <v>#NAME?</v>
      </c>
      <c r="I36" s="129" t="e">
        <f t="shared" ca="1" si="1"/>
        <v>#NAME?</v>
      </c>
      <c r="J36" s="128" t="str">
        <f t="shared" si="8"/>
        <v>EURYC3M_G5</v>
      </c>
      <c r="K36" s="129" t="e">
        <f ca="1">Pricing!$C36</f>
        <v>#NAME?</v>
      </c>
      <c r="L36" s="130" t="e">
        <f ca="1">Pricing!$C36</f>
        <v>#NAME?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30"/>
      <c r="AI36" s="217"/>
      <c r="AJ36" s="217"/>
      <c r="AK36" s="30"/>
      <c r="AL36" s="217"/>
      <c r="AM36" s="217"/>
      <c r="AN36" s="30"/>
      <c r="AO36" s="217"/>
      <c r="AP36" s="217"/>
      <c r="AQ36" s="30"/>
      <c r="AR36" s="30"/>
      <c r="AS36" s="30"/>
      <c r="AT36" s="30"/>
      <c r="AU36" s="30"/>
    </row>
    <row r="37" spans="1:47" hidden="1" outlineLevel="1" x14ac:dyDescent="0.2">
      <c r="A37" s="70" t="str">
        <f>Pricing!$A37</f>
        <v>H5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7"/>
        <v>EURYC1M_H5</v>
      </c>
      <c r="H37" s="129" t="e">
        <f ca="1">IF(Pricing!$B37=0,Pricing!$B37+0.000001,Pricing!$B37)</f>
        <v>#NAME?</v>
      </c>
      <c r="I37" s="129" t="e">
        <f t="shared" ca="1" si="1"/>
        <v>#NAME?</v>
      </c>
      <c r="J37" s="128" t="str">
        <f t="shared" si="8"/>
        <v>EURYC3M_H5</v>
      </c>
      <c r="K37" s="129" t="e">
        <f ca="1">Pricing!$C37</f>
        <v>#NAME?</v>
      </c>
      <c r="L37" s="130" t="e">
        <f ca="1">Pricing!$C37</f>
        <v>#NAME?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30"/>
      <c r="AI37" s="217"/>
      <c r="AJ37" s="217"/>
      <c r="AK37" s="30"/>
      <c r="AL37" s="217"/>
      <c r="AM37" s="217"/>
      <c r="AN37" s="30"/>
      <c r="AO37" s="217"/>
      <c r="AP37" s="217"/>
      <c r="AQ37" s="30"/>
      <c r="AR37" s="30"/>
      <c r="AS37" s="30"/>
      <c r="AT37" s="30"/>
      <c r="AU37" s="30"/>
    </row>
    <row r="38" spans="1:47" hidden="1" outlineLevel="1" x14ac:dyDescent="0.2">
      <c r="A38" s="70" t="str">
        <f>Pricing!$A38</f>
        <v>J5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7"/>
        <v>EURYC1M_J5</v>
      </c>
      <c r="H38" s="129" t="e">
        <f ca="1">IF(Pricing!$B38=0,Pricing!$B38+0.000001,Pricing!$B38)</f>
        <v>#NAME?</v>
      </c>
      <c r="I38" s="129" t="e">
        <f t="shared" ca="1" si="1"/>
        <v>#NAME?</v>
      </c>
      <c r="J38" s="128" t="str">
        <f t="shared" si="8"/>
        <v>EURYC3M_J5</v>
      </c>
      <c r="K38" s="129" t="e">
        <f ca="1">Pricing!$C38</f>
        <v>#NAME?</v>
      </c>
      <c r="L38" s="130" t="e">
        <f ca="1">Pricing!$C38</f>
        <v>#NAME?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30"/>
      <c r="AI38" s="217"/>
      <c r="AJ38" s="217"/>
      <c r="AK38" s="30"/>
      <c r="AL38" s="217"/>
      <c r="AM38" s="217"/>
      <c r="AN38" s="30"/>
      <c r="AO38" s="217"/>
      <c r="AP38" s="217"/>
      <c r="AQ38" s="30"/>
      <c r="AR38" s="30"/>
      <c r="AS38" s="30"/>
      <c r="AT38" s="30"/>
      <c r="AU38" s="30"/>
    </row>
    <row r="39" spans="1:47" hidden="1" outlineLevel="1" x14ac:dyDescent="0.2">
      <c r="A39" s="70" t="str">
        <f>Pricing!$A39</f>
        <v>K5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7"/>
        <v>EURYC1M_K5</v>
      </c>
      <c r="H39" s="129" t="e">
        <f ca="1">IF(Pricing!$B39=0,Pricing!$B39+0.000001,Pricing!$B39)</f>
        <v>#NAME?</v>
      </c>
      <c r="I39" s="129" t="e">
        <f t="shared" ca="1" si="1"/>
        <v>#NAME?</v>
      </c>
      <c r="J39" s="128" t="str">
        <f t="shared" si="8"/>
        <v>EURYC3M_K5</v>
      </c>
      <c r="K39" s="129" t="e">
        <f ca="1">Pricing!$C39</f>
        <v>#NAME?</v>
      </c>
      <c r="L39" s="130" t="e">
        <f ca="1">Pricing!$C39</f>
        <v>#NAME?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30"/>
      <c r="AI39" s="217"/>
      <c r="AJ39" s="217"/>
      <c r="AK39" s="30"/>
      <c r="AL39" s="217"/>
      <c r="AM39" s="217"/>
      <c r="AN39" s="30"/>
      <c r="AO39" s="217"/>
      <c r="AP39" s="217"/>
      <c r="AQ39" s="30"/>
      <c r="AR39" s="30"/>
      <c r="AS39" s="30"/>
      <c r="AT39" s="30"/>
      <c r="AU39" s="30"/>
    </row>
    <row r="40" spans="1:47" hidden="1" outlineLevel="1" x14ac:dyDescent="0.2">
      <c r="A40" s="70" t="str">
        <f>Pricing!$A40</f>
        <v>M5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7"/>
        <v>EURYC1M_M5</v>
      </c>
      <c r="H40" s="129" t="e">
        <f ca="1">IF(Pricing!$B40=0,Pricing!$B40+0.000001,Pricing!$B40)</f>
        <v>#NAME?</v>
      </c>
      <c r="I40" s="129" t="e">
        <f t="shared" ca="1" si="1"/>
        <v>#NAME?</v>
      </c>
      <c r="J40" s="128" t="str">
        <f t="shared" si="8"/>
        <v>EURYC3M_M5</v>
      </c>
      <c r="K40" s="129" t="e">
        <f ca="1">Pricing!$C40</f>
        <v>#NAME?</v>
      </c>
      <c r="L40" s="130" t="e">
        <f ca="1">Pricing!$C40</f>
        <v>#NAME?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30"/>
      <c r="AI40" s="217"/>
      <c r="AJ40" s="217"/>
      <c r="AK40" s="30"/>
      <c r="AL40" s="217"/>
      <c r="AM40" s="217"/>
      <c r="AN40" s="30"/>
      <c r="AO40" s="217"/>
      <c r="AP40" s="217"/>
      <c r="AQ40" s="30"/>
      <c r="AR40" s="30"/>
      <c r="AS40" s="30"/>
      <c r="AT40" s="30"/>
      <c r="AU40" s="30"/>
    </row>
    <row r="41" spans="1:47" hidden="1" outlineLevel="1" x14ac:dyDescent="0.2">
      <c r="A41" s="70" t="str">
        <f>Pricing!$A41</f>
        <v>N5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7"/>
        <v>EURYC1M_N5</v>
      </c>
      <c r="H41" s="129" t="e">
        <f ca="1">IF(Pricing!$B41=0,Pricing!$B41+0.000001,Pricing!$B41)</f>
        <v>#NAME?</v>
      </c>
      <c r="I41" s="129" t="e">
        <f t="shared" ca="1" si="1"/>
        <v>#NAME?</v>
      </c>
      <c r="J41" s="128" t="str">
        <f t="shared" si="8"/>
        <v>EURYC3M_N5</v>
      </c>
      <c r="K41" s="129" t="e">
        <f ca="1">Pricing!$C41</f>
        <v>#NAME?</v>
      </c>
      <c r="L41" s="130" t="e">
        <f ca="1">Pricing!$C41</f>
        <v>#NAME?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30"/>
      <c r="AI41" s="217"/>
      <c r="AJ41" s="217"/>
      <c r="AK41" s="30"/>
      <c r="AL41" s="217"/>
      <c r="AM41" s="217"/>
      <c r="AN41" s="30"/>
      <c r="AO41" s="217"/>
      <c r="AP41" s="217"/>
      <c r="AQ41" s="30"/>
      <c r="AR41" s="30"/>
      <c r="AS41" s="30"/>
      <c r="AT41" s="30"/>
      <c r="AU41" s="30"/>
    </row>
    <row r="42" spans="1:47" hidden="1" outlineLevel="1" x14ac:dyDescent="0.2">
      <c r="A42" s="70" t="str">
        <f>Pricing!$A42</f>
        <v>Q5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7"/>
        <v>EURYC1M_Q5</v>
      </c>
      <c r="H42" s="129" t="e">
        <f ca="1">IF(Pricing!$B42=0,Pricing!$B42+0.000001,Pricing!$B42)</f>
        <v>#NAME?</v>
      </c>
      <c r="I42" s="129" t="e">
        <f t="shared" ca="1" si="1"/>
        <v>#NAME?</v>
      </c>
      <c r="J42" s="128" t="str">
        <f t="shared" si="8"/>
        <v>EURYC3M_Q5</v>
      </c>
      <c r="K42" s="129" t="e">
        <f ca="1">Pricing!$C42</f>
        <v>#NAME?</v>
      </c>
      <c r="L42" s="130" t="e">
        <f ca="1">Pricing!$C42</f>
        <v>#NAME?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30"/>
      <c r="AI42" s="217"/>
      <c r="AJ42" s="217"/>
      <c r="AK42" s="30"/>
      <c r="AL42" s="217"/>
      <c r="AM42" s="217"/>
      <c r="AN42" s="30"/>
      <c r="AO42" s="217"/>
      <c r="AP42" s="217"/>
      <c r="AQ42" s="30"/>
      <c r="AR42" s="30"/>
      <c r="AS42" s="30"/>
      <c r="AT42" s="30"/>
      <c r="AU42" s="30"/>
    </row>
    <row r="43" spans="1:47" hidden="1" outlineLevel="1" x14ac:dyDescent="0.2">
      <c r="A43" s="70" t="str">
        <f>Pricing!$A43</f>
        <v>U5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>
        <f>IF(Pricing!$B43=0,Pricing!$B43+0.000001,Pricing!$B43)</f>
        <v>9.9999999999999995E-7</v>
      </c>
      <c r="I43" s="129">
        <f t="shared" si="1"/>
        <v>9.9999999999999995E-7</v>
      </c>
      <c r="J43" s="128" t="str">
        <f t="shared" si="8"/>
        <v>EURYC3M_U5</v>
      </c>
      <c r="K43" s="129" t="e">
        <f ca="1">Pricing!$C43</f>
        <v>#NAME?</v>
      </c>
      <c r="L43" s="130" t="e">
        <f ca="1">Pricing!$C43</f>
        <v>#NAME?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30"/>
      <c r="AI43" s="217"/>
      <c r="AJ43" s="217"/>
      <c r="AK43" s="30"/>
      <c r="AL43" s="217"/>
      <c r="AM43" s="217"/>
      <c r="AN43" s="30"/>
      <c r="AO43" s="217"/>
      <c r="AP43" s="217"/>
      <c r="AQ43" s="30"/>
      <c r="AR43" s="30"/>
      <c r="AS43" s="30"/>
      <c r="AT43" s="30"/>
      <c r="AU43" s="30"/>
    </row>
    <row r="44" spans="1:47" hidden="1" outlineLevel="1" x14ac:dyDescent="0.2">
      <c r="A44" s="70" t="str">
        <f>Pricing!$A44</f>
        <v>Z5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>
        <f>IF(Pricing!$B44=0,Pricing!$B44+0.000001,Pricing!$B44)</f>
        <v>9.9999999999999995E-7</v>
      </c>
      <c r="I44" s="129">
        <f t="shared" si="1"/>
        <v>9.9999999999999995E-7</v>
      </c>
      <c r="J44" s="128" t="str">
        <f t="shared" si="8"/>
        <v>EURYC3M_Z5</v>
      </c>
      <c r="K44" s="129" t="e">
        <f ca="1">Pricing!$C44</f>
        <v>#NAME?</v>
      </c>
      <c r="L44" s="130" t="e">
        <f ca="1">Pricing!$C44</f>
        <v>#NAME?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30"/>
      <c r="AI44" s="217"/>
      <c r="AJ44" s="217"/>
      <c r="AK44" s="30"/>
      <c r="AL44" s="217"/>
      <c r="AM44" s="217"/>
      <c r="AN44" s="30"/>
      <c r="AO44" s="217"/>
      <c r="AP44" s="217"/>
      <c r="AQ44" s="30"/>
      <c r="AR44" s="30"/>
      <c r="AS44" s="30"/>
      <c r="AT44" s="30"/>
      <c r="AU44" s="30"/>
    </row>
    <row r="45" spans="1:47" hidden="1" outlineLevel="1" x14ac:dyDescent="0.2">
      <c r="A45" s="70" t="str">
        <f>Pricing!$A45</f>
        <v>H6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>
        <f>IF(Pricing!$B45=0,Pricing!$B45+0.000001,Pricing!$B45)</f>
        <v>9.9999999999999995E-7</v>
      </c>
      <c r="I45" s="129">
        <f t="shared" si="1"/>
        <v>9.9999999999999995E-7</v>
      </c>
      <c r="J45" s="128" t="str">
        <f t="shared" si="8"/>
        <v>EURYC3M_H6</v>
      </c>
      <c r="K45" s="129" t="e">
        <f ca="1">Pricing!$C45</f>
        <v>#NAME?</v>
      </c>
      <c r="L45" s="130" t="e">
        <f ca="1">Pricing!$C45</f>
        <v>#NAME?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30"/>
      <c r="AI45" s="217"/>
      <c r="AJ45" s="217"/>
      <c r="AK45" s="30"/>
      <c r="AL45" s="217"/>
      <c r="AM45" s="217"/>
      <c r="AN45" s="30"/>
      <c r="AO45" s="217"/>
      <c r="AP45" s="217"/>
      <c r="AQ45" s="30"/>
      <c r="AR45" s="30"/>
      <c r="AS45" s="30"/>
      <c r="AT45" s="30"/>
      <c r="AU45" s="30"/>
    </row>
    <row r="46" spans="1:47" hidden="1" outlineLevel="1" x14ac:dyDescent="0.2">
      <c r="A46" s="70" t="str">
        <f>Pricing!$A46</f>
        <v>M6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>
        <f>IF(Pricing!$B46=0,Pricing!$B46+0.000001,Pricing!$B46)</f>
        <v>9.9999999999999995E-7</v>
      </c>
      <c r="I46" s="129">
        <f t="shared" si="1"/>
        <v>9.9999999999999995E-7</v>
      </c>
      <c r="J46" s="128" t="str">
        <f t="shared" si="8"/>
        <v>EURYC3M_M6</v>
      </c>
      <c r="K46" s="129" t="e">
        <f ca="1">Pricing!$C46</f>
        <v>#NAME?</v>
      </c>
      <c r="L46" s="130" t="e">
        <f ca="1">Pricing!$C46</f>
        <v>#NAME?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30"/>
      <c r="AI46" s="217"/>
      <c r="AJ46" s="217"/>
      <c r="AK46" s="30"/>
      <c r="AL46" s="217"/>
      <c r="AM46" s="217"/>
      <c r="AN46" s="30"/>
      <c r="AO46" s="217"/>
      <c r="AP46" s="217"/>
      <c r="AQ46" s="30"/>
      <c r="AR46" s="30"/>
      <c r="AS46" s="30"/>
      <c r="AT46" s="30"/>
      <c r="AU46" s="30"/>
    </row>
    <row r="47" spans="1:47" hidden="1" outlineLevel="1" x14ac:dyDescent="0.2">
      <c r="A47" s="70" t="str">
        <f>Pricing!$A47</f>
        <v>U6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>
        <f>IF(Pricing!$B47=0,Pricing!$B47+0.000001,Pricing!$B47)</f>
        <v>9.9999999999999995E-7</v>
      </c>
      <c r="I47" s="129">
        <f t="shared" si="1"/>
        <v>9.9999999999999995E-7</v>
      </c>
      <c r="J47" s="128" t="str">
        <f t="shared" si="8"/>
        <v>EURYC3M_U6</v>
      </c>
      <c r="K47" s="129" t="e">
        <f ca="1">Pricing!$C47</f>
        <v>#NAME?</v>
      </c>
      <c r="L47" s="130" t="e">
        <f ca="1">Pricing!$C47</f>
        <v>#NAME?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30"/>
      <c r="AI47" s="217"/>
      <c r="AJ47" s="217"/>
      <c r="AK47" s="30"/>
      <c r="AL47" s="217"/>
      <c r="AM47" s="217"/>
      <c r="AN47" s="30"/>
      <c r="AO47" s="217"/>
      <c r="AP47" s="217"/>
      <c r="AQ47" s="30"/>
      <c r="AR47" s="30"/>
      <c r="AS47" s="30"/>
      <c r="AT47" s="30"/>
      <c r="AU47" s="30"/>
    </row>
    <row r="48" spans="1:47" hidden="1" outlineLevel="1" x14ac:dyDescent="0.2">
      <c r="A48" s="70" t="str">
        <f>Pricing!$A48</f>
        <v>Z6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>
        <f>IF(Pricing!$B48=0,Pricing!$B48+0.000001,Pricing!$B48)</f>
        <v>9.9999999999999995E-7</v>
      </c>
      <c r="I48" s="129">
        <f t="shared" si="1"/>
        <v>9.9999999999999995E-7</v>
      </c>
      <c r="J48" s="128" t="str">
        <f t="shared" si="8"/>
        <v>EURYC3M_Z6</v>
      </c>
      <c r="K48" s="129" t="e">
        <f ca="1">Pricing!$C48</f>
        <v>#NAME?</v>
      </c>
      <c r="L48" s="130" t="e">
        <f ca="1">Pricing!$C48</f>
        <v>#NAME?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30"/>
      <c r="AI48" s="217"/>
      <c r="AJ48" s="217"/>
      <c r="AK48" s="30"/>
      <c r="AL48" s="217"/>
      <c r="AM48" s="217"/>
      <c r="AN48" s="30"/>
      <c r="AO48" s="217"/>
      <c r="AP48" s="217"/>
      <c r="AQ48" s="30"/>
      <c r="AR48" s="30"/>
      <c r="AS48" s="30"/>
      <c r="AT48" s="30"/>
      <c r="AU48" s="30"/>
    </row>
    <row r="49" spans="1:47" hidden="1" outlineLevel="1" x14ac:dyDescent="0.2">
      <c r="A49" s="70" t="str">
        <f>Pricing!$A49</f>
        <v>H7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>
        <f>IF(Pricing!$B49=0,Pricing!$B49+0.000001,Pricing!$B49)</f>
        <v>9.9999999999999995E-7</v>
      </c>
      <c r="I49" s="129">
        <f t="shared" si="1"/>
        <v>9.9999999999999995E-7</v>
      </c>
      <c r="J49" s="128" t="str">
        <f t="shared" si="8"/>
        <v>EURYC3M_H7</v>
      </c>
      <c r="K49" s="129" t="e">
        <f ca="1">Pricing!$C49</f>
        <v>#NAME?</v>
      </c>
      <c r="L49" s="130" t="e">
        <f ca="1">Pricing!$C49</f>
        <v>#NAME?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30"/>
      <c r="AI49" s="217"/>
      <c r="AJ49" s="217"/>
      <c r="AK49" s="30"/>
      <c r="AL49" s="217"/>
      <c r="AM49" s="217"/>
      <c r="AN49" s="30"/>
      <c r="AO49" s="217"/>
      <c r="AP49" s="217"/>
      <c r="AQ49" s="30"/>
      <c r="AR49" s="30"/>
      <c r="AS49" s="30"/>
      <c r="AT49" s="30"/>
      <c r="AU49" s="30"/>
    </row>
    <row r="50" spans="1:47" hidden="1" outlineLevel="1" x14ac:dyDescent="0.2">
      <c r="A50" s="61" t="str">
        <f>Pricing!$A50</f>
        <v>M7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>
        <f>IF(Pricing!$B50=0,Pricing!$B50+0.000001,Pricing!$B50)</f>
        <v>9.9999999999999995E-7</v>
      </c>
      <c r="I50" s="132">
        <f t="shared" si="1"/>
        <v>9.9999999999999995E-7</v>
      </c>
      <c r="J50" s="131" t="str">
        <f t="shared" si="8"/>
        <v>EURYC3M_M7</v>
      </c>
      <c r="K50" s="132" t="e">
        <f ca="1">Pricing!$C50</f>
        <v>#NAME?</v>
      </c>
      <c r="L50" s="133" t="e">
        <f ca="1">Pricing!$C50</f>
        <v>#NAME?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30"/>
      <c r="AI50" s="217"/>
      <c r="AJ50" s="217"/>
      <c r="AK50" s="30"/>
      <c r="AL50" s="217"/>
      <c r="AM50" s="217"/>
      <c r="AN50" s="30"/>
      <c r="AO50" s="217"/>
      <c r="AP50" s="217"/>
      <c r="AQ50" s="30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>
        <f>IF(Pricing!$B51=0,Pricing!$B51*100+0.000001,Pricing!$B51*100)</f>
        <v>9.9999999999999995E-7</v>
      </c>
      <c r="I51" s="126">
        <f t="shared" si="1"/>
        <v>9.9999999999999995E-7</v>
      </c>
      <c r="J51" s="4" t="str">
        <f>J$4&amp;"_"&amp;$A51&amp;J$3&amp;"F1"</f>
        <v>EURYC3M_T3F1</v>
      </c>
      <c r="K51" s="126" t="e">
        <f ca="1">Pricing!$C51*100</f>
        <v>#NAME?</v>
      </c>
      <c r="L51" s="127" t="e">
        <f ca="1">Pricing!$C51*100</f>
        <v>#NAME?</v>
      </c>
      <c r="M51" s="4" t="str">
        <f>M$4&amp;"_"&amp;$A51&amp;M$3&amp;"F1"</f>
        <v>EURYC6M_T6F1</v>
      </c>
      <c r="N51" s="126" t="e">
        <f ca="1">Pricing!$D51*100</f>
        <v>#NAME?</v>
      </c>
      <c r="O51" s="127" t="e">
        <f ca="1">Pricing!$D51*100</f>
        <v>#NAME?</v>
      </c>
      <c r="P51" s="4"/>
      <c r="Q51" s="126"/>
      <c r="R51" s="127"/>
      <c r="V51" s="126"/>
      <c r="W51" s="126"/>
      <c r="Y51" s="126">
        <v>1.0837749999999999</v>
      </c>
      <c r="Z51" s="126">
        <v>1.0837749999999999</v>
      </c>
      <c r="AB51" s="126">
        <v>1.383848</v>
      </c>
      <c r="AC51" s="126">
        <v>1.383848</v>
      </c>
      <c r="AE51" s="126"/>
      <c r="AF51" s="126"/>
      <c r="AH51" s="30"/>
      <c r="AI51" s="217"/>
      <c r="AJ51" s="217"/>
      <c r="AK51" s="30"/>
      <c r="AL51" s="217"/>
      <c r="AM51" s="217"/>
      <c r="AN51" s="30"/>
      <c r="AO51" s="217"/>
      <c r="AP51" s="217"/>
      <c r="AQ51" s="30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>
        <f>IF(Pricing!$B52=0,Pricing!$B52*100+0.000001,Pricing!$B52*100)</f>
        <v>9.9999999999999995E-7</v>
      </c>
      <c r="I52" s="132">
        <f t="shared" si="1"/>
        <v>9.9999999999999995E-7</v>
      </c>
      <c r="J52" s="131" t="str">
        <f>J$4&amp;"_"&amp;$A52&amp;J$3&amp;"F1"</f>
        <v>EURYC3M_TOM3F1</v>
      </c>
      <c r="K52" s="132" t="e">
        <f ca="1">Pricing!$C52*100</f>
        <v>#NAME?</v>
      </c>
      <c r="L52" s="133" t="e">
        <f ca="1">Pricing!$C52*100</f>
        <v>#NAME?</v>
      </c>
      <c r="M52" s="131" t="str">
        <f>M$4&amp;"_"&amp;$A52&amp;M$3&amp;"F1"</f>
        <v>EURYC6M_TOM6F1</v>
      </c>
      <c r="N52" s="132" t="e">
        <f ca="1">Pricing!$D52*100</f>
        <v>#NAME?</v>
      </c>
      <c r="O52" s="133" t="e">
        <f ca="1">Pricing!$D52*100</f>
        <v>#NAME?</v>
      </c>
      <c r="P52" s="131"/>
      <c r="Q52" s="132"/>
      <c r="R52" s="133"/>
      <c r="V52" s="132"/>
      <c r="W52" s="132"/>
      <c r="Y52" s="132">
        <v>1.069</v>
      </c>
      <c r="Z52" s="132">
        <v>1.069</v>
      </c>
      <c r="AB52" s="132">
        <v>1.37</v>
      </c>
      <c r="AC52" s="132">
        <v>1.37</v>
      </c>
      <c r="AE52" s="132"/>
      <c r="AF52" s="132"/>
      <c r="AH52" s="30"/>
      <c r="AI52" s="217"/>
      <c r="AJ52" s="217"/>
      <c r="AK52" s="30"/>
      <c r="AL52" s="217"/>
      <c r="AM52" s="217"/>
      <c r="AN52" s="30"/>
      <c r="AO52" s="217"/>
      <c r="AP52" s="217"/>
      <c r="AQ52" s="30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>
        <f>IF(Pricing!$B53=0,Pricing!$B53*100+0.000001,Pricing!$B53*100)</f>
        <v>9.9999999999999995E-7</v>
      </c>
      <c r="I53" s="127">
        <f t="shared" si="1"/>
        <v>9.9999999999999995E-7</v>
      </c>
      <c r="J53" s="4" t="str">
        <f t="shared" ref="J53:J58" si="9">J$4&amp;$A53&amp;"X"&amp;($A53+J$3)&amp;"F"</f>
        <v>EURYC3M1X4F</v>
      </c>
      <c r="K53" s="126" t="e">
        <f ca="1">Pricing!$C53*100</f>
        <v>#NAME?</v>
      </c>
      <c r="L53" s="127" t="e">
        <f ca="1">Pricing!$C53*100</f>
        <v>#NAME?</v>
      </c>
      <c r="M53" s="4" t="str">
        <f>M$4&amp;$A53&amp;"X"&amp;($A53+M$3)&amp;"F"</f>
        <v>EURYC6M1X7F</v>
      </c>
      <c r="N53" s="126" t="e">
        <f ca="1">Pricing!$D53*100</f>
        <v>#NAME?</v>
      </c>
      <c r="O53" s="127" t="e">
        <f ca="1">Pricing!$D53*100</f>
        <v>#NAME?</v>
      </c>
      <c r="P53" s="4" t="str">
        <f>P$4&amp;$A53&amp;"X"&amp;($A53+P$3)&amp;"F"</f>
        <v>EURYC1Y1X13F</v>
      </c>
      <c r="Q53" s="126" t="e">
        <f ca="1">Pricing!$E53*100</f>
        <v>#NAME?</v>
      </c>
      <c r="R53" s="127" t="e">
        <f ca="1">Pricing!$E53*100</f>
        <v>#NAME?</v>
      </c>
      <c r="V53" s="126"/>
      <c r="W53" s="127"/>
      <c r="Y53" s="126">
        <v>0.95361499999999988</v>
      </c>
      <c r="Z53" s="127">
        <v>0.95361499999999988</v>
      </c>
      <c r="AB53" s="126">
        <v>1.228</v>
      </c>
      <c r="AC53" s="127">
        <v>1.228</v>
      </c>
      <c r="AE53" s="126">
        <v>1.6619410000000001</v>
      </c>
      <c r="AF53" s="127">
        <v>1.6619410000000001</v>
      </c>
      <c r="AH53" s="30"/>
      <c r="AI53" s="217"/>
      <c r="AJ53" s="217"/>
      <c r="AK53" s="30"/>
      <c r="AL53" s="217"/>
      <c r="AM53" s="217"/>
      <c r="AN53" s="30"/>
      <c r="AO53" s="217"/>
      <c r="AP53" s="217"/>
      <c r="AQ53" s="30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>
        <f>IF(Pricing!$B54=0,Pricing!$B54*100+0.000001,Pricing!$B54*100)</f>
        <v>9.9999999999999995E-7</v>
      </c>
      <c r="I54" s="130">
        <f t="shared" si="1"/>
        <v>9.9999999999999995E-7</v>
      </c>
      <c r="J54" s="128" t="str">
        <f t="shared" si="9"/>
        <v>EURYC3M2X5F</v>
      </c>
      <c r="K54" s="129" t="e">
        <f ca="1">Pricing!$C54*100</f>
        <v>#NAME?</v>
      </c>
      <c r="L54" s="130" t="e">
        <f ca="1">Pricing!$C54*100</f>
        <v>#NAME?</v>
      </c>
      <c r="M54" s="128" t="str">
        <f t="shared" ref="M54:M70" si="10">M$4&amp;$A54&amp;"X"&amp;($A54+M$3)&amp;"F"</f>
        <v>EURYC6M2X8F</v>
      </c>
      <c r="N54" s="129" t="e">
        <f ca="1">Pricing!$D54*100</f>
        <v>#NAME?</v>
      </c>
      <c r="O54" s="130" t="e">
        <f ca="1">Pricing!$D54*100</f>
        <v>#NAME?</v>
      </c>
      <c r="P54" s="128" t="str">
        <f t="shared" ref="P54:P70" si="11">P$4&amp;$A54&amp;"X"&amp;($A54+P$3)&amp;"F"</f>
        <v>EURYC1Y2X14F</v>
      </c>
      <c r="Q54" s="129" t="e">
        <f ca="1">Pricing!$E54*100</f>
        <v>#NAME?</v>
      </c>
      <c r="R54" s="130" t="e">
        <f ca="1">Pricing!$E54*100</f>
        <v>#NAME?</v>
      </c>
      <c r="V54" s="129"/>
      <c r="W54" s="130"/>
      <c r="Y54" s="129">
        <v>0.86755999999999989</v>
      </c>
      <c r="Z54" s="130">
        <v>0.86755999999999989</v>
      </c>
      <c r="AB54" s="129">
        <v>1.159</v>
      </c>
      <c r="AC54" s="130">
        <v>1.159</v>
      </c>
      <c r="AE54" s="129">
        <v>1.619964</v>
      </c>
      <c r="AF54" s="130">
        <v>1.619964</v>
      </c>
      <c r="AH54" s="30"/>
      <c r="AI54" s="217"/>
      <c r="AJ54" s="217"/>
      <c r="AK54" s="30"/>
      <c r="AL54" s="217"/>
      <c r="AM54" s="217"/>
      <c r="AN54" s="30"/>
      <c r="AO54" s="217"/>
      <c r="AP54" s="217"/>
      <c r="AQ54" s="30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>
        <f>IF(Pricing!$B55=0,Pricing!$B55*100+0.000001,Pricing!$B55*100)</f>
        <v>9.9999999999999995E-7</v>
      </c>
      <c r="I55" s="130">
        <f t="shared" si="1"/>
        <v>9.9999999999999995E-7</v>
      </c>
      <c r="J55" s="128" t="str">
        <f t="shared" si="9"/>
        <v>EURYC3M3X6F</v>
      </c>
      <c r="K55" s="129" t="e">
        <f ca="1">Pricing!$C55*100</f>
        <v>#NAME?</v>
      </c>
      <c r="L55" s="130" t="e">
        <f ca="1">Pricing!$C55*100</f>
        <v>#NAME?</v>
      </c>
      <c r="M55" s="128" t="str">
        <f t="shared" si="10"/>
        <v>EURYC6M3X9F</v>
      </c>
      <c r="N55" s="129" t="e">
        <f ca="1">Pricing!$D55*100</f>
        <v>#NAME?</v>
      </c>
      <c r="O55" s="130" t="e">
        <f ca="1">Pricing!$D55*100</f>
        <v>#NAME?</v>
      </c>
      <c r="P55" s="128" t="str">
        <f t="shared" si="11"/>
        <v>EURYC1Y3X15F</v>
      </c>
      <c r="Q55" s="129" t="e">
        <f ca="1">Pricing!$E55*100</f>
        <v>#NAME?</v>
      </c>
      <c r="R55" s="130" t="e">
        <f ca="1">Pricing!$E55*100</f>
        <v>#NAME?</v>
      </c>
      <c r="V55" s="129"/>
      <c r="W55" s="130"/>
      <c r="Y55" s="129">
        <v>0.81378000000000006</v>
      </c>
      <c r="Z55" s="130">
        <v>0.81378000000000006</v>
      </c>
      <c r="AB55" s="129">
        <v>1.119</v>
      </c>
      <c r="AC55" s="130">
        <v>1.119</v>
      </c>
      <c r="AE55" s="129">
        <v>0.25978122599999998</v>
      </c>
      <c r="AF55" s="130">
        <v>0.25978122599999998</v>
      </c>
      <c r="AH55" s="30"/>
      <c r="AI55" s="217"/>
      <c r="AJ55" s="217"/>
      <c r="AK55" s="30"/>
      <c r="AL55" s="217"/>
      <c r="AM55" s="217"/>
      <c r="AN55" s="30"/>
      <c r="AO55" s="217"/>
      <c r="AP55" s="217"/>
      <c r="AQ55" s="30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>
        <f>IF(Pricing!$B56=0,Pricing!$B56*100+0.000001,Pricing!$B56*100)</f>
        <v>9.9999999999999995E-7</v>
      </c>
      <c r="I56" s="130">
        <f t="shared" si="1"/>
        <v>9.9999999999999995E-7</v>
      </c>
      <c r="J56" s="128" t="str">
        <f t="shared" si="9"/>
        <v>EURYC3M4X7F</v>
      </c>
      <c r="K56" s="129" t="e">
        <f ca="1">Pricing!$C56*100</f>
        <v>#NAME?</v>
      </c>
      <c r="L56" s="130" t="e">
        <f ca="1">Pricing!$C56*100</f>
        <v>#NAME?</v>
      </c>
      <c r="M56" s="128" t="str">
        <f t="shared" si="10"/>
        <v>EURYC6M4X10F</v>
      </c>
      <c r="N56" s="129" t="e">
        <f ca="1">Pricing!$D56*100</f>
        <v>#NAME?</v>
      </c>
      <c r="O56" s="130" t="e">
        <f ca="1">Pricing!$D56*100</f>
        <v>#NAME?</v>
      </c>
      <c r="P56" s="128" t="str">
        <f t="shared" si="11"/>
        <v>EURYC1Y4X16F</v>
      </c>
      <c r="Q56" s="129" t="e">
        <f ca="1">Pricing!$E56*100</f>
        <v>#NAME?</v>
      </c>
      <c r="R56" s="130" t="e">
        <f ca="1">Pricing!$E56*100</f>
        <v>#NAME?</v>
      </c>
      <c r="V56" s="129"/>
      <c r="W56" s="130"/>
      <c r="Y56" s="129">
        <v>0.77895999999999999</v>
      </c>
      <c r="Z56" s="130">
        <v>0.77895999999999999</v>
      </c>
      <c r="AB56" s="129">
        <v>1.0780000000000001</v>
      </c>
      <c r="AC56" s="130">
        <v>1.0780000000000001</v>
      </c>
      <c r="AE56" s="129">
        <v>1.5432269999999999</v>
      </c>
      <c r="AF56" s="130">
        <v>1.5432269999999999</v>
      </c>
      <c r="AH56" s="30"/>
      <c r="AI56" s="217"/>
      <c r="AJ56" s="217"/>
      <c r="AK56" s="30"/>
      <c r="AL56" s="217"/>
      <c r="AM56" s="217"/>
      <c r="AN56" s="30"/>
      <c r="AO56" s="217"/>
      <c r="AP56" s="217"/>
      <c r="AQ56" s="30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>
        <f>IF(Pricing!$B57=0,Pricing!$B57*100+0.000001,Pricing!$B57*100)</f>
        <v>9.9999999999999995E-7</v>
      </c>
      <c r="I57" s="130">
        <f t="shared" si="1"/>
        <v>9.9999999999999995E-7</v>
      </c>
      <c r="J57" s="128" t="str">
        <f t="shared" si="9"/>
        <v>EURYC3M5X8F</v>
      </c>
      <c r="K57" s="129" t="e">
        <f ca="1">Pricing!$C57*100</f>
        <v>#NAME?</v>
      </c>
      <c r="L57" s="130" t="e">
        <f ca="1">Pricing!$C57*100</f>
        <v>#NAME?</v>
      </c>
      <c r="M57" s="128" t="str">
        <f t="shared" si="10"/>
        <v>EURYC6M5X11F</v>
      </c>
      <c r="N57" s="129" t="e">
        <f ca="1">Pricing!$D57*100</f>
        <v>#NAME?</v>
      </c>
      <c r="O57" s="130" t="e">
        <f ca="1">Pricing!$D57*100</f>
        <v>#NAME?</v>
      </c>
      <c r="P57" s="128" t="str">
        <f t="shared" si="11"/>
        <v>EURYC1Y5X17F</v>
      </c>
      <c r="Q57" s="129" t="e">
        <f ca="1">Pricing!$E57*100</f>
        <v>#NAME?</v>
      </c>
      <c r="R57" s="130" t="e">
        <f ca="1">Pricing!$E57*100</f>
        <v>#NAME?</v>
      </c>
      <c r="V57" s="129"/>
      <c r="W57" s="130"/>
      <c r="Y57" s="129">
        <v>0.76056400000000002</v>
      </c>
      <c r="Z57" s="130">
        <v>0.76056400000000002</v>
      </c>
      <c r="AB57" s="129">
        <v>1.0580000000000001</v>
      </c>
      <c r="AC57" s="130">
        <v>1.0580000000000001</v>
      </c>
      <c r="AE57" s="129">
        <v>1.5125150000000001</v>
      </c>
      <c r="AF57" s="130">
        <v>1.5125150000000001</v>
      </c>
      <c r="AH57" s="30"/>
      <c r="AI57" s="217"/>
      <c r="AJ57" s="217"/>
      <c r="AK57" s="30"/>
      <c r="AL57" s="217"/>
      <c r="AM57" s="217"/>
      <c r="AN57" s="30"/>
      <c r="AO57" s="217"/>
      <c r="AP57" s="217"/>
      <c r="AQ57" s="30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>
        <f>IF(Pricing!$B58=0,Pricing!$B58*100+0.000001,Pricing!$B58*100)</f>
        <v>9.9999999999999995E-7</v>
      </c>
      <c r="I58" s="130">
        <f t="shared" si="1"/>
        <v>9.9999999999999995E-7</v>
      </c>
      <c r="J58" s="128" t="str">
        <f t="shared" si="9"/>
        <v>EURYC3M6X9F</v>
      </c>
      <c r="K58" s="129" t="e">
        <f ca="1">Pricing!$C58*100</f>
        <v>#NAME?</v>
      </c>
      <c r="L58" s="130" t="e">
        <f ca="1">Pricing!$C58*100</f>
        <v>#NAME?</v>
      </c>
      <c r="M58" s="128" t="str">
        <f t="shared" si="10"/>
        <v>EURYC6M6X12F</v>
      </c>
      <c r="N58" s="129" t="e">
        <f ca="1">Pricing!$D58*100</f>
        <v>#NAME?</v>
      </c>
      <c r="O58" s="130" t="e">
        <f ca="1">Pricing!$D58*100</f>
        <v>#NAME?</v>
      </c>
      <c r="P58" s="128" t="str">
        <f t="shared" si="11"/>
        <v>EURYC1Y6X18F</v>
      </c>
      <c r="Q58" s="129" t="e">
        <f ca="1">Pricing!$E58*100</f>
        <v>#NAME?</v>
      </c>
      <c r="R58" s="130" t="e">
        <f ca="1">Pricing!$E58*100</f>
        <v>#NAME?</v>
      </c>
      <c r="V58" s="129"/>
      <c r="W58" s="130"/>
      <c r="Y58" s="129">
        <v>0.75209599999999999</v>
      </c>
      <c r="Z58" s="130">
        <v>0.75209599999999999</v>
      </c>
      <c r="AB58" s="129">
        <v>1.038</v>
      </c>
      <c r="AC58" s="130">
        <v>1.038</v>
      </c>
      <c r="AE58" s="129">
        <v>0.26060747299999998</v>
      </c>
      <c r="AF58" s="130">
        <v>0.26060747299999998</v>
      </c>
      <c r="AH58" s="30"/>
      <c r="AI58" s="217"/>
      <c r="AJ58" s="217"/>
      <c r="AK58" s="30"/>
      <c r="AL58" s="217"/>
      <c r="AM58" s="217"/>
      <c r="AN58" s="30"/>
      <c r="AO58" s="217"/>
      <c r="AP58" s="217"/>
      <c r="AQ58" s="30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>
        <f>IF(Pricing!$B59=0,Pricing!$B59*100+0.000001,Pricing!$B59*100)</f>
        <v>9.9999999999999995E-7</v>
      </c>
      <c r="I59" s="130">
        <f t="shared" si="1"/>
        <v>9.9999999999999995E-7</v>
      </c>
      <c r="J59" s="128"/>
      <c r="K59" s="129"/>
      <c r="L59" s="130"/>
      <c r="M59" s="128" t="str">
        <f t="shared" si="10"/>
        <v>EURYC6M7X13F</v>
      </c>
      <c r="N59" s="129" t="e">
        <f ca="1">Pricing!$D59*100</f>
        <v>#NAME?</v>
      </c>
      <c r="O59" s="130" t="e">
        <f ca="1">Pricing!$D59*100</f>
        <v>#NAME?</v>
      </c>
      <c r="P59" s="128" t="str">
        <f t="shared" si="11"/>
        <v>EURYC1Y7X19F</v>
      </c>
      <c r="Q59" s="129" t="e">
        <f ca="1">Pricing!$E59*100</f>
        <v>#NAME?</v>
      </c>
      <c r="R59" s="130" t="e">
        <f ca="1">Pricing!$E59*100</f>
        <v>#NAME?</v>
      </c>
      <c r="V59" s="129"/>
      <c r="W59" s="130"/>
      <c r="Y59" s="129"/>
      <c r="Z59" s="130"/>
      <c r="AB59" s="129">
        <v>1.058554</v>
      </c>
      <c r="AC59" s="130">
        <v>1.058554</v>
      </c>
      <c r="AE59" s="129">
        <v>1.4542310000000001</v>
      </c>
      <c r="AF59" s="130">
        <v>1.4542310000000001</v>
      </c>
      <c r="AH59" s="30"/>
      <c r="AI59" s="217"/>
      <c r="AJ59" s="217"/>
      <c r="AK59" s="30"/>
      <c r="AL59" s="217"/>
      <c r="AM59" s="217"/>
      <c r="AN59" s="30"/>
      <c r="AO59" s="217"/>
      <c r="AP59" s="217"/>
      <c r="AQ59" s="30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>
        <f>IF(Pricing!$B60=0,Pricing!$B60*100+0.000001,Pricing!$B60*100)</f>
        <v>9.9999999999999995E-7</v>
      </c>
      <c r="I60" s="130">
        <f t="shared" si="1"/>
        <v>9.9999999999999995E-7</v>
      </c>
      <c r="J60" s="128"/>
      <c r="K60" s="129"/>
      <c r="L60" s="130"/>
      <c r="M60" s="128" t="str">
        <f t="shared" si="10"/>
        <v>EURYC6M8X14F</v>
      </c>
      <c r="N60" s="129" t="e">
        <f ca="1">Pricing!$D60*100</f>
        <v>#NAME?</v>
      </c>
      <c r="O60" s="130" t="e">
        <f ca="1">Pricing!$D60*100</f>
        <v>#NAME?</v>
      </c>
      <c r="P60" s="128" t="str">
        <f t="shared" si="11"/>
        <v>EURYC1Y8X20F</v>
      </c>
      <c r="Q60" s="129" t="e">
        <f ca="1">Pricing!$E60*100</f>
        <v>#NAME?</v>
      </c>
      <c r="R60" s="130" t="e">
        <f ca="1">Pricing!$E60*100</f>
        <v>#NAME?</v>
      </c>
      <c r="V60" s="129"/>
      <c r="W60" s="130"/>
      <c r="Y60" s="129"/>
      <c r="Z60" s="130"/>
      <c r="AB60" s="129">
        <v>1.0438449999999999</v>
      </c>
      <c r="AC60" s="130">
        <v>1.0438449999999999</v>
      </c>
      <c r="AE60" s="129">
        <v>1.429567</v>
      </c>
      <c r="AF60" s="130">
        <v>1.429567</v>
      </c>
      <c r="AH60" s="30"/>
      <c r="AI60" s="217"/>
      <c r="AJ60" s="217"/>
      <c r="AK60" s="30"/>
      <c r="AL60" s="217"/>
      <c r="AM60" s="217"/>
      <c r="AN60" s="30"/>
      <c r="AO60" s="217"/>
      <c r="AP60" s="217"/>
      <c r="AQ60" s="30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>
        <f>IF(Pricing!$B61=0,Pricing!$B61*100+0.000001,Pricing!$B61*100)</f>
        <v>9.9999999999999995E-7</v>
      </c>
      <c r="I61" s="130">
        <f t="shared" si="1"/>
        <v>9.9999999999999995E-7</v>
      </c>
      <c r="J61" s="128"/>
      <c r="K61" s="129"/>
      <c r="L61" s="130"/>
      <c r="M61" s="128" t="str">
        <f t="shared" si="10"/>
        <v>EURYC6M9X15F</v>
      </c>
      <c r="N61" s="129" t="e">
        <f ca="1">Pricing!$D61*100</f>
        <v>#NAME?</v>
      </c>
      <c r="O61" s="130" t="e">
        <f ca="1">Pricing!$D61*100</f>
        <v>#NAME?</v>
      </c>
      <c r="P61" s="128" t="str">
        <f t="shared" si="11"/>
        <v>EURYC1Y9X21F</v>
      </c>
      <c r="Q61" s="129" t="e">
        <f ca="1">Pricing!$E61*100</f>
        <v>#NAME?</v>
      </c>
      <c r="R61" s="130" t="e">
        <f ca="1">Pricing!$E61*100</f>
        <v>#NAME?</v>
      </c>
      <c r="V61" s="129"/>
      <c r="W61" s="130"/>
      <c r="Y61" s="129"/>
      <c r="Z61" s="130"/>
      <c r="AB61" s="129">
        <v>1.021558</v>
      </c>
      <c r="AC61" s="130">
        <v>1.021558</v>
      </c>
      <c r="AE61" s="129">
        <v>1.4079920000000001</v>
      </c>
      <c r="AF61" s="130">
        <v>1.4079920000000001</v>
      </c>
      <c r="AH61" s="30"/>
      <c r="AI61" s="217"/>
      <c r="AJ61" s="217"/>
      <c r="AK61" s="30"/>
      <c r="AL61" s="217"/>
      <c r="AM61" s="217"/>
      <c r="AN61" s="30"/>
      <c r="AO61" s="217"/>
      <c r="AP61" s="217"/>
      <c r="AQ61" s="30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>
        <f>IF(Pricing!$B62=0,Pricing!$B62*100+0.000001,Pricing!$B62*100)</f>
        <v>9.9999999999999995E-7</v>
      </c>
      <c r="I62" s="130">
        <f t="shared" si="1"/>
        <v>9.9999999999999995E-7</v>
      </c>
      <c r="J62" s="128"/>
      <c r="K62" s="129"/>
      <c r="L62" s="130"/>
      <c r="M62" s="128" t="str">
        <f t="shared" si="10"/>
        <v>EURYC6M10X16F</v>
      </c>
      <c r="N62" s="129" t="e">
        <f ca="1">Pricing!$D62*100</f>
        <v>#NAME?</v>
      </c>
      <c r="O62" s="130" t="e">
        <f ca="1">Pricing!$D62*100</f>
        <v>#NAME?</v>
      </c>
      <c r="P62" s="128" t="str">
        <f t="shared" si="11"/>
        <v>EURYC1Y10X22F</v>
      </c>
      <c r="Q62" s="129" t="e">
        <f ca="1">Pricing!$E62*100</f>
        <v>#NAME?</v>
      </c>
      <c r="R62" s="130" t="e">
        <f ca="1">Pricing!$E62*100</f>
        <v>#NAME?</v>
      </c>
      <c r="V62" s="129"/>
      <c r="W62" s="130"/>
      <c r="Y62" s="129"/>
      <c r="Z62" s="130"/>
      <c r="AB62" s="129">
        <v>1.016254</v>
      </c>
      <c r="AC62" s="130">
        <v>1.016254</v>
      </c>
      <c r="AE62" s="129">
        <v>1.3957299999999999</v>
      </c>
      <c r="AF62" s="130">
        <v>1.3957299999999999</v>
      </c>
      <c r="AH62" s="30"/>
      <c r="AI62" s="217"/>
      <c r="AJ62" s="217"/>
      <c r="AK62" s="30"/>
      <c r="AL62" s="217"/>
      <c r="AM62" s="217"/>
      <c r="AN62" s="30"/>
      <c r="AO62" s="217"/>
      <c r="AP62" s="217"/>
      <c r="AQ62" s="30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>
        <f>IF(Pricing!$B63=0,Pricing!$B63*100+0.000001,Pricing!$B63*100)</f>
        <v>9.9999999999999995E-7</v>
      </c>
      <c r="I63" s="130">
        <f t="shared" si="1"/>
        <v>9.9999999999999995E-7</v>
      </c>
      <c r="J63" s="128"/>
      <c r="K63" s="129"/>
      <c r="L63" s="130"/>
      <c r="M63" s="128" t="str">
        <f t="shared" si="10"/>
        <v>EURYC6M11X17F</v>
      </c>
      <c r="N63" s="129" t="e">
        <f ca="1">Pricing!$D63*100</f>
        <v>#NAME?</v>
      </c>
      <c r="O63" s="130" t="e">
        <f ca="1">Pricing!$D63*100</f>
        <v>#NAME?</v>
      </c>
      <c r="P63" s="128" t="str">
        <f t="shared" si="11"/>
        <v>EURYC1Y11X23F</v>
      </c>
      <c r="Q63" s="129" t="e">
        <f ca="1">Pricing!$E63*100</f>
        <v>#NAME?</v>
      </c>
      <c r="R63" s="130" t="e">
        <f ca="1">Pricing!$E63*100</f>
        <v>#NAME?</v>
      </c>
      <c r="V63" s="129"/>
      <c r="W63" s="130"/>
      <c r="Y63" s="129"/>
      <c r="Z63" s="130"/>
      <c r="AB63" s="129">
        <v>1.0107649999999999</v>
      </c>
      <c r="AC63" s="130">
        <v>1.0107649999999999</v>
      </c>
      <c r="AE63" s="129">
        <v>1.384649</v>
      </c>
      <c r="AF63" s="130">
        <v>1.384649</v>
      </c>
      <c r="AH63" s="30"/>
      <c r="AI63" s="217"/>
      <c r="AJ63" s="217"/>
      <c r="AK63" s="30"/>
      <c r="AL63" s="217"/>
      <c r="AM63" s="217"/>
      <c r="AN63" s="30"/>
      <c r="AO63" s="217"/>
      <c r="AP63" s="217"/>
      <c r="AQ63" s="30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>
        <f>IF(Pricing!$B64=0,Pricing!$B64*100+0.000001,Pricing!$B64*100)</f>
        <v>9.9999999999999995E-7</v>
      </c>
      <c r="I64" s="130">
        <f t="shared" si="1"/>
        <v>9.9999999999999995E-7</v>
      </c>
      <c r="J64" s="128"/>
      <c r="K64" s="129"/>
      <c r="L64" s="130"/>
      <c r="M64" s="128" t="str">
        <f t="shared" si="10"/>
        <v>EURYC6M12X18F</v>
      </c>
      <c r="N64" s="129" t="e">
        <f ca="1">Pricing!$D64*100</f>
        <v>#NAME?</v>
      </c>
      <c r="O64" s="130" t="e">
        <f ca="1">Pricing!$D64*100</f>
        <v>#NAME?</v>
      </c>
      <c r="P64" s="128" t="str">
        <f t="shared" si="11"/>
        <v>EURYC1Y12X24F</v>
      </c>
      <c r="Q64" s="129" t="e">
        <f ca="1">Pricing!$E64*100</f>
        <v>#NAME?</v>
      </c>
      <c r="R64" s="130" t="e">
        <f ca="1">Pricing!$E64*100</f>
        <v>#NAME?</v>
      </c>
      <c r="V64" s="129"/>
      <c r="W64" s="130"/>
      <c r="Y64" s="129"/>
      <c r="Z64" s="130"/>
      <c r="AB64" s="129">
        <v>1.032</v>
      </c>
      <c r="AC64" s="130">
        <v>1.032</v>
      </c>
      <c r="AE64" s="129">
        <v>1.38</v>
      </c>
      <c r="AF64" s="130">
        <v>1.38</v>
      </c>
      <c r="AH64" s="30"/>
      <c r="AI64" s="217"/>
      <c r="AJ64" s="217"/>
      <c r="AK64" s="30"/>
      <c r="AL64" s="217"/>
      <c r="AM64" s="217"/>
      <c r="AN64" s="30"/>
      <c r="AO64" s="217"/>
      <c r="AP64" s="217"/>
      <c r="AQ64" s="30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>
        <f>IF(Pricing!$B65=0,Pricing!$B65*100+0.000001,Pricing!$B65*100)</f>
        <v>9.9999999999999995E-7</v>
      </c>
      <c r="I65" s="130">
        <f t="shared" si="1"/>
        <v>9.9999999999999995E-7</v>
      </c>
      <c r="J65" s="128"/>
      <c r="K65" s="129"/>
      <c r="L65" s="130"/>
      <c r="M65" s="128" t="str">
        <f t="shared" si="10"/>
        <v>EURYC6M13X19F</v>
      </c>
      <c r="N65" s="129" t="e">
        <f ca="1">Pricing!$D65*100</f>
        <v>#NAME?</v>
      </c>
      <c r="O65" s="130" t="e">
        <f ca="1">Pricing!$D65*100</f>
        <v>#NAME?</v>
      </c>
      <c r="P65" s="128" t="str">
        <f t="shared" si="11"/>
        <v>EURYC1Y13X25F</v>
      </c>
      <c r="Q65" s="129" t="e">
        <f ca="1">Pricing!$E65*100</f>
        <v>#NAME?</v>
      </c>
      <c r="R65" s="130" t="e">
        <f ca="1">Pricing!$E65*100</f>
        <v>#NAME?</v>
      </c>
      <c r="V65" s="129"/>
      <c r="W65" s="130"/>
      <c r="Y65" s="129"/>
      <c r="Z65" s="130"/>
      <c r="AB65" s="129">
        <v>1.0478499999999999</v>
      </c>
      <c r="AC65" s="130">
        <v>1.0478499999999999</v>
      </c>
      <c r="AE65" s="129">
        <v>1.3829560000000001</v>
      </c>
      <c r="AF65" s="130">
        <v>1.3829560000000001</v>
      </c>
      <c r="AH65" s="30"/>
      <c r="AI65" s="217"/>
      <c r="AJ65" s="217"/>
      <c r="AK65" s="30"/>
      <c r="AL65" s="217"/>
      <c r="AM65" s="217"/>
      <c r="AN65" s="30"/>
      <c r="AO65" s="217"/>
      <c r="AP65" s="217"/>
      <c r="AQ65" s="30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>
        <f>IF(Pricing!$B66=0,Pricing!$B66*100+0.000001,Pricing!$B66*100)</f>
        <v>9.9999999999999995E-7</v>
      </c>
      <c r="I66" s="130">
        <f t="shared" si="1"/>
        <v>9.9999999999999995E-7</v>
      </c>
      <c r="J66" s="128"/>
      <c r="K66" s="129"/>
      <c r="L66" s="130"/>
      <c r="M66" s="128" t="str">
        <f t="shared" si="10"/>
        <v>EURYC6M14X20F</v>
      </c>
      <c r="N66" s="129" t="e">
        <f ca="1">Pricing!$D66*100</f>
        <v>#NAME?</v>
      </c>
      <c r="O66" s="130" t="e">
        <f ca="1">Pricing!$D66*100</f>
        <v>#NAME?</v>
      </c>
      <c r="P66" s="128" t="str">
        <f t="shared" si="11"/>
        <v>EURYC1Y14X26F</v>
      </c>
      <c r="Q66" s="129" t="e">
        <f ca="1">Pricing!$E66*100</f>
        <v>#NAME?</v>
      </c>
      <c r="R66" s="130" t="e">
        <f ca="1">Pricing!$E66*100</f>
        <v>#NAME?</v>
      </c>
      <c r="V66" s="129"/>
      <c r="W66" s="130"/>
      <c r="Y66" s="129"/>
      <c r="Z66" s="130"/>
      <c r="AB66" s="129">
        <v>1.0563419999999999</v>
      </c>
      <c r="AC66" s="130">
        <v>1.0563419999999999</v>
      </c>
      <c r="AE66" s="129">
        <v>1.386673</v>
      </c>
      <c r="AF66" s="130">
        <v>1.386673</v>
      </c>
      <c r="AH66" s="30"/>
      <c r="AI66" s="217"/>
      <c r="AJ66" s="217"/>
      <c r="AK66" s="30"/>
      <c r="AL66" s="217"/>
      <c r="AM66" s="217"/>
      <c r="AN66" s="30"/>
      <c r="AO66" s="217"/>
      <c r="AP66" s="217"/>
      <c r="AQ66" s="30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>
        <f>IF(Pricing!$B67=0,Pricing!$B67*100+0.000001,Pricing!$B67*100)</f>
        <v>9.9999999999999995E-7</v>
      </c>
      <c r="I67" s="130">
        <f t="shared" si="1"/>
        <v>9.9999999999999995E-7</v>
      </c>
      <c r="J67" s="128"/>
      <c r="K67" s="129"/>
      <c r="L67" s="130"/>
      <c r="M67" s="128" t="str">
        <f t="shared" si="10"/>
        <v>EURYC6M15X21F</v>
      </c>
      <c r="N67" s="129" t="e">
        <f ca="1">Pricing!$D67*100</f>
        <v>#NAME?</v>
      </c>
      <c r="O67" s="130" t="e">
        <f ca="1">Pricing!$D67*100</f>
        <v>#NAME?</v>
      </c>
      <c r="P67" s="128" t="str">
        <f t="shared" si="11"/>
        <v>EURYC1Y15X27F</v>
      </c>
      <c r="Q67" s="129" t="e">
        <f ca="1">Pricing!$E67*100</f>
        <v>#NAME?</v>
      </c>
      <c r="R67" s="130" t="e">
        <f ca="1">Pricing!$E67*100</f>
        <v>#NAME?</v>
      </c>
      <c r="V67" s="129"/>
      <c r="W67" s="130"/>
      <c r="Y67" s="129"/>
      <c r="Z67" s="130"/>
      <c r="AB67" s="129">
        <v>1.064481</v>
      </c>
      <c r="AC67" s="130">
        <v>1.064481</v>
      </c>
      <c r="AE67" s="129">
        <v>1.394169</v>
      </c>
      <c r="AF67" s="130">
        <v>1.394169</v>
      </c>
      <c r="AH67" s="30"/>
      <c r="AI67" s="217"/>
      <c r="AJ67" s="217"/>
      <c r="AK67" s="30"/>
      <c r="AL67" s="217"/>
      <c r="AM67" s="217"/>
      <c r="AN67" s="30"/>
      <c r="AO67" s="217"/>
      <c r="AP67" s="217"/>
      <c r="AQ67" s="30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>
        <f>IF(Pricing!$B68=0,Pricing!$B68*100+0.000001,Pricing!$B68*100)</f>
        <v>9.9999999999999995E-7</v>
      </c>
      <c r="I68" s="130">
        <f t="shared" si="1"/>
        <v>9.9999999999999995E-7</v>
      </c>
      <c r="J68" s="128"/>
      <c r="K68" s="129"/>
      <c r="L68" s="130"/>
      <c r="M68" s="128" t="str">
        <f t="shared" si="10"/>
        <v>EURYC6M16X22F</v>
      </c>
      <c r="N68" s="129" t="e">
        <f ca="1">Pricing!$D68*100</f>
        <v>#NAME?</v>
      </c>
      <c r="O68" s="130" t="e">
        <f ca="1">Pricing!$D68*100</f>
        <v>#NAME?</v>
      </c>
      <c r="P68" s="128" t="str">
        <f t="shared" si="11"/>
        <v>EURYC1Y16X28F</v>
      </c>
      <c r="Q68" s="129" t="e">
        <f ca="1">Pricing!$E68*100</f>
        <v>#NAME?</v>
      </c>
      <c r="R68" s="130" t="e">
        <f ca="1">Pricing!$E68*100</f>
        <v>#NAME?</v>
      </c>
      <c r="V68" s="129"/>
      <c r="W68" s="130"/>
      <c r="Y68" s="129"/>
      <c r="Z68" s="130"/>
      <c r="AB68" s="129">
        <v>1.0761670000000001</v>
      </c>
      <c r="AC68" s="130">
        <v>1.0761670000000001</v>
      </c>
      <c r="AE68" s="129">
        <v>1.4051260000000001</v>
      </c>
      <c r="AF68" s="130">
        <v>1.4051260000000001</v>
      </c>
      <c r="AH68" s="30"/>
      <c r="AI68" s="217"/>
      <c r="AJ68" s="217"/>
      <c r="AK68" s="30"/>
      <c r="AL68" s="217"/>
      <c r="AM68" s="217"/>
      <c r="AN68" s="30"/>
      <c r="AO68" s="217"/>
      <c r="AP68" s="217"/>
      <c r="AQ68" s="30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>
        <f>IF(Pricing!$B69=0,Pricing!$B69*100+0.000001,Pricing!$B69*100)</f>
        <v>9.9999999999999995E-7</v>
      </c>
      <c r="I69" s="130">
        <f t="shared" si="1"/>
        <v>9.9999999999999995E-7</v>
      </c>
      <c r="J69" s="128"/>
      <c r="K69" s="129"/>
      <c r="L69" s="130"/>
      <c r="M69" s="128" t="str">
        <f t="shared" si="10"/>
        <v>EURYC6M17X23F</v>
      </c>
      <c r="N69" s="129" t="e">
        <f ca="1">Pricing!$D69*100</f>
        <v>#NAME?</v>
      </c>
      <c r="O69" s="130" t="e">
        <f ca="1">Pricing!$D69*100</f>
        <v>#NAME?</v>
      </c>
      <c r="P69" s="128" t="str">
        <f t="shared" si="11"/>
        <v>EURYC1Y17X29F</v>
      </c>
      <c r="Q69" s="129" t="e">
        <f ca="1">Pricing!$E69*100</f>
        <v>#NAME?</v>
      </c>
      <c r="R69" s="130" t="e">
        <f ca="1">Pricing!$E69*100</f>
        <v>#NAME?</v>
      </c>
      <c r="V69" s="129"/>
      <c r="W69" s="130"/>
      <c r="Y69" s="129"/>
      <c r="Z69" s="130"/>
      <c r="AB69" s="129">
        <v>1.1045050000000001</v>
      </c>
      <c r="AC69" s="130">
        <v>1.1045050000000001</v>
      </c>
      <c r="AE69" s="129">
        <v>1.4205650000000001</v>
      </c>
      <c r="AF69" s="130">
        <v>1.4205650000000001</v>
      </c>
      <c r="AH69" s="30"/>
      <c r="AI69" s="217"/>
      <c r="AJ69" s="217"/>
      <c r="AK69" s="30"/>
      <c r="AL69" s="217"/>
      <c r="AM69" s="217"/>
      <c r="AN69" s="30"/>
      <c r="AO69" s="217"/>
      <c r="AP69" s="217"/>
      <c r="AQ69" s="30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>
        <f>IF(Pricing!$B70=0,Pricing!$B70*100+0.000001,Pricing!$B70*100)</f>
        <v>9.9999999999999995E-7</v>
      </c>
      <c r="I70" s="133">
        <f t="shared" ref="I70:I133" si="12">H70</f>
        <v>9.9999999999999995E-7</v>
      </c>
      <c r="J70" s="128"/>
      <c r="K70" s="132"/>
      <c r="L70" s="133"/>
      <c r="M70" s="128" t="str">
        <f t="shared" si="10"/>
        <v>EURYC6M18X24F</v>
      </c>
      <c r="N70" s="132" t="e">
        <f ca="1">Pricing!$D70*100</f>
        <v>#NAME?</v>
      </c>
      <c r="O70" s="133" t="e">
        <f ca="1">Pricing!$D70*100</f>
        <v>#NAME?</v>
      </c>
      <c r="P70" s="131" t="str">
        <f t="shared" si="11"/>
        <v>EURYC1Y18X30F</v>
      </c>
      <c r="Q70" s="132" t="e">
        <f ca="1">Pricing!$E70*100</f>
        <v>#NAME?</v>
      </c>
      <c r="R70" s="133" t="e">
        <f ca="1">Pricing!$E70*100</f>
        <v>#NAME?</v>
      </c>
      <c r="V70" s="132"/>
      <c r="W70" s="133"/>
      <c r="Y70" s="132"/>
      <c r="Z70" s="133"/>
      <c r="AB70" s="132">
        <v>1.1200000000000001</v>
      </c>
      <c r="AC70" s="133">
        <v>1.1200000000000001</v>
      </c>
      <c r="AE70" s="132">
        <v>1.4426909999999999</v>
      </c>
      <c r="AF70" s="133">
        <v>1.4426909999999999</v>
      </c>
      <c r="AH70" s="30"/>
      <c r="AI70" s="217"/>
      <c r="AJ70" s="217"/>
      <c r="AK70" s="30"/>
      <c r="AL70" s="217"/>
      <c r="AM70" s="217"/>
      <c r="AN70" s="30"/>
      <c r="AO70" s="217"/>
      <c r="AP70" s="217"/>
      <c r="AQ70" s="30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3">G$4&amp;"_AB1E"&amp;IF(UPPER(Start)="1W","1WFWD_","_")&amp;$A71</f>
        <v>EURYC1M_AB1E_1Y</v>
      </c>
      <c r="H71" s="126" t="e">
        <f ca="1">IF(Pricing!$B71=0,Pricing!$B71*100+0.000001,Pricing!$B71*100)</f>
        <v>#NAME?</v>
      </c>
      <c r="I71" s="126" t="e">
        <f t="shared" ca="1" si="12"/>
        <v>#NAME?</v>
      </c>
      <c r="J71" s="59" t="str">
        <f t="shared" ref="J71:J102" si="14">Currency&amp;"_CURVE_"&amp;J$3&amp;"M_"&amp;$A71</f>
        <v>EUR_CURVE_3M_1Y</v>
      </c>
      <c r="K71" s="126" t="e">
        <f ca="1">Pricing!$C71*100</f>
        <v>#NAME?</v>
      </c>
      <c r="L71" s="126" t="e">
        <f ca="1">Pricing!$C71*100</f>
        <v>#NAME?</v>
      </c>
      <c r="M71" s="59" t="str">
        <f>Currency&amp;"AB"&amp;M$3&amp;"R"&amp;A71&amp;"="</f>
        <v>EURAB6R1Y=</v>
      </c>
      <c r="N71" s="126" t="e">
        <f ca="1">Pricing!$D71*100</f>
        <v>#NAME?</v>
      </c>
      <c r="O71" s="127" t="e">
        <f ca="1">Pricing!$D71*100</f>
        <v>#NAME?</v>
      </c>
      <c r="P71" s="59" t="str">
        <f>Currency&amp;"_CURVE_"&amp;P$3&amp;"M_"&amp;$A71</f>
        <v>EUR_CURVE_12M_1Y</v>
      </c>
      <c r="Q71" s="126" t="e">
        <f ca="1">Pricing!$E71*100</f>
        <v>#NAME?</v>
      </c>
      <c r="R71" s="127" t="e">
        <f ca="1">Pricing!$E71*100</f>
        <v>#NAME?</v>
      </c>
      <c r="V71" s="126">
        <v>0.50891299999999995</v>
      </c>
      <c r="W71" s="126">
        <v>0.50891299999999995</v>
      </c>
      <c r="Y71" s="126">
        <v>8.5406463000000016E-2</v>
      </c>
      <c r="Z71" s="126">
        <v>8.5406463000000016E-2</v>
      </c>
      <c r="AB71" s="126">
        <v>0.18094837800000002</v>
      </c>
      <c r="AC71" s="126">
        <v>0.18094837800000002</v>
      </c>
      <c r="AE71" s="126">
        <v>0.33356944399999999</v>
      </c>
      <c r="AF71" s="126">
        <v>0.33356944399999999</v>
      </c>
      <c r="AH71" s="30"/>
      <c r="AI71" s="30"/>
      <c r="AJ71" s="30"/>
      <c r="AK71" s="30" t="e">
        <f ca="1">(Y71-K71+Z71-L71)/2</f>
        <v>#NAME?</v>
      </c>
      <c r="AL71" s="30"/>
      <c r="AM71" s="30"/>
      <c r="AN71" s="30" t="e">
        <f ca="1">(AB71-N71+AC71-O71)/2</f>
        <v>#NAME?</v>
      </c>
      <c r="AO71" s="30"/>
      <c r="AP71" s="30"/>
      <c r="AQ71" s="30" t="e">
        <f ca="1">(AE71-Q71+AF71-R71)/2</f>
        <v>#NAME?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3"/>
        <v>EURYC1M_AB1E_1Y3M</v>
      </c>
      <c r="H72" s="129" t="e">
        <f ca="1">IF(Pricing!$B72=0,Pricing!$B72*100+0.000001,Pricing!$B72*100)</f>
        <v>#NAME?</v>
      </c>
      <c r="I72" s="129" t="e">
        <f t="shared" ca="1" si="12"/>
        <v>#NAME?</v>
      </c>
      <c r="J72" s="59" t="str">
        <f t="shared" si="14"/>
        <v>EUR_CURVE_3M_1Y3M</v>
      </c>
      <c r="K72" s="129" t="e">
        <f ca="1">Pricing!$C72*100</f>
        <v>#NAME?</v>
      </c>
      <c r="L72" s="129" t="e">
        <f ca="1">Pricing!$C72*100</f>
        <v>#NAME?</v>
      </c>
      <c r="M72" s="59"/>
      <c r="N72" s="129"/>
      <c r="O72" s="130"/>
      <c r="P72" s="59"/>
      <c r="Q72" s="129"/>
      <c r="R72" s="130"/>
      <c r="V72" s="129">
        <v>1.3757000000000001E-5</v>
      </c>
      <c r="W72" s="129">
        <v>1.3757000000000001E-5</v>
      </c>
      <c r="Y72" s="129" t="s">
        <v>126</v>
      </c>
      <c r="Z72" s="129" t="s">
        <v>126</v>
      </c>
      <c r="AB72" s="129"/>
      <c r="AC72" s="129"/>
      <c r="AE72" s="129"/>
      <c r="AF72" s="129"/>
      <c r="AH72" s="30" t="e">
        <f t="shared" ref="AH72:AH126" ca="1" si="15">(V72-H72+W72-I72)/2</f>
        <v>#NAME?</v>
      </c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3"/>
        <v>EURYC1M_AB1E_1Y6M</v>
      </c>
      <c r="H73" s="129" t="e">
        <f ca="1">IF(Pricing!$B73=0,Pricing!$B73*100+0.000001,Pricing!$B73*100)</f>
        <v>#NAME?</v>
      </c>
      <c r="I73" s="129" t="e">
        <f t="shared" ca="1" si="12"/>
        <v>#NAME?</v>
      </c>
      <c r="J73" s="59" t="str">
        <f t="shared" si="14"/>
        <v>EUR_CURVE_3M_1Y6M</v>
      </c>
      <c r="K73" s="129" t="e">
        <f ca="1">Pricing!$C73*100</f>
        <v>#NAME?</v>
      </c>
      <c r="L73" s="129" t="e">
        <f ca="1">Pricing!$C73*100</f>
        <v>#NAME?</v>
      </c>
      <c r="M73" s="59" t="str">
        <f>Currency&amp;"AB"&amp;M$3&amp;"R"&amp;A73&amp;"="</f>
        <v>EURAB6R1Y6M=</v>
      </c>
      <c r="N73" s="129" t="e">
        <f ca="1">Pricing!$D73*100</f>
        <v>#NAME?</v>
      </c>
      <c r="O73" s="130" t="e">
        <f ca="1">Pricing!$D73*100</f>
        <v>#NAME?</v>
      </c>
      <c r="P73" s="59"/>
      <c r="Q73" s="129"/>
      <c r="R73" s="130"/>
      <c r="V73" s="129">
        <v>-3.1563609999999999E-3</v>
      </c>
      <c r="W73" s="129">
        <v>-3.1563609999999999E-3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30" t="e">
        <f t="shared" ca="1" si="15"/>
        <v>#NAME?</v>
      </c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3"/>
        <v>EURYC1M_AB1E_1Y9M</v>
      </c>
      <c r="H74" s="129" t="e">
        <f ca="1">IF(Pricing!$B74=0,Pricing!$B74*100+0.000001,Pricing!$B74*100)</f>
        <v>#NAME?</v>
      </c>
      <c r="I74" s="129" t="e">
        <f t="shared" ca="1" si="12"/>
        <v>#NAME?</v>
      </c>
      <c r="J74" s="59" t="str">
        <f t="shared" si="14"/>
        <v>EUR_CURVE_3M_1Y9M</v>
      </c>
      <c r="K74" s="129" t="e">
        <f ca="1">Pricing!$C74*100</f>
        <v>#NAME?</v>
      </c>
      <c r="L74" s="129" t="e">
        <f ca="1">Pricing!$C74*100</f>
        <v>#NAME?</v>
      </c>
      <c r="M74" s="59"/>
      <c r="N74" s="129"/>
      <c r="O74" s="130"/>
      <c r="P74" s="59"/>
      <c r="Q74" s="129"/>
      <c r="R74" s="130"/>
      <c r="V74" s="129">
        <v>-3.8485469999999999E-3</v>
      </c>
      <c r="W74" s="129">
        <v>-3.8485469999999999E-3</v>
      </c>
      <c r="Y74" s="129" t="s">
        <v>126</v>
      </c>
      <c r="Z74" s="129" t="s">
        <v>126</v>
      </c>
      <c r="AB74" s="129"/>
      <c r="AC74" s="129"/>
      <c r="AE74" s="129"/>
      <c r="AF74" s="129"/>
      <c r="AH74" s="30" t="e">
        <f t="shared" ca="1" si="15"/>
        <v>#NAME?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3"/>
        <v>EURYC1M_AB1E_2Y</v>
      </c>
      <c r="H75" s="129" t="e">
        <f ca="1">IF(Pricing!$B75=0,Pricing!$B75*100+0.000001,Pricing!$B75*100)</f>
        <v>#NAME?</v>
      </c>
      <c r="I75" s="129" t="e">
        <f t="shared" ca="1" si="12"/>
        <v>#NAME?</v>
      </c>
      <c r="J75" s="59" t="str">
        <f t="shared" si="14"/>
        <v>EUR_CURVE_3M_2Y</v>
      </c>
      <c r="K75" s="129" t="e">
        <f ca="1">Pricing!$C75*100</f>
        <v>#NAME?</v>
      </c>
      <c r="L75" s="129" t="e">
        <f ca="1">Pricing!$C75*100</f>
        <v>#NAME?</v>
      </c>
      <c r="M75" s="59" t="str">
        <f>Currency&amp;"AB"&amp;M$3&amp;"R"&amp;A75&amp;"="</f>
        <v>EURAB6R2Y=</v>
      </c>
      <c r="N75" s="129" t="e">
        <f ca="1">Pricing!$D75*100</f>
        <v>#NAME?</v>
      </c>
      <c r="O75" s="130" t="e">
        <f ca="1">Pricing!$D75*100</f>
        <v>#NAME?</v>
      </c>
      <c r="P75" s="59" t="str">
        <f>Currency&amp;"_CURVE_"&amp;P$3&amp;"M_"&amp;$A75</f>
        <v>EUR_CURVE_12M_2Y</v>
      </c>
      <c r="Q75" s="129" t="e">
        <f ca="1">Pricing!$E75*100</f>
        <v>#NAME?</v>
      </c>
      <c r="R75" s="130" t="e">
        <f ca="1">Pricing!$E75*100</f>
        <v>#NAME?</v>
      </c>
      <c r="V75" s="129">
        <v>-2E-3</v>
      </c>
      <c r="W75" s="129">
        <v>-2E-3</v>
      </c>
      <c r="Y75" s="129">
        <v>9.6825992E-2</v>
      </c>
      <c r="Z75" s="129">
        <v>9.6825992E-2</v>
      </c>
      <c r="AB75" s="129">
        <v>0.19915930100000001</v>
      </c>
      <c r="AC75" s="129">
        <v>0.19915930100000001</v>
      </c>
      <c r="AE75" s="129">
        <v>0.34165678599999999</v>
      </c>
      <c r="AF75" s="129">
        <v>0.34165678599999999</v>
      </c>
      <c r="AH75" s="30" t="e">
        <f t="shared" ca="1" si="15"/>
        <v>#NAME?</v>
      </c>
      <c r="AI75" s="30"/>
      <c r="AJ75" s="30"/>
      <c r="AK75" s="30" t="e">
        <f ca="1">(Y75-K75+Z75-L75)/2</f>
        <v>#NAME?</v>
      </c>
      <c r="AL75" s="30"/>
      <c r="AM75" s="30"/>
      <c r="AN75" s="30" t="e">
        <f ca="1">(AB75-N75+AC75-O75)/2</f>
        <v>#NAME?</v>
      </c>
      <c r="AO75" s="30"/>
      <c r="AP75" s="30"/>
      <c r="AQ75" s="30" t="e">
        <f ca="1">(AE75-Q75+AF75-R75)/2</f>
        <v>#NAME?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3"/>
        <v>EURYC1M_AB1E_2Y3M</v>
      </c>
      <c r="H76" s="129" t="e">
        <f ca="1">IF(Pricing!$B76=0,Pricing!$B76*100+0.000001,Pricing!$B76*100)</f>
        <v>#NAME?</v>
      </c>
      <c r="I76" s="129" t="e">
        <f t="shared" ca="1" si="12"/>
        <v>#NAME?</v>
      </c>
      <c r="J76" s="59" t="str">
        <f t="shared" si="14"/>
        <v>EUR_CURVE_3M_2Y3M</v>
      </c>
      <c r="K76" s="129" t="e">
        <f ca="1">Pricing!$C76*100</f>
        <v>#NAME?</v>
      </c>
      <c r="L76" s="129" t="e">
        <f ca="1">Pricing!$C76*100</f>
        <v>#NAME?</v>
      </c>
      <c r="M76" s="59"/>
      <c r="N76" s="129"/>
      <c r="O76" s="130"/>
      <c r="P76" s="59"/>
      <c r="Q76" s="129"/>
      <c r="R76" s="130"/>
      <c r="V76" s="129">
        <v>2.3091789999999997E-3</v>
      </c>
      <c r="W76" s="129">
        <v>2.3091789999999997E-3</v>
      </c>
      <c r="Y76" s="129" t="s">
        <v>126</v>
      </c>
      <c r="Z76" s="129" t="s">
        <v>126</v>
      </c>
      <c r="AB76" s="129"/>
      <c r="AC76" s="129"/>
      <c r="AE76" s="129"/>
      <c r="AF76" s="129"/>
      <c r="AH76" s="30" t="e">
        <f t="shared" ca="1" si="15"/>
        <v>#NAME?</v>
      </c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3"/>
        <v>EURYC1M_AB1E_2Y6M</v>
      </c>
      <c r="H77" s="129" t="e">
        <f ca="1">IF(Pricing!$B77=0,Pricing!$B77*100+0.000001,Pricing!$B77*100)</f>
        <v>#NAME?</v>
      </c>
      <c r="I77" s="129" t="e">
        <f t="shared" ca="1" si="12"/>
        <v>#NAME?</v>
      </c>
      <c r="J77" s="59" t="str">
        <f t="shared" si="14"/>
        <v>EUR_CURVE_3M_2Y6M</v>
      </c>
      <c r="K77" s="129" t="e">
        <f ca="1">Pricing!$C77*100</f>
        <v>#NAME?</v>
      </c>
      <c r="L77" s="129" t="e">
        <f ca="1">Pricing!$C77*100</f>
        <v>#NAME?</v>
      </c>
      <c r="M77" s="59" t="str">
        <f>Currency&amp;"AB"&amp;M$3&amp;"R"&amp;A77&amp;"="</f>
        <v>EURAB6R2Y6M=</v>
      </c>
      <c r="N77" s="129" t="e">
        <f ca="1">Pricing!$D77*100</f>
        <v>#NAME?</v>
      </c>
      <c r="O77" s="130" t="e">
        <f ca="1">Pricing!$D77*100</f>
        <v>#NAME?</v>
      </c>
      <c r="P77" s="59"/>
      <c r="Q77" s="129"/>
      <c r="R77" s="130"/>
      <c r="V77" s="129">
        <v>8.4239759999999997E-3</v>
      </c>
      <c r="W77" s="129">
        <v>8.4239759999999997E-3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30" t="e">
        <f t="shared" ca="1" si="15"/>
        <v>#NAME?</v>
      </c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3"/>
        <v>EURYC1M_AB1E_2Y9M</v>
      </c>
      <c r="H78" s="129" t="e">
        <f ca="1">IF(Pricing!$B78=0,Pricing!$B78*100+0.000001,Pricing!$B78*100)</f>
        <v>#NAME?</v>
      </c>
      <c r="I78" s="129" t="e">
        <f t="shared" ca="1" si="12"/>
        <v>#NAME?</v>
      </c>
      <c r="J78" s="59" t="str">
        <f t="shared" si="14"/>
        <v>EUR_CURVE_3M_2Y9M</v>
      </c>
      <c r="K78" s="129" t="e">
        <f ca="1">Pricing!$C78*100</f>
        <v>#NAME?</v>
      </c>
      <c r="L78" s="129" t="e">
        <f ca="1">Pricing!$C78*100</f>
        <v>#NAME?</v>
      </c>
      <c r="M78" s="59"/>
      <c r="N78" s="129"/>
      <c r="O78" s="130"/>
      <c r="P78" s="59"/>
      <c r="Q78" s="129"/>
      <c r="R78" s="130"/>
      <c r="V78" s="129">
        <v>1.5787435999999998E-2</v>
      </c>
      <c r="W78" s="129">
        <v>1.5787435999999998E-2</v>
      </c>
      <c r="Y78" s="129" t="s">
        <v>126</v>
      </c>
      <c r="Z78" s="129" t="s">
        <v>126</v>
      </c>
      <c r="AB78" s="129"/>
      <c r="AC78" s="129"/>
      <c r="AE78" s="129"/>
      <c r="AF78" s="129"/>
      <c r="AH78" s="30" t="e">
        <f t="shared" ca="1" si="15"/>
        <v>#NAME?</v>
      </c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3"/>
        <v>EURYC1M_AB1E_3Y</v>
      </c>
      <c r="H79" s="129" t="e">
        <f ca="1">IF(Pricing!$B79=0,Pricing!$B79*100+0.000001,Pricing!$B79*100)</f>
        <v>#NAME?</v>
      </c>
      <c r="I79" s="129" t="e">
        <f t="shared" ca="1" si="12"/>
        <v>#NAME?</v>
      </c>
      <c r="J79" s="59" t="str">
        <f t="shared" si="14"/>
        <v>EUR_CURVE_3M_3Y</v>
      </c>
      <c r="K79" s="129" t="e">
        <f ca="1">Pricing!$C79*100</f>
        <v>#NAME?</v>
      </c>
      <c r="L79" s="129" t="e">
        <f ca="1">Pricing!$C79*100</f>
        <v>#NAME?</v>
      </c>
      <c r="M79" s="59" t="str">
        <f t="shared" ref="M79:M110" si="16">Currency&amp;"AB"&amp;M$3&amp;"R"&amp;A79&amp;"="</f>
        <v>EURAB6R3Y=</v>
      </c>
      <c r="N79" s="129" t="e">
        <f ca="1">Pricing!$D79*100</f>
        <v>#NAME?</v>
      </c>
      <c r="O79" s="130" t="e">
        <f ca="1">Pricing!$D79*100</f>
        <v>#NAME?</v>
      </c>
      <c r="P79" s="59" t="str">
        <f t="shared" ref="P79:P110" si="17">Currency&amp;"_CURVE_"&amp;P$3&amp;"M_"&amp;$A79</f>
        <v>EUR_CURVE_12M_3Y</v>
      </c>
      <c r="Q79" s="129" t="e">
        <f ca="1">Pricing!$E79*100</f>
        <v>#NAME?</v>
      </c>
      <c r="R79" s="130" t="e">
        <f ca="1">Pricing!$E79*100</f>
        <v>#NAME?</v>
      </c>
      <c r="V79" s="129">
        <v>2.4E-2</v>
      </c>
      <c r="W79" s="129">
        <v>2.4E-2</v>
      </c>
      <c r="Y79" s="129">
        <v>0.13500000000000001</v>
      </c>
      <c r="Z79" s="129">
        <v>0.13500000000000001</v>
      </c>
      <c r="AB79" s="129">
        <v>0.246</v>
      </c>
      <c r="AC79" s="129">
        <v>0.246</v>
      </c>
      <c r="AE79" s="129">
        <v>0.38800000000000001</v>
      </c>
      <c r="AF79" s="129">
        <v>0.38800000000000001</v>
      </c>
      <c r="AH79" s="30" t="e">
        <f t="shared" ca="1" si="15"/>
        <v>#NAME?</v>
      </c>
      <c r="AI79" s="30"/>
      <c r="AJ79" s="30"/>
      <c r="AK79" s="30" t="e">
        <f t="shared" ref="AK79:AK136" ca="1" si="18">(Y79-K79+Z79-L79)/2</f>
        <v>#NAME?</v>
      </c>
      <c r="AL79" s="30"/>
      <c r="AM79" s="30"/>
      <c r="AN79" s="30" t="e">
        <f t="shared" ref="AN79:AN126" ca="1" si="19">(AB79-N79+AC79-O79)/2</f>
        <v>#NAME?</v>
      </c>
      <c r="AO79" s="30"/>
      <c r="AP79" s="30"/>
      <c r="AQ79" s="30" t="e">
        <f t="shared" ref="AQ79:AQ126" ca="1" si="20">(AE79-Q79+AF79-R79)/2</f>
        <v>#NAME?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3"/>
        <v>EURYC1M_AB1E_4Y</v>
      </c>
      <c r="H80" s="129" t="e">
        <f ca="1">IF(Pricing!$B80=0,Pricing!$B80*100+0.000001,Pricing!$B80*100)</f>
        <v>#NAME?</v>
      </c>
      <c r="I80" s="129" t="e">
        <f t="shared" ca="1" si="12"/>
        <v>#NAME?</v>
      </c>
      <c r="J80" s="59" t="str">
        <f t="shared" si="14"/>
        <v>EUR_CURVE_3M_4Y</v>
      </c>
      <c r="K80" s="129" t="e">
        <f ca="1">Pricing!$C80*100</f>
        <v>#NAME?</v>
      </c>
      <c r="L80" s="129" t="e">
        <f ca="1">Pricing!$C80*100</f>
        <v>#NAME?</v>
      </c>
      <c r="M80" s="59" t="str">
        <f t="shared" si="16"/>
        <v>EURAB6R4Y=</v>
      </c>
      <c r="N80" s="129" t="e">
        <f ca="1">Pricing!$D80*100</f>
        <v>#NAME?</v>
      </c>
      <c r="O80" s="130" t="e">
        <f ca="1">Pricing!$D80*100</f>
        <v>#NAME?</v>
      </c>
      <c r="P80" s="59" t="str">
        <f t="shared" si="17"/>
        <v>EUR_CURVE_12M_4Y</v>
      </c>
      <c r="Q80" s="129" t="e">
        <f ca="1">Pricing!$E80*100</f>
        <v>#NAME?</v>
      </c>
      <c r="R80" s="130" t="e">
        <f ca="1">Pricing!$E80*100</f>
        <v>#NAME?</v>
      </c>
      <c r="V80" s="129">
        <v>6.7000000000000004E-2</v>
      </c>
      <c r="W80" s="129">
        <v>6.7000000000000004E-2</v>
      </c>
      <c r="Y80" s="129">
        <v>0.19</v>
      </c>
      <c r="Z80" s="129">
        <v>0.19</v>
      </c>
      <c r="AB80" s="129">
        <v>0.308</v>
      </c>
      <c r="AC80" s="129">
        <v>0.308</v>
      </c>
      <c r="AE80" s="129">
        <v>0.45199999999999996</v>
      </c>
      <c r="AF80" s="129">
        <v>0.45199999999999996</v>
      </c>
      <c r="AH80" s="30" t="e">
        <f t="shared" ca="1" si="15"/>
        <v>#NAME?</v>
      </c>
      <c r="AI80" s="30"/>
      <c r="AJ80" s="30"/>
      <c r="AK80" s="30" t="e">
        <f t="shared" ca="1" si="18"/>
        <v>#NAME?</v>
      </c>
      <c r="AL80" s="30"/>
      <c r="AM80" s="30"/>
      <c r="AN80" s="30" t="e">
        <f t="shared" ca="1" si="19"/>
        <v>#NAME?</v>
      </c>
      <c r="AO80" s="30"/>
      <c r="AP80" s="30"/>
      <c r="AQ80" s="30" t="e">
        <f t="shared" ca="1" si="20"/>
        <v>#NAME?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3"/>
        <v>EURYC1M_AB1E_5Y</v>
      </c>
      <c r="H81" s="129" t="e">
        <f ca="1">IF(Pricing!$B81=0,Pricing!$B81*100+0.000001,Pricing!$B81*100)</f>
        <v>#NAME?</v>
      </c>
      <c r="I81" s="129" t="e">
        <f t="shared" ca="1" si="12"/>
        <v>#NAME?</v>
      </c>
      <c r="J81" s="59" t="str">
        <f t="shared" si="14"/>
        <v>EUR_CURVE_3M_5Y</v>
      </c>
      <c r="K81" s="129" t="e">
        <f ca="1">Pricing!$C81*100</f>
        <v>#NAME?</v>
      </c>
      <c r="L81" s="129" t="e">
        <f ca="1">Pricing!$C81*100</f>
        <v>#NAME?</v>
      </c>
      <c r="M81" s="59" t="str">
        <f t="shared" si="16"/>
        <v>EURAB6R5Y=</v>
      </c>
      <c r="N81" s="129" t="e">
        <f ca="1">Pricing!$D81*100</f>
        <v>#NAME?</v>
      </c>
      <c r="O81" s="130" t="e">
        <f ca="1">Pricing!$D81*100</f>
        <v>#NAME?</v>
      </c>
      <c r="P81" s="59" t="str">
        <f t="shared" si="17"/>
        <v>EUR_CURVE_12M_5Y</v>
      </c>
      <c r="Q81" s="129" t="e">
        <f ca="1">Pricing!$E81*100</f>
        <v>#NAME?</v>
      </c>
      <c r="R81" s="130" t="e">
        <f ca="1">Pricing!$E81*100</f>
        <v>#NAME?</v>
      </c>
      <c r="V81" s="129">
        <v>0.13200000000000001</v>
      </c>
      <c r="W81" s="129">
        <v>0.13200000000000001</v>
      </c>
      <c r="Y81" s="129">
        <v>0.25900000000000001</v>
      </c>
      <c r="Z81" s="129">
        <v>0.25900000000000001</v>
      </c>
      <c r="AB81" s="129">
        <v>0.38300000000000001</v>
      </c>
      <c r="AC81" s="129">
        <v>0.38300000000000001</v>
      </c>
      <c r="AE81" s="129">
        <v>0.52900000000000003</v>
      </c>
      <c r="AF81" s="129">
        <v>0.52900000000000003</v>
      </c>
      <c r="AH81" s="30" t="e">
        <f t="shared" ca="1" si="15"/>
        <v>#NAME?</v>
      </c>
      <c r="AI81" s="30"/>
      <c r="AJ81" s="30"/>
      <c r="AK81" s="30" t="e">
        <f t="shared" ca="1" si="18"/>
        <v>#NAME?</v>
      </c>
      <c r="AL81" s="30"/>
      <c r="AM81" s="30"/>
      <c r="AN81" s="30" t="e">
        <f t="shared" ca="1" si="19"/>
        <v>#NAME?</v>
      </c>
      <c r="AO81" s="30"/>
      <c r="AP81" s="30"/>
      <c r="AQ81" s="30" t="e">
        <f t="shared" ca="1" si="20"/>
        <v>#NAME?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3"/>
        <v>EURYC1M_AB1E_6Y</v>
      </c>
      <c r="H82" s="129" t="e">
        <f ca="1">IF(Pricing!$B82=0,Pricing!$B82*100+0.000001,Pricing!$B82*100)</f>
        <v>#NAME?</v>
      </c>
      <c r="I82" s="129" t="e">
        <f t="shared" ca="1" si="12"/>
        <v>#NAME?</v>
      </c>
      <c r="J82" s="59" t="str">
        <f t="shared" si="14"/>
        <v>EUR_CURVE_3M_6Y</v>
      </c>
      <c r="K82" s="129" t="e">
        <f ca="1">Pricing!$C82*100</f>
        <v>#NAME?</v>
      </c>
      <c r="L82" s="129" t="e">
        <f ca="1">Pricing!$C82*100</f>
        <v>#NAME?</v>
      </c>
      <c r="M82" s="59" t="str">
        <f t="shared" si="16"/>
        <v>EURAB6R6Y=</v>
      </c>
      <c r="N82" s="129" t="e">
        <f ca="1">Pricing!$D82*100</f>
        <v>#NAME?</v>
      </c>
      <c r="O82" s="130" t="e">
        <f ca="1">Pricing!$D82*100</f>
        <v>#NAME?</v>
      </c>
      <c r="P82" s="59" t="str">
        <f t="shared" si="17"/>
        <v>EUR_CURVE_12M_6Y</v>
      </c>
      <c r="Q82" s="129" t="e">
        <f ca="1">Pricing!$E82*100</f>
        <v>#NAME?</v>
      </c>
      <c r="R82" s="130" t="e">
        <f ca="1">Pricing!$E82*100</f>
        <v>#NAME?</v>
      </c>
      <c r="V82" s="129">
        <v>0.21200000000000002</v>
      </c>
      <c r="W82" s="129">
        <v>0.21200000000000002</v>
      </c>
      <c r="Y82" s="129">
        <v>0.34199999999999997</v>
      </c>
      <c r="Z82" s="129">
        <v>0.34199999999999997</v>
      </c>
      <c r="AB82" s="129">
        <v>0.46799999999999997</v>
      </c>
      <c r="AC82" s="129">
        <v>0.46799999999999997</v>
      </c>
      <c r="AE82" s="129">
        <v>0.61599999999999999</v>
      </c>
      <c r="AF82" s="129">
        <v>0.61599999999999999</v>
      </c>
      <c r="AH82" s="30" t="e">
        <f t="shared" ca="1" si="15"/>
        <v>#NAME?</v>
      </c>
      <c r="AI82" s="30"/>
      <c r="AJ82" s="30"/>
      <c r="AK82" s="30" t="e">
        <f t="shared" ca="1" si="18"/>
        <v>#NAME?</v>
      </c>
      <c r="AL82" s="30"/>
      <c r="AM82" s="30"/>
      <c r="AN82" s="30" t="e">
        <f t="shared" ca="1" si="19"/>
        <v>#NAME?</v>
      </c>
      <c r="AO82" s="30"/>
      <c r="AP82" s="30"/>
      <c r="AQ82" s="30" t="e">
        <f t="shared" ca="1" si="20"/>
        <v>#NAME?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3"/>
        <v>EURYC1M_AB1E_7Y</v>
      </c>
      <c r="H83" s="129" t="e">
        <f ca="1">IF(Pricing!$B83=0,Pricing!$B83*100+0.000001,Pricing!$B83*100)</f>
        <v>#NAME?</v>
      </c>
      <c r="I83" s="129" t="e">
        <f t="shared" ca="1" si="12"/>
        <v>#NAME?</v>
      </c>
      <c r="J83" s="59" t="str">
        <f t="shared" si="14"/>
        <v>EUR_CURVE_3M_7Y</v>
      </c>
      <c r="K83" s="129" t="e">
        <f ca="1">Pricing!$C83*100</f>
        <v>#NAME?</v>
      </c>
      <c r="L83" s="129" t="e">
        <f ca="1">Pricing!$C83*100</f>
        <v>#NAME?</v>
      </c>
      <c r="M83" s="59" t="str">
        <f t="shared" si="16"/>
        <v>EURAB6R7Y=</v>
      </c>
      <c r="N83" s="129" t="e">
        <f ca="1">Pricing!$D83*100</f>
        <v>#NAME?</v>
      </c>
      <c r="O83" s="130" t="e">
        <f ca="1">Pricing!$D83*100</f>
        <v>#NAME?</v>
      </c>
      <c r="P83" s="59" t="str">
        <f t="shared" si="17"/>
        <v>EUR_CURVE_12M_7Y</v>
      </c>
      <c r="Q83" s="129" t="e">
        <f ca="1">Pricing!$E83*100</f>
        <v>#NAME?</v>
      </c>
      <c r="R83" s="130" t="e">
        <f ca="1">Pricing!$E83*100</f>
        <v>#NAME?</v>
      </c>
      <c r="V83" s="129">
        <v>0.308</v>
      </c>
      <c r="W83" s="129">
        <v>0.308</v>
      </c>
      <c r="Y83" s="129">
        <v>0.43899999999999995</v>
      </c>
      <c r="Z83" s="129">
        <v>0.43899999999999995</v>
      </c>
      <c r="AB83" s="129">
        <v>0.56500000000000006</v>
      </c>
      <c r="AC83" s="129">
        <v>0.56500000000000006</v>
      </c>
      <c r="AE83" s="129">
        <v>0.71299999999999997</v>
      </c>
      <c r="AF83" s="129">
        <v>0.71299999999999997</v>
      </c>
      <c r="AH83" s="30" t="e">
        <f t="shared" ca="1" si="15"/>
        <v>#NAME?</v>
      </c>
      <c r="AI83" s="30"/>
      <c r="AJ83" s="30"/>
      <c r="AK83" s="30" t="e">
        <f t="shared" ca="1" si="18"/>
        <v>#NAME?</v>
      </c>
      <c r="AL83" s="30"/>
      <c r="AM83" s="30"/>
      <c r="AN83" s="30" t="e">
        <f t="shared" ca="1" si="19"/>
        <v>#NAME?</v>
      </c>
      <c r="AO83" s="30"/>
      <c r="AP83" s="30"/>
      <c r="AQ83" s="30" t="e">
        <f t="shared" ca="1" si="20"/>
        <v>#NAME?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3"/>
        <v>EURYC1M_AB1E_8Y</v>
      </c>
      <c r="H84" s="129" t="e">
        <f ca="1">IF(Pricing!$B84=0,Pricing!$B84*100+0.000001,Pricing!$B84*100)</f>
        <v>#NAME?</v>
      </c>
      <c r="I84" s="129" t="e">
        <f t="shared" ca="1" si="12"/>
        <v>#NAME?</v>
      </c>
      <c r="J84" s="59" t="str">
        <f t="shared" si="14"/>
        <v>EUR_CURVE_3M_8Y</v>
      </c>
      <c r="K84" s="129" t="e">
        <f ca="1">Pricing!$C84*100</f>
        <v>#NAME?</v>
      </c>
      <c r="L84" s="129" t="e">
        <f ca="1">Pricing!$C84*100</f>
        <v>#NAME?</v>
      </c>
      <c r="M84" s="59" t="str">
        <f t="shared" si="16"/>
        <v>EURAB6R8Y=</v>
      </c>
      <c r="N84" s="129" t="e">
        <f ca="1">Pricing!$D84*100</f>
        <v>#NAME?</v>
      </c>
      <c r="O84" s="130" t="e">
        <f ca="1">Pricing!$D84*100</f>
        <v>#NAME?</v>
      </c>
      <c r="P84" s="59" t="str">
        <f t="shared" si="17"/>
        <v>EUR_CURVE_12M_8Y</v>
      </c>
      <c r="Q84" s="129" t="e">
        <f ca="1">Pricing!$E84*100</f>
        <v>#NAME?</v>
      </c>
      <c r="R84" s="130" t="e">
        <f ca="1">Pricing!$E84*100</f>
        <v>#NAME?</v>
      </c>
      <c r="V84" s="129">
        <v>0.41200000000000003</v>
      </c>
      <c r="W84" s="129">
        <v>0.41200000000000003</v>
      </c>
      <c r="Y84" s="129">
        <v>0.54400000000000004</v>
      </c>
      <c r="Z84" s="129">
        <v>0.54400000000000004</v>
      </c>
      <c r="AB84" s="129">
        <v>0.66900000000000004</v>
      </c>
      <c r="AC84" s="129">
        <v>0.66900000000000004</v>
      </c>
      <c r="AE84" s="129">
        <v>0.81600000000000006</v>
      </c>
      <c r="AF84" s="129">
        <v>0.81600000000000006</v>
      </c>
      <c r="AH84" s="30" t="e">
        <f t="shared" ca="1" si="15"/>
        <v>#NAME?</v>
      </c>
      <c r="AI84" s="30"/>
      <c r="AJ84" s="30"/>
      <c r="AK84" s="30" t="e">
        <f t="shared" ca="1" si="18"/>
        <v>#NAME?</v>
      </c>
      <c r="AL84" s="30"/>
      <c r="AM84" s="30"/>
      <c r="AN84" s="30" t="e">
        <f t="shared" ca="1" si="19"/>
        <v>#NAME?</v>
      </c>
      <c r="AO84" s="30"/>
      <c r="AP84" s="30"/>
      <c r="AQ84" s="30" t="e">
        <f t="shared" ca="1" si="20"/>
        <v>#NAME?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3"/>
        <v>EURYC1M_AB1E_9Y</v>
      </c>
      <c r="H85" s="129" t="e">
        <f ca="1">IF(Pricing!$B85=0,Pricing!$B85*100+0.000001,Pricing!$B85*100)</f>
        <v>#NAME?</v>
      </c>
      <c r="I85" s="129" t="e">
        <f t="shared" ca="1" si="12"/>
        <v>#NAME?</v>
      </c>
      <c r="J85" s="59" t="str">
        <f t="shared" si="14"/>
        <v>EUR_CURVE_3M_9Y</v>
      </c>
      <c r="K85" s="129" t="e">
        <f ca="1">Pricing!$C85*100</f>
        <v>#NAME?</v>
      </c>
      <c r="L85" s="129" t="e">
        <f ca="1">Pricing!$C85*100</f>
        <v>#NAME?</v>
      </c>
      <c r="M85" s="59" t="str">
        <f t="shared" si="16"/>
        <v>EURAB6R9Y=</v>
      </c>
      <c r="N85" s="129" t="e">
        <f ca="1">Pricing!$D85*100</f>
        <v>#NAME?</v>
      </c>
      <c r="O85" s="130" t="e">
        <f ca="1">Pricing!$D85*100</f>
        <v>#NAME?</v>
      </c>
      <c r="P85" s="59" t="str">
        <f t="shared" si="17"/>
        <v>EUR_CURVE_12M_9Y</v>
      </c>
      <c r="Q85" s="129" t="e">
        <f ca="1">Pricing!$E85*100</f>
        <v>#NAME?</v>
      </c>
      <c r="R85" s="130" t="e">
        <f ca="1">Pricing!$E85*100</f>
        <v>#NAME?</v>
      </c>
      <c r="V85" s="129">
        <v>0.51800000000000002</v>
      </c>
      <c r="W85" s="129">
        <v>0.51800000000000002</v>
      </c>
      <c r="Y85" s="129">
        <v>0.65</v>
      </c>
      <c r="Z85" s="129">
        <v>0.65</v>
      </c>
      <c r="AB85" s="129">
        <v>0.77200000000000002</v>
      </c>
      <c r="AC85" s="129">
        <v>0.77200000000000002</v>
      </c>
      <c r="AE85" s="129">
        <v>0.91500000000000004</v>
      </c>
      <c r="AF85" s="129">
        <v>0.91500000000000004</v>
      </c>
      <c r="AH85" s="30" t="e">
        <f t="shared" ca="1" si="15"/>
        <v>#NAME?</v>
      </c>
      <c r="AI85" s="30"/>
      <c r="AJ85" s="30"/>
      <c r="AK85" s="30" t="e">
        <f t="shared" ca="1" si="18"/>
        <v>#NAME?</v>
      </c>
      <c r="AL85" s="30"/>
      <c r="AM85" s="30"/>
      <c r="AN85" s="30" t="e">
        <f t="shared" ca="1" si="19"/>
        <v>#NAME?</v>
      </c>
      <c r="AO85" s="30"/>
      <c r="AP85" s="30"/>
      <c r="AQ85" s="30" t="e">
        <f t="shared" ca="1" si="20"/>
        <v>#NAME?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3"/>
        <v>EURYC1M_AB1E_10Y</v>
      </c>
      <c r="H86" s="129" t="e">
        <f ca="1">IF(Pricing!$B86=0,Pricing!$B86*100+0.000001,Pricing!$B86*100)</f>
        <v>#NAME?</v>
      </c>
      <c r="I86" s="129" t="e">
        <f t="shared" ca="1" si="12"/>
        <v>#NAME?</v>
      </c>
      <c r="J86" s="59" t="str">
        <f t="shared" si="14"/>
        <v>EUR_CURVE_3M_10Y</v>
      </c>
      <c r="K86" s="129" t="e">
        <f ca="1">Pricing!$C86*100</f>
        <v>#NAME?</v>
      </c>
      <c r="L86" s="129" t="e">
        <f ca="1">Pricing!$C86*100</f>
        <v>#NAME?</v>
      </c>
      <c r="M86" s="59" t="str">
        <f t="shared" si="16"/>
        <v>EURAB6R10Y=</v>
      </c>
      <c r="N86" s="129" t="e">
        <f ca="1">Pricing!$D86*100</f>
        <v>#NAME?</v>
      </c>
      <c r="O86" s="130" t="e">
        <f ca="1">Pricing!$D86*100</f>
        <v>#NAME?</v>
      </c>
      <c r="P86" s="59" t="str">
        <f t="shared" si="17"/>
        <v>EUR_CURVE_12M_10Y</v>
      </c>
      <c r="Q86" s="129" t="e">
        <f ca="1">Pricing!$E86*100</f>
        <v>#NAME?</v>
      </c>
      <c r="R86" s="130" t="e">
        <f ca="1">Pricing!$E86*100</f>
        <v>#NAME?</v>
      </c>
      <c r="V86" s="129">
        <v>0.621</v>
      </c>
      <c r="W86" s="129">
        <v>0.621</v>
      </c>
      <c r="Y86" s="129">
        <v>0.751</v>
      </c>
      <c r="Z86" s="129">
        <v>0.751</v>
      </c>
      <c r="AB86" s="129">
        <v>0.86899999999999999</v>
      </c>
      <c r="AC86" s="129">
        <v>0.86899999999999999</v>
      </c>
      <c r="AE86" s="129">
        <v>1.008</v>
      </c>
      <c r="AF86" s="129">
        <v>1.008</v>
      </c>
      <c r="AH86" s="30" t="e">
        <f t="shared" ca="1" si="15"/>
        <v>#NAME?</v>
      </c>
      <c r="AI86" s="30"/>
      <c r="AJ86" s="30"/>
      <c r="AK86" s="30" t="e">
        <f t="shared" ca="1" si="18"/>
        <v>#NAME?</v>
      </c>
      <c r="AL86" s="30"/>
      <c r="AM86" s="30"/>
      <c r="AN86" s="30" t="e">
        <f t="shared" ca="1" si="19"/>
        <v>#NAME?</v>
      </c>
      <c r="AO86" s="30"/>
      <c r="AP86" s="30"/>
      <c r="AQ86" s="30" t="e">
        <f t="shared" ca="1" si="20"/>
        <v>#NAME?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3"/>
        <v>EURYC1M_AB1E_11Y</v>
      </c>
      <c r="H87" s="129" t="e">
        <f ca="1">IF(Pricing!$B87=0,Pricing!$B87*100+0.000001,Pricing!$B87*100)</f>
        <v>#NAME?</v>
      </c>
      <c r="I87" s="129" t="e">
        <f t="shared" ca="1" si="12"/>
        <v>#NAME?</v>
      </c>
      <c r="J87" s="59" t="str">
        <f t="shared" si="14"/>
        <v>EUR_CURVE_3M_11Y</v>
      </c>
      <c r="K87" s="129" t="e">
        <f ca="1">Pricing!$C87*100</f>
        <v>#NAME?</v>
      </c>
      <c r="L87" s="129" t="e">
        <f ca="1">Pricing!$C87*100</f>
        <v>#NAME?</v>
      </c>
      <c r="M87" s="59" t="str">
        <f t="shared" si="16"/>
        <v>EURAB6R11Y=</v>
      </c>
      <c r="N87" s="129" t="e">
        <f ca="1">Pricing!$D87*100</f>
        <v>#NAME?</v>
      </c>
      <c r="O87" s="130" t="e">
        <f ca="1">Pricing!$D87*100</f>
        <v>#NAME?</v>
      </c>
      <c r="P87" s="59" t="str">
        <f t="shared" si="17"/>
        <v>EUR_CURVE_12M_11Y</v>
      </c>
      <c r="Q87" s="129" t="e">
        <f ca="1">Pricing!$E87*100</f>
        <v>#NAME?</v>
      </c>
      <c r="R87" s="130" t="e">
        <f ca="1">Pricing!$E87*100</f>
        <v>#NAME?</v>
      </c>
      <c r="V87" s="129">
        <v>0.71181262600000006</v>
      </c>
      <c r="W87" s="129">
        <v>0.71181262600000006</v>
      </c>
      <c r="Y87" s="129">
        <v>0.84068459200000001</v>
      </c>
      <c r="Z87" s="129">
        <v>0.84068459200000001</v>
      </c>
      <c r="AB87" s="129">
        <v>0.95387956099999993</v>
      </c>
      <c r="AC87" s="129">
        <v>0.95387956099999993</v>
      </c>
      <c r="AE87" s="129">
        <v>1.087617472</v>
      </c>
      <c r="AF87" s="129">
        <v>1.087617472</v>
      </c>
      <c r="AH87" s="221" t="e">
        <f t="shared" ca="1" si="15"/>
        <v>#NAME?</v>
      </c>
      <c r="AI87" s="221"/>
      <c r="AJ87" s="221"/>
      <c r="AK87" s="221" t="e">
        <f t="shared" ca="1" si="18"/>
        <v>#NAME?</v>
      </c>
      <c r="AL87" s="221"/>
      <c r="AM87" s="221"/>
      <c r="AN87" s="221" t="e">
        <f t="shared" ca="1" si="19"/>
        <v>#NAME?</v>
      </c>
      <c r="AO87" s="221"/>
      <c r="AP87" s="221"/>
      <c r="AQ87" s="221" t="e">
        <f t="shared" ca="1" si="20"/>
        <v>#NAME?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3"/>
        <v>EURYC1M_AB1E_12Y</v>
      </c>
      <c r="H88" s="129" t="e">
        <f ca="1">IF(Pricing!$B88=0,Pricing!$B88*100+0.000001,Pricing!$B88*100)</f>
        <v>#NAME?</v>
      </c>
      <c r="I88" s="129" t="e">
        <f t="shared" ca="1" si="12"/>
        <v>#NAME?</v>
      </c>
      <c r="J88" s="59" t="str">
        <f t="shared" si="14"/>
        <v>EUR_CURVE_3M_12Y</v>
      </c>
      <c r="K88" s="129" t="e">
        <f ca="1">Pricing!$C88*100</f>
        <v>#NAME?</v>
      </c>
      <c r="L88" s="129" t="e">
        <f ca="1">Pricing!$C88*100</f>
        <v>#NAME?</v>
      </c>
      <c r="M88" s="59" t="str">
        <f t="shared" si="16"/>
        <v>EURAB6R12Y=</v>
      </c>
      <c r="N88" s="129" t="e">
        <f ca="1">Pricing!$D88*100</f>
        <v>#NAME?</v>
      </c>
      <c r="O88" s="130" t="e">
        <f ca="1">Pricing!$D88*100</f>
        <v>#NAME?</v>
      </c>
      <c r="P88" s="59" t="str">
        <f t="shared" si="17"/>
        <v>EUR_CURVE_12M_12Y</v>
      </c>
      <c r="Q88" s="129" t="e">
        <f ca="1">Pricing!$E88*100</f>
        <v>#NAME?</v>
      </c>
      <c r="R88" s="130" t="e">
        <f ca="1">Pricing!$E88*100</f>
        <v>#NAME?</v>
      </c>
      <c r="V88" s="129">
        <v>0.79200000000000004</v>
      </c>
      <c r="W88" s="129">
        <v>0.79200000000000004</v>
      </c>
      <c r="Y88" s="129">
        <v>0.91999999999999993</v>
      </c>
      <c r="Z88" s="129">
        <v>0.91999999999999993</v>
      </c>
      <c r="AB88" s="129">
        <v>1.028</v>
      </c>
      <c r="AC88" s="129">
        <v>1.028</v>
      </c>
      <c r="AE88" s="129">
        <v>1.1559999999999999</v>
      </c>
      <c r="AF88" s="129">
        <v>1.1559999999999999</v>
      </c>
      <c r="AH88" s="30" t="e">
        <f t="shared" ca="1" si="15"/>
        <v>#NAME?</v>
      </c>
      <c r="AI88" s="30"/>
      <c r="AJ88" s="30"/>
      <c r="AK88" s="30" t="e">
        <f t="shared" ca="1" si="18"/>
        <v>#NAME?</v>
      </c>
      <c r="AL88" s="30"/>
      <c r="AM88" s="30"/>
      <c r="AN88" s="30" t="e">
        <f t="shared" ca="1" si="19"/>
        <v>#NAME?</v>
      </c>
      <c r="AO88" s="30"/>
      <c r="AP88" s="30"/>
      <c r="AQ88" s="30" t="e">
        <f t="shared" ca="1" si="20"/>
        <v>#NAME?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3"/>
        <v>EURYC1M_AB1E_13Y</v>
      </c>
      <c r="H89" s="129" t="e">
        <f ca="1">IF(Pricing!$B89=0,Pricing!$B89*100+0.000001,Pricing!$B89*100)</f>
        <v>#NAME?</v>
      </c>
      <c r="I89" s="129" t="e">
        <f t="shared" ca="1" si="12"/>
        <v>#NAME?</v>
      </c>
      <c r="J89" s="59" t="str">
        <f t="shared" si="14"/>
        <v>EUR_CURVE_3M_13Y</v>
      </c>
      <c r="K89" s="129" t="e">
        <f ca="1">Pricing!$C89*100</f>
        <v>#NAME?</v>
      </c>
      <c r="L89" s="129" t="e">
        <f ca="1">Pricing!$C89*100</f>
        <v>#NAME?</v>
      </c>
      <c r="M89" s="59" t="str">
        <f t="shared" si="16"/>
        <v>EURAB6R13Y=</v>
      </c>
      <c r="N89" s="129" t="e">
        <f ca="1">Pricing!$D89*100</f>
        <v>#NAME?</v>
      </c>
      <c r="O89" s="130" t="e">
        <f ca="1">Pricing!$D89*100</f>
        <v>#NAME?</v>
      </c>
      <c r="P89" s="59" t="str">
        <f t="shared" si="17"/>
        <v>EUR_CURVE_12M_13Y</v>
      </c>
      <c r="Q89" s="129" t="e">
        <f ca="1">Pricing!$E89*100</f>
        <v>#NAME?</v>
      </c>
      <c r="R89" s="130" t="e">
        <f ca="1">Pricing!$E89*100</f>
        <v>#NAME?</v>
      </c>
      <c r="V89" s="129">
        <v>0.86423196999999996</v>
      </c>
      <c r="W89" s="129">
        <v>0.86423196999999996</v>
      </c>
      <c r="Y89" s="129">
        <v>0.99059058300000002</v>
      </c>
      <c r="Z89" s="129">
        <v>0.99059058300000002</v>
      </c>
      <c r="AB89" s="129">
        <v>1.093338073</v>
      </c>
      <c r="AC89" s="129">
        <v>1.093338073</v>
      </c>
      <c r="AE89" s="129">
        <v>1.2160771050000001</v>
      </c>
      <c r="AF89" s="129">
        <v>1.2160771050000001</v>
      </c>
      <c r="AH89" s="221" t="e">
        <f t="shared" ca="1" si="15"/>
        <v>#NAME?</v>
      </c>
      <c r="AI89" s="221"/>
      <c r="AJ89" s="221"/>
      <c r="AK89" s="221" t="e">
        <f t="shared" ca="1" si="18"/>
        <v>#NAME?</v>
      </c>
      <c r="AL89" s="221"/>
      <c r="AM89" s="221"/>
      <c r="AN89" s="221" t="e">
        <f t="shared" ca="1" si="19"/>
        <v>#NAME?</v>
      </c>
      <c r="AO89" s="221"/>
      <c r="AP89" s="221"/>
      <c r="AQ89" s="221" t="e">
        <f t="shared" ca="1" si="20"/>
        <v>#NAME?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3"/>
        <v>EURYC1M_AB1E_14Y</v>
      </c>
      <c r="H90" s="129" t="e">
        <f ca="1">IF(Pricing!$B90=0,Pricing!$B90*100+0.000001,Pricing!$B90*100)</f>
        <v>#NAME?</v>
      </c>
      <c r="I90" s="129" t="e">
        <f t="shared" ca="1" si="12"/>
        <v>#NAME?</v>
      </c>
      <c r="J90" s="59" t="str">
        <f t="shared" si="14"/>
        <v>EUR_CURVE_3M_14Y</v>
      </c>
      <c r="K90" s="129" t="e">
        <f ca="1">Pricing!$C90*100</f>
        <v>#NAME?</v>
      </c>
      <c r="L90" s="129" t="e">
        <f ca="1">Pricing!$C90*100</f>
        <v>#NAME?</v>
      </c>
      <c r="M90" s="59" t="str">
        <f t="shared" si="16"/>
        <v>EURAB6R14Y=</v>
      </c>
      <c r="N90" s="129" t="e">
        <f ca="1">Pricing!$D90*100</f>
        <v>#NAME?</v>
      </c>
      <c r="O90" s="130" t="e">
        <f ca="1">Pricing!$D90*100</f>
        <v>#NAME?</v>
      </c>
      <c r="P90" s="59" t="str">
        <f t="shared" si="17"/>
        <v>EUR_CURVE_12M_14Y</v>
      </c>
      <c r="Q90" s="129" t="e">
        <f ca="1">Pricing!$E90*100</f>
        <v>#NAME?</v>
      </c>
      <c r="R90" s="130" t="e">
        <f ca="1">Pricing!$E90*100</f>
        <v>#NAME?</v>
      </c>
      <c r="V90" s="129">
        <v>0.928344049</v>
      </c>
      <c r="W90" s="129">
        <v>0.928344049</v>
      </c>
      <c r="Y90" s="129">
        <v>1.052591201</v>
      </c>
      <c r="Z90" s="129">
        <v>1.052591201</v>
      </c>
      <c r="AB90" s="129">
        <v>1.150324686</v>
      </c>
      <c r="AC90" s="129">
        <v>1.150324686</v>
      </c>
      <c r="AE90" s="129">
        <v>1.2684561640000001</v>
      </c>
      <c r="AF90" s="129">
        <v>1.2684561640000001</v>
      </c>
      <c r="AH90" s="221" t="e">
        <f t="shared" ca="1" si="15"/>
        <v>#NAME?</v>
      </c>
      <c r="AI90" s="221"/>
      <c r="AJ90" s="221"/>
      <c r="AK90" s="221" t="e">
        <f t="shared" ca="1" si="18"/>
        <v>#NAME?</v>
      </c>
      <c r="AL90" s="221"/>
      <c r="AM90" s="221"/>
      <c r="AN90" s="221" t="e">
        <f t="shared" ca="1" si="19"/>
        <v>#NAME?</v>
      </c>
      <c r="AO90" s="221"/>
      <c r="AP90" s="221"/>
      <c r="AQ90" s="221" t="e">
        <f t="shared" ca="1" si="20"/>
        <v>#NAME?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3"/>
        <v>EURYC1M_AB1E_15Y</v>
      </c>
      <c r="H91" s="129" t="e">
        <f ca="1">IF(Pricing!$B91=0,Pricing!$B91*100+0.000001,Pricing!$B91*100)</f>
        <v>#NAME?</v>
      </c>
      <c r="I91" s="129" t="e">
        <f t="shared" ca="1" si="12"/>
        <v>#NAME?</v>
      </c>
      <c r="J91" s="59" t="str">
        <f t="shared" si="14"/>
        <v>EUR_CURVE_3M_15Y</v>
      </c>
      <c r="K91" s="129" t="e">
        <f ca="1">Pricing!$C91*100</f>
        <v>#NAME?</v>
      </c>
      <c r="L91" s="129" t="e">
        <f ca="1">Pricing!$C91*100</f>
        <v>#NAME?</v>
      </c>
      <c r="M91" s="59" t="str">
        <f t="shared" si="16"/>
        <v>EURAB6R15Y=</v>
      </c>
      <c r="N91" s="129" t="e">
        <f ca="1">Pricing!$D91*100</f>
        <v>#NAME?</v>
      </c>
      <c r="O91" s="130" t="e">
        <f ca="1">Pricing!$D91*100</f>
        <v>#NAME?</v>
      </c>
      <c r="P91" s="59" t="str">
        <f t="shared" si="17"/>
        <v>EUR_CURVE_12M_15Y</v>
      </c>
      <c r="Q91" s="129" t="e">
        <f ca="1">Pricing!$E91*100</f>
        <v>#NAME?</v>
      </c>
      <c r="R91" s="130" t="e">
        <f ca="1">Pricing!$E91*100</f>
        <v>#NAME?</v>
      </c>
      <c r="V91" s="129">
        <v>0.98499999999999999</v>
      </c>
      <c r="W91" s="129">
        <v>0.98499999999999999</v>
      </c>
      <c r="Y91" s="129">
        <v>1.107</v>
      </c>
      <c r="Z91" s="129">
        <v>1.107</v>
      </c>
      <c r="AB91" s="129">
        <v>1.2</v>
      </c>
      <c r="AC91" s="129">
        <v>1.2</v>
      </c>
      <c r="AE91" s="129">
        <v>1.3140000000000001</v>
      </c>
      <c r="AF91" s="129">
        <v>1.3140000000000001</v>
      </c>
      <c r="AH91" s="30" t="e">
        <f t="shared" ca="1" si="15"/>
        <v>#NAME?</v>
      </c>
      <c r="AI91" s="30"/>
      <c r="AJ91" s="30"/>
      <c r="AK91" s="30" t="e">
        <f t="shared" ca="1" si="18"/>
        <v>#NAME?</v>
      </c>
      <c r="AL91" s="30"/>
      <c r="AM91" s="30"/>
      <c r="AN91" s="30" t="e">
        <f t="shared" ca="1" si="19"/>
        <v>#NAME?</v>
      </c>
      <c r="AO91" s="30"/>
      <c r="AP91" s="30"/>
      <c r="AQ91" s="30" t="e">
        <f t="shared" ca="1" si="20"/>
        <v>#NAME?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3"/>
        <v>EURYC1M_AB1E_16Y</v>
      </c>
      <c r="H92" s="129" t="e">
        <f ca="1">IF(Pricing!$B92=0,Pricing!$B92*100+0.000001,Pricing!$B92*100)</f>
        <v>#NAME?</v>
      </c>
      <c r="I92" s="129" t="e">
        <f t="shared" ca="1" si="12"/>
        <v>#NAME?</v>
      </c>
      <c r="J92" s="59" t="str">
        <f t="shared" si="14"/>
        <v>EUR_CURVE_3M_16Y</v>
      </c>
      <c r="K92" s="129" t="e">
        <f ca="1">Pricing!$C92*100</f>
        <v>#NAME?</v>
      </c>
      <c r="L92" s="129" t="e">
        <f ca="1">Pricing!$C92*100</f>
        <v>#NAME?</v>
      </c>
      <c r="M92" s="59" t="str">
        <f t="shared" si="16"/>
        <v>EURAB6R16Y=</v>
      </c>
      <c r="N92" s="129" t="e">
        <f ca="1">Pricing!$D92*100</f>
        <v>#NAME?</v>
      </c>
      <c r="O92" s="130" t="e">
        <f ca="1">Pricing!$D92*100</f>
        <v>#NAME?</v>
      </c>
      <c r="P92" s="59" t="str">
        <f t="shared" si="17"/>
        <v>EUR_CURVE_12M_16Y</v>
      </c>
      <c r="Q92" s="129" t="e">
        <f ca="1">Pricing!$E92*100</f>
        <v>#NAME?</v>
      </c>
      <c r="R92" s="130" t="e">
        <f ca="1">Pricing!$E92*100</f>
        <v>#NAME?</v>
      </c>
      <c r="V92" s="129">
        <v>1.034546551</v>
      </c>
      <c r="W92" s="129">
        <v>1.034546551</v>
      </c>
      <c r="Y92" s="129">
        <v>1.1544334700000001</v>
      </c>
      <c r="Z92" s="129">
        <v>1.1544334700000001</v>
      </c>
      <c r="AB92" s="129">
        <v>1.24309531</v>
      </c>
      <c r="AC92" s="129">
        <v>1.24309531</v>
      </c>
      <c r="AE92" s="129">
        <v>1.353414602</v>
      </c>
      <c r="AF92" s="129">
        <v>1.353414602</v>
      </c>
      <c r="AH92" s="221" t="e">
        <f t="shared" ca="1" si="15"/>
        <v>#NAME?</v>
      </c>
      <c r="AI92" s="221"/>
      <c r="AJ92" s="221"/>
      <c r="AK92" s="221" t="e">
        <f t="shared" ca="1" si="18"/>
        <v>#NAME?</v>
      </c>
      <c r="AL92" s="221"/>
      <c r="AM92" s="221"/>
      <c r="AN92" s="221" t="e">
        <f t="shared" ca="1" si="19"/>
        <v>#NAME?</v>
      </c>
      <c r="AO92" s="221"/>
      <c r="AP92" s="221"/>
      <c r="AQ92" s="221" t="e">
        <f t="shared" ca="1" si="20"/>
        <v>#NAME?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3"/>
        <v>EURYC1M_AB1E_17Y</v>
      </c>
      <c r="H93" s="129" t="e">
        <f ca="1">IF(Pricing!$B93=0,Pricing!$B93*100+0.000001,Pricing!$B93*100)</f>
        <v>#NAME?</v>
      </c>
      <c r="I93" s="129" t="e">
        <f t="shared" ca="1" si="12"/>
        <v>#NAME?</v>
      </c>
      <c r="J93" s="59" t="str">
        <f t="shared" si="14"/>
        <v>EUR_CURVE_3M_17Y</v>
      </c>
      <c r="K93" s="129" t="e">
        <f ca="1">Pricing!$C93*100</f>
        <v>#NAME?</v>
      </c>
      <c r="L93" s="129" t="e">
        <f ca="1">Pricing!$C93*100</f>
        <v>#NAME?</v>
      </c>
      <c r="M93" s="59" t="str">
        <f t="shared" si="16"/>
        <v>EURAB6R17Y=</v>
      </c>
      <c r="N93" s="129" t="e">
        <f ca="1">Pricing!$D93*100</f>
        <v>#NAME?</v>
      </c>
      <c r="O93" s="130" t="e">
        <f ca="1">Pricing!$D93*100</f>
        <v>#NAME?</v>
      </c>
      <c r="P93" s="59" t="str">
        <f t="shared" si="17"/>
        <v>EUR_CURVE_12M_17Y</v>
      </c>
      <c r="Q93" s="129" t="e">
        <f ca="1">Pricing!$E93*100</f>
        <v>#NAME?</v>
      </c>
      <c r="R93" s="130" t="e">
        <f ca="1">Pricing!$E93*100</f>
        <v>#NAME?</v>
      </c>
      <c r="V93" s="129">
        <v>1.0778573410000001</v>
      </c>
      <c r="W93" s="129">
        <v>1.0778573410000001</v>
      </c>
      <c r="Y93" s="129">
        <v>1.195743663</v>
      </c>
      <c r="Z93" s="129">
        <v>1.195743663</v>
      </c>
      <c r="AB93" s="129">
        <v>1.2804562609999999</v>
      </c>
      <c r="AC93" s="129">
        <v>1.2804562609999999</v>
      </c>
      <c r="AE93" s="129">
        <v>1.3874824289999999</v>
      </c>
      <c r="AF93" s="129">
        <v>1.3874824289999999</v>
      </c>
      <c r="AH93" s="221" t="e">
        <f t="shared" ca="1" si="15"/>
        <v>#NAME?</v>
      </c>
      <c r="AI93" s="221"/>
      <c r="AJ93" s="221"/>
      <c r="AK93" s="221" t="e">
        <f t="shared" ca="1" si="18"/>
        <v>#NAME?</v>
      </c>
      <c r="AL93" s="221"/>
      <c r="AM93" s="221"/>
      <c r="AN93" s="221" t="e">
        <f t="shared" ca="1" si="19"/>
        <v>#NAME?</v>
      </c>
      <c r="AO93" s="221"/>
      <c r="AP93" s="221"/>
      <c r="AQ93" s="221" t="e">
        <f t="shared" ca="1" si="20"/>
        <v>#NAME?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3"/>
        <v>EURYC1M_AB1E_18Y</v>
      </c>
      <c r="H94" s="129" t="e">
        <f ca="1">IF(Pricing!$B94=0,Pricing!$B94*100+0.000001,Pricing!$B94*100)</f>
        <v>#NAME?</v>
      </c>
      <c r="I94" s="129" t="e">
        <f t="shared" ca="1" si="12"/>
        <v>#NAME?</v>
      </c>
      <c r="J94" s="59" t="str">
        <f t="shared" si="14"/>
        <v>EUR_CURVE_3M_18Y</v>
      </c>
      <c r="K94" s="129" t="e">
        <f ca="1">Pricing!$C94*100</f>
        <v>#NAME?</v>
      </c>
      <c r="L94" s="129" t="e">
        <f ca="1">Pricing!$C94*100</f>
        <v>#NAME?</v>
      </c>
      <c r="M94" s="59" t="str">
        <f t="shared" si="16"/>
        <v>EURAB6R18Y=</v>
      </c>
      <c r="N94" s="129" t="e">
        <f ca="1">Pricing!$D94*100</f>
        <v>#NAME?</v>
      </c>
      <c r="O94" s="130" t="e">
        <f ca="1">Pricing!$D94*100</f>
        <v>#NAME?</v>
      </c>
      <c r="P94" s="59" t="str">
        <f t="shared" si="17"/>
        <v>EUR_CURVE_12M_18Y</v>
      </c>
      <c r="Q94" s="129" t="e">
        <f ca="1">Pricing!$E94*100</f>
        <v>#NAME?</v>
      </c>
      <c r="R94" s="130" t="e">
        <f ca="1">Pricing!$E94*100</f>
        <v>#NAME?</v>
      </c>
      <c r="V94" s="129">
        <v>1.1161929989999999</v>
      </c>
      <c r="W94" s="129">
        <v>1.1161929989999999</v>
      </c>
      <c r="Y94" s="129">
        <v>1.2321271389999999</v>
      </c>
      <c r="Z94" s="129">
        <v>1.2321271389999999</v>
      </c>
      <c r="AB94" s="129">
        <v>1.3132406410000002</v>
      </c>
      <c r="AC94" s="129">
        <v>1.3132406410000002</v>
      </c>
      <c r="AE94" s="129">
        <v>1.4172994029999999</v>
      </c>
      <c r="AF94" s="129">
        <v>1.4172994029999999</v>
      </c>
      <c r="AH94" s="221" t="e">
        <f t="shared" ca="1" si="15"/>
        <v>#NAME?</v>
      </c>
      <c r="AI94" s="221"/>
      <c r="AJ94" s="221"/>
      <c r="AK94" s="221" t="e">
        <f t="shared" ca="1" si="18"/>
        <v>#NAME?</v>
      </c>
      <c r="AL94" s="221"/>
      <c r="AM94" s="221"/>
      <c r="AN94" s="221" t="e">
        <f t="shared" ca="1" si="19"/>
        <v>#NAME?</v>
      </c>
      <c r="AO94" s="221"/>
      <c r="AP94" s="221"/>
      <c r="AQ94" s="221" t="e">
        <f t="shared" ca="1" si="20"/>
        <v>#NAME?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3"/>
        <v>EURYC1M_AB1E_19Y</v>
      </c>
      <c r="H95" s="129" t="e">
        <f ca="1">IF(Pricing!$B95=0,Pricing!$B95*100+0.000001,Pricing!$B95*100)</f>
        <v>#NAME?</v>
      </c>
      <c r="I95" s="129" t="e">
        <f t="shared" ca="1" si="12"/>
        <v>#NAME?</v>
      </c>
      <c r="J95" s="59" t="str">
        <f t="shared" si="14"/>
        <v>EUR_CURVE_3M_19Y</v>
      </c>
      <c r="K95" s="129" t="e">
        <f ca="1">Pricing!$C95*100</f>
        <v>#NAME?</v>
      </c>
      <c r="L95" s="129" t="e">
        <f ca="1">Pricing!$C95*100</f>
        <v>#NAME?</v>
      </c>
      <c r="M95" s="59" t="str">
        <f t="shared" si="16"/>
        <v>EURAB6R19Y=</v>
      </c>
      <c r="N95" s="129" t="e">
        <f ca="1">Pricing!$D95*100</f>
        <v>#NAME?</v>
      </c>
      <c r="O95" s="130" t="e">
        <f ca="1">Pricing!$D95*100</f>
        <v>#NAME?</v>
      </c>
      <c r="P95" s="59" t="str">
        <f t="shared" si="17"/>
        <v>EUR_CURVE_12M_19Y</v>
      </c>
      <c r="Q95" s="129" t="e">
        <f ca="1">Pricing!$E95*100</f>
        <v>#NAME?</v>
      </c>
      <c r="R95" s="130" t="e">
        <f ca="1">Pricing!$E95*100</f>
        <v>#NAME?</v>
      </c>
      <c r="V95" s="129">
        <v>1.149202617</v>
      </c>
      <c r="W95" s="129">
        <v>1.149202617</v>
      </c>
      <c r="Y95" s="129">
        <v>1.2631890349999999</v>
      </c>
      <c r="Z95" s="129">
        <v>1.2631890349999999</v>
      </c>
      <c r="AB95" s="129">
        <v>1.341079881</v>
      </c>
      <c r="AC95" s="129">
        <v>1.341079881</v>
      </c>
      <c r="AE95" s="129">
        <v>1.442480714</v>
      </c>
      <c r="AF95" s="129">
        <v>1.442480714</v>
      </c>
      <c r="AH95" s="221" t="e">
        <f t="shared" ca="1" si="15"/>
        <v>#NAME?</v>
      </c>
      <c r="AI95" s="221"/>
      <c r="AJ95" s="221"/>
      <c r="AK95" s="221" t="e">
        <f t="shared" ca="1" si="18"/>
        <v>#NAME?</v>
      </c>
      <c r="AL95" s="221"/>
      <c r="AM95" s="221"/>
      <c r="AN95" s="221" t="e">
        <f t="shared" ca="1" si="19"/>
        <v>#NAME?</v>
      </c>
      <c r="AO95" s="221"/>
      <c r="AP95" s="221"/>
      <c r="AQ95" s="221" t="e">
        <f t="shared" ca="1" si="20"/>
        <v>#NAME?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3"/>
        <v>EURYC1M_AB1E_20Y</v>
      </c>
      <c r="H96" s="129" t="e">
        <f ca="1">IF(Pricing!$B96=0,Pricing!$B96*100+0.000001,Pricing!$B96*100)</f>
        <v>#NAME?</v>
      </c>
      <c r="I96" s="129" t="e">
        <f t="shared" ca="1" si="12"/>
        <v>#NAME?</v>
      </c>
      <c r="J96" s="59" t="str">
        <f t="shared" si="14"/>
        <v>EUR_CURVE_3M_20Y</v>
      </c>
      <c r="K96" s="129" t="e">
        <f ca="1">Pricing!$C96*100</f>
        <v>#NAME?</v>
      </c>
      <c r="L96" s="129" t="e">
        <f ca="1">Pricing!$C96*100</f>
        <v>#NAME?</v>
      </c>
      <c r="M96" s="59" t="str">
        <f t="shared" si="16"/>
        <v>EURAB6R20Y=</v>
      </c>
      <c r="N96" s="129" t="e">
        <f ca="1">Pricing!$D96*100</f>
        <v>#NAME?</v>
      </c>
      <c r="O96" s="130" t="e">
        <f ca="1">Pricing!$D96*100</f>
        <v>#NAME?</v>
      </c>
      <c r="P96" s="59" t="str">
        <f t="shared" si="17"/>
        <v>EUR_CURVE_12M_20Y</v>
      </c>
      <c r="Q96" s="129" t="e">
        <f ca="1">Pricing!$E96*100</f>
        <v>#NAME?</v>
      </c>
      <c r="R96" s="130" t="e">
        <f ca="1">Pricing!$E96*100</f>
        <v>#NAME?</v>
      </c>
      <c r="V96" s="129">
        <v>1.1779999999999999</v>
      </c>
      <c r="W96" s="129">
        <v>1.1779999999999999</v>
      </c>
      <c r="Y96" s="129">
        <v>1.29</v>
      </c>
      <c r="Z96" s="129">
        <v>1.29</v>
      </c>
      <c r="AB96" s="129">
        <v>1.365</v>
      </c>
      <c r="AC96" s="129">
        <v>1.365</v>
      </c>
      <c r="AE96" s="129">
        <v>1.464</v>
      </c>
      <c r="AF96" s="129">
        <v>1.464</v>
      </c>
      <c r="AH96" s="30" t="e">
        <f t="shared" ca="1" si="15"/>
        <v>#NAME?</v>
      </c>
      <c r="AI96" s="30"/>
      <c r="AJ96" s="30"/>
      <c r="AK96" s="30" t="e">
        <f t="shared" ca="1" si="18"/>
        <v>#NAME?</v>
      </c>
      <c r="AL96" s="30"/>
      <c r="AM96" s="30"/>
      <c r="AN96" s="30" t="e">
        <f t="shared" ca="1" si="19"/>
        <v>#NAME?</v>
      </c>
      <c r="AO96" s="30"/>
      <c r="AP96" s="30"/>
      <c r="AQ96" s="30" t="e">
        <f t="shared" ca="1" si="20"/>
        <v>#NAME?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3"/>
        <v>EURYC1M_AB1E_21Y</v>
      </c>
      <c r="H97" s="129" t="e">
        <f ca="1">IF(Pricing!$B97=0,Pricing!$B97*100+0.000001,Pricing!$B97*100)</f>
        <v>#NAME?</v>
      </c>
      <c r="I97" s="129" t="e">
        <f t="shared" ca="1" si="12"/>
        <v>#NAME?</v>
      </c>
      <c r="J97" s="59" t="str">
        <f t="shared" si="14"/>
        <v>EUR_CURVE_3M_21Y</v>
      </c>
      <c r="K97" s="129" t="e">
        <f ca="1">Pricing!$C97*100</f>
        <v>#NAME?</v>
      </c>
      <c r="L97" s="129" t="e">
        <f ca="1">Pricing!$C97*100</f>
        <v>#NAME?</v>
      </c>
      <c r="M97" s="59" t="str">
        <f t="shared" si="16"/>
        <v>EURAB6R21Y=</v>
      </c>
      <c r="N97" s="129" t="e">
        <f ca="1">Pricing!$D97*100</f>
        <v>#NAME?</v>
      </c>
      <c r="O97" s="130" t="e">
        <f ca="1">Pricing!$D97*100</f>
        <v>#NAME?</v>
      </c>
      <c r="P97" s="59" t="str">
        <f t="shared" si="17"/>
        <v>EUR_CURVE_12M_21Y</v>
      </c>
      <c r="Q97" s="129" t="e">
        <f ca="1">Pricing!$E97*100</f>
        <v>#NAME?</v>
      </c>
      <c r="R97" s="130" t="e">
        <f ca="1">Pricing!$E97*100</f>
        <v>#NAME?</v>
      </c>
      <c r="V97" s="129">
        <v>1.2031442729999999</v>
      </c>
      <c r="W97" s="129">
        <v>1.2031442729999999</v>
      </c>
      <c r="Y97" s="129">
        <v>1.3130969399999999</v>
      </c>
      <c r="Z97" s="129">
        <v>1.3130969399999999</v>
      </c>
      <c r="AB97" s="129">
        <v>1.385517007</v>
      </c>
      <c r="AC97" s="129">
        <v>1.385517007</v>
      </c>
      <c r="AE97" s="129">
        <v>1.4823300669999999</v>
      </c>
      <c r="AF97" s="129">
        <v>1.4823300669999999</v>
      </c>
      <c r="AH97" s="221" t="e">
        <f t="shared" ca="1" si="15"/>
        <v>#NAME?</v>
      </c>
      <c r="AI97" s="221"/>
      <c r="AJ97" s="221"/>
      <c r="AK97" s="221" t="e">
        <f t="shared" ca="1" si="18"/>
        <v>#NAME?</v>
      </c>
      <c r="AL97" s="221"/>
      <c r="AM97" s="221"/>
      <c r="AN97" s="221" t="e">
        <f t="shared" ca="1" si="19"/>
        <v>#NAME?</v>
      </c>
      <c r="AO97" s="221"/>
      <c r="AP97" s="221"/>
      <c r="AQ97" s="221" t="e">
        <f t="shared" ca="1" si="20"/>
        <v>#NAME?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3"/>
        <v>EURYC1M_AB1E_22Y</v>
      </c>
      <c r="H98" s="129" t="e">
        <f ca="1">IF(Pricing!$B98=0,Pricing!$B98*100+0.000001,Pricing!$B98*100)</f>
        <v>#NAME?</v>
      </c>
      <c r="I98" s="129" t="e">
        <f t="shared" ca="1" si="12"/>
        <v>#NAME?</v>
      </c>
      <c r="J98" s="59" t="str">
        <f t="shared" si="14"/>
        <v>EUR_CURVE_3M_22Y</v>
      </c>
      <c r="K98" s="129" t="e">
        <f ca="1">Pricing!$C98*100</f>
        <v>#NAME?</v>
      </c>
      <c r="L98" s="129" t="e">
        <f ca="1">Pricing!$C98*100</f>
        <v>#NAME?</v>
      </c>
      <c r="M98" s="59" t="str">
        <f t="shared" si="16"/>
        <v>EURAB6R22Y=</v>
      </c>
      <c r="N98" s="129" t="e">
        <f ca="1">Pricing!$D98*100</f>
        <v>#NAME?</v>
      </c>
      <c r="O98" s="130" t="e">
        <f ca="1">Pricing!$D98*100</f>
        <v>#NAME?</v>
      </c>
      <c r="P98" s="59" t="str">
        <f t="shared" si="17"/>
        <v>EUR_CURVE_12M_22Y</v>
      </c>
      <c r="Q98" s="129" t="e">
        <f ca="1">Pricing!$E98*100</f>
        <v>#NAME?</v>
      </c>
      <c r="R98" s="130" t="e">
        <f ca="1">Pricing!$E98*100</f>
        <v>#NAME?</v>
      </c>
      <c r="V98" s="129">
        <v>1.225416777</v>
      </c>
      <c r="W98" s="129">
        <v>1.225416777</v>
      </c>
      <c r="Y98" s="129">
        <v>1.3333114180000001</v>
      </c>
      <c r="Z98" s="129">
        <v>1.3333114180000001</v>
      </c>
      <c r="AB98" s="129">
        <v>1.4034564999999999</v>
      </c>
      <c r="AC98" s="129">
        <v>1.4034564999999999</v>
      </c>
      <c r="AE98" s="129">
        <v>1.4982396040000001</v>
      </c>
      <c r="AF98" s="129">
        <v>1.4982396040000001</v>
      </c>
      <c r="AH98" s="221" t="e">
        <f t="shared" ca="1" si="15"/>
        <v>#NAME?</v>
      </c>
      <c r="AI98" s="221"/>
      <c r="AJ98" s="221"/>
      <c r="AK98" s="221" t="e">
        <f t="shared" ca="1" si="18"/>
        <v>#NAME?</v>
      </c>
      <c r="AL98" s="221"/>
      <c r="AM98" s="221"/>
      <c r="AN98" s="221" t="e">
        <f t="shared" ca="1" si="19"/>
        <v>#NAME?</v>
      </c>
      <c r="AO98" s="221"/>
      <c r="AP98" s="221"/>
      <c r="AQ98" s="221" t="e">
        <f t="shared" ca="1" si="20"/>
        <v>#NAME?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3"/>
        <v>EURYC1M_AB1E_23Y</v>
      </c>
      <c r="H99" s="129" t="e">
        <f ca="1">IF(Pricing!$B99=0,Pricing!$B99*100+0.000001,Pricing!$B99*100)</f>
        <v>#NAME?</v>
      </c>
      <c r="I99" s="129" t="e">
        <f t="shared" ca="1" si="12"/>
        <v>#NAME?</v>
      </c>
      <c r="J99" s="59" t="str">
        <f t="shared" si="14"/>
        <v>EUR_CURVE_3M_23Y</v>
      </c>
      <c r="K99" s="129" t="e">
        <f ca="1">Pricing!$C99*100</f>
        <v>#NAME?</v>
      </c>
      <c r="L99" s="129" t="e">
        <f ca="1">Pricing!$C99*100</f>
        <v>#NAME?</v>
      </c>
      <c r="M99" s="59" t="str">
        <f t="shared" si="16"/>
        <v>EURAB6R23Y=</v>
      </c>
      <c r="N99" s="129" t="e">
        <f ca="1">Pricing!$D99*100</f>
        <v>#NAME?</v>
      </c>
      <c r="O99" s="130" t="e">
        <f ca="1">Pricing!$D99*100</f>
        <v>#NAME?</v>
      </c>
      <c r="P99" s="59" t="str">
        <f t="shared" si="17"/>
        <v>EUR_CURVE_12M_23Y</v>
      </c>
      <c r="Q99" s="129" t="e">
        <f ca="1">Pricing!$E99*100</f>
        <v>#NAME?</v>
      </c>
      <c r="R99" s="130" t="e">
        <f ca="1">Pricing!$E99*100</f>
        <v>#NAME?</v>
      </c>
      <c r="V99" s="129">
        <v>1.245054487</v>
      </c>
      <c r="W99" s="129">
        <v>1.245054487</v>
      </c>
      <c r="Y99" s="129">
        <v>1.350912425</v>
      </c>
      <c r="Z99" s="129">
        <v>1.350912425</v>
      </c>
      <c r="AB99" s="129">
        <v>1.419070287</v>
      </c>
      <c r="AC99" s="129">
        <v>1.419070287</v>
      </c>
      <c r="AE99" s="129">
        <v>1.5119063859999999</v>
      </c>
      <c r="AF99" s="129">
        <v>1.5119063859999999</v>
      </c>
      <c r="AH99" s="221" t="e">
        <f t="shared" ca="1" si="15"/>
        <v>#NAME?</v>
      </c>
      <c r="AI99" s="221"/>
      <c r="AJ99" s="221"/>
      <c r="AK99" s="221" t="e">
        <f t="shared" ca="1" si="18"/>
        <v>#NAME?</v>
      </c>
      <c r="AL99" s="221"/>
      <c r="AM99" s="221"/>
      <c r="AN99" s="221" t="e">
        <f t="shared" ca="1" si="19"/>
        <v>#NAME?</v>
      </c>
      <c r="AO99" s="221"/>
      <c r="AP99" s="221"/>
      <c r="AQ99" s="221" t="e">
        <f t="shared" ca="1" si="20"/>
        <v>#NAME?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3"/>
        <v>EURYC1M_AB1E_24Y</v>
      </c>
      <c r="H100" s="129" t="e">
        <f ca="1">IF(Pricing!$B100=0,Pricing!$B100*100+0.000001,Pricing!$B100*100)</f>
        <v>#NAME?</v>
      </c>
      <c r="I100" s="129" t="e">
        <f t="shared" ca="1" si="12"/>
        <v>#NAME?</v>
      </c>
      <c r="J100" s="59" t="str">
        <f t="shared" si="14"/>
        <v>EUR_CURVE_3M_24Y</v>
      </c>
      <c r="K100" s="129" t="e">
        <f ca="1">Pricing!$C100*100</f>
        <v>#NAME?</v>
      </c>
      <c r="L100" s="129" t="e">
        <f ca="1">Pricing!$C100*100</f>
        <v>#NAME?</v>
      </c>
      <c r="M100" s="59" t="str">
        <f t="shared" si="16"/>
        <v>EURAB6R24Y=</v>
      </c>
      <c r="N100" s="129" t="e">
        <f ca="1">Pricing!$D100*100</f>
        <v>#NAME?</v>
      </c>
      <c r="O100" s="130" t="e">
        <f ca="1">Pricing!$D100*100</f>
        <v>#NAME?</v>
      </c>
      <c r="P100" s="59" t="str">
        <f t="shared" si="17"/>
        <v>EUR_CURVE_12M_24Y</v>
      </c>
      <c r="Q100" s="129" t="e">
        <f ca="1">Pricing!$E100*100</f>
        <v>#NAME?</v>
      </c>
      <c r="R100" s="130" t="e">
        <f ca="1">Pricing!$E100*100</f>
        <v>#NAME?</v>
      </c>
      <c r="V100" s="129">
        <v>1.262852705</v>
      </c>
      <c r="W100" s="129">
        <v>1.262852705</v>
      </c>
      <c r="Y100" s="129">
        <v>1.3667269499999999</v>
      </c>
      <c r="Z100" s="129">
        <v>1.3667269499999999</v>
      </c>
      <c r="AB100" s="129">
        <v>1.4331658439999999</v>
      </c>
      <c r="AC100" s="129">
        <v>1.4331658439999999</v>
      </c>
      <c r="AE100" s="129">
        <v>1.524079948</v>
      </c>
      <c r="AF100" s="129">
        <v>1.524079948</v>
      </c>
      <c r="AH100" s="221" t="e">
        <f t="shared" ca="1" si="15"/>
        <v>#NAME?</v>
      </c>
      <c r="AI100" s="221"/>
      <c r="AJ100" s="221"/>
      <c r="AK100" s="221" t="e">
        <f t="shared" ca="1" si="18"/>
        <v>#NAME?</v>
      </c>
      <c r="AL100" s="221"/>
      <c r="AM100" s="221"/>
      <c r="AN100" s="221" t="e">
        <f t="shared" ca="1" si="19"/>
        <v>#NAME?</v>
      </c>
      <c r="AO100" s="221"/>
      <c r="AP100" s="221"/>
      <c r="AQ100" s="221" t="e">
        <f t="shared" ca="1" si="20"/>
        <v>#NAME?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3"/>
        <v>EURYC1M_AB1E_25Y</v>
      </c>
      <c r="H101" s="129" t="e">
        <f ca="1">IF(Pricing!$B101=0,Pricing!$B101*100+0.000001,Pricing!$B101*100)</f>
        <v>#NAME?</v>
      </c>
      <c r="I101" s="129" t="e">
        <f t="shared" ca="1" si="12"/>
        <v>#NAME?</v>
      </c>
      <c r="J101" s="59" t="str">
        <f t="shared" si="14"/>
        <v>EUR_CURVE_3M_25Y</v>
      </c>
      <c r="K101" s="129" t="e">
        <f ca="1">Pricing!$C101*100</f>
        <v>#NAME?</v>
      </c>
      <c r="L101" s="129" t="e">
        <f ca="1">Pricing!$C101*100</f>
        <v>#NAME?</v>
      </c>
      <c r="M101" s="59" t="str">
        <f t="shared" si="16"/>
        <v>EURAB6R25Y=</v>
      </c>
      <c r="N101" s="129" t="e">
        <f ca="1">Pricing!$D101*100</f>
        <v>#NAME?</v>
      </c>
      <c r="O101" s="130" t="e">
        <f ca="1">Pricing!$D101*100</f>
        <v>#NAME?</v>
      </c>
      <c r="P101" s="59" t="str">
        <f t="shared" si="17"/>
        <v>EUR_CURVE_12M_25Y</v>
      </c>
      <c r="Q101" s="129" t="e">
        <f ca="1">Pricing!$E101*100</f>
        <v>#NAME?</v>
      </c>
      <c r="R101" s="130" t="e">
        <f ca="1">Pricing!$E101*100</f>
        <v>#NAME?</v>
      </c>
      <c r="V101" s="129">
        <v>1.2789999999999999</v>
      </c>
      <c r="W101" s="129">
        <v>1.2789999999999999</v>
      </c>
      <c r="Y101" s="129">
        <v>1.381</v>
      </c>
      <c r="Z101" s="129">
        <v>1.381</v>
      </c>
      <c r="AB101" s="129">
        <v>1.446</v>
      </c>
      <c r="AC101" s="129">
        <v>1.446</v>
      </c>
      <c r="AE101" s="129">
        <v>1.5349999999999999</v>
      </c>
      <c r="AF101" s="129">
        <v>1.5349999999999999</v>
      </c>
      <c r="AH101" s="30" t="e">
        <f t="shared" ca="1" si="15"/>
        <v>#NAME?</v>
      </c>
      <c r="AI101" s="30"/>
      <c r="AJ101" s="30"/>
      <c r="AK101" s="30" t="e">
        <f t="shared" ca="1" si="18"/>
        <v>#NAME?</v>
      </c>
      <c r="AL101" s="30"/>
      <c r="AM101" s="30"/>
      <c r="AN101" s="30" t="e">
        <f t="shared" ca="1" si="19"/>
        <v>#NAME?</v>
      </c>
      <c r="AO101" s="30"/>
      <c r="AP101" s="30"/>
      <c r="AQ101" s="30" t="e">
        <f t="shared" ca="1" si="20"/>
        <v>#NAME?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3"/>
        <v>EURYC1M_AB1E_26Y</v>
      </c>
      <c r="H102" s="129" t="e">
        <f ca="1">IF(Pricing!$B102=0,Pricing!$B102*100+0.000001,Pricing!$B102*100)</f>
        <v>#NAME?</v>
      </c>
      <c r="I102" s="129" t="e">
        <f t="shared" ca="1" si="12"/>
        <v>#NAME?</v>
      </c>
      <c r="J102" s="59" t="str">
        <f t="shared" si="14"/>
        <v>EUR_CURVE_3M_26Y</v>
      </c>
      <c r="K102" s="129" t="e">
        <f ca="1">Pricing!$C102*100</f>
        <v>#NAME?</v>
      </c>
      <c r="L102" s="129" t="e">
        <f ca="1">Pricing!$C102*100</f>
        <v>#NAME?</v>
      </c>
      <c r="M102" s="59" t="str">
        <f t="shared" si="16"/>
        <v>EURAB6R26Y=</v>
      </c>
      <c r="N102" s="129" t="e">
        <f ca="1">Pricing!$D102*100</f>
        <v>#NAME?</v>
      </c>
      <c r="O102" s="130" t="e">
        <f ca="1">Pricing!$D102*100</f>
        <v>#NAME?</v>
      </c>
      <c r="P102" s="59" t="str">
        <f t="shared" si="17"/>
        <v>EUR_CURVE_12M_26Y</v>
      </c>
      <c r="Q102" s="129" t="e">
        <f ca="1">Pricing!$E102*100</f>
        <v>#NAME?</v>
      </c>
      <c r="R102" s="130" t="e">
        <f ca="1">Pricing!$E102*100</f>
        <v>#NAME?</v>
      </c>
      <c r="V102" s="129">
        <v>1.294116445</v>
      </c>
      <c r="W102" s="129">
        <v>1.294116445</v>
      </c>
      <c r="Y102" s="129">
        <v>1.394356264</v>
      </c>
      <c r="Z102" s="129">
        <v>1.394356264</v>
      </c>
      <c r="AB102" s="129">
        <v>1.4581428029999999</v>
      </c>
      <c r="AC102" s="129">
        <v>1.4581428029999999</v>
      </c>
      <c r="AE102" s="129">
        <v>1.5452231700000001</v>
      </c>
      <c r="AF102" s="129">
        <v>1.5452231700000001</v>
      </c>
      <c r="AH102" s="30" t="e">
        <f t="shared" ca="1" si="15"/>
        <v>#NAME?</v>
      </c>
      <c r="AI102" s="30"/>
      <c r="AJ102" s="30"/>
      <c r="AK102" s="30" t="e">
        <f t="shared" ca="1" si="18"/>
        <v>#NAME?</v>
      </c>
      <c r="AL102" s="30"/>
      <c r="AM102" s="30"/>
      <c r="AN102" s="30" t="e">
        <f t="shared" ca="1" si="19"/>
        <v>#NAME?</v>
      </c>
      <c r="AO102" s="30"/>
      <c r="AP102" s="30"/>
      <c r="AQ102" s="30" t="e">
        <f t="shared" ca="1" si="20"/>
        <v>#NAME?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21">G$4&amp;"_AB1E"&amp;IF(UPPER(Start)="1W","1WFWD_","_")&amp;$A103</f>
        <v>EURYC1M_AB1E_27Y</v>
      </c>
      <c r="H103" s="129" t="e">
        <f ca="1">IF(Pricing!$B103=0,Pricing!$B103*100+0.000001,Pricing!$B103*100)</f>
        <v>#NAME?</v>
      </c>
      <c r="I103" s="129" t="e">
        <f t="shared" ca="1" si="12"/>
        <v>#NAME?</v>
      </c>
      <c r="J103" s="59" t="str">
        <f t="shared" ref="J103:J136" si="22">Currency&amp;"_CURVE_"&amp;J$3&amp;"M_"&amp;$A103</f>
        <v>EUR_CURVE_3M_27Y</v>
      </c>
      <c r="K103" s="129" t="e">
        <f ca="1">Pricing!$C103*100</f>
        <v>#NAME?</v>
      </c>
      <c r="L103" s="129" t="e">
        <f ca="1">Pricing!$C103*100</f>
        <v>#NAME?</v>
      </c>
      <c r="M103" s="59" t="str">
        <f t="shared" si="16"/>
        <v>EURAB6R27Y=</v>
      </c>
      <c r="N103" s="129" t="e">
        <f ca="1">Pricing!$D103*100</f>
        <v>#NAME?</v>
      </c>
      <c r="O103" s="130" t="e">
        <f ca="1">Pricing!$D103*100</f>
        <v>#NAME?</v>
      </c>
      <c r="P103" s="59" t="str">
        <f t="shared" si="17"/>
        <v>EUR_CURVE_12M_27Y</v>
      </c>
      <c r="Q103" s="129" t="e">
        <f ca="1">Pricing!$E103*100</f>
        <v>#NAME?</v>
      </c>
      <c r="R103" s="130" t="e">
        <f ca="1">Pricing!$E103*100</f>
        <v>#NAME?</v>
      </c>
      <c r="V103" s="129">
        <v>1.3080893200000001</v>
      </c>
      <c r="W103" s="129">
        <v>1.3080893200000001</v>
      </c>
      <c r="Y103" s="129">
        <v>1.406658905</v>
      </c>
      <c r="Z103" s="129">
        <v>1.406658905</v>
      </c>
      <c r="AB103" s="129">
        <v>1.4692890300000001</v>
      </c>
      <c r="AC103" s="129">
        <v>1.4692890300000001</v>
      </c>
      <c r="AE103" s="129">
        <v>1.5545697359999999</v>
      </c>
      <c r="AF103" s="129">
        <v>1.5545697359999999</v>
      </c>
      <c r="AH103" s="30" t="e">
        <f t="shared" ca="1" si="15"/>
        <v>#NAME?</v>
      </c>
      <c r="AI103" s="30"/>
      <c r="AJ103" s="30"/>
      <c r="AK103" s="30" t="e">
        <f t="shared" ca="1" si="18"/>
        <v>#NAME?</v>
      </c>
      <c r="AL103" s="30"/>
      <c r="AM103" s="30"/>
      <c r="AN103" s="30" t="e">
        <f t="shared" ca="1" si="19"/>
        <v>#NAME?</v>
      </c>
      <c r="AO103" s="30"/>
      <c r="AP103" s="30"/>
      <c r="AQ103" s="30" t="e">
        <f t="shared" ca="1" si="20"/>
        <v>#NAME?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21"/>
        <v>EURYC1M_AB1E_28Y</v>
      </c>
      <c r="H104" s="129" t="e">
        <f ca="1">IF(Pricing!$B104=0,Pricing!$B104*100+0.000001,Pricing!$B104*100)</f>
        <v>#NAME?</v>
      </c>
      <c r="I104" s="129" t="e">
        <f t="shared" ca="1" si="12"/>
        <v>#NAME?</v>
      </c>
      <c r="J104" s="59" t="str">
        <f t="shared" si="22"/>
        <v>EUR_CURVE_3M_28Y</v>
      </c>
      <c r="K104" s="129" t="e">
        <f ca="1">Pricing!$C104*100</f>
        <v>#NAME?</v>
      </c>
      <c r="L104" s="129" t="e">
        <f ca="1">Pricing!$C104*100</f>
        <v>#NAME?</v>
      </c>
      <c r="M104" s="59" t="str">
        <f t="shared" si="16"/>
        <v>EURAB6R28Y=</v>
      </c>
      <c r="N104" s="129" t="e">
        <f ca="1">Pricing!$D104*100</f>
        <v>#NAME?</v>
      </c>
      <c r="O104" s="130" t="e">
        <f ca="1">Pricing!$D104*100</f>
        <v>#NAME?</v>
      </c>
      <c r="P104" s="59" t="str">
        <f t="shared" si="17"/>
        <v>EUR_CURVE_12M_28Y</v>
      </c>
      <c r="Q104" s="129" t="e">
        <f ca="1">Pricing!$E104*100</f>
        <v>#NAME?</v>
      </c>
      <c r="R104" s="130" t="e">
        <f ca="1">Pricing!$E104*100</f>
        <v>#NAME?</v>
      </c>
      <c r="V104" s="129">
        <v>1.3211411069999999</v>
      </c>
      <c r="W104" s="129">
        <v>1.3211411069999999</v>
      </c>
      <c r="Y104" s="129">
        <v>1.418123147</v>
      </c>
      <c r="Z104" s="129">
        <v>1.418123147</v>
      </c>
      <c r="AB104" s="129">
        <v>1.4794939789999999</v>
      </c>
      <c r="AC104" s="129">
        <v>1.4794939789999999</v>
      </c>
      <c r="AE104" s="129">
        <v>1.5632489510000001</v>
      </c>
      <c r="AF104" s="129">
        <v>1.5632489510000001</v>
      </c>
      <c r="AH104" s="30" t="e">
        <f t="shared" ca="1" si="15"/>
        <v>#NAME?</v>
      </c>
      <c r="AI104" s="30"/>
      <c r="AJ104" s="30"/>
      <c r="AK104" s="30" t="e">
        <f t="shared" ca="1" si="18"/>
        <v>#NAME?</v>
      </c>
      <c r="AL104" s="30"/>
      <c r="AM104" s="30"/>
      <c r="AN104" s="30" t="e">
        <f t="shared" ca="1" si="19"/>
        <v>#NAME?</v>
      </c>
      <c r="AO104" s="30"/>
      <c r="AP104" s="30"/>
      <c r="AQ104" s="30" t="e">
        <f t="shared" ca="1" si="20"/>
        <v>#NAME?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21"/>
        <v>EURYC1M_AB1E_29Y</v>
      </c>
      <c r="H105" s="129" t="e">
        <f ca="1">IF(Pricing!$B105=0,Pricing!$B105*100+0.000001,Pricing!$B105*100)</f>
        <v>#NAME?</v>
      </c>
      <c r="I105" s="129" t="e">
        <f t="shared" ca="1" si="12"/>
        <v>#NAME?</v>
      </c>
      <c r="J105" s="59" t="str">
        <f t="shared" si="22"/>
        <v>EUR_CURVE_3M_29Y</v>
      </c>
      <c r="K105" s="129" t="e">
        <f ca="1">Pricing!$C105*100</f>
        <v>#NAME?</v>
      </c>
      <c r="L105" s="129" t="e">
        <f ca="1">Pricing!$C105*100</f>
        <v>#NAME?</v>
      </c>
      <c r="M105" s="59" t="str">
        <f t="shared" si="16"/>
        <v>EURAB6R29Y=</v>
      </c>
      <c r="N105" s="129" t="e">
        <f ca="1">Pricing!$D105*100</f>
        <v>#NAME?</v>
      </c>
      <c r="O105" s="130" t="e">
        <f ca="1">Pricing!$D105*100</f>
        <v>#NAME?</v>
      </c>
      <c r="P105" s="59" t="str">
        <f t="shared" si="17"/>
        <v>EUR_CURVE_12M_29Y</v>
      </c>
      <c r="Q105" s="129" t="e">
        <f ca="1">Pricing!$E105*100</f>
        <v>#NAME?</v>
      </c>
      <c r="R105" s="130" t="e">
        <f ca="1">Pricing!$E105*100</f>
        <v>#NAME?</v>
      </c>
      <c r="V105" s="129">
        <v>1.3333653860000001</v>
      </c>
      <c r="W105" s="129">
        <v>1.3333653860000001</v>
      </c>
      <c r="Y105" s="129">
        <v>1.4288286130000001</v>
      </c>
      <c r="Z105" s="129">
        <v>1.4288286130000001</v>
      </c>
      <c r="AB105" s="129">
        <v>1.4886977319999999</v>
      </c>
      <c r="AC105" s="129">
        <v>1.4886977319999999</v>
      </c>
      <c r="AE105" s="129">
        <v>1.5713234520000001</v>
      </c>
      <c r="AF105" s="129">
        <v>1.5713234520000001</v>
      </c>
      <c r="AH105" s="30" t="e">
        <f t="shared" ca="1" si="15"/>
        <v>#NAME?</v>
      </c>
      <c r="AI105" s="30"/>
      <c r="AJ105" s="30"/>
      <c r="AK105" s="30" t="e">
        <f t="shared" ca="1" si="18"/>
        <v>#NAME?</v>
      </c>
      <c r="AL105" s="30"/>
      <c r="AM105" s="30"/>
      <c r="AN105" s="30" t="e">
        <f t="shared" ca="1" si="19"/>
        <v>#NAME?</v>
      </c>
      <c r="AO105" s="30"/>
      <c r="AP105" s="30"/>
      <c r="AQ105" s="30" t="e">
        <f t="shared" ca="1" si="20"/>
        <v>#NAME?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21"/>
        <v>EURYC1M_AB1E_30Y</v>
      </c>
      <c r="H106" s="129" t="e">
        <f ca="1">IF(Pricing!$B106=0,Pricing!$B106*100+0.000001,Pricing!$B106*100)</f>
        <v>#NAME?</v>
      </c>
      <c r="I106" s="129" t="e">
        <f t="shared" ca="1" si="12"/>
        <v>#NAME?</v>
      </c>
      <c r="J106" s="59" t="str">
        <f t="shared" si="22"/>
        <v>EUR_CURVE_3M_30Y</v>
      </c>
      <c r="K106" s="129" t="e">
        <f ca="1">Pricing!$C106*100</f>
        <v>#NAME?</v>
      </c>
      <c r="L106" s="129" t="e">
        <f ca="1">Pricing!$C106*100</f>
        <v>#NAME?</v>
      </c>
      <c r="M106" s="59" t="str">
        <f t="shared" si="16"/>
        <v>EURAB6R30Y=</v>
      </c>
      <c r="N106" s="129" t="e">
        <f ca="1">Pricing!$D106*100</f>
        <v>#NAME?</v>
      </c>
      <c r="O106" s="130" t="e">
        <f ca="1">Pricing!$D106*100</f>
        <v>#NAME?</v>
      </c>
      <c r="P106" s="59" t="str">
        <f t="shared" si="17"/>
        <v>EUR_CURVE_12M_30Y</v>
      </c>
      <c r="Q106" s="129" t="e">
        <f ca="1">Pricing!$E106*100</f>
        <v>#NAME?</v>
      </c>
      <c r="R106" s="130" t="e">
        <f ca="1">Pricing!$E106*100</f>
        <v>#NAME?</v>
      </c>
      <c r="V106" s="129">
        <v>1.345</v>
      </c>
      <c r="W106" s="129">
        <v>1.345</v>
      </c>
      <c r="Y106" s="129">
        <v>1.4390000000000001</v>
      </c>
      <c r="Z106" s="129">
        <v>1.4390000000000001</v>
      </c>
      <c r="AB106" s="129">
        <v>1.4969999999999999</v>
      </c>
      <c r="AC106" s="129">
        <v>1.4969999999999999</v>
      </c>
      <c r="AE106" s="129">
        <v>1.579</v>
      </c>
      <c r="AF106" s="129">
        <v>1.579</v>
      </c>
      <c r="AH106" s="30" t="e">
        <f t="shared" ca="1" si="15"/>
        <v>#NAME?</v>
      </c>
      <c r="AI106" s="30"/>
      <c r="AJ106" s="30"/>
      <c r="AK106" s="30" t="e">
        <f t="shared" ca="1" si="18"/>
        <v>#NAME?</v>
      </c>
      <c r="AL106" s="30"/>
      <c r="AM106" s="30"/>
      <c r="AN106" s="30" t="e">
        <f t="shared" ca="1" si="19"/>
        <v>#NAME?</v>
      </c>
      <c r="AO106" s="30"/>
      <c r="AP106" s="30"/>
      <c r="AQ106" s="30" t="e">
        <f t="shared" ca="1" si="20"/>
        <v>#NAME?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21"/>
        <v>EURYC1M_AB1E_31Y</v>
      </c>
      <c r="H107" s="129" t="e">
        <f ca="1">IF(Pricing!$B107=0,Pricing!$B107*100+0.000001,Pricing!$B107*100)</f>
        <v>#NAME?</v>
      </c>
      <c r="I107" s="129" t="e">
        <f t="shared" ca="1" si="12"/>
        <v>#NAME?</v>
      </c>
      <c r="J107" s="59" t="str">
        <f t="shared" si="22"/>
        <v>EUR_CURVE_3M_31Y</v>
      </c>
      <c r="K107" s="129" t="e">
        <f ca="1">Pricing!$C107*100</f>
        <v>#NAME?</v>
      </c>
      <c r="L107" s="129" t="e">
        <f ca="1">Pricing!$C107*100</f>
        <v>#NAME?</v>
      </c>
      <c r="M107" s="59" t="str">
        <f t="shared" si="16"/>
        <v>EURAB6R31Y=</v>
      </c>
      <c r="N107" s="129" t="e">
        <f ca="1">Pricing!$D107*100</f>
        <v>#NAME?</v>
      </c>
      <c r="O107" s="130" t="e">
        <f ca="1">Pricing!$D107*100</f>
        <v>#NAME?</v>
      </c>
      <c r="P107" s="59" t="str">
        <f t="shared" si="17"/>
        <v>EUR_CURVE_12M_31Y</v>
      </c>
      <c r="Q107" s="129" t="e">
        <f ca="1">Pricing!$E107*100</f>
        <v>#NAME?</v>
      </c>
      <c r="R107" s="130" t="e">
        <f ca="1">Pricing!$E107*100</f>
        <v>#NAME?</v>
      </c>
      <c r="V107" s="129">
        <v>1.3557472509999999</v>
      </c>
      <c r="W107" s="129">
        <v>1.3557472509999999</v>
      </c>
      <c r="Y107" s="129">
        <v>1.4483370820000001</v>
      </c>
      <c r="Z107" s="129">
        <v>1.4483370820000001</v>
      </c>
      <c r="AB107" s="129">
        <v>1.5040854260000001</v>
      </c>
      <c r="AC107" s="129">
        <v>1.5040854260000001</v>
      </c>
      <c r="AE107" s="129">
        <v>1.585979137</v>
      </c>
      <c r="AF107" s="129">
        <v>1.585979137</v>
      </c>
      <c r="AH107" s="30" t="e">
        <f t="shared" ca="1" si="15"/>
        <v>#NAME?</v>
      </c>
      <c r="AI107" s="30"/>
      <c r="AJ107" s="30"/>
      <c r="AK107" s="30" t="e">
        <f t="shared" ca="1" si="18"/>
        <v>#NAME?</v>
      </c>
      <c r="AL107" s="30"/>
      <c r="AM107" s="30"/>
      <c r="AN107" s="30" t="e">
        <f t="shared" ca="1" si="19"/>
        <v>#NAME?</v>
      </c>
      <c r="AO107" s="30"/>
      <c r="AP107" s="30"/>
      <c r="AQ107" s="30" t="e">
        <f t="shared" ca="1" si="20"/>
        <v>#NAME?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21"/>
        <v>EURYC1M_AB1E_32Y</v>
      </c>
      <c r="H108" s="129" t="e">
        <f ca="1">IF(Pricing!$B108=0,Pricing!$B108*100+0.000001,Pricing!$B108*100)</f>
        <v>#NAME?</v>
      </c>
      <c r="I108" s="129" t="e">
        <f t="shared" ca="1" si="12"/>
        <v>#NAME?</v>
      </c>
      <c r="J108" s="59" t="str">
        <f t="shared" si="22"/>
        <v>EUR_CURVE_3M_32Y</v>
      </c>
      <c r="K108" s="129" t="e">
        <f ca="1">Pricing!$C108*100</f>
        <v>#NAME?</v>
      </c>
      <c r="L108" s="129" t="e">
        <f ca="1">Pricing!$C108*100</f>
        <v>#NAME?</v>
      </c>
      <c r="M108" s="59" t="str">
        <f t="shared" si="16"/>
        <v>EURAB6R32Y=</v>
      </c>
      <c r="N108" s="129" t="e">
        <f ca="1">Pricing!$D108*100</f>
        <v>#NAME?</v>
      </c>
      <c r="O108" s="130" t="e">
        <f ca="1">Pricing!$D108*100</f>
        <v>#NAME?</v>
      </c>
      <c r="P108" s="59" t="str">
        <f t="shared" si="17"/>
        <v>EUR_CURVE_12M_32Y</v>
      </c>
      <c r="Q108" s="129" t="e">
        <f ca="1">Pricing!$E108*100</f>
        <v>#NAME?</v>
      </c>
      <c r="R108" s="130" t="e">
        <f ca="1">Pricing!$E108*100</f>
        <v>#NAME?</v>
      </c>
      <c r="V108" s="129">
        <v>1.3657878020000001</v>
      </c>
      <c r="W108" s="129">
        <v>1.3657878020000001</v>
      </c>
      <c r="Y108" s="129">
        <v>1.4570104559999999</v>
      </c>
      <c r="Z108" s="129">
        <v>1.4570104559999999</v>
      </c>
      <c r="AB108" s="129">
        <v>1.510334748</v>
      </c>
      <c r="AC108" s="129">
        <v>1.510334748</v>
      </c>
      <c r="AE108" s="129">
        <v>1.5924066780000001</v>
      </c>
      <c r="AF108" s="129">
        <v>1.5924066780000001</v>
      </c>
      <c r="AH108" s="30" t="e">
        <f t="shared" ca="1" si="15"/>
        <v>#NAME?</v>
      </c>
      <c r="AI108" s="30"/>
      <c r="AJ108" s="30"/>
      <c r="AK108" s="30" t="e">
        <f t="shared" ca="1" si="18"/>
        <v>#NAME?</v>
      </c>
      <c r="AL108" s="30"/>
      <c r="AM108" s="30"/>
      <c r="AN108" s="30" t="e">
        <f t="shared" ca="1" si="19"/>
        <v>#NAME?</v>
      </c>
      <c r="AO108" s="30"/>
      <c r="AP108" s="30"/>
      <c r="AQ108" s="30" t="e">
        <f t="shared" ca="1" si="20"/>
        <v>#NAME?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21"/>
        <v>EURYC1M_AB1E_33Y</v>
      </c>
      <c r="H109" s="129" t="e">
        <f ca="1">IF(Pricing!$B109=0,Pricing!$B109*100+0.000001,Pricing!$B109*100)</f>
        <v>#NAME?</v>
      </c>
      <c r="I109" s="129" t="e">
        <f t="shared" ca="1" si="12"/>
        <v>#NAME?</v>
      </c>
      <c r="J109" s="59" t="str">
        <f t="shared" si="22"/>
        <v>EUR_CURVE_3M_33Y</v>
      </c>
      <c r="K109" s="129" t="e">
        <f ca="1">Pricing!$C109*100</f>
        <v>#NAME?</v>
      </c>
      <c r="L109" s="129" t="e">
        <f ca="1">Pricing!$C109*100</f>
        <v>#NAME?</v>
      </c>
      <c r="M109" s="59" t="str">
        <f t="shared" si="16"/>
        <v>EURAB6R33Y=</v>
      </c>
      <c r="N109" s="129" t="e">
        <f ca="1">Pricing!$D109*100</f>
        <v>#NAME?</v>
      </c>
      <c r="O109" s="130" t="e">
        <f ca="1">Pricing!$D109*100</f>
        <v>#NAME?</v>
      </c>
      <c r="P109" s="59" t="str">
        <f t="shared" si="17"/>
        <v>EUR_CURVE_12M_33Y</v>
      </c>
      <c r="Q109" s="129" t="e">
        <f ca="1">Pricing!$E109*100</f>
        <v>#NAME?</v>
      </c>
      <c r="R109" s="130" t="e">
        <f ca="1">Pricing!$E109*100</f>
        <v>#NAME?</v>
      </c>
      <c r="V109" s="129">
        <v>1.375039079</v>
      </c>
      <c r="W109" s="129">
        <v>1.375039079</v>
      </c>
      <c r="Y109" s="129">
        <v>1.464941976</v>
      </c>
      <c r="Z109" s="129">
        <v>1.464941976</v>
      </c>
      <c r="AB109" s="129">
        <v>1.515933363</v>
      </c>
      <c r="AC109" s="129">
        <v>1.515933363</v>
      </c>
      <c r="AE109" s="129">
        <v>1.598204212</v>
      </c>
      <c r="AF109" s="129">
        <v>1.598204212</v>
      </c>
      <c r="AH109" s="30" t="e">
        <f t="shared" ca="1" si="15"/>
        <v>#NAME?</v>
      </c>
      <c r="AI109" s="30"/>
      <c r="AJ109" s="30"/>
      <c r="AK109" s="30" t="e">
        <f t="shared" ca="1" si="18"/>
        <v>#NAME?</v>
      </c>
      <c r="AL109" s="30"/>
      <c r="AM109" s="30"/>
      <c r="AN109" s="30" t="e">
        <f t="shared" ca="1" si="19"/>
        <v>#NAME?</v>
      </c>
      <c r="AO109" s="30"/>
      <c r="AP109" s="30"/>
      <c r="AQ109" s="30" t="e">
        <f t="shared" ca="1" si="20"/>
        <v>#NAME?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21"/>
        <v>EURYC1M_AB1E_34Y</v>
      </c>
      <c r="H110" s="129" t="e">
        <f ca="1">IF(Pricing!$B110=0,Pricing!$B110*100+0.000001,Pricing!$B110*100)</f>
        <v>#NAME?</v>
      </c>
      <c r="I110" s="129" t="e">
        <f t="shared" ca="1" si="12"/>
        <v>#NAME?</v>
      </c>
      <c r="J110" s="59" t="str">
        <f t="shared" si="22"/>
        <v>EUR_CURVE_3M_34Y</v>
      </c>
      <c r="K110" s="129" t="e">
        <f ca="1">Pricing!$C110*100</f>
        <v>#NAME?</v>
      </c>
      <c r="L110" s="129" t="e">
        <f ca="1">Pricing!$C110*100</f>
        <v>#NAME?</v>
      </c>
      <c r="M110" s="59" t="str">
        <f t="shared" si="16"/>
        <v>EURAB6R34Y=</v>
      </c>
      <c r="N110" s="129" t="e">
        <f ca="1">Pricing!$D110*100</f>
        <v>#NAME?</v>
      </c>
      <c r="O110" s="130" t="e">
        <f ca="1">Pricing!$D110*100</f>
        <v>#NAME?</v>
      </c>
      <c r="P110" s="59" t="str">
        <f t="shared" si="17"/>
        <v>EUR_CURVE_12M_34Y</v>
      </c>
      <c r="Q110" s="129" t="e">
        <f ca="1">Pricing!$E110*100</f>
        <v>#NAME?</v>
      </c>
      <c r="R110" s="130" t="e">
        <f ca="1">Pricing!$E110*100</f>
        <v>#NAME?</v>
      </c>
      <c r="V110" s="129">
        <v>1.3835633619999999</v>
      </c>
      <c r="W110" s="129">
        <v>1.3835633619999999</v>
      </c>
      <c r="Y110" s="129">
        <v>1.472196152</v>
      </c>
      <c r="Z110" s="129">
        <v>1.472196152</v>
      </c>
      <c r="AB110" s="129">
        <v>1.5211661679999999</v>
      </c>
      <c r="AC110" s="129">
        <v>1.5211661679999999</v>
      </c>
      <c r="AE110" s="129">
        <v>1.603432594</v>
      </c>
      <c r="AF110" s="129">
        <v>1.603432594</v>
      </c>
      <c r="AH110" s="30" t="e">
        <f t="shared" ca="1" si="15"/>
        <v>#NAME?</v>
      </c>
      <c r="AI110" s="30"/>
      <c r="AJ110" s="30"/>
      <c r="AK110" s="30" t="e">
        <f t="shared" ca="1" si="18"/>
        <v>#NAME?</v>
      </c>
      <c r="AL110" s="30"/>
      <c r="AM110" s="30"/>
      <c r="AN110" s="30" t="e">
        <f t="shared" ca="1" si="19"/>
        <v>#NAME?</v>
      </c>
      <c r="AO110" s="30"/>
      <c r="AP110" s="30"/>
      <c r="AQ110" s="30" t="e">
        <f t="shared" ca="1" si="20"/>
        <v>#NAME?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21"/>
        <v>EURYC1M_AB1E_35Y</v>
      </c>
      <c r="H111" s="129" t="e">
        <f ca="1">IF(Pricing!$B111=0,Pricing!$B111*100+0.000001,Pricing!$B111*100)</f>
        <v>#NAME?</v>
      </c>
      <c r="I111" s="129" t="e">
        <f t="shared" ca="1" si="12"/>
        <v>#NAME?</v>
      </c>
      <c r="J111" s="59" t="str">
        <f t="shared" si="22"/>
        <v>EUR_CURVE_3M_35Y</v>
      </c>
      <c r="K111" s="129" t="e">
        <f ca="1">Pricing!$C111*100</f>
        <v>#NAME?</v>
      </c>
      <c r="L111" s="129" t="e">
        <f ca="1">Pricing!$C111*100</f>
        <v>#NAME?</v>
      </c>
      <c r="M111" s="59" t="str">
        <f t="shared" ref="M111:M136" si="23">Currency&amp;"AB"&amp;M$3&amp;"R"&amp;A111&amp;"="</f>
        <v>EURAB6R35Y=</v>
      </c>
      <c r="N111" s="129" t="e">
        <f ca="1">Pricing!$D111*100</f>
        <v>#NAME?</v>
      </c>
      <c r="O111" s="130" t="e">
        <f ca="1">Pricing!$D111*100</f>
        <v>#NAME?</v>
      </c>
      <c r="P111" s="59" t="str">
        <f t="shared" ref="P111:P136" si="24">Currency&amp;"_CURVE_"&amp;P$3&amp;"M_"&amp;$A111</f>
        <v>EUR_CURVE_12M_35Y</v>
      </c>
      <c r="Q111" s="129" t="e">
        <f ca="1">Pricing!$E111*100</f>
        <v>#NAME?</v>
      </c>
      <c r="R111" s="130" t="e">
        <f ca="1">Pricing!$E111*100</f>
        <v>#NAME?</v>
      </c>
      <c r="V111" s="129">
        <v>1.391147065</v>
      </c>
      <c r="W111" s="129">
        <v>1.391147065</v>
      </c>
      <c r="Y111" s="129">
        <v>1.4785488870000001</v>
      </c>
      <c r="Z111" s="129">
        <v>1.4785488870000001</v>
      </c>
      <c r="AB111" s="129">
        <v>1.526</v>
      </c>
      <c r="AC111" s="129">
        <v>1.526</v>
      </c>
      <c r="AE111" s="129">
        <v>1.607846544</v>
      </c>
      <c r="AF111" s="129">
        <v>1.607846544</v>
      </c>
      <c r="AH111" s="30" t="e">
        <f t="shared" ca="1" si="15"/>
        <v>#NAME?</v>
      </c>
      <c r="AI111" s="30"/>
      <c r="AJ111" s="30"/>
      <c r="AK111" s="30" t="e">
        <f t="shared" ca="1" si="18"/>
        <v>#NAME?</v>
      </c>
      <c r="AL111" s="30"/>
      <c r="AM111" s="30"/>
      <c r="AN111" s="30" t="e">
        <f t="shared" ca="1" si="19"/>
        <v>#NAME?</v>
      </c>
      <c r="AO111" s="30"/>
      <c r="AP111" s="30"/>
      <c r="AQ111" s="30" t="e">
        <f t="shared" ca="1" si="20"/>
        <v>#NAME?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21"/>
        <v>EURYC1M_AB1E_36Y</v>
      </c>
      <c r="H112" s="129" t="e">
        <f ca="1">IF(Pricing!$B112=0,Pricing!$B112*100+0.000001,Pricing!$B112*100)</f>
        <v>#NAME?</v>
      </c>
      <c r="I112" s="129" t="e">
        <f t="shared" ca="1" si="12"/>
        <v>#NAME?</v>
      </c>
      <c r="J112" s="59" t="str">
        <f t="shared" si="22"/>
        <v>EUR_CURVE_3M_36Y</v>
      </c>
      <c r="K112" s="129" t="e">
        <f ca="1">Pricing!$C112*100</f>
        <v>#NAME?</v>
      </c>
      <c r="L112" s="129" t="e">
        <f ca="1">Pricing!$C112*100</f>
        <v>#NAME?</v>
      </c>
      <c r="M112" s="59" t="str">
        <f t="shared" si="23"/>
        <v>EURAB6R36Y=</v>
      </c>
      <c r="N112" s="129" t="e">
        <f ca="1">Pricing!$D112*100</f>
        <v>#NAME?</v>
      </c>
      <c r="O112" s="130" t="e">
        <f ca="1">Pricing!$D112*100</f>
        <v>#NAME?</v>
      </c>
      <c r="P112" s="59" t="str">
        <f t="shared" si="24"/>
        <v>EUR_CURVE_12M_36Y</v>
      </c>
      <c r="Q112" s="129" t="e">
        <f ca="1">Pricing!$E112*100</f>
        <v>#NAME?</v>
      </c>
      <c r="R112" s="130" t="e">
        <f ca="1">Pricing!$E112*100</f>
        <v>#NAME?</v>
      </c>
      <c r="V112" s="129">
        <v>1.397772381</v>
      </c>
      <c r="W112" s="129">
        <v>1.397772381</v>
      </c>
      <c r="Y112" s="129">
        <v>1.484001049</v>
      </c>
      <c r="Z112" s="129">
        <v>1.484001049</v>
      </c>
      <c r="AB112" s="129">
        <v>1.530585138</v>
      </c>
      <c r="AC112" s="129">
        <v>1.530585138</v>
      </c>
      <c r="AE112" s="129">
        <v>1.6114703880000001</v>
      </c>
      <c r="AF112" s="129">
        <v>1.6114703880000001</v>
      </c>
      <c r="AH112" s="30" t="e">
        <f t="shared" ca="1" si="15"/>
        <v>#NAME?</v>
      </c>
      <c r="AI112" s="30"/>
      <c r="AJ112" s="30"/>
      <c r="AK112" s="30" t="e">
        <f t="shared" ca="1" si="18"/>
        <v>#NAME?</v>
      </c>
      <c r="AL112" s="30"/>
      <c r="AM112" s="30"/>
      <c r="AN112" s="30" t="e">
        <f t="shared" ca="1" si="19"/>
        <v>#NAME?</v>
      </c>
      <c r="AO112" s="30"/>
      <c r="AP112" s="30"/>
      <c r="AQ112" s="30" t="e">
        <f t="shared" ca="1" si="20"/>
        <v>#NAME?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21"/>
        <v>EURYC1M_AB1E_37Y</v>
      </c>
      <c r="H113" s="129" t="e">
        <f ca="1">IF(Pricing!$B113=0,Pricing!$B113*100+0.000001,Pricing!$B113*100)</f>
        <v>#NAME?</v>
      </c>
      <c r="I113" s="129" t="e">
        <f t="shared" ca="1" si="12"/>
        <v>#NAME?</v>
      </c>
      <c r="J113" s="59" t="str">
        <f t="shared" si="22"/>
        <v>EUR_CURVE_3M_37Y</v>
      </c>
      <c r="K113" s="129" t="e">
        <f ca="1">Pricing!$C113*100</f>
        <v>#NAME?</v>
      </c>
      <c r="L113" s="129" t="e">
        <f ca="1">Pricing!$C113*100</f>
        <v>#NAME?</v>
      </c>
      <c r="M113" s="59" t="str">
        <f t="shared" si="23"/>
        <v>EURAB6R37Y=</v>
      </c>
      <c r="N113" s="129" t="e">
        <f ca="1">Pricing!$D113*100</f>
        <v>#NAME?</v>
      </c>
      <c r="O113" s="130" t="e">
        <f ca="1">Pricing!$D113*100</f>
        <v>#NAME?</v>
      </c>
      <c r="P113" s="59" t="str">
        <f t="shared" si="24"/>
        <v>EUR_CURVE_12M_37Y</v>
      </c>
      <c r="Q113" s="129" t="e">
        <f ca="1">Pricing!$E113*100</f>
        <v>#NAME?</v>
      </c>
      <c r="R113" s="130" t="e">
        <f ca="1">Pricing!$E113*100</f>
        <v>#NAME?</v>
      </c>
      <c r="V113" s="129">
        <v>1.403479232</v>
      </c>
      <c r="W113" s="129">
        <v>1.403479232</v>
      </c>
      <c r="Y113" s="129">
        <v>1.4885820750000001</v>
      </c>
      <c r="Z113" s="129">
        <v>1.4885820750000001</v>
      </c>
      <c r="AB113" s="129">
        <v>1.534924672</v>
      </c>
      <c r="AC113" s="129">
        <v>1.534924672</v>
      </c>
      <c r="AE113" s="129">
        <v>1.614312615</v>
      </c>
      <c r="AF113" s="129">
        <v>1.614312615</v>
      </c>
      <c r="AH113" s="30" t="e">
        <f t="shared" ca="1" si="15"/>
        <v>#NAME?</v>
      </c>
      <c r="AI113" s="30"/>
      <c r="AJ113" s="30"/>
      <c r="AK113" s="30" t="e">
        <f t="shared" ca="1" si="18"/>
        <v>#NAME?</v>
      </c>
      <c r="AL113" s="30"/>
      <c r="AM113" s="30"/>
      <c r="AN113" s="30" t="e">
        <f t="shared" ca="1" si="19"/>
        <v>#NAME?</v>
      </c>
      <c r="AO113" s="30"/>
      <c r="AP113" s="30"/>
      <c r="AQ113" s="30" t="e">
        <f t="shared" ca="1" si="20"/>
        <v>#NAME?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21"/>
        <v>EURYC1M_AB1E_38Y</v>
      </c>
      <c r="H114" s="129" t="e">
        <f ca="1">IF(Pricing!$B114=0,Pricing!$B114*100+0.000001,Pricing!$B114*100)</f>
        <v>#NAME?</v>
      </c>
      <c r="I114" s="129" t="e">
        <f t="shared" ca="1" si="12"/>
        <v>#NAME?</v>
      </c>
      <c r="J114" s="59" t="str">
        <f t="shared" si="22"/>
        <v>EUR_CURVE_3M_38Y</v>
      </c>
      <c r="K114" s="129" t="e">
        <f ca="1">Pricing!$C114*100</f>
        <v>#NAME?</v>
      </c>
      <c r="L114" s="129" t="e">
        <f ca="1">Pricing!$C114*100</f>
        <v>#NAME?</v>
      </c>
      <c r="M114" s="59" t="str">
        <f t="shared" si="23"/>
        <v>EURAB6R38Y=</v>
      </c>
      <c r="N114" s="129" t="e">
        <f ca="1">Pricing!$D114*100</f>
        <v>#NAME?</v>
      </c>
      <c r="O114" s="130" t="e">
        <f ca="1">Pricing!$D114*100</f>
        <v>#NAME?</v>
      </c>
      <c r="P114" s="59" t="str">
        <f t="shared" si="24"/>
        <v>EUR_CURVE_12M_38Y</v>
      </c>
      <c r="Q114" s="129" t="e">
        <f ca="1">Pricing!$E114*100</f>
        <v>#NAME?</v>
      </c>
      <c r="R114" s="130" t="e">
        <f ca="1">Pricing!$E114*100</f>
        <v>#NAME?</v>
      </c>
      <c r="V114" s="129">
        <v>1.40834434</v>
      </c>
      <c r="W114" s="129">
        <v>1.40834434</v>
      </c>
      <c r="Y114" s="129">
        <v>1.492367022</v>
      </c>
      <c r="Z114" s="129">
        <v>1.492367022</v>
      </c>
      <c r="AB114" s="129">
        <v>1.5390581649999999</v>
      </c>
      <c r="AC114" s="129">
        <v>1.5390581649999999</v>
      </c>
      <c r="AE114" s="129">
        <v>1.616441639</v>
      </c>
      <c r="AF114" s="129">
        <v>1.616441639</v>
      </c>
      <c r="AH114" s="30" t="e">
        <f t="shared" ca="1" si="15"/>
        <v>#NAME?</v>
      </c>
      <c r="AI114" s="30"/>
      <c r="AJ114" s="30"/>
      <c r="AK114" s="30" t="e">
        <f t="shared" ca="1" si="18"/>
        <v>#NAME?</v>
      </c>
      <c r="AL114" s="30"/>
      <c r="AM114" s="30"/>
      <c r="AN114" s="30" t="e">
        <f t="shared" ca="1" si="19"/>
        <v>#NAME?</v>
      </c>
      <c r="AO114" s="30"/>
      <c r="AP114" s="30"/>
      <c r="AQ114" s="30" t="e">
        <f t="shared" ca="1" si="20"/>
        <v>#NAME?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21"/>
        <v>EURYC1M_AB1E_39Y</v>
      </c>
      <c r="H115" s="129" t="e">
        <f ca="1">IF(Pricing!$B115=0,Pricing!$B115*100+0.000001,Pricing!$B115*100)</f>
        <v>#NAME?</v>
      </c>
      <c r="I115" s="129" t="e">
        <f t="shared" ca="1" si="12"/>
        <v>#NAME?</v>
      </c>
      <c r="J115" s="59" t="str">
        <f t="shared" si="22"/>
        <v>EUR_CURVE_3M_39Y</v>
      </c>
      <c r="K115" s="129" t="e">
        <f ca="1">Pricing!$C115*100</f>
        <v>#NAME?</v>
      </c>
      <c r="L115" s="129" t="e">
        <f ca="1">Pricing!$C115*100</f>
        <v>#NAME?</v>
      </c>
      <c r="M115" s="59" t="str">
        <f t="shared" si="23"/>
        <v>EURAB6R39Y=</v>
      </c>
      <c r="N115" s="129" t="e">
        <f ca="1">Pricing!$D115*100</f>
        <v>#NAME?</v>
      </c>
      <c r="O115" s="130" t="e">
        <f ca="1">Pricing!$D115*100</f>
        <v>#NAME?</v>
      </c>
      <c r="P115" s="59" t="str">
        <f t="shared" si="24"/>
        <v>EUR_CURVE_12M_39Y</v>
      </c>
      <c r="Q115" s="129" t="e">
        <f ca="1">Pricing!$E115*100</f>
        <v>#NAME?</v>
      </c>
      <c r="R115" s="130" t="e">
        <f ca="1">Pricing!$E115*100</f>
        <v>#NAME?</v>
      </c>
      <c r="V115" s="129">
        <v>1.4121595259999999</v>
      </c>
      <c r="W115" s="129">
        <v>1.4121595259999999</v>
      </c>
      <c r="Y115" s="129">
        <v>1.4951475489999999</v>
      </c>
      <c r="Z115" s="129">
        <v>1.4951475489999999</v>
      </c>
      <c r="AB115" s="129">
        <v>1.5427346639999999</v>
      </c>
      <c r="AC115" s="129">
        <v>1.5427346639999999</v>
      </c>
      <c r="AE115" s="129">
        <v>1.6176458519999999</v>
      </c>
      <c r="AF115" s="129">
        <v>1.6176458519999999</v>
      </c>
      <c r="AH115" s="30" t="e">
        <f t="shared" ca="1" si="15"/>
        <v>#NAME?</v>
      </c>
      <c r="AI115" s="30"/>
      <c r="AJ115" s="30"/>
      <c r="AK115" s="30" t="e">
        <f t="shared" ca="1" si="18"/>
        <v>#NAME?</v>
      </c>
      <c r="AL115" s="30"/>
      <c r="AM115" s="30"/>
      <c r="AN115" s="30" t="e">
        <f t="shared" ca="1" si="19"/>
        <v>#NAME?</v>
      </c>
      <c r="AO115" s="30"/>
      <c r="AP115" s="30"/>
      <c r="AQ115" s="30" t="e">
        <f t="shared" ca="1" si="20"/>
        <v>#NAME?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21"/>
        <v>EURYC1M_AB1E_40Y</v>
      </c>
      <c r="H116" s="129" t="e">
        <f ca="1">IF(Pricing!$B116=0,Pricing!$B116*100+0.000001,Pricing!$B116*100)</f>
        <v>#NAME?</v>
      </c>
      <c r="I116" s="129" t="e">
        <f t="shared" ca="1" si="12"/>
        <v>#NAME?</v>
      </c>
      <c r="J116" s="59" t="str">
        <f t="shared" si="22"/>
        <v>EUR_CURVE_3M_40Y</v>
      </c>
      <c r="K116" s="129" t="e">
        <f ca="1">Pricing!$C116*100</f>
        <v>#NAME?</v>
      </c>
      <c r="L116" s="129" t="e">
        <f ca="1">Pricing!$C116*100</f>
        <v>#NAME?</v>
      </c>
      <c r="M116" s="59" t="str">
        <f t="shared" si="23"/>
        <v>EURAB6R40Y=</v>
      </c>
      <c r="N116" s="129" t="e">
        <f ca="1">Pricing!$D116*100</f>
        <v>#NAME?</v>
      </c>
      <c r="O116" s="130" t="e">
        <f ca="1">Pricing!$D116*100</f>
        <v>#NAME?</v>
      </c>
      <c r="P116" s="59" t="str">
        <f t="shared" si="24"/>
        <v>EUR_CURVE_12M_40Y</v>
      </c>
      <c r="Q116" s="129" t="e">
        <f ca="1">Pricing!$E116*100</f>
        <v>#NAME?</v>
      </c>
      <c r="R116" s="130" t="e">
        <f ca="1">Pricing!$E116*100</f>
        <v>#NAME?</v>
      </c>
      <c r="V116" s="129">
        <v>1.415</v>
      </c>
      <c r="W116" s="129">
        <v>1.415</v>
      </c>
      <c r="Y116" s="129">
        <v>1.4969999999999999</v>
      </c>
      <c r="Z116" s="129">
        <v>1.4969999999999999</v>
      </c>
      <c r="AB116" s="129">
        <v>1.546</v>
      </c>
      <c r="AC116" s="129">
        <v>1.546</v>
      </c>
      <c r="AE116" s="129">
        <v>1.6179999999999999</v>
      </c>
      <c r="AF116" s="129">
        <v>1.6179999999999999</v>
      </c>
      <c r="AH116" s="30" t="e">
        <f t="shared" ca="1" si="15"/>
        <v>#NAME?</v>
      </c>
      <c r="AI116" s="30"/>
      <c r="AJ116" s="30"/>
      <c r="AK116" s="30" t="e">
        <f t="shared" ca="1" si="18"/>
        <v>#NAME?</v>
      </c>
      <c r="AL116" s="30"/>
      <c r="AM116" s="30"/>
      <c r="AN116" s="30" t="e">
        <f t="shared" ca="1" si="19"/>
        <v>#NAME?</v>
      </c>
      <c r="AO116" s="30"/>
      <c r="AP116" s="30"/>
      <c r="AQ116" s="30" t="e">
        <f t="shared" ca="1" si="20"/>
        <v>#NAME?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21"/>
        <v>EURYC1M_AB1E_41Y</v>
      </c>
      <c r="H117" s="129" t="e">
        <f ca="1">IF(Pricing!$B117=0,Pricing!$B117*100+0.000001,Pricing!$B117*100)</f>
        <v>#NAME?</v>
      </c>
      <c r="I117" s="129" t="e">
        <f t="shared" ca="1" si="12"/>
        <v>#NAME?</v>
      </c>
      <c r="J117" s="59" t="str">
        <f t="shared" si="22"/>
        <v>EUR_CURVE_3M_41Y</v>
      </c>
      <c r="K117" s="129" t="e">
        <f ca="1">Pricing!$C117*100</f>
        <v>#NAME?</v>
      </c>
      <c r="L117" s="129" t="e">
        <f ca="1">Pricing!$C117*100</f>
        <v>#NAME?</v>
      </c>
      <c r="M117" s="59" t="str">
        <f t="shared" si="23"/>
        <v>EURAB6R41Y=</v>
      </c>
      <c r="N117" s="129" t="e">
        <f ca="1">Pricing!$D117*100</f>
        <v>#NAME?</v>
      </c>
      <c r="O117" s="130" t="e">
        <f ca="1">Pricing!$D117*100</f>
        <v>#NAME?</v>
      </c>
      <c r="P117" s="59" t="str">
        <f t="shared" si="24"/>
        <v>EUR_CURVE_12M_41Y</v>
      </c>
      <c r="Q117" s="129" t="e">
        <f ca="1">Pricing!$E117*100</f>
        <v>#NAME?</v>
      </c>
      <c r="R117" s="130" t="e">
        <f ca="1">Pricing!$E117*100</f>
        <v>#NAME?</v>
      </c>
      <c r="V117" s="129">
        <v>2.436601</v>
      </c>
      <c r="W117" s="129">
        <v>2.436601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21"/>
        <v>EURYC1M_AB1E_42Y</v>
      </c>
      <c r="H118" s="129" t="e">
        <f ca="1">IF(Pricing!$B118=0,Pricing!$B118*100+0.000001,Pricing!$B118*100)</f>
        <v>#NAME?</v>
      </c>
      <c r="I118" s="129" t="e">
        <f t="shared" ca="1" si="12"/>
        <v>#NAME?</v>
      </c>
      <c r="J118" s="59" t="str">
        <f t="shared" si="22"/>
        <v>EUR_CURVE_3M_42Y</v>
      </c>
      <c r="K118" s="129" t="e">
        <f ca="1">Pricing!$C118*100</f>
        <v>#NAME?</v>
      </c>
      <c r="L118" s="129" t="e">
        <f ca="1">Pricing!$C118*100</f>
        <v>#NAME?</v>
      </c>
      <c r="M118" s="59" t="str">
        <f t="shared" si="23"/>
        <v>EURAB6R42Y=</v>
      </c>
      <c r="N118" s="129" t="e">
        <f ca="1">Pricing!$D118*100</f>
        <v>#NAME?</v>
      </c>
      <c r="O118" s="130" t="e">
        <f ca="1">Pricing!$D118*100</f>
        <v>#NAME?</v>
      </c>
      <c r="P118" s="59" t="str">
        <f t="shared" si="24"/>
        <v>EUR_CURVE_12M_42Y</v>
      </c>
      <c r="Q118" s="129" t="e">
        <f ca="1">Pricing!$E118*100</f>
        <v>#NAME?</v>
      </c>
      <c r="R118" s="130" t="e">
        <f ca="1">Pricing!$E118*100</f>
        <v>#NAME?</v>
      </c>
      <c r="V118" s="129">
        <v>2.4349370000000001</v>
      </c>
      <c r="W118" s="129">
        <v>2.4349370000000001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21"/>
        <v>EURYC1M_AB1E_43Y</v>
      </c>
      <c r="H119" s="129" t="e">
        <f ca="1">IF(Pricing!$B119=0,Pricing!$B119*100+0.000001,Pricing!$B119*100)</f>
        <v>#NAME?</v>
      </c>
      <c r="I119" s="129" t="e">
        <f t="shared" ca="1" si="12"/>
        <v>#NAME?</v>
      </c>
      <c r="J119" s="59" t="str">
        <f t="shared" si="22"/>
        <v>EUR_CURVE_3M_43Y</v>
      </c>
      <c r="K119" s="129" t="e">
        <f ca="1">Pricing!$C119*100</f>
        <v>#NAME?</v>
      </c>
      <c r="L119" s="129" t="e">
        <f ca="1">Pricing!$C119*100</f>
        <v>#NAME?</v>
      </c>
      <c r="M119" s="59" t="str">
        <f t="shared" si="23"/>
        <v>EURAB6R43Y=</v>
      </c>
      <c r="N119" s="129" t="e">
        <f ca="1">Pricing!$D119*100</f>
        <v>#NAME?</v>
      </c>
      <c r="O119" s="130" t="e">
        <f ca="1">Pricing!$D119*100</f>
        <v>#NAME?</v>
      </c>
      <c r="P119" s="59" t="str">
        <f t="shared" si="24"/>
        <v>EUR_CURVE_12M_43Y</v>
      </c>
      <c r="Q119" s="129" t="e">
        <f ca="1">Pricing!$E119*100</f>
        <v>#NAME?</v>
      </c>
      <c r="R119" s="130" t="e">
        <f ca="1">Pricing!$E119*100</f>
        <v>#NAME?</v>
      </c>
      <c r="V119" s="129">
        <v>2.4333640000000001</v>
      </c>
      <c r="W119" s="129">
        <v>2.4333640000000001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21"/>
        <v>EURYC1M_AB1E_44Y</v>
      </c>
      <c r="H120" s="129" t="e">
        <f ca="1">IF(Pricing!$B120=0,Pricing!$B120*100+0.000001,Pricing!$B120*100)</f>
        <v>#NAME?</v>
      </c>
      <c r="I120" s="129" t="e">
        <f t="shared" ca="1" si="12"/>
        <v>#NAME?</v>
      </c>
      <c r="J120" s="59" t="str">
        <f t="shared" si="22"/>
        <v>EUR_CURVE_3M_44Y</v>
      </c>
      <c r="K120" s="129" t="e">
        <f ca="1">Pricing!$C120*100</f>
        <v>#NAME?</v>
      </c>
      <c r="L120" s="129" t="e">
        <f ca="1">Pricing!$C120*100</f>
        <v>#NAME?</v>
      </c>
      <c r="M120" s="59" t="str">
        <f t="shared" si="23"/>
        <v>EURAB6R44Y=</v>
      </c>
      <c r="N120" s="129" t="e">
        <f ca="1">Pricing!$D120*100</f>
        <v>#NAME?</v>
      </c>
      <c r="O120" s="130" t="e">
        <f ca="1">Pricing!$D120*100</f>
        <v>#NAME?</v>
      </c>
      <c r="P120" s="59" t="str">
        <f t="shared" si="24"/>
        <v>EUR_CURVE_12M_44Y</v>
      </c>
      <c r="Q120" s="129" t="e">
        <f ca="1">Pricing!$E120*100</f>
        <v>#NAME?</v>
      </c>
      <c r="R120" s="130" t="e">
        <f ca="1">Pricing!$E120*100</f>
        <v>#NAME?</v>
      </c>
      <c r="V120" s="129">
        <v>2.4318759999999999</v>
      </c>
      <c r="W120" s="129">
        <v>2.4318759999999999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21"/>
        <v>EURYC1M_AB1E_45Y</v>
      </c>
      <c r="H121" s="129" t="e">
        <f ca="1">IF(Pricing!$B121=0,Pricing!$B121*100+0.000001,Pricing!$B121*100)</f>
        <v>#NAME?</v>
      </c>
      <c r="I121" s="129" t="e">
        <f t="shared" ca="1" si="12"/>
        <v>#NAME?</v>
      </c>
      <c r="J121" s="59" t="str">
        <f t="shared" si="22"/>
        <v>EUR_CURVE_3M_45Y</v>
      </c>
      <c r="K121" s="129" t="e">
        <f ca="1">Pricing!$C121*100</f>
        <v>#NAME?</v>
      </c>
      <c r="L121" s="129" t="e">
        <f ca="1">Pricing!$C121*100</f>
        <v>#NAME?</v>
      </c>
      <c r="M121" s="59" t="str">
        <f t="shared" si="23"/>
        <v>EURAB6R45Y=</v>
      </c>
      <c r="N121" s="129" t="e">
        <f ca="1">Pricing!$D121*100</f>
        <v>#NAME?</v>
      </c>
      <c r="O121" s="130" t="e">
        <f ca="1">Pricing!$D121*100</f>
        <v>#NAME?</v>
      </c>
      <c r="P121" s="59" t="str">
        <f t="shared" si="24"/>
        <v>EUR_CURVE_12M_45Y</v>
      </c>
      <c r="Q121" s="129" t="e">
        <f ca="1">Pricing!$E121*100</f>
        <v>#NAME?</v>
      </c>
      <c r="R121" s="130" t="e">
        <f ca="1">Pricing!$E121*100</f>
        <v>#NAME?</v>
      </c>
      <c r="V121" s="129">
        <v>2.4305370000000002</v>
      </c>
      <c r="W121" s="129">
        <v>2.4305370000000002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21"/>
        <v>EURYC1M_AB1E_46Y</v>
      </c>
      <c r="H122" s="129" t="e">
        <f ca="1">IF(Pricing!$B122=0,Pricing!$B122*100+0.000001,Pricing!$B122*100)</f>
        <v>#NAME?</v>
      </c>
      <c r="I122" s="129" t="e">
        <f t="shared" ca="1" si="12"/>
        <v>#NAME?</v>
      </c>
      <c r="J122" s="59" t="str">
        <f t="shared" si="22"/>
        <v>EUR_CURVE_3M_46Y</v>
      </c>
      <c r="K122" s="129" t="e">
        <f ca="1">Pricing!$C122*100</f>
        <v>#NAME?</v>
      </c>
      <c r="L122" s="129" t="e">
        <f ca="1">Pricing!$C122*100</f>
        <v>#NAME?</v>
      </c>
      <c r="M122" s="59" t="str">
        <f t="shared" si="23"/>
        <v>EURAB6R46Y=</v>
      </c>
      <c r="N122" s="129" t="e">
        <f ca="1">Pricing!$D122*100</f>
        <v>#NAME?</v>
      </c>
      <c r="O122" s="130" t="e">
        <f ca="1">Pricing!$D122*100</f>
        <v>#NAME?</v>
      </c>
      <c r="P122" s="59" t="str">
        <f t="shared" si="24"/>
        <v>EUR_CURVE_12M_46Y</v>
      </c>
      <c r="Q122" s="129" t="e">
        <f ca="1">Pricing!$E122*100</f>
        <v>#NAME?</v>
      </c>
      <c r="R122" s="130" t="e">
        <f ca="1">Pricing!$E122*100</f>
        <v>#NAME?</v>
      </c>
      <c r="V122" s="129">
        <v>2.4292020000000001</v>
      </c>
      <c r="W122" s="129">
        <v>2.4292020000000001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21"/>
        <v>EURYC1M_AB1E_47Y</v>
      </c>
      <c r="H123" s="129" t="e">
        <f ca="1">IF(Pricing!$B123=0,Pricing!$B123*100+0.000001,Pricing!$B123*100)</f>
        <v>#NAME?</v>
      </c>
      <c r="I123" s="129" t="e">
        <f t="shared" ca="1" si="12"/>
        <v>#NAME?</v>
      </c>
      <c r="J123" s="59" t="str">
        <f t="shared" si="22"/>
        <v>EUR_CURVE_3M_47Y</v>
      </c>
      <c r="K123" s="129" t="e">
        <f ca="1">Pricing!$C123*100</f>
        <v>#NAME?</v>
      </c>
      <c r="L123" s="129" t="e">
        <f ca="1">Pricing!$C123*100</f>
        <v>#NAME?</v>
      </c>
      <c r="M123" s="59" t="str">
        <f t="shared" si="23"/>
        <v>EURAB6R47Y=</v>
      </c>
      <c r="N123" s="129" t="e">
        <f ca="1">Pricing!$D123*100</f>
        <v>#NAME?</v>
      </c>
      <c r="O123" s="130" t="e">
        <f ca="1">Pricing!$D123*100</f>
        <v>#NAME?</v>
      </c>
      <c r="P123" s="59" t="str">
        <f t="shared" si="24"/>
        <v>EUR_CURVE_12M_47Y</v>
      </c>
      <c r="Q123" s="129" t="e">
        <f ca="1">Pricing!$E123*100</f>
        <v>#NAME?</v>
      </c>
      <c r="R123" s="130" t="e">
        <f ca="1">Pricing!$E123*100</f>
        <v>#NAME?</v>
      </c>
      <c r="V123" s="129">
        <v>2.4279350000000002</v>
      </c>
      <c r="W123" s="129">
        <v>2.4279350000000002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21"/>
        <v>EURYC1M_AB1E_48Y</v>
      </c>
      <c r="H124" s="129" t="e">
        <f ca="1">IF(Pricing!$B124=0,Pricing!$B124*100+0.000001,Pricing!$B124*100)</f>
        <v>#NAME?</v>
      </c>
      <c r="I124" s="129" t="e">
        <f t="shared" ca="1" si="12"/>
        <v>#NAME?</v>
      </c>
      <c r="J124" s="59" t="str">
        <f t="shared" si="22"/>
        <v>EUR_CURVE_3M_48Y</v>
      </c>
      <c r="K124" s="129" t="e">
        <f ca="1">Pricing!$C124*100</f>
        <v>#NAME?</v>
      </c>
      <c r="L124" s="129" t="e">
        <f ca="1">Pricing!$C124*100</f>
        <v>#NAME?</v>
      </c>
      <c r="M124" s="59" t="str">
        <f t="shared" si="23"/>
        <v>EURAB6R48Y=</v>
      </c>
      <c r="N124" s="129" t="e">
        <f ca="1">Pricing!$D124*100</f>
        <v>#NAME?</v>
      </c>
      <c r="O124" s="130" t="e">
        <f ca="1">Pricing!$D124*100</f>
        <v>#NAME?</v>
      </c>
      <c r="P124" s="59" t="str">
        <f t="shared" si="24"/>
        <v>EUR_CURVE_12M_48Y</v>
      </c>
      <c r="Q124" s="129" t="e">
        <f ca="1">Pricing!$E124*100</f>
        <v>#NAME?</v>
      </c>
      <c r="R124" s="130" t="e">
        <f ca="1">Pricing!$E124*100</f>
        <v>#NAME?</v>
      </c>
      <c r="V124" s="129">
        <v>2.4267259999999999</v>
      </c>
      <c r="W124" s="129">
        <v>2.4267259999999999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21"/>
        <v>EURYC1M_AB1E_49Y</v>
      </c>
      <c r="H125" s="129" t="e">
        <f ca="1">IF(Pricing!$B125=0,Pricing!$B125*100+0.000001,Pricing!$B125*100)</f>
        <v>#NAME?</v>
      </c>
      <c r="I125" s="129" t="e">
        <f t="shared" ca="1" si="12"/>
        <v>#NAME?</v>
      </c>
      <c r="J125" s="59" t="str">
        <f t="shared" si="22"/>
        <v>EUR_CURVE_3M_49Y</v>
      </c>
      <c r="K125" s="129" t="e">
        <f ca="1">Pricing!$C125*100</f>
        <v>#NAME?</v>
      </c>
      <c r="L125" s="129" t="e">
        <f ca="1">Pricing!$C125*100</f>
        <v>#NAME?</v>
      </c>
      <c r="M125" s="59" t="str">
        <f t="shared" si="23"/>
        <v>EURAB6R49Y=</v>
      </c>
      <c r="N125" s="129" t="e">
        <f ca="1">Pricing!$D125*100</f>
        <v>#NAME?</v>
      </c>
      <c r="O125" s="130" t="e">
        <f ca="1">Pricing!$D125*100</f>
        <v>#NAME?</v>
      </c>
      <c r="P125" s="59" t="str">
        <f t="shared" si="24"/>
        <v>EUR_CURVE_12M_49Y</v>
      </c>
      <c r="Q125" s="129" t="e">
        <f ca="1">Pricing!$E125*100</f>
        <v>#NAME?</v>
      </c>
      <c r="R125" s="130" t="e">
        <f ca="1">Pricing!$E125*100</f>
        <v>#NAME?</v>
      </c>
      <c r="V125" s="129">
        <v>2.4256470000000001</v>
      </c>
      <c r="W125" s="129">
        <v>2.4256470000000001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21"/>
        <v>EURYC1M_AB1E_50Y</v>
      </c>
      <c r="H126" s="129" t="e">
        <f ca="1">IF(Pricing!$B126=0,Pricing!$B126*100+0.000001,Pricing!$B126*100)</f>
        <v>#NAME?</v>
      </c>
      <c r="I126" s="129" t="e">
        <f t="shared" ca="1" si="12"/>
        <v>#NAME?</v>
      </c>
      <c r="J126" s="59" t="str">
        <f t="shared" si="22"/>
        <v>EUR_CURVE_3M_50Y</v>
      </c>
      <c r="K126" s="129" t="e">
        <f ca="1">Pricing!$C126*100</f>
        <v>#NAME?</v>
      </c>
      <c r="L126" s="129" t="e">
        <f ca="1">Pricing!$C126*100</f>
        <v>#NAME?</v>
      </c>
      <c r="M126" s="59" t="str">
        <f t="shared" si="23"/>
        <v>EURAB6R50Y=</v>
      </c>
      <c r="N126" s="129" t="e">
        <f ca="1">Pricing!$D126*100</f>
        <v>#NAME?</v>
      </c>
      <c r="O126" s="130" t="e">
        <f ca="1">Pricing!$D126*100</f>
        <v>#NAME?</v>
      </c>
      <c r="P126" s="59" t="str">
        <f t="shared" si="24"/>
        <v>EUR_CURVE_12M_50Y</v>
      </c>
      <c r="Q126" s="129" t="e">
        <f ca="1">Pricing!$E126*100</f>
        <v>#NAME?</v>
      </c>
      <c r="R126" s="130" t="e">
        <f ca="1">Pricing!$E126*100</f>
        <v>#NAME?</v>
      </c>
      <c r="V126" s="129">
        <v>1.42</v>
      </c>
      <c r="W126" s="129">
        <v>1.42</v>
      </c>
      <c r="Y126" s="129">
        <v>1.494</v>
      </c>
      <c r="Z126" s="129">
        <v>1.494</v>
      </c>
      <c r="AB126" s="129">
        <v>1.5369999999999999</v>
      </c>
      <c r="AC126" s="129">
        <v>1.5369999999999999</v>
      </c>
      <c r="AE126" s="129">
        <v>1.603</v>
      </c>
      <c r="AF126" s="129">
        <v>1.603</v>
      </c>
      <c r="AH126" s="30" t="e">
        <f t="shared" ca="1" si="15"/>
        <v>#NAME?</v>
      </c>
      <c r="AI126" s="30"/>
      <c r="AJ126" s="30"/>
      <c r="AK126" s="30" t="e">
        <f t="shared" ca="1" si="18"/>
        <v>#NAME?</v>
      </c>
      <c r="AL126" s="30"/>
      <c r="AM126" s="30"/>
      <c r="AN126" s="30" t="e">
        <f t="shared" ca="1" si="19"/>
        <v>#NAME?</v>
      </c>
      <c r="AO126" s="30"/>
      <c r="AP126" s="30"/>
      <c r="AQ126" s="30" t="e">
        <f t="shared" ca="1" si="20"/>
        <v>#NAME?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21"/>
        <v>EURYC1M_AB1E_51Y</v>
      </c>
      <c r="H127" s="129" t="e">
        <f ca="1">IF(Pricing!$B127=0,Pricing!$B127*100+0.000001,Pricing!$B127*100)</f>
        <v>#NAME?</v>
      </c>
      <c r="I127" s="129" t="e">
        <f t="shared" ca="1" si="12"/>
        <v>#NAME?</v>
      </c>
      <c r="J127" s="59" t="str">
        <f t="shared" si="22"/>
        <v>EUR_CURVE_3M_51Y</v>
      </c>
      <c r="K127" s="129" t="e">
        <f ca="1">Pricing!$C127*100</f>
        <v>#NAME?</v>
      </c>
      <c r="L127" s="129" t="e">
        <f ca="1">Pricing!$C127*100</f>
        <v>#NAME?</v>
      </c>
      <c r="M127" s="59" t="str">
        <f t="shared" si="23"/>
        <v>EURAB6R51Y=</v>
      </c>
      <c r="N127" s="129" t="e">
        <f ca="1">Pricing!$D127*100</f>
        <v>#NAME?</v>
      </c>
      <c r="O127" s="130" t="e">
        <f ca="1">Pricing!$D127*100</f>
        <v>#NAME?</v>
      </c>
      <c r="P127" s="59" t="str">
        <f t="shared" si="24"/>
        <v>EUR_CURVE_12M_51Y</v>
      </c>
      <c r="Q127" s="129" t="e">
        <f ca="1">Pricing!$E127*100</f>
        <v>#NAME?</v>
      </c>
      <c r="R127" s="130" t="e">
        <f ca="1">Pricing!$E127*100</f>
        <v>#NAME?</v>
      </c>
      <c r="V127" s="129">
        <v>2.4235009999999999</v>
      </c>
      <c r="W127" s="129">
        <v>2.4235009999999999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21"/>
        <v>EURYC1M_AB1E_52Y</v>
      </c>
      <c r="H128" s="129" t="e">
        <f ca="1">IF(Pricing!$B128=0,Pricing!$B128*100+0.000001,Pricing!$B128*100)</f>
        <v>#NAME?</v>
      </c>
      <c r="I128" s="129" t="e">
        <f t="shared" ca="1" si="12"/>
        <v>#NAME?</v>
      </c>
      <c r="J128" s="59" t="str">
        <f t="shared" si="22"/>
        <v>EUR_CURVE_3M_52Y</v>
      </c>
      <c r="K128" s="129" t="e">
        <f ca="1">Pricing!$C128*100</f>
        <v>#NAME?</v>
      </c>
      <c r="L128" s="129" t="e">
        <f ca="1">Pricing!$C128*100</f>
        <v>#NAME?</v>
      </c>
      <c r="M128" s="59" t="str">
        <f t="shared" si="23"/>
        <v>EURAB6R52Y=</v>
      </c>
      <c r="N128" s="129" t="e">
        <f ca="1">Pricing!$D128*100</f>
        <v>#NAME?</v>
      </c>
      <c r="O128" s="130" t="e">
        <f ca="1">Pricing!$D128*100</f>
        <v>#NAME?</v>
      </c>
      <c r="P128" s="59" t="str">
        <f t="shared" si="24"/>
        <v>EUR_CURVE_12M_52Y</v>
      </c>
      <c r="Q128" s="129" t="e">
        <f ca="1">Pricing!$E128*100</f>
        <v>#NAME?</v>
      </c>
      <c r="R128" s="130" t="e">
        <f ca="1">Pricing!$E128*100</f>
        <v>#NAME?</v>
      </c>
      <c r="V128" s="129">
        <v>2.4225080000000001</v>
      </c>
      <c r="W128" s="129">
        <v>2.4225080000000001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21"/>
        <v>EURYC1M_AB1E_53Y</v>
      </c>
      <c r="H129" s="129" t="e">
        <f ca="1">IF(Pricing!$B129=0,Pricing!$B129*100+0.000001,Pricing!$B129*100)</f>
        <v>#NAME?</v>
      </c>
      <c r="I129" s="129" t="e">
        <f t="shared" ca="1" si="12"/>
        <v>#NAME?</v>
      </c>
      <c r="J129" s="59" t="str">
        <f t="shared" si="22"/>
        <v>EUR_CURVE_3M_53Y</v>
      </c>
      <c r="K129" s="129" t="e">
        <f ca="1">Pricing!$C129*100</f>
        <v>#NAME?</v>
      </c>
      <c r="L129" s="129" t="e">
        <f ca="1">Pricing!$C129*100</f>
        <v>#NAME?</v>
      </c>
      <c r="M129" s="59" t="str">
        <f t="shared" si="23"/>
        <v>EURAB6R53Y=</v>
      </c>
      <c r="N129" s="129" t="e">
        <f ca="1">Pricing!$D129*100</f>
        <v>#NAME?</v>
      </c>
      <c r="O129" s="130" t="e">
        <f ca="1">Pricing!$D129*100</f>
        <v>#NAME?</v>
      </c>
      <c r="P129" s="59" t="str">
        <f t="shared" si="24"/>
        <v>EUR_CURVE_12M_53Y</v>
      </c>
      <c r="Q129" s="129" t="e">
        <f ca="1">Pricing!$E129*100</f>
        <v>#NAME?</v>
      </c>
      <c r="R129" s="130" t="e">
        <f ca="1">Pricing!$E129*100</f>
        <v>#NAME?</v>
      </c>
      <c r="V129" s="129">
        <v>2.4216199999999999</v>
      </c>
      <c r="W129" s="129">
        <v>2.4216199999999999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21"/>
        <v>EURYC1M_AB1E_54Y</v>
      </c>
      <c r="H130" s="129" t="e">
        <f ca="1">IF(Pricing!$B130=0,Pricing!$B130*100+0.000001,Pricing!$B130*100)</f>
        <v>#NAME?</v>
      </c>
      <c r="I130" s="129" t="e">
        <f t="shared" ca="1" si="12"/>
        <v>#NAME?</v>
      </c>
      <c r="J130" s="59" t="str">
        <f t="shared" si="22"/>
        <v>EUR_CURVE_3M_54Y</v>
      </c>
      <c r="K130" s="129" t="e">
        <f ca="1">Pricing!$C130*100</f>
        <v>#NAME?</v>
      </c>
      <c r="L130" s="129" t="e">
        <f ca="1">Pricing!$C130*100</f>
        <v>#NAME?</v>
      </c>
      <c r="M130" s="59" t="str">
        <f t="shared" si="23"/>
        <v>EURAB6R54Y=</v>
      </c>
      <c r="N130" s="129" t="e">
        <f ca="1">Pricing!$D130*100</f>
        <v>#NAME?</v>
      </c>
      <c r="O130" s="130" t="e">
        <f ca="1">Pricing!$D130*100</f>
        <v>#NAME?</v>
      </c>
      <c r="P130" s="59" t="str">
        <f t="shared" si="24"/>
        <v>EUR_CURVE_12M_54Y</v>
      </c>
      <c r="Q130" s="129" t="e">
        <f ca="1">Pricing!$E130*100</f>
        <v>#NAME?</v>
      </c>
      <c r="R130" s="130" t="e">
        <f ca="1">Pricing!$E130*100</f>
        <v>#NAME?</v>
      </c>
      <c r="V130" s="129">
        <v>2.4207100000000001</v>
      </c>
      <c r="W130" s="129">
        <v>2.4207100000000001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21"/>
        <v>EURYC1M_AB1E_55Y</v>
      </c>
      <c r="H131" s="129" t="e">
        <f ca="1">IF(Pricing!$B131=0,Pricing!$B131*100+0.000001,Pricing!$B131*100)</f>
        <v>#NAME?</v>
      </c>
      <c r="I131" s="129" t="e">
        <f t="shared" ca="1" si="12"/>
        <v>#NAME?</v>
      </c>
      <c r="J131" s="59" t="str">
        <f t="shared" si="22"/>
        <v>EUR_CURVE_3M_55Y</v>
      </c>
      <c r="K131" s="129" t="e">
        <f ca="1">Pricing!$C131*100</f>
        <v>#NAME?</v>
      </c>
      <c r="L131" s="129" t="e">
        <f ca="1">Pricing!$C131*100</f>
        <v>#NAME?</v>
      </c>
      <c r="M131" s="59" t="str">
        <f t="shared" si="23"/>
        <v>EURAB6R55Y=</v>
      </c>
      <c r="N131" s="129" t="e">
        <f ca="1">Pricing!$D131*100</f>
        <v>#NAME?</v>
      </c>
      <c r="O131" s="130" t="e">
        <f ca="1">Pricing!$D131*100</f>
        <v>#NAME?</v>
      </c>
      <c r="P131" s="59" t="str">
        <f t="shared" si="24"/>
        <v>EUR_CURVE_12M_55Y</v>
      </c>
      <c r="Q131" s="129" t="e">
        <f ca="1">Pricing!$E131*100</f>
        <v>#NAME?</v>
      </c>
      <c r="R131" s="130" t="e">
        <f ca="1">Pricing!$E131*100</f>
        <v>#NAME?</v>
      </c>
      <c r="V131" s="129">
        <v>2.4198390000000001</v>
      </c>
      <c r="W131" s="129">
        <v>2.4198390000000001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21"/>
        <v>EURYC1M_AB1E_56Y</v>
      </c>
      <c r="H132" s="129" t="e">
        <f ca="1">IF(Pricing!$B132=0,Pricing!$B132*100+0.000001,Pricing!$B132*100)</f>
        <v>#NAME?</v>
      </c>
      <c r="I132" s="129" t="e">
        <f t="shared" ca="1" si="12"/>
        <v>#NAME?</v>
      </c>
      <c r="J132" s="59" t="str">
        <f t="shared" si="22"/>
        <v>EUR_CURVE_3M_56Y</v>
      </c>
      <c r="K132" s="129" t="e">
        <f ca="1">Pricing!$C132*100</f>
        <v>#NAME?</v>
      </c>
      <c r="L132" s="129" t="e">
        <f ca="1">Pricing!$C132*100</f>
        <v>#NAME?</v>
      </c>
      <c r="M132" s="59" t="str">
        <f t="shared" si="23"/>
        <v>EURAB6R56Y=</v>
      </c>
      <c r="N132" s="129" t="e">
        <f ca="1">Pricing!$D132*100</f>
        <v>#NAME?</v>
      </c>
      <c r="O132" s="130" t="e">
        <f ca="1">Pricing!$D132*100</f>
        <v>#NAME?</v>
      </c>
      <c r="P132" s="59" t="str">
        <f t="shared" si="24"/>
        <v>EUR_CURVE_12M_56Y</v>
      </c>
      <c r="Q132" s="129" t="e">
        <f ca="1">Pricing!$E132*100</f>
        <v>#NAME?</v>
      </c>
      <c r="R132" s="130" t="e">
        <f ca="1">Pricing!$E132*100</f>
        <v>#NAME?</v>
      </c>
      <c r="V132" s="129">
        <v>2.4190040000000002</v>
      </c>
      <c r="W132" s="129">
        <v>2.4190040000000002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21"/>
        <v>EURYC1M_AB1E_57Y</v>
      </c>
      <c r="H133" s="129" t="e">
        <f ca="1">IF(Pricing!$B133=0,Pricing!$B133*100+0.000001,Pricing!$B133*100)</f>
        <v>#NAME?</v>
      </c>
      <c r="I133" s="129" t="e">
        <f t="shared" ca="1" si="12"/>
        <v>#NAME?</v>
      </c>
      <c r="J133" s="59" t="str">
        <f t="shared" si="22"/>
        <v>EUR_CURVE_3M_57Y</v>
      </c>
      <c r="K133" s="129" t="e">
        <f ca="1">Pricing!$C133*100</f>
        <v>#NAME?</v>
      </c>
      <c r="L133" s="129" t="e">
        <f ca="1">Pricing!$C133*100</f>
        <v>#NAME?</v>
      </c>
      <c r="M133" s="59" t="str">
        <f t="shared" si="23"/>
        <v>EURAB6R57Y=</v>
      </c>
      <c r="N133" s="129" t="e">
        <f ca="1">Pricing!$D133*100</f>
        <v>#NAME?</v>
      </c>
      <c r="O133" s="130" t="e">
        <f ca="1">Pricing!$D133*100</f>
        <v>#NAME?</v>
      </c>
      <c r="P133" s="59" t="str">
        <f t="shared" si="24"/>
        <v>EUR_CURVE_12M_57Y</v>
      </c>
      <c r="Q133" s="129" t="e">
        <f ca="1">Pricing!$E133*100</f>
        <v>#NAME?</v>
      </c>
      <c r="R133" s="130" t="e">
        <f ca="1">Pricing!$E133*100</f>
        <v>#NAME?</v>
      </c>
      <c r="V133" s="129">
        <v>2.418256</v>
      </c>
      <c r="W133" s="129">
        <v>2.418256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21"/>
        <v>EURYC1M_AB1E_58Y</v>
      </c>
      <c r="H134" s="129" t="e">
        <f ca="1">IF(Pricing!$B134=0,Pricing!$B134*100+0.000001,Pricing!$B134*100)</f>
        <v>#NAME?</v>
      </c>
      <c r="I134" s="129" t="e">
        <f t="shared" ref="I134:I136" ca="1" si="25">H134</f>
        <v>#NAME?</v>
      </c>
      <c r="J134" s="59" t="str">
        <f t="shared" si="22"/>
        <v>EUR_CURVE_3M_58Y</v>
      </c>
      <c r="K134" s="129" t="e">
        <f ca="1">Pricing!$C134*100</f>
        <v>#NAME?</v>
      </c>
      <c r="L134" s="129" t="e">
        <f ca="1">Pricing!$C134*100</f>
        <v>#NAME?</v>
      </c>
      <c r="M134" s="59" t="str">
        <f t="shared" si="23"/>
        <v>EURAB6R58Y=</v>
      </c>
      <c r="N134" s="129" t="e">
        <f ca="1">Pricing!$D134*100</f>
        <v>#NAME?</v>
      </c>
      <c r="O134" s="130" t="e">
        <f ca="1">Pricing!$D134*100</f>
        <v>#NAME?</v>
      </c>
      <c r="P134" s="59" t="str">
        <f t="shared" si="24"/>
        <v>EUR_CURVE_12M_58Y</v>
      </c>
      <c r="Q134" s="129" t="e">
        <f ca="1">Pricing!$E134*100</f>
        <v>#NAME?</v>
      </c>
      <c r="R134" s="130" t="e">
        <f ca="1">Pricing!$E134*100</f>
        <v>#NAME?</v>
      </c>
      <c r="V134" s="129">
        <v>2.4174889999999998</v>
      </c>
      <c r="W134" s="129">
        <v>2.4174889999999998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21"/>
        <v>EURYC1M_AB1E_59Y</v>
      </c>
      <c r="H135" s="129" t="e">
        <f ca="1">IF(Pricing!$B135=0,Pricing!$B135*100+0.000001,Pricing!$B135*100)</f>
        <v>#NAME?</v>
      </c>
      <c r="I135" s="129" t="e">
        <f t="shared" ca="1" si="25"/>
        <v>#NAME?</v>
      </c>
      <c r="J135" s="59" t="str">
        <f t="shared" si="22"/>
        <v>EUR_CURVE_3M_59Y</v>
      </c>
      <c r="K135" s="129" t="e">
        <f ca="1">Pricing!$C135*100</f>
        <v>#NAME?</v>
      </c>
      <c r="L135" s="129" t="e">
        <f ca="1">Pricing!$C135*100</f>
        <v>#NAME?</v>
      </c>
      <c r="M135" s="59" t="str">
        <f t="shared" si="23"/>
        <v>EURAB6R59Y=</v>
      </c>
      <c r="N135" s="129" t="e">
        <f ca="1">Pricing!$D135*100</f>
        <v>#NAME?</v>
      </c>
      <c r="O135" s="130" t="e">
        <f ca="1">Pricing!$D135*100</f>
        <v>#NAME?</v>
      </c>
      <c r="P135" s="59" t="str">
        <f t="shared" si="24"/>
        <v>EUR_CURVE_12M_59Y</v>
      </c>
      <c r="Q135" s="129" t="e">
        <f ca="1">Pricing!$E135*100</f>
        <v>#NAME?</v>
      </c>
      <c r="R135" s="130" t="e">
        <f ca="1">Pricing!$E135*100</f>
        <v>#NAME?</v>
      </c>
      <c r="V135" s="129">
        <v>2.4167510000000001</v>
      </c>
      <c r="W135" s="129">
        <v>2.4167510000000001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21"/>
        <v>EURYC1M_AB1E_60Y</v>
      </c>
      <c r="H136" s="129" t="e">
        <f ca="1">IF(Pricing!$B136=0,Pricing!$B136*100+0.000001,Pricing!$B136*100)</f>
        <v>#NAME?</v>
      </c>
      <c r="I136" s="129" t="e">
        <f t="shared" ca="1" si="25"/>
        <v>#NAME?</v>
      </c>
      <c r="J136" s="59" t="str">
        <f t="shared" si="22"/>
        <v>EUR_CURVE_3M_60Y</v>
      </c>
      <c r="K136" s="129" t="e">
        <f ca="1">Pricing!$C136*100</f>
        <v>#NAME?</v>
      </c>
      <c r="L136" s="129" t="e">
        <f ca="1">Pricing!$C136*100</f>
        <v>#NAME?</v>
      </c>
      <c r="M136" s="59" t="str">
        <f t="shared" si="23"/>
        <v>EURAB6R60Y=</v>
      </c>
      <c r="N136" s="129" t="e">
        <f ca="1">Pricing!$D136*100</f>
        <v>#NAME?</v>
      </c>
      <c r="O136" s="130" t="e">
        <f ca="1">Pricing!$D136*100</f>
        <v>#NAME?</v>
      </c>
      <c r="P136" s="59" t="str">
        <f t="shared" si="24"/>
        <v>EUR_CURVE_12M_60Y</v>
      </c>
      <c r="Q136" s="129" t="e">
        <f ca="1">Pricing!$E136*100</f>
        <v>#NAME?</v>
      </c>
      <c r="R136" s="130" t="e">
        <f ca="1">Pricing!$E136*100</f>
        <v>#NAME?</v>
      </c>
      <c r="V136" s="129">
        <v>1.4419999999999999</v>
      </c>
      <c r="W136" s="129">
        <v>1.4419999999999999</v>
      </c>
      <c r="Y136" s="129">
        <v>1.51</v>
      </c>
      <c r="Z136" s="129">
        <v>1.51</v>
      </c>
      <c r="AB136" s="129">
        <v>1.5489999999999999</v>
      </c>
      <c r="AC136" s="129">
        <v>1.5489999999999999</v>
      </c>
      <c r="AE136" s="129">
        <v>1.6099999999999999</v>
      </c>
      <c r="AF136" s="129">
        <v>1.6099999999999999</v>
      </c>
      <c r="AH136" s="30" t="e">
        <f ca="1">(V136-H136+W136-I136)/2</f>
        <v>#NAME?</v>
      </c>
      <c r="AI136" s="30"/>
      <c r="AJ136" s="30"/>
      <c r="AK136" s="30" t="e">
        <f t="shared" ca="1" si="18"/>
        <v>#NAME?</v>
      </c>
      <c r="AL136" s="30"/>
      <c r="AM136" s="30"/>
      <c r="AN136" s="30" t="e">
        <f ca="1">(AB136-N136+AC136-O136)/2</f>
        <v>#NAME?</v>
      </c>
      <c r="AO136" s="30"/>
      <c r="AP136" s="30"/>
      <c r="AQ136" s="30" t="e">
        <f ca="1">(AE136-Q136+AF136-R136)/2</f>
        <v>#NAME?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Triggers</vt:lpstr>
      <vt:lpstr>Indexes</vt:lpstr>
      <vt:lpstr>Pricing</vt:lpstr>
      <vt:lpstr>Contribution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ZANZI MADDALENA</cp:lastModifiedBy>
  <dcterms:created xsi:type="dcterms:W3CDTF">2007-12-05T15:05:28Z</dcterms:created>
  <dcterms:modified xsi:type="dcterms:W3CDTF">2014-12-16T11:08:30Z</dcterms:modified>
</cp:coreProperties>
</file>