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9870" windowWidth="30690" windowHeight="9930"/>
  </bookViews>
  <sheets>
    <sheet name="General Settings" sheetId="6" r:id="rId1"/>
    <sheet name="Btp" sheetId="20" r:id="rId2"/>
    <sheet name="BtpStrippable" sheetId="14" r:id="rId3"/>
  </sheets>
  <definedNames>
    <definedName name="BTPStrippable">BtpStrippable!$L$2</definedName>
    <definedName name="EvaluationDate">'General Settings'!$B$1</definedName>
    <definedName name="InterpolatorID">'General Settings'!$B$4</definedName>
    <definedName name="TraitsID">'General Settings'!$B$3</definedName>
    <definedName name="Trigger">'General Settings'!$B$2</definedName>
  </definedNames>
  <calcPr calcId="145621"/>
</workbook>
</file>

<file path=xl/calcChain.xml><?xml version="1.0" encoding="utf-8"?>
<calcChain xmlns="http://schemas.openxmlformats.org/spreadsheetml/2006/main">
  <c r="D21" i="14" l="1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A2" i="14" l="1" a="1"/>
  <c r="B1" i="6"/>
  <c r="A9" i="14" l="1"/>
  <c r="A18" i="14"/>
  <c r="A27" i="14"/>
  <c r="A36" i="14"/>
  <c r="A45" i="14"/>
  <c r="A7" i="14"/>
  <c r="A24" i="14"/>
  <c r="A17" i="14"/>
  <c r="A26" i="14"/>
  <c r="A35" i="14"/>
  <c r="A44" i="14"/>
  <c r="A53" i="14"/>
  <c r="A15" i="14"/>
  <c r="A32" i="14"/>
  <c r="A25" i="14"/>
  <c r="A34" i="14"/>
  <c r="A43" i="14"/>
  <c r="A52" i="14"/>
  <c r="A6" i="14"/>
  <c r="A23" i="14"/>
  <c r="A40" i="14"/>
  <c r="A33" i="14"/>
  <c r="A11" i="14"/>
  <c r="A13" i="14"/>
  <c r="A46" i="14"/>
  <c r="A41" i="14"/>
  <c r="A19" i="14"/>
  <c r="A21" i="14"/>
  <c r="A31" i="14"/>
  <c r="A49" i="14"/>
  <c r="A51" i="14"/>
  <c r="A29" i="14"/>
  <c r="A39" i="14"/>
  <c r="A2" i="14"/>
  <c r="A4" i="14"/>
  <c r="A37" i="14"/>
  <c r="A47" i="14"/>
  <c r="A10" i="14"/>
  <c r="A8" i="14"/>
  <c r="A42" i="14"/>
  <c r="A30" i="14"/>
  <c r="A38" i="14"/>
  <c r="A12" i="14"/>
  <c r="A20" i="14"/>
  <c r="A28" i="14"/>
  <c r="A48" i="14"/>
  <c r="A5" i="14"/>
  <c r="A14" i="14"/>
  <c r="A22" i="14"/>
  <c r="A16" i="14"/>
  <c r="A50" i="14"/>
  <c r="A3" i="14"/>
  <c r="A2" i="20" a="1"/>
  <c r="B17" i="14"/>
  <c r="C17" i="14"/>
  <c r="B34" i="14"/>
  <c r="C34" i="14"/>
  <c r="B13" i="14"/>
  <c r="C13" i="14"/>
  <c r="C29" i="14"/>
  <c r="B29" i="14"/>
  <c r="B42" i="14"/>
  <c r="C42" i="14"/>
  <c r="C14" i="14"/>
  <c r="B14" i="14"/>
  <c r="C35" i="14"/>
  <c r="B35" i="14"/>
  <c r="C41" i="14"/>
  <c r="B41" i="14"/>
  <c r="B2" i="14"/>
  <c r="C2" i="14"/>
  <c r="B38" i="14"/>
  <c r="C38" i="14"/>
  <c r="C16" i="14"/>
  <c r="B16" i="14"/>
  <c r="B27" i="14"/>
  <c r="C27" i="14"/>
  <c r="C23" i="14"/>
  <c r="B23" i="14"/>
  <c r="B21" i="14"/>
  <c r="C21" i="14"/>
  <c r="B37" i="14"/>
  <c r="C37" i="14"/>
  <c r="B3" i="14"/>
  <c r="C3" i="14"/>
  <c r="B45" i="14"/>
  <c r="C45" i="14"/>
  <c r="C28" i="14"/>
  <c r="B28" i="14"/>
  <c r="C32" i="14"/>
  <c r="B32" i="14"/>
  <c r="B33" i="14"/>
  <c r="C33" i="14"/>
  <c r="C10" i="14"/>
  <c r="B10" i="14"/>
  <c r="B24" i="14"/>
  <c r="C24" i="14"/>
  <c r="C11" i="14"/>
  <c r="B11" i="14"/>
  <c r="C5" i="14"/>
  <c r="B5" i="14"/>
  <c r="C9" i="14"/>
  <c r="B9" i="14"/>
  <c r="C26" i="14"/>
  <c r="B26" i="14"/>
  <c r="C43" i="14"/>
  <c r="B43" i="14"/>
  <c r="C46" i="14"/>
  <c r="B46" i="14"/>
  <c r="B39" i="14"/>
  <c r="C39" i="14"/>
  <c r="B30" i="14"/>
  <c r="C30" i="14"/>
  <c r="C22" i="14"/>
  <c r="B22" i="14"/>
  <c r="B18" i="14"/>
  <c r="C18" i="14"/>
  <c r="B44" i="14"/>
  <c r="C44" i="14"/>
  <c r="B6" i="14"/>
  <c r="C6" i="14"/>
  <c r="B19" i="14"/>
  <c r="C19" i="14"/>
  <c r="B4" i="14"/>
  <c r="C4" i="14"/>
  <c r="B12" i="14"/>
  <c r="C12" i="14"/>
  <c r="B36" i="14"/>
  <c r="C36" i="14"/>
  <c r="B20" i="14"/>
  <c r="C20" i="14"/>
  <c r="C15" i="14"/>
  <c r="B15" i="14"/>
  <c r="B40" i="14"/>
  <c r="C40" i="14"/>
  <c r="C31" i="14"/>
  <c r="B31" i="14"/>
  <c r="B47" i="14"/>
  <c r="C47" i="14"/>
  <c r="C7" i="14"/>
  <c r="B7" i="14"/>
  <c r="B48" i="14"/>
  <c r="C48" i="14"/>
  <c r="C25" i="14"/>
  <c r="B25" i="14"/>
  <c r="B8" i="14"/>
  <c r="C8" i="14"/>
  <c r="A41" i="20" l="1"/>
  <c r="A34" i="20"/>
  <c r="A27" i="20"/>
  <c r="A20" i="20"/>
  <c r="A13" i="20"/>
  <c r="A6" i="20"/>
  <c r="A70" i="20"/>
  <c r="A63" i="20"/>
  <c r="A64" i="20"/>
  <c r="A49" i="20"/>
  <c r="A42" i="20"/>
  <c r="A35" i="20"/>
  <c r="A28" i="20"/>
  <c r="A21" i="20"/>
  <c r="A14" i="20"/>
  <c r="A7" i="20"/>
  <c r="A8" i="20"/>
  <c r="A57" i="20"/>
  <c r="A50" i="20"/>
  <c r="A43" i="20"/>
  <c r="A36" i="20"/>
  <c r="A29" i="20"/>
  <c r="A22" i="20"/>
  <c r="A15" i="20"/>
  <c r="A16" i="20"/>
  <c r="A17" i="20"/>
  <c r="A58" i="20"/>
  <c r="A4" i="20"/>
  <c r="A45" i="20"/>
  <c r="A62" i="20"/>
  <c r="A40" i="20"/>
  <c r="A25" i="20"/>
  <c r="A66" i="20"/>
  <c r="A12" i="20"/>
  <c r="A53" i="20"/>
  <c r="A23" i="20"/>
  <c r="A48" i="20"/>
  <c r="A33" i="20"/>
  <c r="A3" i="20"/>
  <c r="A44" i="20"/>
  <c r="A61" i="20"/>
  <c r="A31" i="20"/>
  <c r="A56" i="20"/>
  <c r="A65" i="20"/>
  <c r="A11" i="20"/>
  <c r="A52" i="20"/>
  <c r="A69" i="20"/>
  <c r="A39" i="20"/>
  <c r="A2" i="20"/>
  <c r="A19" i="20"/>
  <c r="A60" i="20"/>
  <c r="A30" i="20"/>
  <c r="A47" i="20"/>
  <c r="A51" i="20"/>
  <c r="A5" i="20"/>
  <c r="A67" i="20"/>
  <c r="A32" i="20"/>
  <c r="A10" i="20"/>
  <c r="A38" i="20"/>
  <c r="A18" i="20"/>
  <c r="A46" i="20"/>
  <c r="A26" i="20"/>
  <c r="A54" i="20"/>
  <c r="A68" i="20"/>
  <c r="A55" i="20"/>
  <c r="A59" i="20"/>
  <c r="A24" i="20"/>
  <c r="A9" i="20"/>
  <c r="A37" i="20"/>
  <c r="E8" i="14"/>
  <c r="E25" i="14"/>
  <c r="E48" i="14"/>
  <c r="E7" i="14"/>
  <c r="E47" i="14"/>
  <c r="E31" i="14"/>
  <c r="E40" i="14"/>
  <c r="E15" i="14"/>
  <c r="E20" i="14"/>
  <c r="E36" i="14"/>
  <c r="E12" i="14"/>
  <c r="E4" i="14"/>
  <c r="E19" i="14"/>
  <c r="E6" i="14"/>
  <c r="E44" i="14"/>
  <c r="E18" i="14"/>
  <c r="E22" i="14"/>
  <c r="E30" i="14"/>
  <c r="E39" i="14"/>
  <c r="E46" i="14"/>
  <c r="E43" i="14"/>
  <c r="E26" i="14"/>
  <c r="E9" i="14"/>
  <c r="E5" i="14"/>
  <c r="E11" i="14"/>
  <c r="E24" i="14"/>
  <c r="E10" i="14"/>
  <c r="E33" i="14"/>
  <c r="E32" i="14"/>
  <c r="E28" i="14"/>
  <c r="E45" i="14"/>
  <c r="E3" i="14"/>
  <c r="E37" i="14"/>
  <c r="E21" i="14"/>
  <c r="E23" i="14"/>
  <c r="E27" i="14"/>
  <c r="E16" i="14"/>
  <c r="E38" i="14"/>
  <c r="E2" i="14"/>
  <c r="E41" i="14"/>
  <c r="E35" i="14"/>
  <c r="E14" i="14"/>
  <c r="E42" i="14"/>
  <c r="E29" i="14"/>
  <c r="E13" i="14"/>
  <c r="E34" i="14"/>
  <c r="E17" i="14"/>
  <c r="C41" i="20"/>
  <c r="B41" i="20"/>
  <c r="H64" i="20"/>
  <c r="C64" i="20"/>
  <c r="I64" i="20"/>
  <c r="B64" i="20"/>
  <c r="C8" i="20"/>
  <c r="B8" i="20"/>
  <c r="B16" i="20"/>
  <c r="C16" i="20"/>
  <c r="C66" i="20"/>
  <c r="I66" i="20"/>
  <c r="B66" i="20"/>
  <c r="H66" i="20"/>
  <c r="C61" i="20"/>
  <c r="H61" i="20"/>
  <c r="B61" i="20"/>
  <c r="I61" i="20"/>
  <c r="B2" i="20"/>
  <c r="C2" i="20"/>
  <c r="C32" i="20"/>
  <c r="B32" i="20"/>
  <c r="B55" i="20"/>
  <c r="C55" i="20"/>
  <c r="H55" i="20"/>
  <c r="I55" i="20"/>
  <c r="F7" i="14"/>
  <c r="G7" i="14"/>
  <c r="G4" i="14"/>
  <c r="F4" i="14"/>
  <c r="F46" i="14"/>
  <c r="G46" i="14"/>
  <c r="G33" i="14"/>
  <c r="F33" i="14"/>
  <c r="G27" i="14"/>
  <c r="F27" i="14"/>
  <c r="F29" i="14"/>
  <c r="G29" i="14"/>
  <c r="B34" i="20"/>
  <c r="C34" i="20"/>
  <c r="C49" i="20"/>
  <c r="B49" i="20"/>
  <c r="H57" i="20"/>
  <c r="C57" i="20"/>
  <c r="B57" i="20"/>
  <c r="I57" i="20"/>
  <c r="C17" i="20"/>
  <c r="B17" i="20"/>
  <c r="B12" i="20"/>
  <c r="C12" i="20"/>
  <c r="B31" i="20"/>
  <c r="C31" i="20"/>
  <c r="C19" i="20"/>
  <c r="B19" i="20"/>
  <c r="B10" i="20"/>
  <c r="C10" i="20"/>
  <c r="I59" i="20"/>
  <c r="H59" i="20"/>
  <c r="C59" i="20"/>
  <c r="B59" i="20"/>
  <c r="G47" i="14"/>
  <c r="F47" i="14"/>
  <c r="G19" i="14"/>
  <c r="F19" i="14"/>
  <c r="F43" i="14"/>
  <c r="G43" i="14"/>
  <c r="G32" i="14"/>
  <c r="F32" i="14"/>
  <c r="F16" i="14"/>
  <c r="G16" i="14"/>
  <c r="F13" i="14"/>
  <c r="G13" i="14"/>
  <c r="C27" i="20"/>
  <c r="B27" i="20"/>
  <c r="C42" i="20"/>
  <c r="B42" i="20"/>
  <c r="C50" i="20"/>
  <c r="B50" i="20"/>
  <c r="I58" i="20"/>
  <c r="H58" i="20"/>
  <c r="B58" i="20"/>
  <c r="C58" i="20"/>
  <c r="C53" i="20"/>
  <c r="B53" i="20"/>
  <c r="I56" i="20"/>
  <c r="B56" i="20"/>
  <c r="H56" i="20"/>
  <c r="C56" i="20"/>
  <c r="B60" i="20"/>
  <c r="H60" i="20"/>
  <c r="C60" i="20"/>
  <c r="I60" i="20"/>
  <c r="B38" i="20"/>
  <c r="C38" i="20"/>
  <c r="C24" i="20"/>
  <c r="B24" i="20"/>
  <c r="G31" i="14"/>
  <c r="F31" i="14"/>
  <c r="G6" i="14"/>
  <c r="F6" i="14"/>
  <c r="G26" i="14"/>
  <c r="F26" i="14"/>
  <c r="G28" i="14"/>
  <c r="F28" i="14"/>
  <c r="G38" i="14"/>
  <c r="F38" i="14"/>
  <c r="G34" i="14"/>
  <c r="F34" i="14"/>
  <c r="B20" i="20"/>
  <c r="C20" i="20"/>
  <c r="C35" i="20"/>
  <c r="B35" i="20"/>
  <c r="C43" i="20"/>
  <c r="B43" i="20"/>
  <c r="B4" i="20"/>
  <c r="C4" i="20"/>
  <c r="B23" i="20"/>
  <c r="C23" i="20"/>
  <c r="C65" i="20"/>
  <c r="I65" i="20"/>
  <c r="B65" i="20"/>
  <c r="H65" i="20"/>
  <c r="C30" i="20"/>
  <c r="B30" i="20"/>
  <c r="B18" i="20"/>
  <c r="C18" i="20"/>
  <c r="B9" i="20"/>
  <c r="C9" i="20"/>
  <c r="G40" i="14"/>
  <c r="F40" i="14"/>
  <c r="F44" i="14"/>
  <c r="G44" i="14"/>
  <c r="G9" i="14"/>
  <c r="F9" i="14"/>
  <c r="G45" i="14"/>
  <c r="F45" i="14"/>
  <c r="F2" i="14"/>
  <c r="G2" i="14"/>
  <c r="G17" i="14"/>
  <c r="F17" i="14"/>
  <c r="C13" i="20"/>
  <c r="B13" i="20"/>
  <c r="C28" i="20"/>
  <c r="B28" i="20"/>
  <c r="C36" i="20"/>
  <c r="B36" i="20"/>
  <c r="B45" i="20"/>
  <c r="C45" i="20"/>
  <c r="C48" i="20"/>
  <c r="B48" i="20"/>
  <c r="B11" i="20"/>
  <c r="C11" i="20"/>
  <c r="B47" i="20"/>
  <c r="C47" i="20"/>
  <c r="C46" i="20"/>
  <c r="B46" i="20"/>
  <c r="C37" i="20"/>
  <c r="B37" i="20"/>
  <c r="F15" i="14"/>
  <c r="G15" i="14"/>
  <c r="F18" i="14"/>
  <c r="G18" i="14"/>
  <c r="G5" i="14"/>
  <c r="F5" i="14"/>
  <c r="F3" i="14"/>
  <c r="G3" i="14"/>
  <c r="G41" i="14"/>
  <c r="F41" i="14"/>
  <c r="C6" i="20"/>
  <c r="B6" i="20"/>
  <c r="B21" i="20"/>
  <c r="C21" i="20"/>
  <c r="B29" i="20"/>
  <c r="C29" i="20"/>
  <c r="H62" i="20"/>
  <c r="C62" i="20"/>
  <c r="I62" i="20"/>
  <c r="B62" i="20"/>
  <c r="B33" i="20"/>
  <c r="C33" i="20"/>
  <c r="B52" i="20"/>
  <c r="C52" i="20"/>
  <c r="C51" i="20"/>
  <c r="B51" i="20"/>
  <c r="B26" i="20"/>
  <c r="C26" i="20"/>
  <c r="G8" i="14"/>
  <c r="F8" i="14"/>
  <c r="G20" i="14"/>
  <c r="F20" i="14"/>
  <c r="G22" i="14"/>
  <c r="F22" i="14"/>
  <c r="F11" i="14"/>
  <c r="G11" i="14"/>
  <c r="F37" i="14"/>
  <c r="G37" i="14"/>
  <c r="F35" i="14"/>
  <c r="G35" i="14"/>
  <c r="I70" i="20"/>
  <c r="H70" i="20"/>
  <c r="B70" i="20"/>
  <c r="C70" i="20"/>
  <c r="B14" i="20"/>
  <c r="C14" i="20"/>
  <c r="B22" i="20"/>
  <c r="C22" i="20"/>
  <c r="C40" i="20"/>
  <c r="B40" i="20"/>
  <c r="B3" i="20"/>
  <c r="C3" i="20"/>
  <c r="I69" i="20"/>
  <c r="C69" i="20"/>
  <c r="H69" i="20"/>
  <c r="B69" i="20"/>
  <c r="B5" i="20"/>
  <c r="C5" i="20"/>
  <c r="B54" i="20"/>
  <c r="C54" i="20"/>
  <c r="G25" i="14"/>
  <c r="F25" i="14"/>
  <c r="G36" i="14"/>
  <c r="F36" i="14"/>
  <c r="F30" i="14"/>
  <c r="G30" i="14"/>
  <c r="G24" i="14"/>
  <c r="F24" i="14"/>
  <c r="F21" i="14"/>
  <c r="G21" i="14"/>
  <c r="G14" i="14"/>
  <c r="F14" i="14"/>
  <c r="H63" i="20"/>
  <c r="C63" i="20"/>
  <c r="B63" i="20"/>
  <c r="I63" i="20"/>
  <c r="B7" i="20"/>
  <c r="C7" i="20"/>
  <c r="C15" i="20"/>
  <c r="B15" i="20"/>
  <c r="B25" i="20"/>
  <c r="C25" i="20"/>
  <c r="C44" i="20"/>
  <c r="B44" i="20"/>
  <c r="C39" i="20"/>
  <c r="B39" i="20"/>
  <c r="I67" i="20"/>
  <c r="H67" i="20"/>
  <c r="C67" i="20"/>
  <c r="B67" i="20"/>
  <c r="B68" i="20"/>
  <c r="I68" i="20"/>
  <c r="C68" i="20"/>
  <c r="H68" i="20"/>
  <c r="F48" i="14"/>
  <c r="G48" i="14"/>
  <c r="G12" i="14"/>
  <c r="F12" i="14"/>
  <c r="F39" i="14"/>
  <c r="G39" i="14"/>
  <c r="F10" i="14"/>
  <c r="G10" i="14"/>
  <c r="F23" i="14"/>
  <c r="G23" i="14"/>
  <c r="F42" i="14"/>
  <c r="G42" i="14"/>
  <c r="D42" i="14" l="1"/>
  <c r="D10" i="14"/>
  <c r="D39" i="14"/>
  <c r="D12" i="14"/>
  <c r="D48" i="14"/>
  <c r="D14" i="14"/>
  <c r="D11" i="14"/>
  <c r="D20" i="14"/>
  <c r="D8" i="14"/>
  <c r="D41" i="14"/>
  <c r="D3" i="14"/>
  <c r="D5" i="14"/>
  <c r="D18" i="14"/>
  <c r="D15" i="14"/>
  <c r="D17" i="14"/>
  <c r="D2" i="14"/>
  <c r="D45" i="14"/>
  <c r="D9" i="14"/>
  <c r="D44" i="14"/>
  <c r="D40" i="14"/>
  <c r="D38" i="14"/>
  <c r="D6" i="14"/>
  <c r="D13" i="14"/>
  <c r="D16" i="14"/>
  <c r="D43" i="14"/>
  <c r="D19" i="14"/>
  <c r="D47" i="14"/>
  <c r="D46" i="14"/>
  <c r="D4" i="14"/>
  <c r="D7" i="14"/>
  <c r="E68" i="20"/>
  <c r="E67" i="20"/>
  <c r="E39" i="20"/>
  <c r="E44" i="20"/>
  <c r="E25" i="20"/>
  <c r="E15" i="20"/>
  <c r="E7" i="20"/>
  <c r="E63" i="20"/>
  <c r="E54" i="20"/>
  <c r="E5" i="20"/>
  <c r="E69" i="20"/>
  <c r="E3" i="20"/>
  <c r="E40" i="20"/>
  <c r="E22" i="20"/>
  <c r="E14" i="20"/>
  <c r="E70" i="20"/>
  <c r="E26" i="20"/>
  <c r="E51" i="20"/>
  <c r="E52" i="20"/>
  <c r="E33" i="20"/>
  <c r="E62" i="20"/>
  <c r="E29" i="20"/>
  <c r="E21" i="20"/>
  <c r="E6" i="20"/>
  <c r="E37" i="20"/>
  <c r="E46" i="20"/>
  <c r="E47" i="20"/>
  <c r="E11" i="20"/>
  <c r="E48" i="20"/>
  <c r="E45" i="20"/>
  <c r="E36" i="20"/>
  <c r="E28" i="20"/>
  <c r="E13" i="20"/>
  <c r="E9" i="20"/>
  <c r="E18" i="20"/>
  <c r="E30" i="20"/>
  <c r="E65" i="20"/>
  <c r="E23" i="20"/>
  <c r="E4" i="20"/>
  <c r="E43" i="20"/>
  <c r="E35" i="20"/>
  <c r="E20" i="20"/>
  <c r="E24" i="20"/>
  <c r="E38" i="20"/>
  <c r="E60" i="20"/>
  <c r="E56" i="20"/>
  <c r="E53" i="20"/>
  <c r="E58" i="20"/>
  <c r="E50" i="20"/>
  <c r="E42" i="20"/>
  <c r="E27" i="20"/>
  <c r="E59" i="20"/>
  <c r="E10" i="20"/>
  <c r="E19" i="20"/>
  <c r="E31" i="20"/>
  <c r="E12" i="20"/>
  <c r="E17" i="20"/>
  <c r="E57" i="20"/>
  <c r="E49" i="20"/>
  <c r="E34" i="20"/>
  <c r="E55" i="20"/>
  <c r="E32" i="20"/>
  <c r="E2" i="20"/>
  <c r="E61" i="20"/>
  <c r="E66" i="20"/>
  <c r="E16" i="20"/>
  <c r="E8" i="20"/>
  <c r="E64" i="20"/>
  <c r="E41" i="20"/>
  <c r="G39" i="20"/>
  <c r="F39" i="20"/>
  <c r="G69" i="20"/>
  <c r="F69" i="20"/>
  <c r="F52" i="20"/>
  <c r="G52" i="20"/>
  <c r="G47" i="20"/>
  <c r="F47" i="20"/>
  <c r="G18" i="20"/>
  <c r="F18" i="20"/>
  <c r="G24" i="20"/>
  <c r="F24" i="20"/>
  <c r="G27" i="20"/>
  <c r="F27" i="20"/>
  <c r="G49" i="20"/>
  <c r="F49" i="20"/>
  <c r="G8" i="20"/>
  <c r="F8" i="20"/>
  <c r="G44" i="20"/>
  <c r="F44" i="20"/>
  <c r="G3" i="20"/>
  <c r="F3" i="20"/>
  <c r="F11" i="20"/>
  <c r="G11" i="20"/>
  <c r="G30" i="20"/>
  <c r="F30" i="20"/>
  <c r="F38" i="20"/>
  <c r="G38" i="20"/>
  <c r="G59" i="20"/>
  <c r="F59" i="20"/>
  <c r="G34" i="20"/>
  <c r="F34" i="20"/>
  <c r="F64" i="20"/>
  <c r="G64" i="20"/>
  <c r="G25" i="20"/>
  <c r="F25" i="20"/>
  <c r="F40" i="20"/>
  <c r="G40" i="20"/>
  <c r="F48" i="20"/>
  <c r="G48" i="20"/>
  <c r="G65" i="20"/>
  <c r="F65" i="20"/>
  <c r="G10" i="20"/>
  <c r="F10" i="20"/>
  <c r="G41" i="20"/>
  <c r="F41" i="20"/>
  <c r="F15" i="20"/>
  <c r="G15" i="20"/>
  <c r="F29" i="20"/>
  <c r="G29" i="20"/>
  <c r="G23" i="20"/>
  <c r="F23" i="20"/>
  <c r="F32" i="20"/>
  <c r="G32" i="20"/>
  <c r="G7" i="20"/>
  <c r="F7" i="20"/>
  <c r="G21" i="20"/>
  <c r="F21" i="20"/>
  <c r="F4" i="20"/>
  <c r="G4" i="20"/>
  <c r="G31" i="20"/>
  <c r="F31" i="20"/>
  <c r="G70" i="20"/>
  <c r="F70" i="20"/>
  <c r="F28" i="20"/>
  <c r="G28" i="20"/>
  <c r="G58" i="20"/>
  <c r="F58" i="20"/>
  <c r="G12" i="20"/>
  <c r="F12" i="20"/>
  <c r="G68" i="20"/>
  <c r="F68" i="20"/>
  <c r="G26" i="20"/>
  <c r="F26" i="20"/>
  <c r="G13" i="20"/>
  <c r="F13" i="20"/>
  <c r="G50" i="20"/>
  <c r="F50" i="20"/>
  <c r="G66" i="20"/>
  <c r="F66" i="20"/>
  <c r="G67" i="20"/>
  <c r="F67" i="20"/>
  <c r="G51" i="20"/>
  <c r="F51" i="20"/>
  <c r="G9" i="20"/>
  <c r="F9" i="20"/>
  <c r="G42" i="20"/>
  <c r="F42" i="20"/>
  <c r="G16" i="20"/>
  <c r="F16" i="20"/>
  <c r="G33" i="20"/>
  <c r="F33" i="20"/>
  <c r="G62" i="20"/>
  <c r="F62" i="20"/>
  <c r="F60" i="20"/>
  <c r="G60" i="20"/>
  <c r="G55" i="20"/>
  <c r="F55" i="20"/>
  <c r="F22" i="20"/>
  <c r="G22" i="20"/>
  <c r="G45" i="20"/>
  <c r="F45" i="20"/>
  <c r="G56" i="20"/>
  <c r="F56" i="20"/>
  <c r="G19" i="20"/>
  <c r="F19" i="20"/>
  <c r="G14" i="20"/>
  <c r="F14" i="20"/>
  <c r="G36" i="20"/>
  <c r="F36" i="20"/>
  <c r="G53" i="20"/>
  <c r="F53" i="20"/>
  <c r="G2" i="20"/>
  <c r="F2" i="20"/>
  <c r="G63" i="20"/>
  <c r="F63" i="20"/>
  <c r="G6" i="20"/>
  <c r="F6" i="20"/>
  <c r="G43" i="20"/>
  <c r="F43" i="20"/>
  <c r="G61" i="20"/>
  <c r="F61" i="20"/>
  <c r="G54" i="20"/>
  <c r="F54" i="20"/>
  <c r="G37" i="20"/>
  <c r="F37" i="20"/>
  <c r="G35" i="20"/>
  <c r="F35" i="20"/>
  <c r="G17" i="20"/>
  <c r="F17" i="20"/>
  <c r="F5" i="20"/>
  <c r="G5" i="20"/>
  <c r="G46" i="20"/>
  <c r="F46" i="20"/>
  <c r="F20" i="20"/>
  <c r="G20" i="20"/>
  <c r="G57" i="20"/>
  <c r="F57" i="20"/>
  <c r="D57" i="20" l="1"/>
  <c r="J57" i="20"/>
  <c r="D20" i="20"/>
  <c r="D46" i="20"/>
  <c r="D5" i="20"/>
  <c r="D17" i="20"/>
  <c r="D35" i="20"/>
  <c r="D37" i="20"/>
  <c r="D54" i="20"/>
  <c r="D61" i="20"/>
  <c r="J61" i="20"/>
  <c r="D43" i="20"/>
  <c r="D6" i="20"/>
  <c r="D63" i="20"/>
  <c r="J63" i="20"/>
  <c r="D2" i="20"/>
  <c r="D53" i="20"/>
  <c r="D36" i="20"/>
  <c r="D14" i="20"/>
  <c r="D19" i="20"/>
  <c r="D56" i="20"/>
  <c r="J56" i="20"/>
  <c r="D45" i="20"/>
  <c r="D22" i="20"/>
  <c r="D55" i="20"/>
  <c r="J55" i="20"/>
  <c r="D60" i="20"/>
  <c r="J60" i="20"/>
  <c r="D62" i="20"/>
  <c r="J62" i="20"/>
  <c r="D33" i="20"/>
  <c r="D16" i="20"/>
  <c r="D42" i="20"/>
  <c r="D9" i="20"/>
  <c r="D51" i="20"/>
  <c r="D67" i="20"/>
  <c r="J67" i="20"/>
  <c r="D66" i="20"/>
  <c r="J66" i="20"/>
  <c r="D50" i="20"/>
  <c r="D13" i="20"/>
  <c r="D26" i="20"/>
  <c r="D68" i="20"/>
  <c r="J68" i="20"/>
  <c r="D12" i="20"/>
  <c r="D58" i="20"/>
  <c r="J58" i="20"/>
  <c r="D28" i="20"/>
  <c r="D70" i="20"/>
  <c r="J70" i="20"/>
  <c r="D31" i="20"/>
  <c r="D4" i="20"/>
  <c r="D21" i="20"/>
  <c r="D7" i="20"/>
  <c r="D32" i="20"/>
  <c r="D23" i="20"/>
  <c r="D29" i="20"/>
  <c r="D15" i="20"/>
  <c r="D41" i="20"/>
  <c r="D10" i="20"/>
  <c r="D65" i="20"/>
  <c r="J65" i="20"/>
  <c r="D48" i="20"/>
  <c r="D40" i="20"/>
  <c r="D25" i="20"/>
  <c r="D64" i="20"/>
  <c r="J64" i="20"/>
  <c r="D34" i="20"/>
  <c r="D59" i="20"/>
  <c r="J59" i="20"/>
  <c r="D38" i="20"/>
  <c r="D30" i="20"/>
  <c r="D11" i="20"/>
  <c r="D3" i="20"/>
  <c r="D44" i="20"/>
  <c r="D8" i="20"/>
  <c r="D49" i="20"/>
  <c r="D27" i="20"/>
  <c r="D24" i="20"/>
  <c r="D18" i="20"/>
  <c r="D47" i="20"/>
  <c r="D52" i="20"/>
  <c r="D69" i="20"/>
  <c r="J69" i="20"/>
  <c r="D39" i="20"/>
  <c r="L2" i="14" l="1"/>
  <c r="N37" i="14" a="1"/>
  <c r="N54" i="14"/>
  <c r="N62" i="14"/>
  <c r="N58" i="14"/>
  <c r="N59" i="14"/>
  <c r="N52" i="14"/>
  <c r="N43" i="14"/>
  <c r="N40" i="14"/>
  <c r="N66" i="14"/>
  <c r="N63" i="14"/>
  <c r="N70" i="14"/>
  <c r="N42" i="14"/>
  <c r="N47" i="14"/>
  <c r="N48" i="14"/>
  <c r="N69" i="14"/>
  <c r="N51" i="14"/>
  <c r="N61" i="14"/>
  <c r="N55" i="14"/>
  <c r="N45" i="14"/>
  <c r="N39" i="14"/>
  <c r="N44" i="14"/>
  <c r="N68" i="14"/>
  <c r="N57" i="14"/>
  <c r="N67" i="14"/>
  <c r="N37" i="14"/>
  <c r="N56" i="14"/>
  <c r="N41" i="14"/>
  <c r="N64" i="14"/>
  <c r="N46" i="14"/>
  <c r="N49" i="14"/>
  <c r="N53" i="14"/>
  <c r="N60" i="14"/>
  <c r="N38" i="14"/>
  <c r="N50" i="14"/>
  <c r="N65" i="14"/>
  <c r="M37" i="14" a="1"/>
  <c r="M53" i="14"/>
  <c r="M52" i="14"/>
  <c r="L53" i="14"/>
  <c r="M55" i="14"/>
  <c r="M54" i="14"/>
  <c r="L54" i="14" s="1"/>
  <c r="L55" i="14"/>
  <c r="M59" i="14"/>
  <c r="M58" i="14"/>
  <c r="L58" i="14" s="1"/>
  <c r="M70" i="14"/>
  <c r="M69" i="14"/>
  <c r="L70" i="14"/>
  <c r="M51" i="14"/>
  <c r="L52" i="14"/>
  <c r="M68" i="14"/>
  <c r="M67" i="14"/>
  <c r="L67" i="14" s="1"/>
  <c r="M50" i="14"/>
  <c r="L50" i="14" s="1"/>
  <c r="M42" i="14"/>
  <c r="M41" i="14"/>
  <c r="L42" i="14"/>
  <c r="M66" i="14"/>
  <c r="M65" i="14"/>
  <c r="L65" i="14" s="1"/>
  <c r="M45" i="14"/>
  <c r="M44" i="14"/>
  <c r="L44" i="14" s="1"/>
  <c r="L45" i="14"/>
  <c r="M63" i="14"/>
  <c r="M62" i="14"/>
  <c r="L63" i="14"/>
  <c r="M46" i="14"/>
  <c r="M49" i="14"/>
  <c r="M48" i="14"/>
  <c r="L48" i="14" s="1"/>
  <c r="L49" i="14"/>
  <c r="M38" i="14"/>
  <c r="L38" i="14" s="1"/>
  <c r="M37" i="14"/>
  <c r="L37" i="14" s="1"/>
  <c r="M47" i="14"/>
  <c r="M43" i="14"/>
  <c r="L43" i="14"/>
  <c r="M39" i="14"/>
  <c r="L40" i="14" s="1"/>
  <c r="M57" i="14"/>
  <c r="L57" i="14" s="1"/>
  <c r="M40" i="14"/>
  <c r="M56" i="14"/>
  <c r="M60" i="14"/>
  <c r="M61" i="14"/>
  <c r="L62" i="14"/>
  <c r="L41" i="14"/>
  <c r="M64" i="14"/>
  <c r="L64" i="14" s="1"/>
  <c r="H1" i="14"/>
  <c r="H14" i="14"/>
  <c r="L39" i="14" l="1"/>
  <c r="L68" i="14"/>
  <c r="L61" i="14"/>
  <c r="L51" i="14"/>
  <c r="L59" i="14"/>
  <c r="L46" i="14"/>
  <c r="L56" i="14"/>
  <c r="L66" i="14"/>
  <c r="L60" i="14"/>
  <c r="L69" i="14"/>
  <c r="L47" i="14"/>
  <c r="I14" i="14"/>
  <c r="H42" i="14"/>
  <c r="J14" i="14" l="1"/>
  <c r="I42" i="14"/>
  <c r="H29" i="14"/>
  <c r="J42" i="14" l="1"/>
  <c r="I29" i="14"/>
  <c r="H13" i="14"/>
  <c r="J29" i="14" l="1"/>
  <c r="I13" i="14"/>
  <c r="H34" i="14"/>
  <c r="J13" i="14" l="1"/>
  <c r="I34" i="14"/>
  <c r="H17" i="14"/>
  <c r="J34" i="14" l="1"/>
  <c r="I17" i="14"/>
  <c r="H35" i="14"/>
  <c r="J17" i="14" l="1"/>
  <c r="I35" i="14"/>
  <c r="H41" i="14"/>
  <c r="J35" i="14" l="1"/>
  <c r="I41" i="14"/>
  <c r="H2" i="14"/>
  <c r="J41" i="14" l="1"/>
  <c r="I2" i="14"/>
  <c r="L4" i="14"/>
  <c r="J2" i="14"/>
  <c r="H38" i="14"/>
  <c r="I38" i="14"/>
  <c r="H16" i="14"/>
  <c r="J38" i="14" l="1"/>
  <c r="I16" i="14"/>
  <c r="H27" i="14"/>
  <c r="J16" i="14" l="1"/>
  <c r="I27" i="14"/>
  <c r="H23" i="14"/>
  <c r="J27" i="14" l="1"/>
  <c r="I23" i="14"/>
  <c r="H21" i="14"/>
  <c r="J23" i="14" l="1"/>
  <c r="I21" i="14"/>
  <c r="H37" i="14"/>
  <c r="J21" i="14" l="1"/>
  <c r="I37" i="14"/>
  <c r="H3" i="14"/>
  <c r="J37" i="14" l="1"/>
  <c r="I3" i="14"/>
  <c r="H45" i="14"/>
  <c r="J3" i="14" l="1"/>
  <c r="I45" i="14"/>
  <c r="H28" i="14"/>
  <c r="J45" i="14" l="1"/>
  <c r="I28" i="14"/>
  <c r="H32" i="14"/>
  <c r="J28" i="14" l="1"/>
  <c r="I32" i="14"/>
  <c r="H33" i="14"/>
  <c r="J32" i="14" l="1"/>
  <c r="I33" i="14"/>
  <c r="H10" i="14"/>
  <c r="J33" i="14" l="1"/>
  <c r="I10" i="14"/>
  <c r="H24" i="14"/>
  <c r="J10" i="14" l="1"/>
  <c r="I24" i="14"/>
  <c r="H11" i="14"/>
  <c r="J24" i="14" l="1"/>
  <c r="I11" i="14"/>
  <c r="H5" i="14"/>
  <c r="J11" i="14" l="1"/>
  <c r="I5" i="14"/>
  <c r="H9" i="14"/>
  <c r="J5" i="14" l="1"/>
  <c r="I9" i="14"/>
  <c r="H26" i="14"/>
  <c r="J9" i="14" l="1"/>
  <c r="I26" i="14"/>
  <c r="H43" i="14"/>
  <c r="J26" i="14" l="1"/>
  <c r="I43" i="14"/>
  <c r="H46" i="14"/>
  <c r="J43" i="14" l="1"/>
  <c r="I46" i="14"/>
  <c r="H39" i="14"/>
  <c r="J46" i="14" l="1"/>
  <c r="I39" i="14"/>
  <c r="H30" i="14"/>
  <c r="J39" i="14" l="1"/>
  <c r="I30" i="14"/>
  <c r="H22" i="14"/>
  <c r="J30" i="14" l="1"/>
  <c r="I22" i="14"/>
  <c r="H18" i="14"/>
  <c r="J22" i="14" l="1"/>
  <c r="I18" i="14"/>
  <c r="H44" i="14"/>
  <c r="J18" i="14" l="1"/>
  <c r="I44" i="14"/>
  <c r="H6" i="14"/>
  <c r="J44" i="14" l="1"/>
  <c r="I6" i="14"/>
  <c r="H19" i="14"/>
  <c r="J6" i="14" l="1"/>
  <c r="I19" i="14"/>
  <c r="H4" i="14"/>
  <c r="I4" i="14"/>
  <c r="J19" i="14" l="1"/>
  <c r="J4" i="14"/>
  <c r="H12" i="14"/>
  <c r="I12" i="14"/>
  <c r="H36" i="14"/>
  <c r="J12" i="14" l="1"/>
  <c r="I36" i="14"/>
  <c r="H20" i="14"/>
  <c r="J36" i="14" l="1"/>
  <c r="I20" i="14"/>
  <c r="H15" i="14"/>
  <c r="J20" i="14" l="1"/>
  <c r="I15" i="14"/>
  <c r="H40" i="14"/>
  <c r="J15" i="14" l="1"/>
  <c r="I40" i="14"/>
  <c r="H31" i="14"/>
  <c r="J40" i="14" l="1"/>
  <c r="I31" i="14"/>
  <c r="H47" i="14"/>
  <c r="J31" i="14" l="1"/>
  <c r="I47" i="14"/>
  <c r="H7" i="14"/>
  <c r="J47" i="14" l="1"/>
  <c r="I7" i="14"/>
  <c r="H48" i="14"/>
  <c r="J7" i="14" l="1"/>
  <c r="I48" i="14"/>
  <c r="H25" i="14"/>
  <c r="J48" i="14" l="1"/>
  <c r="I25" i="14"/>
  <c r="H8" i="14"/>
  <c r="J25" i="14" l="1"/>
  <c r="I8" i="14"/>
  <c r="L2" i="20"/>
  <c r="H1" i="20"/>
  <c r="H26" i="20"/>
  <c r="I26" i="20"/>
  <c r="J8" i="14" l="1"/>
  <c r="J26" i="20"/>
  <c r="H51" i="20"/>
  <c r="I51" i="20"/>
  <c r="J51" i="20"/>
  <c r="H52" i="20"/>
  <c r="I52" i="20"/>
  <c r="J52" i="20"/>
  <c r="H33" i="20"/>
  <c r="I33" i="20"/>
  <c r="J33" i="20"/>
  <c r="H29" i="20"/>
  <c r="I29" i="20"/>
  <c r="J29" i="20"/>
  <c r="H21" i="20"/>
  <c r="I21" i="20"/>
  <c r="J21" i="20"/>
  <c r="H6" i="20"/>
  <c r="I6" i="20"/>
  <c r="J6" i="20"/>
  <c r="H37" i="20"/>
  <c r="I37" i="20"/>
  <c r="J37" i="20"/>
  <c r="H46" i="20"/>
  <c r="I46" i="20"/>
  <c r="J46" i="20"/>
  <c r="H47" i="20"/>
  <c r="I47" i="20"/>
  <c r="J47" i="20"/>
  <c r="H11" i="20"/>
  <c r="I11" i="20"/>
  <c r="J11" i="20"/>
  <c r="H48" i="20"/>
  <c r="I48" i="20"/>
  <c r="J48" i="20"/>
  <c r="H45" i="20"/>
  <c r="I45" i="20"/>
  <c r="J45" i="20"/>
  <c r="H36" i="20"/>
  <c r="I36" i="20"/>
  <c r="J36" i="20"/>
  <c r="H28" i="20"/>
  <c r="I28" i="20"/>
  <c r="J28" i="20"/>
  <c r="H13" i="20"/>
  <c r="I13" i="20"/>
  <c r="J13" i="20"/>
  <c r="H9" i="20"/>
  <c r="I9" i="20"/>
  <c r="J9" i="20"/>
  <c r="H18" i="20"/>
  <c r="I18" i="20"/>
  <c r="J18" i="20"/>
  <c r="H30" i="20"/>
  <c r="I30" i="20"/>
  <c r="J30" i="20"/>
  <c r="H23" i="20"/>
  <c r="I23" i="20"/>
  <c r="J23" i="20"/>
  <c r="H4" i="20"/>
  <c r="I4" i="20"/>
  <c r="J4" i="20"/>
  <c r="H43" i="20"/>
  <c r="I43" i="20"/>
  <c r="J43" i="20"/>
  <c r="H35" i="20"/>
  <c r="I35" i="20"/>
  <c r="J35" i="20"/>
  <c r="H20" i="20"/>
  <c r="I20" i="20"/>
  <c r="J20" i="20"/>
  <c r="H24" i="20"/>
  <c r="I24" i="20"/>
  <c r="J24" i="20"/>
  <c r="H38" i="20"/>
  <c r="I38" i="20"/>
  <c r="J38" i="20"/>
  <c r="H53" i="20"/>
  <c r="I53" i="20"/>
  <c r="J53" i="20"/>
  <c r="H50" i="20"/>
  <c r="I50" i="20"/>
  <c r="J50" i="20"/>
  <c r="H42" i="20"/>
  <c r="I42" i="20"/>
  <c r="J42" i="20"/>
  <c r="H27" i="20"/>
  <c r="I27" i="20"/>
  <c r="J27" i="20"/>
  <c r="H10" i="20"/>
  <c r="I10" i="20"/>
  <c r="J10" i="20"/>
  <c r="H19" i="20"/>
  <c r="I19" i="20"/>
  <c r="J19" i="20"/>
  <c r="H31" i="20"/>
  <c r="I31" i="20"/>
  <c r="J31" i="20"/>
  <c r="H12" i="20"/>
  <c r="I12" i="20"/>
  <c r="J12" i="20"/>
  <c r="H17" i="20"/>
  <c r="I17" i="20"/>
  <c r="J17" i="20"/>
  <c r="H49" i="20"/>
  <c r="I49" i="20"/>
  <c r="J49" i="20"/>
  <c r="H34" i="20"/>
  <c r="I34" i="20"/>
  <c r="J34" i="20"/>
  <c r="H32" i="20"/>
  <c r="I32" i="20"/>
  <c r="J32" i="20"/>
  <c r="H2" i="20"/>
  <c r="I2" i="20"/>
  <c r="J2" i="20"/>
  <c r="H16" i="20"/>
  <c r="I16" i="20"/>
  <c r="J16" i="20"/>
  <c r="H8" i="20"/>
  <c r="I8" i="20"/>
  <c r="J8" i="20"/>
  <c r="H41" i="20"/>
  <c r="I41" i="20"/>
  <c r="J41" i="20"/>
  <c r="H14" i="20"/>
  <c r="I14" i="20"/>
  <c r="J14" i="20"/>
  <c r="H22" i="20"/>
  <c r="I22" i="20"/>
  <c r="J22" i="20"/>
  <c r="H40" i="20"/>
  <c r="I40" i="20"/>
  <c r="J40" i="20"/>
  <c r="H3" i="20"/>
  <c r="I3" i="20"/>
  <c r="J3" i="20"/>
  <c r="H5" i="20"/>
  <c r="I5" i="20"/>
  <c r="J5" i="20"/>
  <c r="H54" i="20"/>
  <c r="I54" i="20"/>
  <c r="J54" i="20"/>
  <c r="H7" i="20"/>
  <c r="I7" i="20"/>
  <c r="J7" i="20"/>
  <c r="H15" i="20"/>
  <c r="I15" i="20"/>
  <c r="J15" i="20"/>
  <c r="H25" i="20"/>
  <c r="I25" i="20"/>
  <c r="J25" i="20"/>
  <c r="H44" i="20"/>
  <c r="I44" i="20"/>
  <c r="J44" i="20"/>
  <c r="H39" i="20"/>
  <c r="I39" i="20"/>
  <c r="J39" i="20"/>
</calcChain>
</file>

<file path=xl/sharedStrings.xml><?xml version="1.0" encoding="utf-8"?>
<sst xmlns="http://schemas.openxmlformats.org/spreadsheetml/2006/main" count="24" uniqueCount="16">
  <si>
    <t>ISIN</t>
  </si>
  <si>
    <t>Filter</t>
  </si>
  <si>
    <t>error</t>
  </si>
  <si>
    <t>Bond Helpers</t>
  </si>
  <si>
    <t>Trigger</t>
  </si>
  <si>
    <t>Curve Repricing</t>
  </si>
  <si>
    <t>Discount</t>
  </si>
  <si>
    <t>TraitsID</t>
  </si>
  <si>
    <t>InterpolatorID</t>
  </si>
  <si>
    <t>MATURITY</t>
  </si>
  <si>
    <t>DESCRIPTION</t>
  </si>
  <si>
    <t>BtpStrippable</t>
  </si>
  <si>
    <t>Btp</t>
  </si>
  <si>
    <t>_Quote</t>
  </si>
  <si>
    <t>LogLinear</t>
  </si>
  <si>
    <t>EvaluationDate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</si>
</sst>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%"/>
    <numFmt numFmtId="165" formatCode="0.0000%"/>
    <numFmt numFmtId="166" formatCode="0.0000"/>
    <numFmt numFmtId="167" formatCode="ddd\,\ d\-mmm\-yyyy\,\ hh:mm:ss"/>
    <numFmt numFmtId="168" formatCode="ddd\,\ dd\-mmm\-yyyy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1" applyFont="1" applyAlignment="1">
      <alignment horizontal="center" vertical="center"/>
    </xf>
    <xf numFmtId="0" fontId="3" fillId="2" borderId="0" xfId="2" applyFont="1" applyFill="1" applyBorder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3" fillId="2" borderId="0" xfId="2" applyFont="1" applyFill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 wrapText="1"/>
    </xf>
    <xf numFmtId="166" fontId="3" fillId="0" borderId="0" xfId="1" applyNumberFormat="1" applyFont="1" applyBorder="1" applyAlignment="1">
      <alignment vertical="center"/>
    </xf>
    <xf numFmtId="15" fontId="3" fillId="0" borderId="0" xfId="1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center" vertical="center" wrapText="1"/>
    </xf>
    <xf numFmtId="10" fontId="3" fillId="0" borderId="0" xfId="3" applyNumberFormat="1" applyFont="1" applyAlignment="1">
      <alignment horizontal="center" vertical="center"/>
    </xf>
    <xf numFmtId="15" fontId="3" fillId="0" borderId="0" xfId="3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7" fontId="2" fillId="0" borderId="0" xfId="0" quotePrefix="1" applyNumberFormat="1" applyFont="1"/>
    <xf numFmtId="0" fontId="3" fillId="0" borderId="0" xfId="1" applyFont="1" applyBorder="1" applyAlignment="1">
      <alignment horizontal="left" vertical="center"/>
    </xf>
    <xf numFmtId="168" fontId="2" fillId="0" borderId="0" xfId="0" applyNumberFormat="1" applyFont="1"/>
  </cellXfs>
  <cellStyles count="4">
    <cellStyle name="Normal" xfId="0" builtinId="0"/>
    <cellStyle name="Normal_Btp Nov 2029 strippable" xfId="1"/>
    <cellStyle name="Normal_SwaptionATMVols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03253633276498"/>
          <c:y val="7.9617834394904455E-2"/>
          <c:w val="0.85113403104462326"/>
          <c:h val="0.7388535031847133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BtpStrippable!$M$38:$M$63</c:f>
              <c:numCache>
                <c:formatCode>d\-mmm\-yy</c:formatCode>
                <c:ptCount val="26"/>
                <c:pt idx="0">
                  <c:v>42037</c:v>
                </c:pt>
                <c:pt idx="1">
                  <c:v>42219</c:v>
                </c:pt>
                <c:pt idx="2">
                  <c:v>42310</c:v>
                </c:pt>
                <c:pt idx="3">
                  <c:v>42475</c:v>
                </c:pt>
                <c:pt idx="4">
                  <c:v>42583</c:v>
                </c:pt>
                <c:pt idx="5">
                  <c:v>42628</c:v>
                </c:pt>
                <c:pt idx="6">
                  <c:v>42767</c:v>
                </c:pt>
                <c:pt idx="7">
                  <c:v>42857</c:v>
                </c:pt>
                <c:pt idx="8">
                  <c:v>42887</c:v>
                </c:pt>
                <c:pt idx="9">
                  <c:v>42948</c:v>
                </c:pt>
                <c:pt idx="10">
                  <c:v>43040</c:v>
                </c:pt>
                <c:pt idx="11">
                  <c:v>43132</c:v>
                </c:pt>
                <c:pt idx="12">
                  <c:v>43252</c:v>
                </c:pt>
                <c:pt idx="13">
                  <c:v>43313</c:v>
                </c:pt>
                <c:pt idx="14">
                  <c:v>43437</c:v>
                </c:pt>
                <c:pt idx="15">
                  <c:v>43497</c:v>
                </c:pt>
                <c:pt idx="16">
                  <c:v>43525</c:v>
                </c:pt>
                <c:pt idx="17">
                  <c:v>43710</c:v>
                </c:pt>
                <c:pt idx="18">
                  <c:v>43864</c:v>
                </c:pt>
                <c:pt idx="19">
                  <c:v>43892</c:v>
                </c:pt>
                <c:pt idx="20">
                  <c:v>44075</c:v>
                </c:pt>
                <c:pt idx="21">
                  <c:v>44256</c:v>
                </c:pt>
                <c:pt idx="22">
                  <c:v>44319</c:v>
                </c:pt>
                <c:pt idx="23">
                  <c:v>44410</c:v>
                </c:pt>
                <c:pt idx="24">
                  <c:v>44440</c:v>
                </c:pt>
                <c:pt idx="25">
                  <c:v>44621</c:v>
                </c:pt>
              </c:numCache>
            </c:numRef>
          </c:xVal>
          <c:yVal>
            <c:numRef>
              <c:f>BtpStrippable!$N$38:$N$63</c:f>
              <c:numCache>
                <c:formatCode>0.00%</c:formatCode>
                <c:ptCount val="26"/>
                <c:pt idx="0">
                  <c:v>0.99923585759140032</c:v>
                </c:pt>
                <c:pt idx="1">
                  <c:v>0.99656285031373515</c:v>
                </c:pt>
                <c:pt idx="2">
                  <c:v>0.99511449973550314</c:v>
                </c:pt>
                <c:pt idx="3">
                  <c:v>0.99156175457618856</c:v>
                </c:pt>
                <c:pt idx="4">
                  <c:v>0.98833003339552994</c:v>
                </c:pt>
                <c:pt idx="5">
                  <c:v>0.98655828256801892</c:v>
                </c:pt>
                <c:pt idx="6">
                  <c:v>0.98211637479271108</c:v>
                </c:pt>
                <c:pt idx="7">
                  <c:v>0.97837933697774138</c:v>
                </c:pt>
                <c:pt idx="8">
                  <c:v>0.9772290670780458</c:v>
                </c:pt>
                <c:pt idx="9">
                  <c:v>0.97527063767642652</c:v>
                </c:pt>
                <c:pt idx="10">
                  <c:v>0.97221056343920176</c:v>
                </c:pt>
                <c:pt idx="11">
                  <c:v>0.96755484820936999</c:v>
                </c:pt>
                <c:pt idx="12">
                  <c:v>0.96210022161303033</c:v>
                </c:pt>
                <c:pt idx="13">
                  <c:v>0.95936904470354012</c:v>
                </c:pt>
                <c:pt idx="14">
                  <c:v>0.95498793278921867</c:v>
                </c:pt>
                <c:pt idx="15">
                  <c:v>0.95152584033511123</c:v>
                </c:pt>
                <c:pt idx="16">
                  <c:v>0.95085103496257117</c:v>
                </c:pt>
                <c:pt idx="17">
                  <c:v>0.93944880154297339</c:v>
                </c:pt>
                <c:pt idx="18">
                  <c:v>0.92775350619872299</c:v>
                </c:pt>
                <c:pt idx="19">
                  <c:v>0.92602085830401304</c:v>
                </c:pt>
                <c:pt idx="20">
                  <c:v>0.91123896960001172</c:v>
                </c:pt>
                <c:pt idx="21">
                  <c:v>0.89484261006135979</c:v>
                </c:pt>
                <c:pt idx="22">
                  <c:v>0.88614679846042443</c:v>
                </c:pt>
                <c:pt idx="23">
                  <c:v>0.87843573644016359</c:v>
                </c:pt>
                <c:pt idx="24">
                  <c:v>0.87471613129285231</c:v>
                </c:pt>
                <c:pt idx="25">
                  <c:v>0.85524121313771773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004992"/>
        <c:axId val="658510976"/>
      </c:scatterChart>
      <c:valAx>
        <c:axId val="658004992"/>
        <c:scaling>
          <c:orientation val="minMax"/>
          <c:min val="40921"/>
        </c:scaling>
        <c:delete val="0"/>
        <c:axPos val="b"/>
        <c:numFmt formatCode="mmm\-yy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8510976"/>
        <c:crosses val="autoZero"/>
        <c:crossBetween val="midCat"/>
        <c:majorUnit val="1826.25"/>
        <c:minorUnit val="365.25"/>
      </c:valAx>
      <c:valAx>
        <c:axId val="658510976"/>
        <c:scaling>
          <c:orientation val="minMax"/>
          <c:max val="1"/>
          <c:min val="0.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8004992"/>
        <c:crosses val="autoZero"/>
        <c:crossBetween val="midCat"/>
        <c:minorUnit val="0.0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0</xdr:rowOff>
    </xdr:from>
    <xdr:to>
      <xdr:col>5</xdr:col>
      <xdr:colOff>542925</xdr:colOff>
      <xdr:row>71</xdr:row>
      <xdr:rowOff>133350</xdr:rowOff>
    </xdr:to>
    <xdr:graphicFrame macro="">
      <xdr:nvGraphicFramePr>
        <xdr:cNvPr id="205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tabSelected="1" workbookViewId="0">
      <selection activeCell="B2" sqref="B2"/>
    </sheetView>
  </sheetViews>
  <sheetFormatPr defaultRowHeight="11.25" x14ac:dyDescent="0.2"/>
  <cols>
    <col min="1" max="1" width="11.140625" style="1" bestFit="1" customWidth="1"/>
    <col min="2" max="2" width="23.85546875" style="1" bestFit="1" customWidth="1"/>
    <col min="3" max="16384" width="9.140625" style="1"/>
  </cols>
  <sheetData>
    <row r="1" spans="1:2" x14ac:dyDescent="0.2">
      <c r="A1" s="1" t="s">
        <v>15</v>
      </c>
      <c r="B1" s="18">
        <f>_xll.qlSettingsEvaluationDate(Trigger)</f>
        <v>41929</v>
      </c>
    </row>
    <row r="2" spans="1:2" x14ac:dyDescent="0.2">
      <c r="A2" s="1" t="s">
        <v>4</v>
      </c>
      <c r="B2" s="16"/>
    </row>
    <row r="3" spans="1:2" x14ac:dyDescent="0.2">
      <c r="A3" s="1" t="s">
        <v>7</v>
      </c>
      <c r="B3" s="1" t="s">
        <v>6</v>
      </c>
    </row>
    <row r="4" spans="1:2" x14ac:dyDescent="0.2">
      <c r="A4" s="1" t="s">
        <v>8</v>
      </c>
      <c r="B4" s="1" t="s">
        <v>14</v>
      </c>
    </row>
  </sheetData>
  <phoneticPr fontId="2" type="noConversion"/>
  <dataValidations count="2">
    <dataValidation type="list" allowBlank="1" showInputMessage="1" showErrorMessage="1" sqref="B3">
      <formula1>"Discount,ZeroYield,ForwardRate"</formula1>
    </dataValidation>
    <dataValidation type="list" allowBlank="1" showInputMessage="1" showErrorMessage="1" sqref="B4">
      <formula1>"BackwardFlat,ForwardFlat,Linear,LogLinear,Parabolic,LogParabolic,MonotonicParabolic,MonotonicLogParabolic,CubicNaturalSpline,MonotonicCubicNaturalSpline,LogCubicNaturalSpline,MonotonicLogCubicNaturalSpline,KrugerCubic,KrugerLogCubic,FritschButlandCubic,Fr"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70"/>
  <sheetViews>
    <sheetView workbookViewId="0">
      <selection activeCell="L2" sqref="L2"/>
    </sheetView>
  </sheetViews>
  <sheetFormatPr defaultColWidth="8" defaultRowHeight="11.25" x14ac:dyDescent="0.2"/>
  <cols>
    <col min="1" max="1" width="13.140625" style="2" bestFit="1" customWidth="1"/>
    <col min="2" max="2" width="22.42578125" style="2" bestFit="1" customWidth="1"/>
    <col min="3" max="3" width="10" style="2" bestFit="1" customWidth="1"/>
    <col min="4" max="4" width="7" style="2" bestFit="1" customWidth="1"/>
    <col min="5" max="5" width="19.28515625" style="2" bestFit="1" customWidth="1"/>
    <col min="6" max="6" width="9" style="2" bestFit="1" customWidth="1"/>
    <col min="7" max="7" width="15.140625" style="2" bestFit="1" customWidth="1"/>
    <col min="8" max="8" width="15.5703125" style="2" customWidth="1"/>
    <col min="9" max="10" width="10" style="2" bestFit="1" customWidth="1"/>
    <col min="11" max="11" width="8" style="2" customWidth="1"/>
    <col min="12" max="12" width="19.28515625" style="2" bestFit="1" customWidth="1"/>
    <col min="13" max="17" width="8" style="2" customWidth="1"/>
    <col min="18" max="18" width="8.7109375" style="2" bestFit="1" customWidth="1"/>
    <col min="19" max="16384" width="8" style="2"/>
  </cols>
  <sheetData>
    <row r="1" spans="1:16" ht="22.5" x14ac:dyDescent="0.2">
      <c r="A1" s="9" t="s">
        <v>0</v>
      </c>
      <c r="B1" s="9" t="s">
        <v>10</v>
      </c>
      <c r="C1" s="9" t="s">
        <v>9</v>
      </c>
      <c r="D1" s="9" t="s">
        <v>1</v>
      </c>
      <c r="E1" s="9" t="s">
        <v>13</v>
      </c>
      <c r="F1" s="9"/>
      <c r="G1" s="9" t="s">
        <v>3</v>
      </c>
      <c r="H1" s="3" t="str">
        <f>_xll.qlBondEngine(,L2)</f>
        <v>obj_00dbe#0001</v>
      </c>
      <c r="I1" s="3" t="s">
        <v>5</v>
      </c>
      <c r="J1" s="3" t="s">
        <v>2</v>
      </c>
      <c r="K1" s="5"/>
      <c r="L1" s="2" t="s">
        <v>12</v>
      </c>
      <c r="P1" s="4"/>
    </row>
    <row r="2" spans="1:16" x14ac:dyDescent="0.2">
      <c r="A2" s="8" t="str">
        <f t="array" ref="A2:A70">_xll.qlBondAlive("BTPs",EvaluationDate+365)</f>
        <v>IT0004656275</v>
      </c>
      <c r="B2" s="8" t="str">
        <f>_xll.qlBondDescription(A2)</f>
        <v>BTP 2015-11-01 3%</v>
      </c>
      <c r="C2" s="11">
        <f>_xll.qlBondMaturityDate(A2)</f>
        <v>42309</v>
      </c>
      <c r="D2" s="8" t="b">
        <f t="shared" ref="D2:D65" si="0">NOT(ISERROR(F2))</f>
        <v>1</v>
      </c>
      <c r="E2" s="8" t="str">
        <f>A2&amp;$E$1</f>
        <v>IT0004656275_Quote</v>
      </c>
      <c r="F2" s="10">
        <f>_xll.qlQuoteValue(E2,Trigger)</f>
        <v>102.59049999999999</v>
      </c>
      <c r="G2" s="7" t="str">
        <f>_xll.qlBondHelper(,E2,A2,,,Trigger)</f>
        <v>obj_00db1#0001</v>
      </c>
      <c r="H2" s="8" t="b">
        <f>_xll.qlInstrumentSetPricingEngine(A2,$H$1)</f>
        <v>1</v>
      </c>
      <c r="I2" s="10">
        <f>_xll.qlBondCleanPrice(A2,H2)</f>
        <v>102.59049608695651</v>
      </c>
      <c r="J2" s="10">
        <f>I2-F2</f>
        <v>-3.9130434856815555E-6</v>
      </c>
      <c r="K2" s="5"/>
      <c r="L2" s="3" t="str">
        <f>_xll.qlPiecewiseYieldCurve(L1,_xll.qlBondSettlementDays(A26),"TARGET",_xll.ohFilter(G2:G70,D2:D70),,,,,TraitsID,InterpolatorID)</f>
        <v>Btp#0001</v>
      </c>
    </row>
    <row r="3" spans="1:16" x14ac:dyDescent="0.2">
      <c r="A3" s="8" t="str">
        <v>IT0004880990</v>
      </c>
      <c r="B3" s="8" t="str">
        <f>_xll.qlBondDescription(A3)</f>
        <v>BTP 2015-12-01 2.75%</v>
      </c>
      <c r="C3" s="11">
        <f>_xll.qlBondMaturityDate(A3)</f>
        <v>42339</v>
      </c>
      <c r="D3" s="8" t="b">
        <f t="shared" si="0"/>
        <v>1</v>
      </c>
      <c r="E3" s="8" t="str">
        <f t="shared" ref="E3:E49" si="1">A3&amp;$E$1</f>
        <v>IT0004880990_Quote</v>
      </c>
      <c r="F3" s="10">
        <f>_xll.qlQuoteValue(E3,Trigger)</f>
        <v>102.50450000000001</v>
      </c>
      <c r="G3" s="7" t="str">
        <f>_xll.qlBondHelper(,E3,A3,,,Trigger)</f>
        <v>obj_00d8f#0001</v>
      </c>
      <c r="H3" s="8" t="b">
        <f>_xll.qlInstrumentSetPricingEngine(A3,$H$1)</f>
        <v>1</v>
      </c>
      <c r="I3" s="10">
        <f>_xll.qlBondCleanPrice(A3,H3)</f>
        <v>102.50449989071039</v>
      </c>
      <c r="J3" s="10">
        <f t="shared" ref="J3:J66" si="2">I3-F3</f>
        <v>-1.0928961557965522E-7</v>
      </c>
      <c r="K3" s="5"/>
      <c r="L3" s="5"/>
    </row>
    <row r="4" spans="1:16" x14ac:dyDescent="0.2">
      <c r="A4" s="8" t="str">
        <v>IT0004712748</v>
      </c>
      <c r="B4" s="8" t="str">
        <f>_xll.qlBondDescription(A4)</f>
        <v>BTP 2016-04-15 3.75%</v>
      </c>
      <c r="C4" s="11">
        <f>_xll.qlBondMaturityDate(A4)</f>
        <v>42475</v>
      </c>
      <c r="D4" s="8" t="b">
        <f t="shared" si="0"/>
        <v>1</v>
      </c>
      <c r="E4" s="8" t="str">
        <f t="shared" si="1"/>
        <v>IT0004712748_Quote</v>
      </c>
      <c r="F4" s="10">
        <f>_xll.qlQuoteValue(E4,Trigger)</f>
        <v>104.6905</v>
      </c>
      <c r="G4" s="7" t="str">
        <f>_xll.qlBondHelper(,E4,A4,,,Trigger)</f>
        <v>obj_00d9f#0001</v>
      </c>
      <c r="H4" s="8" t="b">
        <f>_xll.qlInstrumentSetPricingEngine(A4,$H$1)</f>
        <v>1</v>
      </c>
      <c r="I4" s="10">
        <f>_xll.qlBondCleanPrice(A4,H4)</f>
        <v>104.69050318681319</v>
      </c>
      <c r="J4" s="10">
        <f t="shared" si="2"/>
        <v>3.1868131884493778E-6</v>
      </c>
      <c r="K4" s="5"/>
      <c r="L4" s="5"/>
    </row>
    <row r="5" spans="1:16" x14ac:dyDescent="0.2">
      <c r="A5" s="8" t="str">
        <v>IT0004917792</v>
      </c>
      <c r="B5" s="8" t="str">
        <f>_xll.qlBondDescription(A5)</f>
        <v>BTP 2016-05-15 2.25%</v>
      </c>
      <c r="C5" s="11">
        <f>_xll.qlBondMaturityDate(A5)</f>
        <v>42505</v>
      </c>
      <c r="D5" s="8" t="b">
        <f t="shared" si="0"/>
        <v>1</v>
      </c>
      <c r="E5" s="8" t="str">
        <f t="shared" si="1"/>
        <v>IT0004917792_Quote</v>
      </c>
      <c r="F5" s="10">
        <f>_xll.qlQuoteValue(E5,Trigger)</f>
        <v>102.535</v>
      </c>
      <c r="G5" s="7" t="str">
        <f>_xll.qlBondHelper(,E5,A5,,,Trigger)</f>
        <v>obj_00db8#0001</v>
      </c>
      <c r="H5" s="8" t="b">
        <f>_xll.qlInstrumentSetPricingEngine(A5,$H$1)</f>
        <v>1</v>
      </c>
      <c r="I5" s="10">
        <f>_xll.qlBondCleanPrice(A5,H5)</f>
        <v>102.53499673913043</v>
      </c>
      <c r="J5" s="10">
        <f t="shared" si="2"/>
        <v>-3.2608695619273931E-6</v>
      </c>
      <c r="K5" s="5"/>
      <c r="L5" s="5"/>
    </row>
    <row r="6" spans="1:16" x14ac:dyDescent="0.2">
      <c r="A6" s="8" t="str">
        <v>IT0004019581</v>
      </c>
      <c r="B6" s="8" t="str">
        <f>_xll.qlBondDescription(A6)</f>
        <v>BTP 2016-08-01 3.75%</v>
      </c>
      <c r="C6" s="11">
        <f>_xll.qlBondMaturityDate(A6)</f>
        <v>42583</v>
      </c>
      <c r="D6" s="8" t="b">
        <f t="shared" si="0"/>
        <v>1</v>
      </c>
      <c r="E6" s="8" t="str">
        <f t="shared" si="1"/>
        <v>IT0004019581_Quote</v>
      </c>
      <c r="F6" s="10">
        <f>_xll.qlQuoteValue(E6,Trigger)</f>
        <v>105.47</v>
      </c>
      <c r="G6" s="7" t="str">
        <f>_xll.qlBondHelper(,E6,A6,,,Trigger)</f>
        <v>obj_00db2#0001</v>
      </c>
      <c r="H6" s="8" t="b">
        <f>_xll.qlInstrumentSetPricingEngine(A6,$H$1)</f>
        <v>1</v>
      </c>
      <c r="I6" s="10">
        <f>_xll.qlBondCleanPrice(A6,H6)</f>
        <v>105.46999760869565</v>
      </c>
      <c r="J6" s="10">
        <f t="shared" si="2"/>
        <v>-2.3913043492029828E-6</v>
      </c>
      <c r="K6" s="5"/>
      <c r="L6" s="5"/>
    </row>
    <row r="7" spans="1:16" x14ac:dyDescent="0.2">
      <c r="A7" s="8" t="str">
        <v>IT0004761950</v>
      </c>
      <c r="B7" s="8" t="str">
        <f>_xll.qlBondDescription(A7)</f>
        <v>BTP 2016-09-15 4.75%</v>
      </c>
      <c r="C7" s="11">
        <f>_xll.qlBondMaturityDate(A7)</f>
        <v>42628</v>
      </c>
      <c r="D7" s="8" t="b">
        <f t="shared" si="0"/>
        <v>1</v>
      </c>
      <c r="E7" s="8" t="str">
        <f t="shared" si="1"/>
        <v>IT0004761950_Quote</v>
      </c>
      <c r="F7" s="10">
        <f>_xll.qlQuoteValue(E7,Trigger)</f>
        <v>107.62</v>
      </c>
      <c r="G7" s="7" t="str">
        <f>_xll.qlBondHelper(,E7,A7,,,Trigger)</f>
        <v>obj_00d9d#0001</v>
      </c>
      <c r="H7" s="8" t="b">
        <f>_xll.qlInstrumentSetPricingEngine(A7,$H$1)</f>
        <v>1</v>
      </c>
      <c r="I7" s="10">
        <f>_xll.qlBondCleanPrice(A7,H7)</f>
        <v>107.61999569060774</v>
      </c>
      <c r="J7" s="10">
        <f t="shared" si="2"/>
        <v>-4.3093922670323082E-6</v>
      </c>
      <c r="K7" s="5"/>
      <c r="L7" s="5"/>
    </row>
    <row r="8" spans="1:16" x14ac:dyDescent="0.2">
      <c r="A8" s="8" t="str">
        <v>IT0004960826</v>
      </c>
      <c r="B8" s="8" t="str">
        <f>_xll.qlBondDescription(A8)</f>
        <v>BTP 2016-11-15 2.75%</v>
      </c>
      <c r="C8" s="11">
        <f>_xll.qlBondMaturityDate(A8)</f>
        <v>42689</v>
      </c>
      <c r="D8" s="8" t="b">
        <f t="shared" si="0"/>
        <v>1</v>
      </c>
      <c r="E8" s="8" t="str">
        <f t="shared" si="1"/>
        <v>IT0004960826_Quote</v>
      </c>
      <c r="F8" s="10">
        <f>_xll.qlQuoteValue(E8,Trigger)</f>
        <v>104.095</v>
      </c>
      <c r="G8" s="7" t="str">
        <f>_xll.qlBondHelper(,E8,A8,,,Trigger)</f>
        <v>obj_00d8d#0001</v>
      </c>
      <c r="H8" s="8" t="b">
        <f>_xll.qlInstrumentSetPricingEngine(A8,$H$1)</f>
        <v>1</v>
      </c>
      <c r="I8" s="10">
        <f>_xll.qlBondCleanPrice(A8,H8)</f>
        <v>104.09499934782609</v>
      </c>
      <c r="J8" s="10">
        <f t="shared" si="2"/>
        <v>-6.5217390954330767E-7</v>
      </c>
      <c r="K8" s="5"/>
      <c r="L8" s="5"/>
    </row>
    <row r="9" spans="1:16" x14ac:dyDescent="0.2">
      <c r="A9" s="8" t="str">
        <v>IT0004987191</v>
      </c>
      <c r="B9" s="8" t="str">
        <f>_xll.qlBondDescription(A9)</f>
        <v>BTP 2016-12-15 1.5%</v>
      </c>
      <c r="C9" s="11">
        <f>_xll.qlBondMaturityDate(A9)</f>
        <v>42719</v>
      </c>
      <c r="D9" s="8" t="b">
        <f t="shared" si="0"/>
        <v>1</v>
      </c>
      <c r="E9" s="8" t="str">
        <f t="shared" si="1"/>
        <v>IT0004987191_Quote</v>
      </c>
      <c r="F9" s="10">
        <f>_xll.qlQuoteValue(E9,Trigger)</f>
        <v>101.54499999999999</v>
      </c>
      <c r="G9" s="7" t="str">
        <f>_xll.qlBondHelper(,E9,A9,,,Trigger)</f>
        <v>obj_00da7#0001</v>
      </c>
      <c r="H9" s="8" t="b">
        <f>_xll.qlInstrumentSetPricingEngine(A9,$H$1)</f>
        <v>1</v>
      </c>
      <c r="I9" s="10">
        <f>_xll.qlBondCleanPrice(A9,H9)</f>
        <v>101.54500016393442</v>
      </c>
      <c r="J9" s="10">
        <f t="shared" si="2"/>
        <v>1.6393443047491019E-7</v>
      </c>
      <c r="K9" s="5"/>
      <c r="L9" s="5"/>
    </row>
    <row r="10" spans="1:16" x14ac:dyDescent="0.2">
      <c r="A10" s="8" t="str">
        <v>IT0004164775</v>
      </c>
      <c r="B10" s="8" t="str">
        <f>_xll.qlBondDescription(A10)</f>
        <v>BTP 2017-02-01 4%</v>
      </c>
      <c r="C10" s="11">
        <f>_xll.qlBondMaturityDate(A10)</f>
        <v>42767</v>
      </c>
      <c r="D10" s="8" t="b">
        <f t="shared" si="0"/>
        <v>1</v>
      </c>
      <c r="E10" s="8" t="str">
        <f t="shared" si="1"/>
        <v>IT0004164775_Quote</v>
      </c>
      <c r="F10" s="10">
        <f>_xll.qlQuoteValue(E10,Trigger)</f>
        <v>107.25</v>
      </c>
      <c r="G10" s="7" t="str">
        <f>_xll.qlBondHelper(,E10,A10,,,Trigger)</f>
        <v>obj_00d97#0001</v>
      </c>
      <c r="H10" s="8" t="b">
        <f>_xll.qlInstrumentSetPricingEngine(A10,$H$1)</f>
        <v>1</v>
      </c>
      <c r="I10" s="10">
        <f>_xll.qlBondCleanPrice(A10,H10)</f>
        <v>107.25000478260868</v>
      </c>
      <c r="J10" s="10">
        <f t="shared" si="2"/>
        <v>4.782608684195111E-6</v>
      </c>
      <c r="K10" s="5"/>
      <c r="L10" s="5"/>
    </row>
    <row r="11" spans="1:16" x14ac:dyDescent="0.2">
      <c r="A11" s="8" t="str">
        <v>IT0004793474</v>
      </c>
      <c r="B11" s="8" t="str">
        <f>_xll.qlBondDescription(A11)</f>
        <v>BTP 2017-05-01 4.75%</v>
      </c>
      <c r="C11" s="11">
        <f>_xll.qlBondMaturityDate(A11)</f>
        <v>42856</v>
      </c>
      <c r="D11" s="8" t="b">
        <f t="shared" si="0"/>
        <v>1</v>
      </c>
      <c r="E11" s="8" t="str">
        <f t="shared" si="1"/>
        <v>IT0004793474_Quote</v>
      </c>
      <c r="F11" s="10">
        <f>_xll.qlQuoteValue(E11,Trigger)</f>
        <v>109.73</v>
      </c>
      <c r="G11" s="7" t="str">
        <f>_xll.qlBondHelper(,E11,A11,,,Trigger)</f>
        <v>obj_00d90#0001</v>
      </c>
      <c r="H11" s="8" t="b">
        <f>_xll.qlInstrumentSetPricingEngine(A11,$H$1)</f>
        <v>1</v>
      </c>
      <c r="I11" s="10">
        <f>_xll.qlBondCleanPrice(A11,H11)</f>
        <v>109.72999630434784</v>
      </c>
      <c r="J11" s="10">
        <f t="shared" si="2"/>
        <v>-3.6956521682895982E-6</v>
      </c>
      <c r="K11" s="5"/>
      <c r="L11" s="5"/>
    </row>
    <row r="12" spans="1:16" x14ac:dyDescent="0.2">
      <c r="A12" s="8" t="str">
        <v>IT0004820426</v>
      </c>
      <c r="B12" s="8" t="str">
        <f>_xll.qlBondDescription(A12)</f>
        <v>BTP 2017-06-01 4.75%</v>
      </c>
      <c r="C12" s="11">
        <f>_xll.qlBondMaturityDate(A12)</f>
        <v>42887</v>
      </c>
      <c r="D12" s="8" t="b">
        <f t="shared" si="0"/>
        <v>1</v>
      </c>
      <c r="E12" s="8" t="str">
        <f t="shared" si="1"/>
        <v>IT0004820426_Quote</v>
      </c>
      <c r="F12" s="10">
        <f>_xll.qlQuoteValue(E12,Trigger)</f>
        <v>109.995</v>
      </c>
      <c r="G12" s="7" t="str">
        <f>_xll.qlBondHelper(,E12,A12,,,Trigger)</f>
        <v>obj_00da2#0001</v>
      </c>
      <c r="H12" s="8" t="b">
        <f>_xll.qlInstrumentSetPricingEngine(A12,$H$1)</f>
        <v>1</v>
      </c>
      <c r="I12" s="10">
        <f>_xll.qlBondCleanPrice(A12,H12)</f>
        <v>109.99499617486337</v>
      </c>
      <c r="J12" s="10">
        <f t="shared" si="2"/>
        <v>-3.825136630553061E-6</v>
      </c>
      <c r="K12" s="5"/>
      <c r="L12" s="5"/>
    </row>
    <row r="13" spans="1:16" x14ac:dyDescent="0.2">
      <c r="A13" s="8" t="str">
        <v>IT0003242747</v>
      </c>
      <c r="B13" s="8" t="str">
        <f>_xll.qlBondDescription(A13)</f>
        <v>BTP 2017-08-01 5.25%</v>
      </c>
      <c r="C13" s="11">
        <f>_xll.qlBondMaturityDate(A13)</f>
        <v>42948</v>
      </c>
      <c r="D13" s="8" t="b">
        <f t="shared" si="0"/>
        <v>1</v>
      </c>
      <c r="E13" s="8" t="str">
        <f t="shared" si="1"/>
        <v>IT0003242747_Quote</v>
      </c>
      <c r="F13" s="10">
        <f>_xll.qlQuoteValue(E13,Trigger)</f>
        <v>111.95</v>
      </c>
      <c r="G13" s="7" t="str">
        <f>_xll.qlBondHelper(,E13,A13,,,Trigger)</f>
        <v>obj_00da4#0001</v>
      </c>
      <c r="H13" s="8" t="b">
        <f>_xll.qlInstrumentSetPricingEngine(A13,$H$1)</f>
        <v>1</v>
      </c>
      <c r="I13" s="10">
        <f>_xll.qlBondCleanPrice(A13,H13)</f>
        <v>111.9500006521739</v>
      </c>
      <c r="J13" s="10">
        <f t="shared" si="2"/>
        <v>6.5217389533245296E-7</v>
      </c>
      <c r="K13" s="5"/>
      <c r="L13" s="5"/>
    </row>
    <row r="14" spans="1:16" x14ac:dyDescent="0.2">
      <c r="A14" s="8" t="str">
        <v>IT0004867070</v>
      </c>
      <c r="B14" s="8" t="str">
        <f>_xll.qlBondDescription(A14)</f>
        <v>BTP 2017-11-01 3.5%</v>
      </c>
      <c r="C14" s="11">
        <f>_xll.qlBondMaturityDate(A14)</f>
        <v>43040</v>
      </c>
      <c r="D14" s="8" t="b">
        <f t="shared" si="0"/>
        <v>1</v>
      </c>
      <c r="E14" s="8" t="str">
        <f t="shared" si="1"/>
        <v>IT0004867070_Quote</v>
      </c>
      <c r="F14" s="10">
        <f>_xll.qlQuoteValue(E14,Trigger)</f>
        <v>107.69999999999999</v>
      </c>
      <c r="G14" s="7" t="str">
        <f>_xll.qlBondHelper(,E14,A14,,,Trigger)</f>
        <v>obj_00dae#0001</v>
      </c>
      <c r="H14" s="8" t="b">
        <f>_xll.qlInstrumentSetPricingEngine(A14,$H$1)</f>
        <v>1</v>
      </c>
      <c r="I14" s="10">
        <f>_xll.qlBondCleanPrice(A14,H14)</f>
        <v>107.70000043478261</v>
      </c>
      <c r="J14" s="10">
        <f t="shared" si="2"/>
        <v>4.3478262057305983E-7</v>
      </c>
      <c r="K14" s="5"/>
      <c r="L14" s="5"/>
    </row>
    <row r="15" spans="1:16" x14ac:dyDescent="0.2">
      <c r="A15" s="8" t="str">
        <v>IT0004273493</v>
      </c>
      <c r="B15" s="8" t="str">
        <f>_xll.qlBondDescription(A15)</f>
        <v>BTP 2018-02-01 4.5%</v>
      </c>
      <c r="C15" s="11">
        <f>_xll.qlBondMaturityDate(A15)</f>
        <v>43132</v>
      </c>
      <c r="D15" s="8" t="b">
        <f t="shared" si="0"/>
        <v>1</v>
      </c>
      <c r="E15" s="8" t="str">
        <f t="shared" si="1"/>
        <v>IT0004273493_Quote</v>
      </c>
      <c r="F15" s="10">
        <f>_xll.qlQuoteValue(E15,Trigger)</f>
        <v>111.31</v>
      </c>
      <c r="G15" s="7" t="str">
        <f>_xll.qlBondHelper(,E15,A15,,,Trigger)</f>
        <v>obj_00d99#0001</v>
      </c>
      <c r="H15" s="8" t="b">
        <f>_xll.qlInstrumentSetPricingEngine(A15,$H$1)</f>
        <v>1</v>
      </c>
      <c r="I15" s="10">
        <f>_xll.qlBondCleanPrice(A15,H15)</f>
        <v>111.3099991304348</v>
      </c>
      <c r="J15" s="10">
        <f t="shared" si="2"/>
        <v>-8.6956519851355552E-7</v>
      </c>
      <c r="K15" s="5"/>
      <c r="L15" s="5"/>
    </row>
    <row r="16" spans="1:16" x14ac:dyDescent="0.2">
      <c r="A16" s="8" t="str">
        <v>IT0004907843</v>
      </c>
      <c r="B16" s="8" t="str">
        <f>_xll.qlBondDescription(A16)</f>
        <v>BTP 2018-06-01 3.5%</v>
      </c>
      <c r="C16" s="11">
        <f>_xll.qlBondMaturityDate(A16)</f>
        <v>43252</v>
      </c>
      <c r="D16" s="8" t="b">
        <f t="shared" si="0"/>
        <v>1</v>
      </c>
      <c r="E16" s="8" t="str">
        <f t="shared" si="1"/>
        <v>IT0004907843_Quote</v>
      </c>
      <c r="F16" s="10">
        <f>_xll.qlQuoteValue(E16,Trigger)</f>
        <v>108.65</v>
      </c>
      <c r="G16" s="7" t="str">
        <f>_xll.qlBondHelper(,E16,A16,,,Trigger)</f>
        <v>obj_00da9#0001</v>
      </c>
      <c r="H16" s="8" t="b">
        <f>_xll.qlInstrumentSetPricingEngine(A16,$H$1)</f>
        <v>1</v>
      </c>
      <c r="I16" s="10">
        <f>_xll.qlBondCleanPrice(A16,H16)</f>
        <v>108.65000349726776</v>
      </c>
      <c r="J16" s="10">
        <f t="shared" si="2"/>
        <v>3.4972677553923859E-6</v>
      </c>
      <c r="K16" s="5"/>
      <c r="L16" s="5"/>
    </row>
    <row r="17" spans="1:13" x14ac:dyDescent="0.2">
      <c r="A17" s="8" t="str">
        <v>IT0004361041</v>
      </c>
      <c r="B17" s="8" t="str">
        <f>_xll.qlBondDescription(A17)</f>
        <v>BTP 2018-08-01 4.5%</v>
      </c>
      <c r="C17" s="11">
        <f>_xll.qlBondMaturityDate(A17)</f>
        <v>43313</v>
      </c>
      <c r="D17" s="8" t="b">
        <f t="shared" si="0"/>
        <v>1</v>
      </c>
      <c r="E17" s="8" t="str">
        <f t="shared" si="1"/>
        <v>IT0004361041_Quote</v>
      </c>
      <c r="F17" s="10">
        <f>_xll.qlQuoteValue(E17,Trigger)</f>
        <v>112.65</v>
      </c>
      <c r="G17" s="7" t="str">
        <f>_xll.qlBondHelper(,E17,A17,,,Trigger)</f>
        <v>obj_00db7#0001</v>
      </c>
      <c r="H17" s="8" t="b">
        <f>_xll.qlInstrumentSetPricingEngine(A17,$H$1)</f>
        <v>1</v>
      </c>
      <c r="I17" s="10">
        <f>_xll.qlBondCleanPrice(A17,H17)</f>
        <v>112.64999913043479</v>
      </c>
      <c r="J17" s="10">
        <f t="shared" si="2"/>
        <v>-8.6956521272441023E-7</v>
      </c>
      <c r="K17" s="5"/>
      <c r="L17" s="5"/>
    </row>
    <row r="18" spans="1:13" x14ac:dyDescent="0.2">
      <c r="A18" s="8" t="str">
        <v>IT0004957574</v>
      </c>
      <c r="B18" s="8" t="str">
        <f>_xll.qlBondDescription(A18)</f>
        <v>BTP 2018-12-01 3.5%</v>
      </c>
      <c r="C18" s="11">
        <f>_xll.qlBondMaturityDate(A18)</f>
        <v>43435</v>
      </c>
      <c r="D18" s="8" t="b">
        <f t="shared" si="0"/>
        <v>1</v>
      </c>
      <c r="E18" s="8" t="str">
        <f t="shared" si="1"/>
        <v>IT0004957574_Quote</v>
      </c>
      <c r="F18" s="10">
        <f>_xll.qlQuoteValue(E18,Trigger)</f>
        <v>109.6</v>
      </c>
      <c r="G18" s="7" t="str">
        <f>_xll.qlBondHelper(,E18,A18,,,Trigger)</f>
        <v>obj_00d89#0001</v>
      </c>
      <c r="H18" s="8" t="b">
        <f>_xll.qlInstrumentSetPricingEngine(A18,$H$1)</f>
        <v>1</v>
      </c>
      <c r="I18" s="10">
        <f>_xll.qlBondCleanPrice(A18,H18)</f>
        <v>109.60000349726775</v>
      </c>
      <c r="J18" s="10">
        <f t="shared" si="2"/>
        <v>3.4972677553923859E-6</v>
      </c>
      <c r="K18" s="5"/>
      <c r="L18" s="5"/>
      <c r="M18" s="6"/>
    </row>
    <row r="19" spans="1:13" x14ac:dyDescent="0.2">
      <c r="A19" s="8" t="str">
        <v>IT0003493258</v>
      </c>
      <c r="B19" s="8" t="str">
        <f>_xll.qlBondDescription(A19)</f>
        <v>BTP 2019-02-01 4.25%</v>
      </c>
      <c r="C19" s="11">
        <f>_xll.qlBondMaturityDate(A19)</f>
        <v>43497</v>
      </c>
      <c r="D19" s="8" t="b">
        <f t="shared" si="0"/>
        <v>1</v>
      </c>
      <c r="E19" s="8" t="str">
        <f t="shared" si="1"/>
        <v>IT0003493258_Quote</v>
      </c>
      <c r="F19" s="10">
        <f>_xll.qlQuoteValue(E19,Trigger)</f>
        <v>112.97499999999999</v>
      </c>
      <c r="G19" s="7" t="str">
        <f>_xll.qlBondHelper(,E19,A19,,,Trigger)</f>
        <v>obj_00dad#0001</v>
      </c>
      <c r="H19" s="8" t="b">
        <f>_xll.qlInstrumentSetPricingEngine(A19,$H$1)</f>
        <v>1</v>
      </c>
      <c r="I19" s="10">
        <f>_xll.qlBondCleanPrice(A19,H19)</f>
        <v>112.97500195652174</v>
      </c>
      <c r="J19" s="10">
        <f t="shared" si="2"/>
        <v>1.9565217428407777E-6</v>
      </c>
      <c r="K19" s="5"/>
      <c r="L19" s="5"/>
      <c r="M19" s="6"/>
    </row>
    <row r="20" spans="1:13" x14ac:dyDescent="0.2">
      <c r="A20" s="8" t="str">
        <v>IT0004423957</v>
      </c>
      <c r="B20" s="8" t="str">
        <f>_xll.qlBondDescription(A20)</f>
        <v>BTP 2019-03-01 4.5%</v>
      </c>
      <c r="C20" s="11">
        <f>_xll.qlBondMaturityDate(A20)</f>
        <v>43525</v>
      </c>
      <c r="D20" s="8" t="b">
        <f t="shared" si="0"/>
        <v>1</v>
      </c>
      <c r="E20" s="8" t="str">
        <f t="shared" si="1"/>
        <v>IT0004423957_Quote</v>
      </c>
      <c r="F20" s="10">
        <f>_xll.qlQuoteValue(E20,Trigger)</f>
        <v>114.28</v>
      </c>
      <c r="G20" s="7" t="str">
        <f>_xll.qlBondHelper(,E20,A20,,,Trigger)</f>
        <v>obj_00dba#0001</v>
      </c>
      <c r="H20" s="8" t="b">
        <f>_xll.qlInstrumentSetPricingEngine(A20,$H$1)</f>
        <v>1</v>
      </c>
      <c r="I20" s="10">
        <f>_xll.qlBondCleanPrice(A20,H20)</f>
        <v>114.27999696132596</v>
      </c>
      <c r="J20" s="10">
        <f t="shared" si="2"/>
        <v>-3.0386740377252863E-6</v>
      </c>
      <c r="K20" s="5"/>
      <c r="L20" s="5"/>
    </row>
    <row r="21" spans="1:13" x14ac:dyDescent="0.2">
      <c r="A21" s="8" t="str">
        <v>IT0004992308</v>
      </c>
      <c r="B21" s="8" t="str">
        <f>_xll.qlBondDescription(A21)</f>
        <v>BTP 2019-05-01 2.5%</v>
      </c>
      <c r="C21" s="11">
        <f>_xll.qlBondMaturityDate(A21)</f>
        <v>43586</v>
      </c>
      <c r="D21" s="8" t="b">
        <f t="shared" si="0"/>
        <v>1</v>
      </c>
      <c r="E21" s="8" t="str">
        <f t="shared" si="1"/>
        <v>IT0004992308_Quote</v>
      </c>
      <c r="F21" s="10">
        <f>_xll.qlQuoteValue(E21,Trigger)</f>
        <v>105.66</v>
      </c>
      <c r="G21" s="7" t="str">
        <f>_xll.qlBondHelper(,E21,A21,,,Trigger)</f>
        <v>obj_00d9e#0001</v>
      </c>
      <c r="H21" s="8" t="b">
        <f>_xll.qlInstrumentSetPricingEngine(A21,$H$1)</f>
        <v>1</v>
      </c>
      <c r="I21" s="10">
        <f>_xll.qlBondCleanPrice(A21,H21)</f>
        <v>105.66000173913044</v>
      </c>
      <c r="J21" s="10">
        <f t="shared" si="2"/>
        <v>1.7391304396596752E-6</v>
      </c>
      <c r="K21" s="5"/>
      <c r="L21" s="5"/>
    </row>
    <row r="22" spans="1:13" x14ac:dyDescent="0.2">
      <c r="A22" s="8" t="str">
        <v>IT0005030504</v>
      </c>
      <c r="B22" s="8" t="str">
        <f>_xll.qlBondDescription(A22)</f>
        <v>BTP 2019-08-01 1.5%</v>
      </c>
      <c r="C22" s="11">
        <f>_xll.qlBondMaturityDate(A22)</f>
        <v>43678</v>
      </c>
      <c r="D22" s="8" t="b">
        <f t="shared" si="0"/>
        <v>1</v>
      </c>
      <c r="E22" s="8" t="str">
        <f t="shared" si="1"/>
        <v>IT0005030504_Quote</v>
      </c>
      <c r="F22" s="10">
        <f>_xll.qlQuoteValue(E22,Trigger)</f>
        <v>101.03</v>
      </c>
      <c r="G22" s="7" t="str">
        <f>_xll.qlBondHelper(,E22,A22,,,Trigger)</f>
        <v>obj_00dab#0001</v>
      </c>
      <c r="H22" s="8" t="b">
        <f>_xll.qlInstrumentSetPricingEngine(A22,$H$1)</f>
        <v>1</v>
      </c>
      <c r="I22" s="10">
        <f>_xll.qlBondCleanPrice(A22,H22)</f>
        <v>101.03000304347826</v>
      </c>
      <c r="J22" s="10">
        <f t="shared" si="2"/>
        <v>3.0434782587462905E-6</v>
      </c>
      <c r="K22" s="5"/>
      <c r="L22" s="5"/>
    </row>
    <row r="23" spans="1:13" x14ac:dyDescent="0.2">
      <c r="A23" s="8" t="str">
        <v>IT0004489610</v>
      </c>
      <c r="B23" s="8" t="str">
        <f>_xll.qlBondDescription(A23)</f>
        <v>BTP 2019-09-01 4.25%</v>
      </c>
      <c r="C23" s="11">
        <f>_xll.qlBondMaturityDate(A23)</f>
        <v>43709</v>
      </c>
      <c r="D23" s="8" t="b">
        <f t="shared" si="0"/>
        <v>1</v>
      </c>
      <c r="E23" s="8" t="str">
        <f t="shared" si="1"/>
        <v>IT0004489610_Quote</v>
      </c>
      <c r="F23" s="10">
        <f>_xll.qlQuoteValue(E23,Trigger)</f>
        <v>114.08</v>
      </c>
      <c r="G23" s="7" t="str">
        <f>_xll.qlBondHelper(,E23,A23,,,Trigger)</f>
        <v>obj_00d9b#0001</v>
      </c>
      <c r="H23" s="8" t="b">
        <f>_xll.qlInstrumentSetPricingEngine(A23,$H$1)</f>
        <v>1</v>
      </c>
      <c r="I23" s="10">
        <f>_xll.qlBondCleanPrice(A23,H23)</f>
        <v>114.07999657458565</v>
      </c>
      <c r="J23" s="10">
        <f t="shared" si="2"/>
        <v>-3.4254143486123212E-6</v>
      </c>
      <c r="K23" s="5"/>
      <c r="L23" s="5"/>
    </row>
    <row r="24" spans="1:13" x14ac:dyDescent="0.2">
      <c r="A24" s="8" t="str">
        <v>IT0003644769</v>
      </c>
      <c r="B24" s="8" t="str">
        <f>_xll.qlBondDescription(A24)</f>
        <v>BTP 2020-02-01 4.5%</v>
      </c>
      <c r="C24" s="11">
        <f>_xll.qlBondMaturityDate(A24)</f>
        <v>43862</v>
      </c>
      <c r="D24" s="8" t="b">
        <f t="shared" si="0"/>
        <v>1</v>
      </c>
      <c r="E24" s="8" t="str">
        <f t="shared" si="1"/>
        <v>IT0003644769_Quote</v>
      </c>
      <c r="F24" s="10">
        <f>_xll.qlQuoteValue(E24,Trigger)</f>
        <v>115.82</v>
      </c>
      <c r="G24" s="7" t="str">
        <f>_xll.qlBondHelper(,E24,A24,,,Trigger)</f>
        <v>obj_00d8a#0001</v>
      </c>
      <c r="H24" s="8" t="b">
        <f>_xll.qlInstrumentSetPricingEngine(A24,$H$1)</f>
        <v>1</v>
      </c>
      <c r="I24" s="10">
        <f>_xll.qlBondCleanPrice(A24,H24)</f>
        <v>115.81999913043475</v>
      </c>
      <c r="J24" s="10">
        <f t="shared" si="2"/>
        <v>-8.6956524114611966E-7</v>
      </c>
      <c r="K24" s="5"/>
      <c r="L24" s="5"/>
    </row>
    <row r="25" spans="1:13" x14ac:dyDescent="0.2">
      <c r="A25" s="8" t="str">
        <v>IT0004536949</v>
      </c>
      <c r="B25" s="8" t="str">
        <f>_xll.qlBondDescription(A25)</f>
        <v>BTP 2020-03-01 4.25%</v>
      </c>
      <c r="C25" s="11">
        <f>_xll.qlBondMaturityDate(A25)</f>
        <v>43891</v>
      </c>
      <c r="D25" s="8" t="b">
        <f t="shared" si="0"/>
        <v>1</v>
      </c>
      <c r="E25" s="8" t="str">
        <f t="shared" si="1"/>
        <v>IT0004536949_Quote</v>
      </c>
      <c r="F25" s="10">
        <f>_xll.qlQuoteValue(E25,Trigger)</f>
        <v>114.7</v>
      </c>
      <c r="G25" s="7" t="str">
        <f>_xll.qlBondHelper(,E25,A25,,,Trigger)</f>
        <v>obj_00d94#0001</v>
      </c>
      <c r="H25" s="8" t="b">
        <f>_xll.qlInstrumentSetPricingEngine(A25,$H$1)</f>
        <v>1</v>
      </c>
      <c r="I25" s="10">
        <f>_xll.qlBondCleanPrice(A25,H25)</f>
        <v>114.69999657458564</v>
      </c>
      <c r="J25" s="10">
        <f t="shared" si="2"/>
        <v>-3.4254143628231759E-6</v>
      </c>
      <c r="K25" s="5"/>
      <c r="L25" s="5"/>
    </row>
    <row r="26" spans="1:13" x14ac:dyDescent="0.2">
      <c r="A26" s="8" t="str">
        <v>IT0004594930</v>
      </c>
      <c r="B26" s="8" t="str">
        <f>_xll.qlBondDescription(A26)</f>
        <v>BTP 2020-09-01 4%</v>
      </c>
      <c r="C26" s="11">
        <f>_xll.qlBondMaturityDate(A26)</f>
        <v>44075</v>
      </c>
      <c r="D26" s="8" t="b">
        <f t="shared" si="0"/>
        <v>1</v>
      </c>
      <c r="E26" s="8" t="str">
        <f t="shared" si="1"/>
        <v>IT0004594930_Quote</v>
      </c>
      <c r="F26" s="10">
        <f>_xll.qlQuoteValue(E26,Trigger)</f>
        <v>113.745</v>
      </c>
      <c r="G26" s="7" t="str">
        <f>_xll.qlBondHelper(,E26,A26,,,Trigger)</f>
        <v>obj_00da3#0001</v>
      </c>
      <c r="H26" s="8" t="b">
        <f>_xll.qlInstrumentSetPricingEngine(A26,$H$1)</f>
        <v>1</v>
      </c>
      <c r="I26" s="10">
        <f>_xll.qlBondCleanPrice(A26,H26)</f>
        <v>113.74499618784532</v>
      </c>
      <c r="J26" s="10">
        <f t="shared" si="2"/>
        <v>-3.8121546879210655E-6</v>
      </c>
      <c r="K26" s="5"/>
      <c r="L26" s="5"/>
    </row>
    <row r="27" spans="1:13" x14ac:dyDescent="0.2">
      <c r="A27" s="8" t="str">
        <v>IT0004634132</v>
      </c>
      <c r="B27" s="8" t="str">
        <f>_xll.qlBondDescription(A27)</f>
        <v>BTP 2021-03-01 3.75%</v>
      </c>
      <c r="C27" s="11">
        <f>_xll.qlBondMaturityDate(A27)</f>
        <v>44256</v>
      </c>
      <c r="D27" s="8" t="b">
        <f t="shared" si="0"/>
        <v>1</v>
      </c>
      <c r="E27" s="8" t="str">
        <f t="shared" si="1"/>
        <v>IT0004634132_Quote</v>
      </c>
      <c r="F27" s="10">
        <f>_xll.qlQuoteValue(E27,Trigger)</f>
        <v>112.38</v>
      </c>
      <c r="G27" s="7" t="str">
        <f>_xll.qlBondHelper(,E27,A27,,,Trigger)</f>
        <v>obj_00d8b#0001</v>
      </c>
      <c r="H27" s="8" t="b">
        <f>_xll.qlInstrumentSetPricingEngine(A27,$H$1)</f>
        <v>1</v>
      </c>
      <c r="I27" s="10">
        <f>_xll.qlBondCleanPrice(A27,H27)</f>
        <v>112.37999580110495</v>
      </c>
      <c r="J27" s="10">
        <f t="shared" si="2"/>
        <v>-4.1988950414406645E-6</v>
      </c>
      <c r="K27" s="5"/>
      <c r="L27" s="5"/>
    </row>
    <row r="28" spans="1:13" x14ac:dyDescent="0.2">
      <c r="A28" s="8" t="str">
        <v>IT0004966401</v>
      </c>
      <c r="B28" s="8" t="str">
        <f>_xll.qlBondDescription(A28)</f>
        <v>BTP 2021-05-01 3.75%</v>
      </c>
      <c r="C28" s="11">
        <f>_xll.qlBondMaturityDate(A28)</f>
        <v>44317</v>
      </c>
      <c r="D28" s="8" t="b">
        <f t="shared" si="0"/>
        <v>1</v>
      </c>
      <c r="E28" s="8" t="str">
        <f t="shared" si="1"/>
        <v>IT0004966401_Quote</v>
      </c>
      <c r="F28" s="10">
        <f>_xll.qlQuoteValue(E28,Trigger)</f>
        <v>112.06</v>
      </c>
      <c r="G28" s="7" t="str">
        <f>_xll.qlBondHelper(,E28,A28,,,Trigger)</f>
        <v>obj_00da1#0001</v>
      </c>
      <c r="H28" s="8" t="b">
        <f>_xll.qlInstrumentSetPricingEngine(A28,$H$1)</f>
        <v>1</v>
      </c>
      <c r="I28" s="10">
        <f>_xll.qlBondCleanPrice(A28,H28)</f>
        <v>112.05999760869565</v>
      </c>
      <c r="J28" s="10">
        <f t="shared" si="2"/>
        <v>-2.3913043492029828E-6</v>
      </c>
      <c r="K28" s="5"/>
      <c r="L28" s="5"/>
    </row>
    <row r="29" spans="1:13" x14ac:dyDescent="0.2">
      <c r="A29" s="8" t="str">
        <v>IT0004009673</v>
      </c>
      <c r="B29" s="8" t="str">
        <f>_xll.qlBondDescription(A29)</f>
        <v>BTP 2021-08-01 3.75%</v>
      </c>
      <c r="C29" s="11">
        <f>_xll.qlBondMaturityDate(A29)</f>
        <v>44409</v>
      </c>
      <c r="D29" s="8" t="b">
        <f t="shared" si="0"/>
        <v>1</v>
      </c>
      <c r="E29" s="8" t="str">
        <f t="shared" si="1"/>
        <v>IT0004009673_Quote</v>
      </c>
      <c r="F29" s="10">
        <f>_xll.qlQuoteValue(E29,Trigger)</f>
        <v>112.11</v>
      </c>
      <c r="G29" s="7" t="str">
        <f>_xll.qlBondHelper(,E29,A29,,,Trigger)</f>
        <v>obj_00d9a#0001</v>
      </c>
      <c r="H29" s="8" t="b">
        <f>_xll.qlInstrumentSetPricingEngine(A29,$H$1)</f>
        <v>1</v>
      </c>
      <c r="I29" s="10">
        <f>_xll.qlBondCleanPrice(A29,H29)</f>
        <v>112.10999760869568</v>
      </c>
      <c r="J29" s="10">
        <f t="shared" si="2"/>
        <v>-2.3913043207812734E-6</v>
      </c>
      <c r="K29" s="5"/>
      <c r="L29" s="5"/>
    </row>
    <row r="30" spans="1:13" x14ac:dyDescent="0.2">
      <c r="A30" s="2" t="str">
        <v>IT0004695075</v>
      </c>
      <c r="B30" s="8" t="str">
        <f>_xll.qlBondDescription(A30)</f>
        <v>BTP 2021-09-01 4.75%</v>
      </c>
      <c r="C30" s="11">
        <f>_xll.qlBondMaturityDate(A30)</f>
        <v>44440</v>
      </c>
      <c r="D30" s="8" t="b">
        <f t="shared" si="0"/>
        <v>1</v>
      </c>
      <c r="E30" s="8" t="str">
        <f t="shared" si="1"/>
        <v>IT0004695075_Quote</v>
      </c>
      <c r="F30" s="10">
        <f>_xll.qlQuoteValue(E30,Trigger)</f>
        <v>118.535</v>
      </c>
      <c r="G30" s="7" t="str">
        <f>_xll.qlBondHelper(,E30,A30,,,Trigger)</f>
        <v>obj_00d91#0001</v>
      </c>
      <c r="H30" s="8" t="b">
        <f>_xll.qlInstrumentSetPricingEngine(A30,$H$1)</f>
        <v>1</v>
      </c>
      <c r="I30" s="10">
        <f>_xll.qlBondCleanPrice(A30,H30)</f>
        <v>118.53499734806628</v>
      </c>
      <c r="J30" s="10">
        <f t="shared" si="2"/>
        <v>-2.6519337126273967E-6</v>
      </c>
    </row>
    <row r="31" spans="1:13" x14ac:dyDescent="0.2">
      <c r="A31" s="2" t="str">
        <v>IT0005028003</v>
      </c>
      <c r="B31" s="8" t="str">
        <f>_xll.qlBondDescription(A31)</f>
        <v>BTP 2021-12-15 2.15%</v>
      </c>
      <c r="C31" s="11">
        <f>_xll.qlBondMaturityDate(A31)</f>
        <v>44545</v>
      </c>
      <c r="D31" s="8" t="b">
        <f t="shared" si="0"/>
        <v>1</v>
      </c>
      <c r="E31" s="8" t="str">
        <f t="shared" si="1"/>
        <v>IT0005028003_Quote</v>
      </c>
      <c r="F31" s="10">
        <f>_xll.qlQuoteValue(E31,Trigger)</f>
        <v>101.465</v>
      </c>
      <c r="G31" s="7" t="str">
        <f>_xll.qlBondHelper(,E31,A31,,,Trigger)</f>
        <v>obj_00da0#0001</v>
      </c>
      <c r="H31" s="8" t="b">
        <f>_xll.qlInstrumentSetPricingEngine(A31,$H$1)</f>
        <v>1</v>
      </c>
      <c r="I31" s="10">
        <f>_xll.qlBondCleanPrice(A31,H31)</f>
        <v>101.46500256830601</v>
      </c>
      <c r="J31" s="10">
        <f t="shared" si="2"/>
        <v>2.5683060016490344E-6</v>
      </c>
    </row>
    <row r="32" spans="1:13" x14ac:dyDescent="0.2">
      <c r="A32" s="2" t="str">
        <v>IT0004759673</v>
      </c>
      <c r="B32" s="8" t="str">
        <f>_xll.qlBondDescription(A32)</f>
        <v>BTP 2022-03-01 5%</v>
      </c>
      <c r="C32" s="11">
        <f>_xll.qlBondMaturityDate(A32)</f>
        <v>44621</v>
      </c>
      <c r="D32" s="8" t="b">
        <f t="shared" si="0"/>
        <v>1</v>
      </c>
      <c r="E32" s="8" t="str">
        <f t="shared" si="1"/>
        <v>IT0004759673_Quote</v>
      </c>
      <c r="F32" s="10">
        <f>_xll.qlQuoteValue(E32,Trigger)</f>
        <v>120.37</v>
      </c>
      <c r="G32" s="7" t="str">
        <f>_xll.qlBondHelper(,E32,A32,,,Trigger)</f>
        <v>obj_00d9c#0001</v>
      </c>
      <c r="H32" s="8" t="b">
        <f>_xll.qlInstrumentSetPricingEngine(A32,$H$1)</f>
        <v>1</v>
      </c>
      <c r="I32" s="10">
        <f>_xll.qlBondCleanPrice(A32,H32)</f>
        <v>120.36999773480662</v>
      </c>
      <c r="J32" s="10">
        <f t="shared" si="2"/>
        <v>-2.2651933875295072E-6</v>
      </c>
    </row>
    <row r="33" spans="1:10" x14ac:dyDescent="0.2">
      <c r="A33" s="2" t="str">
        <v>IT0004801541</v>
      </c>
      <c r="B33" s="8" t="str">
        <f>_xll.qlBondDescription(A33)</f>
        <v>BTP 2022-09-01 5.5%</v>
      </c>
      <c r="C33" s="11">
        <f>_xll.qlBondMaturityDate(A33)</f>
        <v>44805</v>
      </c>
      <c r="D33" s="8" t="b">
        <f t="shared" si="0"/>
        <v>1</v>
      </c>
      <c r="E33" s="8" t="str">
        <f t="shared" si="1"/>
        <v>IT0004801541_Quote</v>
      </c>
      <c r="F33" s="10">
        <f>_xll.qlQuoteValue(E33,Trigger)</f>
        <v>124.13499999999999</v>
      </c>
      <c r="G33" s="7" t="str">
        <f>_xll.qlBondHelper(,E33,A33,,,Trigger)</f>
        <v>obj_00daa#0001</v>
      </c>
      <c r="H33" s="8" t="b">
        <f>_xll.qlInstrumentSetPricingEngine(A33,$H$1)</f>
        <v>1</v>
      </c>
      <c r="I33" s="10">
        <f>_xll.qlBondCleanPrice(A33,H33)</f>
        <v>124.13499850828731</v>
      </c>
      <c r="J33" s="10">
        <f t="shared" si="2"/>
        <v>-1.4917126804903091E-6</v>
      </c>
    </row>
    <row r="34" spans="1:10" x14ac:dyDescent="0.2">
      <c r="A34" s="2" t="str">
        <v>IT0004848831</v>
      </c>
      <c r="B34" s="8" t="str">
        <f>_xll.qlBondDescription(A34)</f>
        <v>BTP 2022-11-01 5.5%</v>
      </c>
      <c r="C34" s="11">
        <f>_xll.qlBondMaturityDate(A34)</f>
        <v>44866</v>
      </c>
      <c r="D34" s="8" t="b">
        <f t="shared" si="0"/>
        <v>1</v>
      </c>
      <c r="E34" s="8" t="str">
        <f t="shared" si="1"/>
        <v>IT0004848831_Quote</v>
      </c>
      <c r="F34" s="10">
        <f>_xll.qlQuoteValue(E34,Trigger)</f>
        <v>124.11500000000001</v>
      </c>
      <c r="G34" s="7" t="str">
        <f>_xll.qlBondHelper(,E34,A34,,,Trigger)</f>
        <v>obj_00d93#0001</v>
      </c>
      <c r="H34" s="8" t="b">
        <f>_xll.qlInstrumentSetPricingEngine(A34,$H$1)</f>
        <v>1</v>
      </c>
      <c r="I34" s="10">
        <f>_xll.qlBondCleanPrice(A34,H34)</f>
        <v>124.11499782608696</v>
      </c>
      <c r="J34" s="10">
        <f t="shared" si="2"/>
        <v>-2.1739130460218803E-6</v>
      </c>
    </row>
    <row r="35" spans="1:10" x14ac:dyDescent="0.2">
      <c r="A35" s="2" t="str">
        <v>IT0004898034</v>
      </c>
      <c r="B35" s="8" t="str">
        <f>_xll.qlBondDescription(A35)</f>
        <v>BTP 2023-05-01 4.5%</v>
      </c>
      <c r="C35" s="11">
        <f>_xll.qlBondMaturityDate(A35)</f>
        <v>45047</v>
      </c>
      <c r="D35" s="8" t="b">
        <f t="shared" si="0"/>
        <v>1</v>
      </c>
      <c r="E35" s="8" t="str">
        <f t="shared" si="1"/>
        <v>IT0004898034_Quote</v>
      </c>
      <c r="F35" s="10">
        <f>_xll.qlQuoteValue(E35,Trigger)</f>
        <v>117.045</v>
      </c>
      <c r="G35" s="7" t="str">
        <f>_xll.qlBondHelper(,E35,A35,,,Trigger)</f>
        <v>obj_00db6#0001</v>
      </c>
      <c r="H35" s="8" t="b">
        <f>_xll.qlInstrumentSetPricingEngine(A35,$H$1)</f>
        <v>1</v>
      </c>
      <c r="I35" s="10">
        <f>_xll.qlBondCleanPrice(A35,H35)</f>
        <v>117.0449991304348</v>
      </c>
      <c r="J35" s="10">
        <f t="shared" si="2"/>
        <v>-8.6956519851355552E-7</v>
      </c>
    </row>
    <row r="36" spans="1:10" x14ac:dyDescent="0.2">
      <c r="A36" s="2" t="str">
        <v>IT0004356843</v>
      </c>
      <c r="B36" s="8" t="str">
        <f>_xll.qlBondDescription(A36)</f>
        <v>BTP 2023-08-01 4.75%</v>
      </c>
      <c r="C36" s="11">
        <f>_xll.qlBondMaturityDate(A36)</f>
        <v>45139</v>
      </c>
      <c r="D36" s="8" t="b">
        <f t="shared" si="0"/>
        <v>1</v>
      </c>
      <c r="E36" s="8" t="str">
        <f t="shared" si="1"/>
        <v>IT0004356843_Quote</v>
      </c>
      <c r="F36" s="10">
        <f>_xll.qlQuoteValue(E36,Trigger)</f>
        <v>119.28</v>
      </c>
      <c r="G36" s="7" t="str">
        <f>_xll.qlBondHelper(,E36,A36,,,Trigger)</f>
        <v>obj_00daf#0001</v>
      </c>
      <c r="H36" s="8" t="b">
        <f>_xll.qlInstrumentSetPricingEngine(A36,$H$1)</f>
        <v>1</v>
      </c>
      <c r="I36" s="10">
        <f>_xll.qlBondCleanPrice(A36,H36)</f>
        <v>119.27999630434782</v>
      </c>
      <c r="J36" s="10">
        <f t="shared" si="2"/>
        <v>-3.6956521825004529E-6</v>
      </c>
    </row>
    <row r="37" spans="1:10" x14ac:dyDescent="0.2">
      <c r="A37" s="2" t="str">
        <v>IT0000366655</v>
      </c>
      <c r="B37" s="8" t="str">
        <f>_xll.qlBondDescription(A37)</f>
        <v>BTP 2023-11-01 9%</v>
      </c>
      <c r="C37" s="11">
        <f>_xll.qlBondMaturityDate(A37)</f>
        <v>45231</v>
      </c>
      <c r="D37" s="8" t="b">
        <f t="shared" si="0"/>
        <v>1</v>
      </c>
      <c r="E37" s="8" t="str">
        <f t="shared" si="1"/>
        <v>IT0000366655_Quote</v>
      </c>
      <c r="F37" s="10">
        <f>_xll.qlQuoteValue(E37,Trigger)</f>
        <v>154.63999999999999</v>
      </c>
      <c r="G37" s="7" t="str">
        <f>_xll.qlBondHelper(,E37,A37,,,Trigger)</f>
        <v>obj_00db5#0001</v>
      </c>
      <c r="H37" s="8" t="b">
        <f>_xll.qlInstrumentSetPricingEngine(A37,$H$1)</f>
        <v>1</v>
      </c>
      <c r="I37" s="10">
        <f>_xll.qlBondCleanPrice(A37,H37)</f>
        <v>154.63999826086956</v>
      </c>
      <c r="J37" s="10">
        <f t="shared" si="2"/>
        <v>-1.7391304254488205E-6</v>
      </c>
    </row>
    <row r="38" spans="1:10" x14ac:dyDescent="0.2">
      <c r="A38" s="2" t="str">
        <v>IT0004953417</v>
      </c>
      <c r="B38" s="8" t="str">
        <f>_xll.qlBondDescription(A38)</f>
        <v>BTP 2024-03-01 4.5%</v>
      </c>
      <c r="C38" s="11">
        <f>_xll.qlBondMaturityDate(A38)</f>
        <v>45352</v>
      </c>
      <c r="D38" s="8" t="b">
        <f t="shared" si="0"/>
        <v>1</v>
      </c>
      <c r="E38" s="8" t="str">
        <f t="shared" si="1"/>
        <v>IT0004953417_Quote</v>
      </c>
      <c r="F38" s="10">
        <f>_xll.qlQuoteValue(E38,Trigger)</f>
        <v>117.43</v>
      </c>
      <c r="G38" s="7" t="str">
        <f>_xll.qlBondHelper(,E38,A38,,,Trigger)</f>
        <v>obj_00d92#0001</v>
      </c>
      <c r="H38" s="8" t="b">
        <f>_xll.qlInstrumentSetPricingEngine(A38,$H$1)</f>
        <v>1</v>
      </c>
      <c r="I38" s="10">
        <f>_xll.qlBondCleanPrice(A38,H38)</f>
        <v>117.42999696132598</v>
      </c>
      <c r="J38" s="10">
        <f t="shared" si="2"/>
        <v>-3.0386740235144316E-6</v>
      </c>
    </row>
    <row r="39" spans="1:10" x14ac:dyDescent="0.2">
      <c r="A39" s="2" t="str">
        <v>IT0005001547</v>
      </c>
      <c r="B39" s="8" t="str">
        <f>_xll.qlBondDescription(A39)</f>
        <v>BTP 2024-09-01 3.75%</v>
      </c>
      <c r="C39" s="11">
        <f>_xll.qlBondMaturityDate(A39)</f>
        <v>45536</v>
      </c>
      <c r="D39" s="8" t="b">
        <f t="shared" si="0"/>
        <v>1</v>
      </c>
      <c r="E39" s="8" t="str">
        <f t="shared" si="1"/>
        <v>IT0005001547_Quote</v>
      </c>
      <c r="F39" s="10">
        <f>_xll.qlQuoteValue(E39,Trigger)</f>
        <v>110.77500000000001</v>
      </c>
      <c r="G39" s="7" t="str">
        <f>_xll.qlBondHelper(,E39,A39,,,Trigger)</f>
        <v>obj_00d86#0001</v>
      </c>
      <c r="H39" s="8" t="b">
        <f>_xll.qlInstrumentSetPricingEngine(A39,$H$1)</f>
        <v>1</v>
      </c>
      <c r="I39" s="10">
        <f>_xll.qlBondCleanPrice(A39,H39)</f>
        <v>110.77499580110496</v>
      </c>
      <c r="J39" s="10">
        <f t="shared" si="2"/>
        <v>-4.1988950414406645E-6</v>
      </c>
    </row>
    <row r="40" spans="1:10" x14ac:dyDescent="0.2">
      <c r="A40" s="2" t="str">
        <v>IT0005045270</v>
      </c>
      <c r="B40" s="8" t="str">
        <f>_xll.qlBondDescription(A40)</f>
        <v>BTP 2024-12-01 2.5%</v>
      </c>
      <c r="C40" s="11">
        <f>_xll.qlBondMaturityDate(A40)</f>
        <v>45627</v>
      </c>
      <c r="D40" s="8" t="b">
        <f t="shared" si="0"/>
        <v>1</v>
      </c>
      <c r="E40" s="8" t="str">
        <f t="shared" si="1"/>
        <v>IT0005045270_Quote</v>
      </c>
      <c r="F40" s="10">
        <f>_xll.qlQuoteValue(E40,Trigger)</f>
        <v>100.315</v>
      </c>
      <c r="G40" s="7" t="str">
        <f>_xll.qlBondHelper(,E40,A40,,,Trigger)</f>
        <v>obj_00d95#0001</v>
      </c>
      <c r="H40" s="8" t="b">
        <f>_xll.qlInstrumentSetPricingEngine(A40,$H$1)</f>
        <v>1</v>
      </c>
      <c r="I40" s="10">
        <f>_xll.qlBondCleanPrice(A40,H40)</f>
        <v>100.31500005464478</v>
      </c>
      <c r="J40" s="10">
        <f t="shared" si="2"/>
        <v>5.4644786473545537E-8</v>
      </c>
    </row>
    <row r="41" spans="1:10" x14ac:dyDescent="0.2">
      <c r="A41" s="2" t="str">
        <v>IT0004513641</v>
      </c>
      <c r="B41" s="8" t="str">
        <f>_xll.qlBondDescription(A41)</f>
        <v>BTP 2025-03-01 5%</v>
      </c>
      <c r="C41" s="11">
        <f>_xll.qlBondMaturityDate(A41)</f>
        <v>45717</v>
      </c>
      <c r="D41" s="8" t="b">
        <f t="shared" si="0"/>
        <v>1</v>
      </c>
      <c r="E41" s="8" t="str">
        <f t="shared" si="1"/>
        <v>IT0004513641_Quote</v>
      </c>
      <c r="F41" s="10">
        <f>_xll.qlQuoteValue(E41,Trigger)</f>
        <v>121.55</v>
      </c>
      <c r="G41" s="7" t="str">
        <f>_xll.qlBondHelper(,E41,A41,,,Trigger)</f>
        <v>obj_00d98#0001</v>
      </c>
      <c r="H41" s="8" t="b">
        <f>_xll.qlInstrumentSetPricingEngine(A41,$H$1)</f>
        <v>1</v>
      </c>
      <c r="I41" s="10">
        <f>_xll.qlBondCleanPrice(A41,H41)</f>
        <v>121.54999773480661</v>
      </c>
      <c r="J41" s="10">
        <f t="shared" si="2"/>
        <v>-2.2651933875295072E-6</v>
      </c>
    </row>
    <row r="42" spans="1:10" x14ac:dyDescent="0.2">
      <c r="A42" s="2" t="str">
        <v>IT0004644735</v>
      </c>
      <c r="B42" s="8" t="str">
        <f>_xll.qlBondDescription(A42)</f>
        <v>BTP 2026-03-01 4.5%</v>
      </c>
      <c r="C42" s="11">
        <f>_xll.qlBondMaturityDate(A42)</f>
        <v>46082</v>
      </c>
      <c r="D42" s="8" t="b">
        <f t="shared" si="0"/>
        <v>1</v>
      </c>
      <c r="E42" s="8" t="str">
        <f t="shared" si="1"/>
        <v>IT0004644735_Quote</v>
      </c>
      <c r="F42" s="10">
        <f>_xll.qlQuoteValue(E42,Trigger)</f>
        <v>116.72999999999999</v>
      </c>
      <c r="G42" s="7" t="str">
        <f>_xll.qlBondHelper(,E42,A42,,,Trigger)</f>
        <v>obj_00da8#0001</v>
      </c>
      <c r="H42" s="8" t="b">
        <f>_xll.qlInstrumentSetPricingEngine(A42,$H$1)</f>
        <v>1</v>
      </c>
      <c r="I42" s="10">
        <f>_xll.qlBondCleanPrice(A42,H42)</f>
        <v>116.72999696132598</v>
      </c>
      <c r="J42" s="10">
        <f t="shared" si="2"/>
        <v>-3.0386740093035769E-6</v>
      </c>
    </row>
    <row r="43" spans="1:10" x14ac:dyDescent="0.2">
      <c r="A43" s="2" t="str">
        <v>IT0001086567</v>
      </c>
      <c r="B43" s="8" t="str">
        <f>_xll.qlBondDescription(A43)</f>
        <v>BTP 2026-11-01 7.25%</v>
      </c>
      <c r="C43" s="11">
        <f>_xll.qlBondMaturityDate(A43)</f>
        <v>46327</v>
      </c>
      <c r="D43" s="8" t="b">
        <f t="shared" si="0"/>
        <v>1</v>
      </c>
      <c r="E43" s="8" t="str">
        <f t="shared" si="1"/>
        <v>IT0001086567_Quote</v>
      </c>
      <c r="F43" s="10">
        <f>_xll.qlQuoteValue(E43,Trigger)</f>
        <v>145.16</v>
      </c>
      <c r="G43" s="7" t="str">
        <f>_xll.qlBondHelper(,E43,A43,,,Trigger)</f>
        <v>obj_00db3#0001</v>
      </c>
      <c r="H43" s="8" t="b">
        <f>_xll.qlInstrumentSetPricingEngine(A43,$H$1)</f>
        <v>1</v>
      </c>
      <c r="I43" s="10">
        <f>_xll.qlBondCleanPrice(A43,H43)</f>
        <v>145.15999804347828</v>
      </c>
      <c r="J43" s="10">
        <f t="shared" si="2"/>
        <v>-1.9565217144190683E-6</v>
      </c>
    </row>
    <row r="44" spans="1:10" x14ac:dyDescent="0.2">
      <c r="A44" s="2" t="str">
        <v>IT0001174611</v>
      </c>
      <c r="B44" s="8" t="str">
        <f>_xll.qlBondDescription(A44)</f>
        <v>BTP 2027-11-01 6.5%</v>
      </c>
      <c r="C44" s="11">
        <f>_xll.qlBondMaturityDate(A44)</f>
        <v>46692</v>
      </c>
      <c r="D44" s="8" t="b">
        <f t="shared" si="0"/>
        <v>1</v>
      </c>
      <c r="E44" s="8" t="str">
        <f t="shared" si="1"/>
        <v>IT0001174611_Quote</v>
      </c>
      <c r="F44" s="10">
        <f>_xll.qlQuoteValue(E44,Trigger)</f>
        <v>137.98000000000002</v>
      </c>
      <c r="G44" s="7" t="str">
        <f>_xll.qlBondHelper(,E44,A44,,,Trigger)</f>
        <v>obj_00d8e#0001</v>
      </c>
      <c r="H44" s="8" t="b">
        <f>_xll.qlInstrumentSetPricingEngine(A44,$H$1)</f>
        <v>1</v>
      </c>
      <c r="I44" s="10">
        <f>_xll.qlBondCleanPrice(A44,H44)</f>
        <v>137.9799965217392</v>
      </c>
      <c r="J44" s="10">
        <f t="shared" si="2"/>
        <v>-3.4782608224759315E-6</v>
      </c>
    </row>
    <row r="45" spans="1:10" x14ac:dyDescent="0.2">
      <c r="A45" s="2" t="str">
        <v>IT0004889033</v>
      </c>
      <c r="B45" s="8" t="str">
        <f>_xll.qlBondDescription(A45)</f>
        <v>BTP 2028-09-01 4.75%</v>
      </c>
      <c r="C45" s="11">
        <f>_xll.qlBondMaturityDate(A45)</f>
        <v>46997</v>
      </c>
      <c r="D45" s="8" t="b">
        <f t="shared" si="0"/>
        <v>1</v>
      </c>
      <c r="E45" s="8" t="str">
        <f t="shared" si="1"/>
        <v>IT0004889033_Quote</v>
      </c>
      <c r="F45" s="10">
        <f>_xll.qlQuoteValue(E45,Trigger)</f>
        <v>118.68</v>
      </c>
      <c r="G45" s="7" t="str">
        <f>_xll.qlBondHelper(,E45,A45,,,Trigger)</f>
        <v>obj_00dac#0001</v>
      </c>
      <c r="H45" s="8" t="b">
        <f>_xll.qlInstrumentSetPricingEngine(A45,$H$1)</f>
        <v>1</v>
      </c>
      <c r="I45" s="10">
        <f>_xll.qlBondCleanPrice(A45,H45)</f>
        <v>118.67999734806632</v>
      </c>
      <c r="J45" s="10">
        <f t="shared" si="2"/>
        <v>-2.6519336842056873E-6</v>
      </c>
    </row>
    <row r="46" spans="1:10" x14ac:dyDescent="0.2">
      <c r="A46" s="2" t="str">
        <v>IT0001278511</v>
      </c>
      <c r="B46" s="8" t="str">
        <f>_xll.qlBondDescription(A46)</f>
        <v>BTP 2029-11-01 5.25%</v>
      </c>
      <c r="C46" s="11">
        <f>_xll.qlBondMaturityDate(A46)</f>
        <v>47423</v>
      </c>
      <c r="D46" s="8" t="b">
        <f t="shared" si="0"/>
        <v>1</v>
      </c>
      <c r="E46" s="8" t="str">
        <f t="shared" si="1"/>
        <v>IT0001278511_Quote</v>
      </c>
      <c r="F46" s="10">
        <f>_xll.qlQuoteValue(E46,Trigger)</f>
        <v>125.065</v>
      </c>
      <c r="G46" s="7" t="str">
        <f>_xll.qlBondHelper(,E46,A46,,,Trigger)</f>
        <v>obj_00db9#0001</v>
      </c>
      <c r="H46" s="8" t="b">
        <f>_xll.qlInstrumentSetPricingEngine(A46,$H$1)</f>
        <v>1</v>
      </c>
      <c r="I46" s="10">
        <f>_xll.qlBondCleanPrice(A46,H46)</f>
        <v>125.06500065217398</v>
      </c>
      <c r="J46" s="10">
        <f t="shared" si="2"/>
        <v>6.5217398059758125E-7</v>
      </c>
    </row>
    <row r="47" spans="1:10" x14ac:dyDescent="0.2">
      <c r="A47" s="2" t="str">
        <v>IT0005024234</v>
      </c>
      <c r="B47" s="8" t="str">
        <f>_xll.qlBondDescription(A47)</f>
        <v>BTP 2030-03-01 3.5%</v>
      </c>
      <c r="C47" s="11">
        <f>_xll.qlBondMaturityDate(A47)</f>
        <v>47543</v>
      </c>
      <c r="D47" s="8" t="b">
        <f t="shared" si="0"/>
        <v>1</v>
      </c>
      <c r="E47" s="8" t="str">
        <f t="shared" si="1"/>
        <v>IT0005024234_Quote</v>
      </c>
      <c r="F47" s="10">
        <f>_xll.qlQuoteValue(E47,Trigger)</f>
        <v>104.44</v>
      </c>
      <c r="G47" s="7" t="str">
        <f>_xll.qlBondHelper(,E47,A47,,,Trigger)</f>
        <v>obj_00d88#0001</v>
      </c>
      <c r="H47" s="8" t="b">
        <f>_xll.qlInstrumentSetPricingEngine(A47,$H$1)</f>
        <v>1</v>
      </c>
      <c r="I47" s="10">
        <f>_xll.qlBondCleanPrice(A47,H47)</f>
        <v>104.43999541436466</v>
      </c>
      <c r="J47" s="10">
        <f t="shared" si="2"/>
        <v>-4.5856353381168447E-6</v>
      </c>
    </row>
    <row r="48" spans="1:10" x14ac:dyDescent="0.2">
      <c r="A48" s="2" t="str">
        <v>IT0001444378</v>
      </c>
      <c r="B48" s="8" t="str">
        <f>_xll.qlBondDescription(A48)</f>
        <v>BTP 2031-05-01 6%</v>
      </c>
      <c r="C48" s="11">
        <f>_xll.qlBondMaturityDate(A48)</f>
        <v>47969</v>
      </c>
      <c r="D48" s="8" t="b">
        <f t="shared" si="0"/>
        <v>1</v>
      </c>
      <c r="E48" s="8" t="str">
        <f t="shared" si="1"/>
        <v>IT0001444378_Quote</v>
      </c>
      <c r="F48" s="10">
        <f>_xll.qlQuoteValue(E48,Trigger)</f>
        <v>135.64499999999998</v>
      </c>
      <c r="G48" s="7" t="str">
        <f>_xll.qlBondHelper(,E48,A48,,,Trigger)</f>
        <v>obj_00d96#0001</v>
      </c>
      <c r="H48" s="8" t="b">
        <f>_xll.qlInstrumentSetPricingEngine(A48,$H$1)</f>
        <v>1</v>
      </c>
      <c r="I48" s="10">
        <f>_xll.qlBondCleanPrice(A48,H48)</f>
        <v>135.64500217391429</v>
      </c>
      <c r="J48" s="10">
        <f t="shared" si="2"/>
        <v>2.1739143107879499E-6</v>
      </c>
    </row>
    <row r="49" spans="1:10" x14ac:dyDescent="0.2">
      <c r="A49" s="2" t="str">
        <v>IT0003256820</v>
      </c>
      <c r="B49" s="8" t="str">
        <f>_xll.qlBondDescription(A49)</f>
        <v>BTP 2033-02-01 5.75%</v>
      </c>
      <c r="C49" s="11">
        <f>_xll.qlBondMaturityDate(A49)</f>
        <v>48611</v>
      </c>
      <c r="D49" s="8" t="b">
        <f t="shared" si="0"/>
        <v>1</v>
      </c>
      <c r="E49" s="8" t="str">
        <f t="shared" si="1"/>
        <v>IT0003256820_Quote</v>
      </c>
      <c r="F49" s="10">
        <f>_xll.qlQuoteValue(E49,Trigger)</f>
        <v>132.995</v>
      </c>
      <c r="G49" s="7" t="str">
        <f>_xll.qlBondHelper(,E49,A49,,,Trigger)</f>
        <v>obj_00d8c#0001</v>
      </c>
      <c r="H49" s="8" t="b">
        <f>_xll.qlInstrumentSetPricingEngine(A49,$H$1)</f>
        <v>1</v>
      </c>
      <c r="I49" s="10">
        <f>_xll.qlBondCleanPrice(A49,H49)</f>
        <v>132.99499500000832</v>
      </c>
      <c r="J49" s="10">
        <f t="shared" si="2"/>
        <v>-4.9999916882370599E-6</v>
      </c>
    </row>
    <row r="50" spans="1:10" x14ac:dyDescent="0.2">
      <c r="A50" s="2" t="str">
        <v>IT0003535157</v>
      </c>
      <c r="B50" s="8" t="str">
        <f>_xll.qlBondDescription(A50)</f>
        <v>BTP 2034-08-01 5%</v>
      </c>
      <c r="C50" s="11">
        <f>_xll.qlBondMaturityDate(A50)</f>
        <v>49157</v>
      </c>
      <c r="D50" s="8" t="b">
        <f t="shared" si="0"/>
        <v>1</v>
      </c>
      <c r="E50" s="8" t="str">
        <f t="shared" ref="E50:E70" si="3">A50&amp;$E$1</f>
        <v>IT0003535157_Quote</v>
      </c>
      <c r="F50" s="10">
        <f>_xll.qlQuoteValue(E50,Trigger)</f>
        <v>122.27500000000001</v>
      </c>
      <c r="G50" s="7" t="str">
        <f>_xll.qlBondHelper(,E50,A50,,,Trigger)</f>
        <v>obj_00da5#0001</v>
      </c>
      <c r="H50" s="8" t="b">
        <f>_xll.qlInstrumentSetPricingEngine(A50,$H$1)</f>
        <v>1</v>
      </c>
      <c r="I50" s="10">
        <f>_xll.qlBondCleanPrice(A50,H50)</f>
        <v>122.27500347826128</v>
      </c>
      <c r="J50" s="10">
        <f t="shared" si="2"/>
        <v>3.4782612772232824E-6</v>
      </c>
    </row>
    <row r="51" spans="1:10" x14ac:dyDescent="0.2">
      <c r="A51" s="2" t="str">
        <v>IT0003934657</v>
      </c>
      <c r="B51" s="8" t="str">
        <f>_xll.qlBondDescription(A51)</f>
        <v>BTP 2037-02-01 4%</v>
      </c>
      <c r="C51" s="11">
        <f>_xll.qlBondMaturityDate(A51)</f>
        <v>50072</v>
      </c>
      <c r="D51" s="8" t="b">
        <f t="shared" si="0"/>
        <v>1</v>
      </c>
      <c r="E51" s="8" t="str">
        <f t="shared" si="3"/>
        <v>IT0003934657_Quote</v>
      </c>
      <c r="F51" s="10">
        <f>_xll.qlQuoteValue(E51,Trigger)</f>
        <v>107.16499999999999</v>
      </c>
      <c r="G51" s="7" t="str">
        <f>_xll.qlBondHelper(,E51,A51,,,Trigger)</f>
        <v>obj_00da6#0001</v>
      </c>
      <c r="H51" s="8" t="b">
        <f>_xll.qlInstrumentSetPricingEngine(A51,$H$1)</f>
        <v>1</v>
      </c>
      <c r="I51" s="10">
        <f>_xll.qlBondCleanPrice(A51,H51)</f>
        <v>107.16500478260944</v>
      </c>
      <c r="J51" s="10">
        <f t="shared" si="2"/>
        <v>4.7826094515812656E-6</v>
      </c>
    </row>
    <row r="52" spans="1:10" x14ac:dyDescent="0.2">
      <c r="A52" s="2" t="str">
        <v>IT0004286966</v>
      </c>
      <c r="B52" s="8" t="str">
        <f>_xll.qlBondDescription(A52)</f>
        <v>BTP 2039-08-01 5%</v>
      </c>
      <c r="C52" s="11">
        <f>_xll.qlBondMaturityDate(A52)</f>
        <v>50983</v>
      </c>
      <c r="D52" s="8" t="b">
        <f t="shared" si="0"/>
        <v>1</v>
      </c>
      <c r="E52" s="8" t="str">
        <f t="shared" si="3"/>
        <v>IT0004286966_Quote</v>
      </c>
      <c r="F52" s="10">
        <f>_xll.qlQuoteValue(E52,Trigger)</f>
        <v>121.14</v>
      </c>
      <c r="G52" s="7" t="str">
        <f>_xll.qlBondHelper(,E52,A52,,,Trigger)</f>
        <v>obj_00d87#0001</v>
      </c>
      <c r="H52" s="8" t="b">
        <f>_xll.qlInstrumentSetPricingEngine(A52,$H$1)</f>
        <v>1</v>
      </c>
      <c r="I52" s="10">
        <f>_xll.qlBondCleanPrice(A52,H52)</f>
        <v>121.14000347826087</v>
      </c>
      <c r="J52" s="10">
        <f t="shared" si="2"/>
        <v>3.4782608651084956E-6</v>
      </c>
    </row>
    <row r="53" spans="1:10" x14ac:dyDescent="0.2">
      <c r="A53" s="2" t="str">
        <v>IT0004532559</v>
      </c>
      <c r="B53" s="8" t="str">
        <f>_xll.qlBondDescription(A53)</f>
        <v>BTP 2040-09-01 5%</v>
      </c>
      <c r="C53" s="11">
        <f>_xll.qlBondMaturityDate(A53)</f>
        <v>51380</v>
      </c>
      <c r="D53" s="8" t="b">
        <f t="shared" si="0"/>
        <v>1</v>
      </c>
      <c r="E53" s="8" t="str">
        <f t="shared" si="3"/>
        <v>IT0004532559_Quote</v>
      </c>
      <c r="F53" s="10">
        <f>_xll.qlQuoteValue(E53,Trigger)</f>
        <v>120.185</v>
      </c>
      <c r="G53" s="7" t="str">
        <f>_xll.qlBondHelper(,E53,A53,,,Trigger)</f>
        <v>obj_00db0#0001</v>
      </c>
      <c r="H53" s="8" t="b">
        <f>_xll.qlInstrumentSetPricingEngine(A53,$H$1)</f>
        <v>1</v>
      </c>
      <c r="I53" s="10">
        <f>_xll.qlBondCleanPrice(A53,H53)</f>
        <v>120.18499773480677</v>
      </c>
      <c r="J53" s="10">
        <f t="shared" si="2"/>
        <v>-2.2651932312101053E-6</v>
      </c>
    </row>
    <row r="54" spans="1:10" x14ac:dyDescent="0.2">
      <c r="A54" s="2" t="str">
        <v>IT0004923998</v>
      </c>
      <c r="B54" s="8" t="str">
        <f>_xll.qlBondDescription(A54)</f>
        <v>BTP 2044-09-01 4.75%</v>
      </c>
      <c r="C54" s="11">
        <f>_xll.qlBondMaturityDate(A54)</f>
        <v>52841</v>
      </c>
      <c r="D54" s="8" t="b">
        <f t="shared" si="0"/>
        <v>1</v>
      </c>
      <c r="E54" s="8" t="str">
        <f t="shared" si="3"/>
        <v>IT0004923998_Quote</v>
      </c>
      <c r="F54" s="10">
        <f>_xll.qlQuoteValue(E54,Trigger)</f>
        <v>116.36</v>
      </c>
      <c r="G54" s="7" t="str">
        <f>_xll.qlBondHelper(,E54,A54,,,Trigger)</f>
        <v>obj_00db4#0001</v>
      </c>
      <c r="H54" s="8" t="b">
        <f>_xll.qlInstrumentSetPricingEngine(A54,$H$1)</f>
        <v>1</v>
      </c>
      <c r="I54" s="10">
        <f>_xll.qlBondCleanPrice(A54,H54)</f>
        <v>116.35999734806629</v>
      </c>
      <c r="J54" s="10">
        <f t="shared" si="2"/>
        <v>-2.6519337126273967E-6</v>
      </c>
    </row>
    <row r="55" spans="1:10" x14ac:dyDescent="0.2">
      <c r="A55" s="2" t="e">
        <v>#N/A</v>
      </c>
      <c r="B55" s="8" t="e">
        <f>_xll.qlBondDescription(A55)</f>
        <v>#VALUE!</v>
      </c>
      <c r="C55" s="11" t="e">
        <f>_xll.qlBondMaturityDate(A55)</f>
        <v>#VALUE!</v>
      </c>
      <c r="D55" s="8" t="b">
        <f t="shared" si="0"/>
        <v>0</v>
      </c>
      <c r="E55" s="8" t="e">
        <f t="shared" si="3"/>
        <v>#N/A</v>
      </c>
      <c r="F55" s="10" t="e">
        <f>_xll.qlQuoteValue(E55,Trigger)</f>
        <v>#VALUE!</v>
      </c>
      <c r="G55" s="7" t="e">
        <f>_xll.qlBondHelper(,E55,A55,,,Trigger)</f>
        <v>#VALUE!</v>
      </c>
      <c r="H55" s="8" t="e">
        <f>_xll.qlInstrumentSetPricingEngine(A55,$H$1)</f>
        <v>#VALUE!</v>
      </c>
      <c r="I55" s="10" t="e">
        <f>_xll.qlBondCleanPrice(A55,H55)</f>
        <v>#VALUE!</v>
      </c>
      <c r="J55" s="10" t="e">
        <f t="shared" si="2"/>
        <v>#VALUE!</v>
      </c>
    </row>
    <row r="56" spans="1:10" x14ac:dyDescent="0.2">
      <c r="A56" s="2" t="e">
        <v>#N/A</v>
      </c>
      <c r="B56" s="8" t="e">
        <f>_xll.qlBondDescription(A56)</f>
        <v>#VALUE!</v>
      </c>
      <c r="C56" s="11" t="e">
        <f>_xll.qlBondMaturityDate(A56)</f>
        <v>#VALUE!</v>
      </c>
      <c r="D56" s="8" t="b">
        <f t="shared" si="0"/>
        <v>0</v>
      </c>
      <c r="E56" s="8" t="e">
        <f t="shared" si="3"/>
        <v>#N/A</v>
      </c>
      <c r="F56" s="10" t="e">
        <f>_xll.qlQuoteValue(E56,Trigger)</f>
        <v>#VALUE!</v>
      </c>
      <c r="G56" s="7" t="e">
        <f>_xll.qlBondHelper(,E56,A56,,,Trigger)</f>
        <v>#VALUE!</v>
      </c>
      <c r="H56" s="8" t="e">
        <f>_xll.qlInstrumentSetPricingEngine(A56,$H$1)</f>
        <v>#VALUE!</v>
      </c>
      <c r="I56" s="10" t="e">
        <f>_xll.qlBondCleanPrice(A56,H56)</f>
        <v>#VALUE!</v>
      </c>
      <c r="J56" s="10" t="e">
        <f t="shared" si="2"/>
        <v>#VALUE!</v>
      </c>
    </row>
    <row r="57" spans="1:10" x14ac:dyDescent="0.2">
      <c r="A57" s="2" t="e">
        <v>#N/A</v>
      </c>
      <c r="B57" s="8" t="e">
        <f>_xll.qlBondDescription(A57)</f>
        <v>#VALUE!</v>
      </c>
      <c r="C57" s="11" t="e">
        <f>_xll.qlBondMaturityDate(A57)</f>
        <v>#VALUE!</v>
      </c>
      <c r="D57" s="8" t="b">
        <f t="shared" si="0"/>
        <v>0</v>
      </c>
      <c r="E57" s="8" t="e">
        <f t="shared" si="3"/>
        <v>#N/A</v>
      </c>
      <c r="F57" s="10" t="e">
        <f>_xll.qlQuoteValue(E57,Trigger)</f>
        <v>#VALUE!</v>
      </c>
      <c r="G57" s="7" t="e">
        <f>_xll.qlBondHelper(,E57,A57,,,Trigger)</f>
        <v>#VALUE!</v>
      </c>
      <c r="H57" s="8" t="e">
        <f>_xll.qlInstrumentSetPricingEngine(A57,$H$1)</f>
        <v>#VALUE!</v>
      </c>
      <c r="I57" s="10" t="e">
        <f>_xll.qlBondCleanPrice(A57,H57)</f>
        <v>#VALUE!</v>
      </c>
      <c r="J57" s="10" t="e">
        <f t="shared" si="2"/>
        <v>#VALUE!</v>
      </c>
    </row>
    <row r="58" spans="1:10" x14ac:dyDescent="0.2">
      <c r="A58" s="2" t="e">
        <v>#N/A</v>
      </c>
      <c r="B58" s="8" t="e">
        <f>_xll.qlBondDescription(A58)</f>
        <v>#VALUE!</v>
      </c>
      <c r="C58" s="11" t="e">
        <f>_xll.qlBondMaturityDate(A58)</f>
        <v>#VALUE!</v>
      </c>
      <c r="D58" s="8" t="b">
        <f t="shared" si="0"/>
        <v>0</v>
      </c>
      <c r="E58" s="8" t="e">
        <f t="shared" si="3"/>
        <v>#N/A</v>
      </c>
      <c r="F58" s="10" t="e">
        <f>_xll.qlQuoteValue(E58,Trigger)</f>
        <v>#VALUE!</v>
      </c>
      <c r="G58" s="7" t="e">
        <f>_xll.qlBondHelper(,E58,A58,,,Trigger)</f>
        <v>#VALUE!</v>
      </c>
      <c r="H58" s="8" t="e">
        <f>_xll.qlInstrumentSetPricingEngine(A58,$H$1)</f>
        <v>#VALUE!</v>
      </c>
      <c r="I58" s="10" t="e">
        <f>_xll.qlBondCleanPrice(A58,H58)</f>
        <v>#VALUE!</v>
      </c>
      <c r="J58" s="10" t="e">
        <f t="shared" si="2"/>
        <v>#VALUE!</v>
      </c>
    </row>
    <row r="59" spans="1:10" x14ac:dyDescent="0.2">
      <c r="A59" s="2" t="e">
        <v>#N/A</v>
      </c>
      <c r="B59" s="8" t="e">
        <f>_xll.qlBondDescription(A59)</f>
        <v>#VALUE!</v>
      </c>
      <c r="C59" s="11" t="e">
        <f>_xll.qlBondMaturityDate(A59)</f>
        <v>#VALUE!</v>
      </c>
      <c r="D59" s="8" t="b">
        <f t="shared" si="0"/>
        <v>0</v>
      </c>
      <c r="E59" s="8" t="e">
        <f t="shared" si="3"/>
        <v>#N/A</v>
      </c>
      <c r="F59" s="10" t="e">
        <f>_xll.qlQuoteValue(E59,Trigger)</f>
        <v>#VALUE!</v>
      </c>
      <c r="G59" s="7" t="e">
        <f>_xll.qlBondHelper(,E59,A59,,,Trigger)</f>
        <v>#VALUE!</v>
      </c>
      <c r="H59" s="8" t="e">
        <f>_xll.qlInstrumentSetPricingEngine(A59,$H$1)</f>
        <v>#VALUE!</v>
      </c>
      <c r="I59" s="10" t="e">
        <f>_xll.qlBondCleanPrice(A59,H59)</f>
        <v>#VALUE!</v>
      </c>
      <c r="J59" s="10" t="e">
        <f t="shared" si="2"/>
        <v>#VALUE!</v>
      </c>
    </row>
    <row r="60" spans="1:10" x14ac:dyDescent="0.2">
      <c r="A60" s="2" t="e">
        <v>#N/A</v>
      </c>
      <c r="B60" s="8" t="e">
        <f>_xll.qlBondDescription(A60)</f>
        <v>#VALUE!</v>
      </c>
      <c r="C60" s="11" t="e">
        <f>_xll.qlBondMaturityDate(A60)</f>
        <v>#VALUE!</v>
      </c>
      <c r="D60" s="8" t="b">
        <f t="shared" si="0"/>
        <v>0</v>
      </c>
      <c r="E60" s="8" t="e">
        <f t="shared" si="3"/>
        <v>#N/A</v>
      </c>
      <c r="F60" s="10" t="e">
        <f>_xll.qlQuoteValue(E60,Trigger)</f>
        <v>#VALUE!</v>
      </c>
      <c r="G60" s="7" t="e">
        <f>_xll.qlBondHelper(,E60,A60,,,Trigger)</f>
        <v>#VALUE!</v>
      </c>
      <c r="H60" s="8" t="e">
        <f>_xll.qlInstrumentSetPricingEngine(A60,$H$1)</f>
        <v>#VALUE!</v>
      </c>
      <c r="I60" s="10" t="e">
        <f>_xll.qlBondCleanPrice(A60,H60)</f>
        <v>#VALUE!</v>
      </c>
      <c r="J60" s="10" t="e">
        <f t="shared" si="2"/>
        <v>#VALUE!</v>
      </c>
    </row>
    <row r="61" spans="1:10" x14ac:dyDescent="0.2">
      <c r="A61" s="2" t="e">
        <v>#N/A</v>
      </c>
      <c r="B61" s="8" t="e">
        <f>_xll.qlBondDescription(A61)</f>
        <v>#VALUE!</v>
      </c>
      <c r="C61" s="11" t="e">
        <f>_xll.qlBondMaturityDate(A61)</f>
        <v>#VALUE!</v>
      </c>
      <c r="D61" s="8" t="b">
        <f t="shared" si="0"/>
        <v>0</v>
      </c>
      <c r="E61" s="8" t="e">
        <f t="shared" si="3"/>
        <v>#N/A</v>
      </c>
      <c r="F61" s="10" t="e">
        <f>_xll.qlQuoteValue(E61,Trigger)</f>
        <v>#VALUE!</v>
      </c>
      <c r="G61" s="7" t="e">
        <f>_xll.qlBondHelper(,E61,A61,,,Trigger)</f>
        <v>#VALUE!</v>
      </c>
      <c r="H61" s="8" t="e">
        <f>_xll.qlInstrumentSetPricingEngine(A61,$H$1)</f>
        <v>#VALUE!</v>
      </c>
      <c r="I61" s="10" t="e">
        <f>_xll.qlBondCleanPrice(A61,H61)</f>
        <v>#VALUE!</v>
      </c>
      <c r="J61" s="10" t="e">
        <f t="shared" si="2"/>
        <v>#VALUE!</v>
      </c>
    </row>
    <row r="62" spans="1:10" x14ac:dyDescent="0.2">
      <c r="A62" s="2" t="e">
        <v>#N/A</v>
      </c>
      <c r="B62" s="8" t="e">
        <f>_xll.qlBondDescription(A62)</f>
        <v>#VALUE!</v>
      </c>
      <c r="C62" s="11" t="e">
        <f>_xll.qlBondMaturityDate(A62)</f>
        <v>#VALUE!</v>
      </c>
      <c r="D62" s="8" t="b">
        <f t="shared" si="0"/>
        <v>0</v>
      </c>
      <c r="E62" s="8" t="e">
        <f t="shared" si="3"/>
        <v>#N/A</v>
      </c>
      <c r="F62" s="10" t="e">
        <f>_xll.qlQuoteValue(E62,Trigger)</f>
        <v>#VALUE!</v>
      </c>
      <c r="G62" s="7" t="e">
        <f>_xll.qlBondHelper(,E62,A62,,,Trigger)</f>
        <v>#VALUE!</v>
      </c>
      <c r="H62" s="8" t="e">
        <f>_xll.qlInstrumentSetPricingEngine(A62,$H$1)</f>
        <v>#VALUE!</v>
      </c>
      <c r="I62" s="10" t="e">
        <f>_xll.qlBondCleanPrice(A62,H62)</f>
        <v>#VALUE!</v>
      </c>
      <c r="J62" s="10" t="e">
        <f t="shared" si="2"/>
        <v>#VALUE!</v>
      </c>
    </row>
    <row r="63" spans="1:10" x14ac:dyDescent="0.2">
      <c r="A63" s="2" t="e">
        <v>#N/A</v>
      </c>
      <c r="B63" s="8" t="e">
        <f>_xll.qlBondDescription(A63)</f>
        <v>#VALUE!</v>
      </c>
      <c r="C63" s="11" t="e">
        <f>_xll.qlBondMaturityDate(A63)</f>
        <v>#VALUE!</v>
      </c>
      <c r="D63" s="8" t="b">
        <f t="shared" si="0"/>
        <v>0</v>
      </c>
      <c r="E63" s="8" t="e">
        <f t="shared" si="3"/>
        <v>#N/A</v>
      </c>
      <c r="F63" s="10" t="e">
        <f>_xll.qlQuoteValue(E63,Trigger)</f>
        <v>#VALUE!</v>
      </c>
      <c r="G63" s="7" t="e">
        <f>_xll.qlBondHelper(,E63,A63,,,Trigger)</f>
        <v>#VALUE!</v>
      </c>
      <c r="H63" s="8" t="e">
        <f>_xll.qlInstrumentSetPricingEngine(A63,$H$1)</f>
        <v>#VALUE!</v>
      </c>
      <c r="I63" s="10" t="e">
        <f>_xll.qlBondCleanPrice(A63,H63)</f>
        <v>#VALUE!</v>
      </c>
      <c r="J63" s="10" t="e">
        <f t="shared" si="2"/>
        <v>#VALUE!</v>
      </c>
    </row>
    <row r="64" spans="1:10" x14ac:dyDescent="0.2">
      <c r="A64" s="2" t="e">
        <v>#N/A</v>
      </c>
      <c r="B64" s="8" t="e">
        <f>_xll.qlBondDescription(A64)</f>
        <v>#VALUE!</v>
      </c>
      <c r="C64" s="11" t="e">
        <f>_xll.qlBondMaturityDate(A64)</f>
        <v>#VALUE!</v>
      </c>
      <c r="D64" s="8" t="b">
        <f t="shared" si="0"/>
        <v>0</v>
      </c>
      <c r="E64" s="8" t="e">
        <f t="shared" si="3"/>
        <v>#N/A</v>
      </c>
      <c r="F64" s="10" t="e">
        <f>_xll.qlQuoteValue(E64,Trigger)</f>
        <v>#VALUE!</v>
      </c>
      <c r="G64" s="7" t="e">
        <f>_xll.qlBondHelper(,E64,A64,,,Trigger)</f>
        <v>#VALUE!</v>
      </c>
      <c r="H64" s="8" t="e">
        <f>_xll.qlInstrumentSetPricingEngine(A64,$H$1)</f>
        <v>#VALUE!</v>
      </c>
      <c r="I64" s="10" t="e">
        <f>_xll.qlBondCleanPrice(A64,H64)</f>
        <v>#VALUE!</v>
      </c>
      <c r="J64" s="10" t="e">
        <f t="shared" si="2"/>
        <v>#VALUE!</v>
      </c>
    </row>
    <row r="65" spans="1:10" x14ac:dyDescent="0.2">
      <c r="A65" s="2" t="e">
        <v>#N/A</v>
      </c>
      <c r="B65" s="8" t="e">
        <f>_xll.qlBondDescription(A65)</f>
        <v>#VALUE!</v>
      </c>
      <c r="C65" s="11" t="e">
        <f>_xll.qlBondMaturityDate(A65)</f>
        <v>#VALUE!</v>
      </c>
      <c r="D65" s="8" t="b">
        <f t="shared" si="0"/>
        <v>0</v>
      </c>
      <c r="E65" s="8" t="e">
        <f t="shared" si="3"/>
        <v>#N/A</v>
      </c>
      <c r="F65" s="10" t="e">
        <f>_xll.qlQuoteValue(E65,Trigger)</f>
        <v>#VALUE!</v>
      </c>
      <c r="G65" s="7" t="e">
        <f>_xll.qlBondHelper(,E65,A65,,,Trigger)</f>
        <v>#VALUE!</v>
      </c>
      <c r="H65" s="8" t="e">
        <f>_xll.qlInstrumentSetPricingEngine(A65,$H$1)</f>
        <v>#VALUE!</v>
      </c>
      <c r="I65" s="10" t="e">
        <f>_xll.qlBondCleanPrice(A65,H65)</f>
        <v>#VALUE!</v>
      </c>
      <c r="J65" s="10" t="e">
        <f t="shared" si="2"/>
        <v>#VALUE!</v>
      </c>
    </row>
    <row r="66" spans="1:10" x14ac:dyDescent="0.2">
      <c r="A66" s="2" t="e">
        <v>#N/A</v>
      </c>
      <c r="B66" s="8" t="e">
        <f>_xll.qlBondDescription(A66)</f>
        <v>#VALUE!</v>
      </c>
      <c r="C66" s="11" t="e">
        <f>_xll.qlBondMaturityDate(A66)</f>
        <v>#VALUE!</v>
      </c>
      <c r="D66" s="8" t="b">
        <f>NOT(ISERROR(F66))</f>
        <v>0</v>
      </c>
      <c r="E66" s="8" t="e">
        <f t="shared" si="3"/>
        <v>#N/A</v>
      </c>
      <c r="F66" s="10" t="e">
        <f>_xll.qlQuoteValue(E66,Trigger)</f>
        <v>#VALUE!</v>
      </c>
      <c r="G66" s="7" t="e">
        <f>_xll.qlBondHelper(,E66,A66,,,Trigger)</f>
        <v>#VALUE!</v>
      </c>
      <c r="H66" s="8" t="e">
        <f>_xll.qlInstrumentSetPricingEngine(A66,$H$1)</f>
        <v>#VALUE!</v>
      </c>
      <c r="I66" s="10" t="e">
        <f>_xll.qlBondCleanPrice(A66,H66)</f>
        <v>#VALUE!</v>
      </c>
      <c r="J66" s="10" t="e">
        <f t="shared" si="2"/>
        <v>#VALUE!</v>
      </c>
    </row>
    <row r="67" spans="1:10" x14ac:dyDescent="0.2">
      <c r="A67" s="2" t="e">
        <v>#N/A</v>
      </c>
      <c r="B67" s="8" t="e">
        <f>_xll.qlBondDescription(A67)</f>
        <v>#VALUE!</v>
      </c>
      <c r="C67" s="11" t="e">
        <f>_xll.qlBondMaturityDate(A67)</f>
        <v>#VALUE!</v>
      </c>
      <c r="D67" s="8" t="b">
        <f>NOT(ISERROR(F67))</f>
        <v>0</v>
      </c>
      <c r="E67" s="8" t="e">
        <f t="shared" si="3"/>
        <v>#N/A</v>
      </c>
      <c r="F67" s="10" t="e">
        <f>_xll.qlQuoteValue(E67,Trigger)</f>
        <v>#VALUE!</v>
      </c>
      <c r="G67" s="7" t="e">
        <f>_xll.qlBondHelper(,E67,A67,,,Trigger)</f>
        <v>#VALUE!</v>
      </c>
      <c r="H67" s="8" t="e">
        <f>_xll.qlInstrumentSetPricingEngine(A67,$H$1)</f>
        <v>#VALUE!</v>
      </c>
      <c r="I67" s="10" t="e">
        <f>_xll.qlBondCleanPrice(A67,H67)</f>
        <v>#VALUE!</v>
      </c>
      <c r="J67" s="10" t="e">
        <f>I67-F67</f>
        <v>#VALUE!</v>
      </c>
    </row>
    <row r="68" spans="1:10" x14ac:dyDescent="0.2">
      <c r="A68" s="2" t="e">
        <v>#N/A</v>
      </c>
      <c r="B68" s="8" t="e">
        <f>_xll.qlBondDescription(A68)</f>
        <v>#VALUE!</v>
      </c>
      <c r="C68" s="11" t="e">
        <f>_xll.qlBondMaturityDate(A68)</f>
        <v>#VALUE!</v>
      </c>
      <c r="D68" s="8" t="b">
        <f>NOT(ISERROR(F68))</f>
        <v>0</v>
      </c>
      <c r="E68" s="8" t="e">
        <f t="shared" si="3"/>
        <v>#N/A</v>
      </c>
      <c r="F68" s="10" t="e">
        <f>_xll.qlQuoteValue(E68,Trigger)</f>
        <v>#VALUE!</v>
      </c>
      <c r="G68" s="7" t="e">
        <f>_xll.qlBondHelper(,E68,A68,,,Trigger)</f>
        <v>#VALUE!</v>
      </c>
      <c r="H68" s="8" t="e">
        <f>_xll.qlInstrumentSetPricingEngine(A68,$H$1)</f>
        <v>#VALUE!</v>
      </c>
      <c r="I68" s="10" t="e">
        <f>_xll.qlBondCleanPrice(A68,H68)</f>
        <v>#VALUE!</v>
      </c>
      <c r="J68" s="10" t="e">
        <f>I68-F68</f>
        <v>#VALUE!</v>
      </c>
    </row>
    <row r="69" spans="1:10" x14ac:dyDescent="0.2">
      <c r="A69" s="2" t="e">
        <v>#N/A</v>
      </c>
      <c r="B69" s="8" t="e">
        <f>_xll.qlBondDescription(A69)</f>
        <v>#VALUE!</v>
      </c>
      <c r="C69" s="11" t="e">
        <f>_xll.qlBondMaturityDate(A69)</f>
        <v>#VALUE!</v>
      </c>
      <c r="D69" s="8" t="b">
        <f>NOT(ISERROR(F69))</f>
        <v>0</v>
      </c>
      <c r="E69" s="8" t="e">
        <f t="shared" si="3"/>
        <v>#N/A</v>
      </c>
      <c r="F69" s="10" t="e">
        <f>_xll.qlQuoteValue(E69,Trigger)</f>
        <v>#VALUE!</v>
      </c>
      <c r="G69" s="7" t="e">
        <f>_xll.qlBondHelper(,E69,A69,,,Trigger)</f>
        <v>#VALUE!</v>
      </c>
      <c r="H69" s="8" t="e">
        <f>_xll.qlInstrumentSetPricingEngine(A69,$H$1)</f>
        <v>#VALUE!</v>
      </c>
      <c r="I69" s="10" t="e">
        <f>_xll.qlBondCleanPrice(A69,H69)</f>
        <v>#VALUE!</v>
      </c>
      <c r="J69" s="10" t="e">
        <f>I69-F69</f>
        <v>#VALUE!</v>
      </c>
    </row>
    <row r="70" spans="1:10" x14ac:dyDescent="0.2">
      <c r="A70" s="2" t="e">
        <v>#N/A</v>
      </c>
      <c r="B70" s="8" t="e">
        <f>_xll.qlBondDescription(A70)</f>
        <v>#VALUE!</v>
      </c>
      <c r="C70" s="11" t="e">
        <f>_xll.qlBondMaturityDate(A70)</f>
        <v>#VALUE!</v>
      </c>
      <c r="D70" s="8" t="b">
        <f>NOT(ISERROR(F70))</f>
        <v>0</v>
      </c>
      <c r="E70" s="8" t="e">
        <f t="shared" si="3"/>
        <v>#N/A</v>
      </c>
      <c r="F70" s="10" t="e">
        <f>_xll.qlQuoteValue(E70,Trigger)</f>
        <v>#VALUE!</v>
      </c>
      <c r="G70" s="7" t="e">
        <f>_xll.qlBondHelper(,E70,A70,,,Trigger)</f>
        <v>#VALUE!</v>
      </c>
      <c r="H70" s="8" t="e">
        <f>_xll.qlInstrumentSetPricingEngine(A70,$H$1)</f>
        <v>#VALUE!</v>
      </c>
      <c r="I70" s="10" t="e">
        <f>_xll.qlBondCleanPrice(A70,H70)</f>
        <v>#VALUE!</v>
      </c>
      <c r="J70" s="10" t="e">
        <f>I70-F70</f>
        <v>#VALUE!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70"/>
  <sheetViews>
    <sheetView workbookViewId="0">
      <selection activeCell="L2" sqref="L2"/>
    </sheetView>
  </sheetViews>
  <sheetFormatPr defaultColWidth="8" defaultRowHeight="11.25" x14ac:dyDescent="0.2"/>
  <cols>
    <col min="1" max="1" width="13.140625" style="2" bestFit="1" customWidth="1"/>
    <col min="2" max="2" width="22.42578125" style="2" bestFit="1" customWidth="1"/>
    <col min="3" max="3" width="10" style="2" bestFit="1" customWidth="1"/>
    <col min="4" max="4" width="7" style="2" bestFit="1" customWidth="1"/>
    <col min="5" max="5" width="27.5703125" style="2" bestFit="1" customWidth="1"/>
    <col min="6" max="6" width="9" style="2" bestFit="1" customWidth="1"/>
    <col min="7" max="7" width="15.140625" style="2" bestFit="1" customWidth="1"/>
    <col min="8" max="8" width="15.5703125" style="2" customWidth="1"/>
    <col min="9" max="9" width="10" style="2" bestFit="1" customWidth="1"/>
    <col min="10" max="10" width="13.140625" style="2" bestFit="1" customWidth="1"/>
    <col min="11" max="11" width="2.5703125" style="2" customWidth="1"/>
    <col min="12" max="12" width="19.28515625" style="2" bestFit="1" customWidth="1"/>
    <col min="13" max="13" width="2.5703125" style="2" customWidth="1"/>
    <col min="14" max="14" width="6" style="2" bestFit="1" customWidth="1"/>
    <col min="15" max="15" width="10" style="2" bestFit="1" customWidth="1"/>
    <col min="16" max="16384" width="8" style="2"/>
  </cols>
  <sheetData>
    <row r="1" spans="1:12" ht="22.5" x14ac:dyDescent="0.2">
      <c r="A1" s="9" t="s">
        <v>0</v>
      </c>
      <c r="B1" s="9" t="s">
        <v>10</v>
      </c>
      <c r="C1" s="9" t="s">
        <v>9</v>
      </c>
      <c r="D1" s="9" t="s">
        <v>1</v>
      </c>
      <c r="E1" s="12" t="s">
        <v>13</v>
      </c>
      <c r="F1" s="9"/>
      <c r="G1" s="9" t="s">
        <v>3</v>
      </c>
      <c r="H1" s="3" t="str">
        <f>_xll.qlBondEngine(,L2)</f>
        <v>obj_00dbc#0002</v>
      </c>
      <c r="I1" s="3" t="s">
        <v>5</v>
      </c>
      <c r="J1" s="3" t="s">
        <v>2</v>
      </c>
      <c r="K1" s="5"/>
      <c r="L1" s="2" t="s">
        <v>11</v>
      </c>
    </row>
    <row r="2" spans="1:12" x14ac:dyDescent="0.2">
      <c r="A2" s="2" t="str">
        <f t="array" ref="A2:A53">_xll.qlBondAlive("StrippableBTPs",Trigger)</f>
        <v>IT0003719918</v>
      </c>
      <c r="B2" s="8" t="str">
        <f>_xll.qlBondDescription($A2,Trigger)</f>
        <v>BTP 2015-02-01 4.25%</v>
      </c>
      <c r="C2" s="11">
        <f>_xll.qlBondMaturityDate($A2,Trigger)</f>
        <v>42036</v>
      </c>
      <c r="D2" s="8" t="b">
        <f>NOT(ISERROR(F2))</f>
        <v>1</v>
      </c>
      <c r="E2" s="8" t="str">
        <f>$A2&amp;$E$1</f>
        <v>IT0003719918_Quote</v>
      </c>
      <c r="F2" s="10">
        <f>_xll.qlQuoteValue(E2,Trigger)</f>
        <v>101.11150000000001</v>
      </c>
      <c r="G2" s="7" t="str">
        <f>_xll.qlBondHelper(,E2,$A2,,,Trigger)</f>
        <v>obj_00d6d#0001</v>
      </c>
      <c r="H2" s="8" t="b">
        <f>_xll.qlInstrumentSetPricingEngine($A2,$H$1)</f>
        <v>1</v>
      </c>
      <c r="I2" s="10">
        <f>_xll.qlBondCleanPrice($A2,H2)</f>
        <v>101.11150195652176</v>
      </c>
      <c r="J2" s="10">
        <f t="shared" ref="J2:J8" si="0">I2-F2</f>
        <v>1.9565217570516324E-6</v>
      </c>
      <c r="K2" s="5"/>
      <c r="L2" s="3" t="str">
        <f>_xll.qlPiecewiseYieldCurve(L1,_xll.qlBondSettlementDays(A14),"TARGET",_xll.ohFilter(G2:G48,D2:D48),,,,,TraitsID,InterpolatorID)</f>
        <v>BtpStrippable#0002</v>
      </c>
    </row>
    <row r="3" spans="1:12" x14ac:dyDescent="0.2">
      <c r="A3" s="2" t="str">
        <v>IT0003844534</v>
      </c>
      <c r="B3" s="8" t="str">
        <f>_xll.qlBondDescription($A3,Trigger)</f>
        <v>BTP 2015-08-01 3.75%</v>
      </c>
      <c r="C3" s="11">
        <f>_xll.qlBondMaturityDate($A3,Trigger)</f>
        <v>42217</v>
      </c>
      <c r="D3" s="8" t="b">
        <f t="shared" ref="D3:D37" si="1">NOT(ISERROR(F3))</f>
        <v>1</v>
      </c>
      <c r="E3" s="8" t="str">
        <f t="shared" ref="E3:E48" si="2">$A3&amp;$E$1</f>
        <v>IT0003844534_Quote</v>
      </c>
      <c r="F3" s="10">
        <f>_xll.qlQuoteValue(E3,Trigger)</f>
        <v>102.57300000000001</v>
      </c>
      <c r="G3" s="7" t="str">
        <f>_xll.qlBondHelper(,E3,$A3,,,Trigger)</f>
        <v>obj_00d72#0001</v>
      </c>
      <c r="H3" s="8" t="b">
        <f>_xll.qlInstrumentSetPricingEngine($A3,$H$1)</f>
        <v>1</v>
      </c>
      <c r="I3" s="10">
        <f>_xll.qlBondCleanPrice($A3,H3)</f>
        <v>102.57299760869564</v>
      </c>
      <c r="J3" s="10">
        <f t="shared" si="0"/>
        <v>-2.3913043634138376E-6</v>
      </c>
      <c r="K3" s="5"/>
      <c r="L3" s="5"/>
    </row>
    <row r="4" spans="1:12" x14ac:dyDescent="0.2">
      <c r="A4" s="2" t="str">
        <v>IT0004656275</v>
      </c>
      <c r="B4" s="8" t="str">
        <f>_xll.qlBondDescription($A4,Trigger)</f>
        <v>BTP 2015-11-01 3%</v>
      </c>
      <c r="C4" s="11">
        <f>_xll.qlBondMaturityDate($A4,Trigger)</f>
        <v>42309</v>
      </c>
      <c r="D4" s="8" t="b">
        <f t="shared" si="1"/>
        <v>1</v>
      </c>
      <c r="E4" s="8" t="str">
        <f t="shared" si="2"/>
        <v>IT0004656275_Quote</v>
      </c>
      <c r="F4" s="10">
        <f>_xll.qlQuoteValue(E4,Trigger)</f>
        <v>102.59049999999999</v>
      </c>
      <c r="G4" s="7" t="str">
        <f>_xll.qlBondHelper(,E4,$A4,,,Trigger)</f>
        <v>obj_00d58#0001</v>
      </c>
      <c r="H4" s="8" t="b">
        <f>_xll.qlInstrumentSetPricingEngine($A4,$H$1)</f>
        <v>1</v>
      </c>
      <c r="I4" s="10">
        <f>_xll.qlBondCleanPrice($A4,H4)</f>
        <v>102.59049608695651</v>
      </c>
      <c r="J4" s="10">
        <f t="shared" si="0"/>
        <v>-3.9130434856815555E-6</v>
      </c>
      <c r="K4" s="5"/>
      <c r="L4" s="17" t="str">
        <f>_xll.ohRangeRetrieveError(I2)</f>
        <v/>
      </c>
    </row>
    <row r="5" spans="1:12" x14ac:dyDescent="0.2">
      <c r="A5" s="2" t="str">
        <v>IT0004712748</v>
      </c>
      <c r="B5" s="8" t="str">
        <f>_xll.qlBondDescription($A5,Trigger)</f>
        <v>BTP 2016-04-15 3.75%</v>
      </c>
      <c r="C5" s="11">
        <f>_xll.qlBondMaturityDate($A5,Trigger)</f>
        <v>42475</v>
      </c>
      <c r="D5" s="8" t="b">
        <f t="shared" si="1"/>
        <v>1</v>
      </c>
      <c r="E5" s="8" t="str">
        <f t="shared" si="2"/>
        <v>IT0004712748_Quote</v>
      </c>
      <c r="F5" s="10">
        <f>_xll.qlQuoteValue(E5,Trigger)</f>
        <v>104.6905</v>
      </c>
      <c r="G5" s="7" t="str">
        <f>_xll.qlBondHelper(,E5,$A5,,,Trigger)</f>
        <v>obj_00d71#0001</v>
      </c>
      <c r="H5" s="8" t="b">
        <f>_xll.qlInstrumentSetPricingEngine($A5,$H$1)</f>
        <v>1</v>
      </c>
      <c r="I5" s="10">
        <f>_xll.qlBondCleanPrice($A5,H5)</f>
        <v>104.69150318681319</v>
      </c>
      <c r="J5" s="10">
        <f t="shared" si="0"/>
        <v>1.0031868131932242E-3</v>
      </c>
      <c r="K5" s="5"/>
      <c r="L5" s="5"/>
    </row>
    <row r="6" spans="1:12" x14ac:dyDescent="0.2">
      <c r="A6" s="2" t="str">
        <v>IT0004019581</v>
      </c>
      <c r="B6" s="8" t="str">
        <f>_xll.qlBondDescription($A6,Trigger)</f>
        <v>BTP 2016-08-01 3.75%</v>
      </c>
      <c r="C6" s="11">
        <f>_xll.qlBondMaturityDate($A6,Trigger)</f>
        <v>42583</v>
      </c>
      <c r="D6" s="8" t="b">
        <f t="shared" si="1"/>
        <v>1</v>
      </c>
      <c r="E6" s="8" t="str">
        <f t="shared" si="2"/>
        <v>IT0004019581_Quote</v>
      </c>
      <c r="F6" s="10">
        <f>_xll.qlQuoteValue(E6,Trigger)</f>
        <v>105.47</v>
      </c>
      <c r="G6" s="7" t="str">
        <f>_xll.qlBondHelper(,E6,$A6,,,Trigger)</f>
        <v>obj_00d64#0001</v>
      </c>
      <c r="H6" s="8" t="b">
        <f>_xll.qlInstrumentSetPricingEngine($A6,$H$1)</f>
        <v>1</v>
      </c>
      <c r="I6" s="10">
        <f>_xll.qlBondCleanPrice($A6,H6)</f>
        <v>105.46499760869564</v>
      </c>
      <c r="J6" s="10">
        <f t="shared" si="0"/>
        <v>-5.0023913043588664E-3</v>
      </c>
      <c r="K6" s="5"/>
      <c r="L6" s="17"/>
    </row>
    <row r="7" spans="1:12" x14ac:dyDescent="0.2">
      <c r="A7" s="2" t="str">
        <v>IT0004761950</v>
      </c>
      <c r="B7" s="8" t="str">
        <f>_xll.qlBondDescription($A7,Trigger)</f>
        <v>BTP 2016-09-15 4.75%</v>
      </c>
      <c r="C7" s="11">
        <f>_xll.qlBondMaturityDate($A7,Trigger)</f>
        <v>42628</v>
      </c>
      <c r="D7" s="8" t="b">
        <f t="shared" si="1"/>
        <v>1</v>
      </c>
      <c r="E7" s="8" t="str">
        <f t="shared" si="2"/>
        <v>IT0004761950_Quote</v>
      </c>
      <c r="F7" s="10">
        <f>_xll.qlQuoteValue(E7,Trigger)</f>
        <v>107.62</v>
      </c>
      <c r="G7" s="7" t="str">
        <f>_xll.qlBondHelper(,E7,$A7,,,Trigger)</f>
        <v>obj_00d57#0001</v>
      </c>
      <c r="H7" s="8" t="b">
        <f>_xll.qlInstrumentSetPricingEngine($A7,$H$1)</f>
        <v>1</v>
      </c>
      <c r="I7" s="10">
        <f>_xll.qlBondCleanPrice($A7,H7)</f>
        <v>107.61999569060774</v>
      </c>
      <c r="J7" s="10">
        <f t="shared" si="0"/>
        <v>-4.3093922670323082E-6</v>
      </c>
      <c r="K7" s="5"/>
      <c r="L7" s="5"/>
    </row>
    <row r="8" spans="1:12" x14ac:dyDescent="0.2">
      <c r="A8" s="2" t="str">
        <v>IT0004164775</v>
      </c>
      <c r="B8" s="8" t="str">
        <f>_xll.qlBondDescription($A8,Trigger)</f>
        <v>BTP 2017-02-01 4%</v>
      </c>
      <c r="C8" s="11">
        <f>_xll.qlBondMaturityDate($A8,Trigger)</f>
        <v>42767</v>
      </c>
      <c r="D8" s="8" t="b">
        <f t="shared" si="1"/>
        <v>1</v>
      </c>
      <c r="E8" s="8" t="str">
        <f t="shared" si="2"/>
        <v>IT0004164775_Quote</v>
      </c>
      <c r="F8" s="10">
        <f>_xll.qlQuoteValue(E8,Trigger)</f>
        <v>107.25</v>
      </c>
      <c r="G8" s="7" t="str">
        <f>_xll.qlBondHelper(,E8,$A8,,,Trigger)</f>
        <v>obj_00d74#0001</v>
      </c>
      <c r="H8" s="8" t="b">
        <f>_xll.qlInstrumentSetPricingEngine($A8,$H$1)</f>
        <v>1</v>
      </c>
      <c r="I8" s="10">
        <f>_xll.qlBondCleanPrice($A8,H8)</f>
        <v>107.25000478260868</v>
      </c>
      <c r="J8" s="10">
        <f t="shared" si="0"/>
        <v>4.782608684195111E-6</v>
      </c>
      <c r="K8" s="5"/>
    </row>
    <row r="9" spans="1:12" x14ac:dyDescent="0.2">
      <c r="A9" s="2" t="str">
        <v>IT0004793474</v>
      </c>
      <c r="B9" s="8" t="str">
        <f>_xll.qlBondDescription($A9,Trigger)</f>
        <v>BTP 2017-05-01 4.75%</v>
      </c>
      <c r="C9" s="11">
        <f>_xll.qlBondMaturityDate($A9,Trigger)</f>
        <v>42856</v>
      </c>
      <c r="D9" s="8" t="b">
        <f t="shared" si="1"/>
        <v>1</v>
      </c>
      <c r="E9" s="8" t="str">
        <f t="shared" si="2"/>
        <v>IT0004793474_Quote</v>
      </c>
      <c r="F9" s="10">
        <f>_xll.qlQuoteValue(E9,Trigger)</f>
        <v>109.73</v>
      </c>
      <c r="G9" s="7" t="str">
        <f>_xll.qlBondHelper(,E9,$A9,,,Trigger)</f>
        <v>obj_00d6b#0001</v>
      </c>
      <c r="H9" s="8" t="b">
        <f>_xll.qlInstrumentSetPricingEngine($A9,$H$1)</f>
        <v>1</v>
      </c>
      <c r="I9" s="10">
        <f>_xll.qlBondCleanPrice($A9,H9)</f>
        <v>109.72999630434782</v>
      </c>
      <c r="J9" s="10">
        <f t="shared" ref="J9:J35" si="3">I9-F9</f>
        <v>-3.6956521825004529E-6</v>
      </c>
      <c r="K9" s="5"/>
    </row>
    <row r="10" spans="1:12" x14ac:dyDescent="0.2">
      <c r="A10" s="2" t="str">
        <v>IT0004820426</v>
      </c>
      <c r="B10" s="8" t="str">
        <f>_xll.qlBondDescription($A10,Trigger)</f>
        <v>BTP 2017-06-01 4.75%</v>
      </c>
      <c r="C10" s="11">
        <f>_xll.qlBondMaturityDate($A10,Trigger)</f>
        <v>42887</v>
      </c>
      <c r="D10" s="8" t="b">
        <f t="shared" si="1"/>
        <v>1</v>
      </c>
      <c r="E10" s="8" t="str">
        <f t="shared" si="2"/>
        <v>IT0004820426_Quote</v>
      </c>
      <c r="F10" s="10">
        <f>_xll.qlQuoteValue(E10,Trigger)</f>
        <v>109.995</v>
      </c>
      <c r="G10" s="7" t="str">
        <f>_xll.qlBondHelper(,E10,$A10,,,Trigger)</f>
        <v>obj_00d83#0001</v>
      </c>
      <c r="H10" s="8" t="b">
        <f>_xll.qlInstrumentSetPricingEngine($A10,$H$1)</f>
        <v>1</v>
      </c>
      <c r="I10" s="10">
        <f>_xll.qlBondCleanPrice($A10,H10)</f>
        <v>109.9949961748634</v>
      </c>
      <c r="J10" s="10">
        <f t="shared" si="3"/>
        <v>-3.8251366021313515E-6</v>
      </c>
      <c r="K10" s="5"/>
    </row>
    <row r="11" spans="1:12" x14ac:dyDescent="0.2">
      <c r="A11" s="2" t="str">
        <v>IT0003242747</v>
      </c>
      <c r="B11" s="8" t="str">
        <f>_xll.qlBondDescription($A11,Trigger)</f>
        <v>BTP 2017-08-01 5.25%</v>
      </c>
      <c r="C11" s="11">
        <f>_xll.qlBondMaturityDate($A11,Trigger)</f>
        <v>42948</v>
      </c>
      <c r="D11" s="8" t="b">
        <f t="shared" si="1"/>
        <v>1</v>
      </c>
      <c r="E11" s="8" t="str">
        <f t="shared" si="2"/>
        <v>IT0003242747_Quote</v>
      </c>
      <c r="F11" s="10">
        <f>_xll.qlQuoteValue(E11,Trigger)</f>
        <v>111.95</v>
      </c>
      <c r="G11" s="7" t="str">
        <f>_xll.qlBondHelper(,E11,$A11,,,Trigger)</f>
        <v>obj_00d77#0001</v>
      </c>
      <c r="H11" s="8" t="b">
        <f>_xll.qlInstrumentSetPricingEngine($A11,$H$1)</f>
        <v>1</v>
      </c>
      <c r="I11" s="10">
        <f>_xll.qlBondCleanPrice($A11,H11)</f>
        <v>111.9500006521739</v>
      </c>
      <c r="J11" s="10">
        <f t="shared" si="3"/>
        <v>6.5217389533245296E-7</v>
      </c>
      <c r="K11" s="5"/>
    </row>
    <row r="12" spans="1:12" x14ac:dyDescent="0.2">
      <c r="A12" s="2" t="str">
        <v>IT0004867070</v>
      </c>
      <c r="B12" s="8" t="str">
        <f>_xll.qlBondDescription($A12,Trigger)</f>
        <v>BTP 2017-11-01 3.5%</v>
      </c>
      <c r="C12" s="11">
        <f>_xll.qlBondMaturityDate($A12,Trigger)</f>
        <v>43040</v>
      </c>
      <c r="D12" s="8" t="b">
        <f t="shared" si="1"/>
        <v>1</v>
      </c>
      <c r="E12" s="8" t="str">
        <f t="shared" si="2"/>
        <v>IT0004867070_Quote</v>
      </c>
      <c r="F12" s="10">
        <f>_xll.qlQuoteValue(E12,Trigger)</f>
        <v>107.69999999999999</v>
      </c>
      <c r="G12" s="7" t="str">
        <f>_xll.qlBondHelper(,E12,$A12,,,Trigger)</f>
        <v>obj_00d81#0001</v>
      </c>
      <c r="H12" s="8" t="b">
        <f>_xll.qlInstrumentSetPricingEngine($A12,$H$1)</f>
        <v>1</v>
      </c>
      <c r="I12" s="10">
        <f>_xll.qlBondCleanPrice($A12,H12)</f>
        <v>107.68500043478262</v>
      </c>
      <c r="J12" s="10">
        <f t="shared" si="3"/>
        <v>-1.4999565217365785E-2</v>
      </c>
      <c r="K12" s="5"/>
    </row>
    <row r="13" spans="1:12" x14ac:dyDescent="0.2">
      <c r="A13" s="2" t="str">
        <v>IT0004273493</v>
      </c>
      <c r="B13" s="8" t="str">
        <f>_xll.qlBondDescription($A13,Trigger)</f>
        <v>BTP 2018-02-01 4.5%</v>
      </c>
      <c r="C13" s="11">
        <f>_xll.qlBondMaturityDate($A13,Trigger)</f>
        <v>43132</v>
      </c>
      <c r="D13" s="8" t="b">
        <f t="shared" si="1"/>
        <v>1</v>
      </c>
      <c r="E13" s="8" t="str">
        <f t="shared" si="2"/>
        <v>IT0004273493_Quote</v>
      </c>
      <c r="F13" s="10">
        <f>_xll.qlQuoteValue(E13,Trigger)</f>
        <v>111.31</v>
      </c>
      <c r="G13" s="7" t="str">
        <f>_xll.qlBondHelper(,E13,$A13,,,Trigger)</f>
        <v>obj_00d62#0001</v>
      </c>
      <c r="H13" s="8" t="b">
        <f>_xll.qlInstrumentSetPricingEngine($A13,$H$1)</f>
        <v>1</v>
      </c>
      <c r="I13" s="10">
        <f>_xll.qlBondCleanPrice($A13,H13)</f>
        <v>111.2949991304348</v>
      </c>
      <c r="J13" s="10">
        <f t="shared" si="3"/>
        <v>-1.5000869565199082E-2</v>
      </c>
      <c r="K13" s="5"/>
    </row>
    <row r="14" spans="1:12" x14ac:dyDescent="0.2">
      <c r="A14" s="2" t="str">
        <v>IT0004907843</v>
      </c>
      <c r="B14" s="8" t="str">
        <f>_xll.qlBondDescription($A14,Trigger)</f>
        <v>BTP 2018-06-01 3.5%</v>
      </c>
      <c r="C14" s="11">
        <f>_xll.qlBondMaturityDate($A14,Trigger)</f>
        <v>43252</v>
      </c>
      <c r="D14" s="8" t="b">
        <f t="shared" si="1"/>
        <v>1</v>
      </c>
      <c r="E14" s="8" t="str">
        <f t="shared" si="2"/>
        <v>IT0004907843_Quote</v>
      </c>
      <c r="F14" s="10">
        <f>_xll.qlQuoteValue(E14,Trigger)</f>
        <v>108.65</v>
      </c>
      <c r="G14" s="7" t="str">
        <f>_xll.qlBondHelper(,E14,$A14,,,Trigger)</f>
        <v>obj_00d7f#0001</v>
      </c>
      <c r="H14" s="8" t="b">
        <f>_xll.qlInstrumentSetPricingEngine($A14,$H$1)</f>
        <v>1</v>
      </c>
      <c r="I14" s="10">
        <f>_xll.qlBondCleanPrice($A14,H14)</f>
        <v>108.63500349726777</v>
      </c>
      <c r="J14" s="10">
        <f t="shared" si="3"/>
        <v>-1.4996502732230965E-2</v>
      </c>
      <c r="K14" s="5"/>
    </row>
    <row r="15" spans="1:12" x14ac:dyDescent="0.2">
      <c r="A15" s="2" t="str">
        <v>IT0004361041</v>
      </c>
      <c r="B15" s="8" t="str">
        <f>_xll.qlBondDescription($A15,Trigger)</f>
        <v>BTP 2018-08-01 4.5%</v>
      </c>
      <c r="C15" s="11">
        <f>_xll.qlBondMaturityDate($A15,Trigger)</f>
        <v>43313</v>
      </c>
      <c r="D15" s="8" t="b">
        <f t="shared" si="1"/>
        <v>1</v>
      </c>
      <c r="E15" s="8" t="str">
        <f t="shared" si="2"/>
        <v>IT0004361041_Quote</v>
      </c>
      <c r="F15" s="10">
        <f>_xll.qlQuoteValue(E15,Trigger)</f>
        <v>112.65</v>
      </c>
      <c r="G15" s="7" t="str">
        <f>_xll.qlBondHelper(,E15,$A15,,,Trigger)</f>
        <v>obj_00d6f#0001</v>
      </c>
      <c r="H15" s="8" t="b">
        <f>_xll.qlInstrumentSetPricingEngine($A15,$H$1)</f>
        <v>1</v>
      </c>
      <c r="I15" s="10">
        <f>_xll.qlBondCleanPrice($A15,H15)</f>
        <v>112.63499913043476</v>
      </c>
      <c r="J15" s="10">
        <f t="shared" si="3"/>
        <v>-1.5000869565241715E-2</v>
      </c>
      <c r="K15" s="5"/>
    </row>
    <row r="16" spans="1:12" x14ac:dyDescent="0.2">
      <c r="A16" s="2" t="str">
        <v>IT0004957574</v>
      </c>
      <c r="B16" s="8" t="str">
        <f>_xll.qlBondDescription($A16,Trigger)</f>
        <v>BTP 2018-12-01 3.5%</v>
      </c>
      <c r="C16" s="11">
        <f>_xll.qlBondMaturityDate($A16,Trigger)</f>
        <v>43435</v>
      </c>
      <c r="D16" s="8" t="b">
        <f t="shared" si="1"/>
        <v>1</v>
      </c>
      <c r="E16" s="8" t="str">
        <f t="shared" si="2"/>
        <v>IT0004957574_Quote</v>
      </c>
      <c r="F16" s="10">
        <f>_xll.qlQuoteValue(E16,Trigger)</f>
        <v>109.6</v>
      </c>
      <c r="G16" s="7" t="str">
        <f>_xll.qlBondHelper(,E16,$A16,,,Trigger)</f>
        <v>obj_00d61#0001</v>
      </c>
      <c r="H16" s="8" t="b">
        <f>_xll.qlInstrumentSetPricingEngine($A16,$H$1)</f>
        <v>1</v>
      </c>
      <c r="I16" s="10">
        <f>_xll.qlBondCleanPrice($A16,H16)</f>
        <v>109.59500349726773</v>
      </c>
      <c r="J16" s="10">
        <f t="shared" si="3"/>
        <v>-4.9965027322684819E-3</v>
      </c>
      <c r="K16" s="5"/>
    </row>
    <row r="17" spans="1:13" x14ac:dyDescent="0.2">
      <c r="A17" s="2" t="str">
        <v>IT0003493258</v>
      </c>
      <c r="B17" s="8" t="str">
        <f>_xll.qlBondDescription($A17,Trigger)</f>
        <v>BTP 2019-02-01 4.25%</v>
      </c>
      <c r="C17" s="11">
        <f>_xll.qlBondMaturityDate($A17,Trigger)</f>
        <v>43497</v>
      </c>
      <c r="D17" s="8" t="b">
        <f t="shared" si="1"/>
        <v>1</v>
      </c>
      <c r="E17" s="8" t="str">
        <f t="shared" si="2"/>
        <v>IT0003493258_Quote</v>
      </c>
      <c r="F17" s="10">
        <f>_xll.qlQuoteValue(E17,Trigger)</f>
        <v>112.97499999999999</v>
      </c>
      <c r="G17" s="7" t="str">
        <f>_xll.qlBondHelper(,E17,$A17,,,Trigger)</f>
        <v>obj_00d6e#0001</v>
      </c>
      <c r="H17" s="8" t="b">
        <f>_xll.qlInstrumentSetPricingEngine($A17,$H$1)</f>
        <v>1</v>
      </c>
      <c r="I17" s="10">
        <f>_xll.qlBondCleanPrice($A17,H17)</f>
        <v>112.94500195652174</v>
      </c>
      <c r="J17" s="10">
        <f t="shared" si="3"/>
        <v>-2.9998043478258296E-2</v>
      </c>
      <c r="K17" s="5"/>
    </row>
    <row r="18" spans="1:13" x14ac:dyDescent="0.2">
      <c r="A18" s="2" t="str">
        <v>IT0004423957</v>
      </c>
      <c r="B18" s="8" t="str">
        <f>_xll.qlBondDescription($A18,Trigger)</f>
        <v>BTP 2019-03-01 4.5%</v>
      </c>
      <c r="C18" s="11">
        <f>_xll.qlBondMaturityDate($A18,Trigger)</f>
        <v>43525</v>
      </c>
      <c r="D18" s="8" t="b">
        <f t="shared" si="1"/>
        <v>1</v>
      </c>
      <c r="E18" s="8" t="str">
        <f t="shared" si="2"/>
        <v>IT0004423957_Quote</v>
      </c>
      <c r="F18" s="10">
        <f>_xll.qlQuoteValue(E18,Trigger)</f>
        <v>114.28</v>
      </c>
      <c r="G18" s="7" t="str">
        <f>_xll.qlBondHelper(,E18,$A18,,,Trigger)</f>
        <v>obj_00d70#0001</v>
      </c>
      <c r="H18" s="8" t="b">
        <f>_xll.qlInstrumentSetPricingEngine($A18,$H$1)</f>
        <v>1</v>
      </c>
      <c r="I18" s="10">
        <f>_xll.qlBondCleanPrice($A18,H18)</f>
        <v>114.27499696132598</v>
      </c>
      <c r="J18" s="10">
        <f t="shared" si="3"/>
        <v>-5.003038674018967E-3</v>
      </c>
      <c r="K18" s="5"/>
    </row>
    <row r="19" spans="1:13" x14ac:dyDescent="0.2">
      <c r="A19" s="2" t="str">
        <v>IT0004489610</v>
      </c>
      <c r="B19" s="8" t="str">
        <f>_xll.qlBondDescription($A19,Trigger)</f>
        <v>BTP 2019-09-01 4.25%</v>
      </c>
      <c r="C19" s="11">
        <f>_xll.qlBondMaturityDate($A19,Trigger)</f>
        <v>43709</v>
      </c>
      <c r="D19" s="8" t="b">
        <f t="shared" si="1"/>
        <v>1</v>
      </c>
      <c r="E19" s="8" t="str">
        <f t="shared" si="2"/>
        <v>IT0004489610_Quote</v>
      </c>
      <c r="F19" s="10">
        <f>_xll.qlQuoteValue(E19,Trigger)</f>
        <v>114.08</v>
      </c>
      <c r="G19" s="7" t="str">
        <f>_xll.qlBondHelper(,E19,$A19,,,Trigger)</f>
        <v>obj_00d5e#0001</v>
      </c>
      <c r="H19" s="8" t="b">
        <f>_xll.qlInstrumentSetPricingEngine($A19,$H$1)</f>
        <v>1</v>
      </c>
      <c r="I19" s="10">
        <f>_xll.qlBondCleanPrice($A19,H19)</f>
        <v>114.06499657458565</v>
      </c>
      <c r="J19" s="10">
        <f t="shared" si="3"/>
        <v>-1.5003425414349181E-2</v>
      </c>
      <c r="K19" s="5"/>
      <c r="M19" s="6"/>
    </row>
    <row r="20" spans="1:13" x14ac:dyDescent="0.2">
      <c r="A20" s="2" t="str">
        <v>IT0003644769</v>
      </c>
      <c r="B20" s="8" t="str">
        <f>_xll.qlBondDescription($A20,Trigger)</f>
        <v>BTP 2020-02-01 4.5%</v>
      </c>
      <c r="C20" s="11">
        <f>_xll.qlBondMaturityDate($A20,Trigger)</f>
        <v>43862</v>
      </c>
      <c r="D20" s="8" t="b">
        <f t="shared" si="1"/>
        <v>1</v>
      </c>
      <c r="E20" s="8" t="str">
        <f t="shared" si="2"/>
        <v>IT0003644769_Quote</v>
      </c>
      <c r="F20" s="10">
        <f>_xll.qlQuoteValue(E20,Trigger)</f>
        <v>115.82</v>
      </c>
      <c r="G20" s="7" t="str">
        <f>_xll.qlBondHelper(,E20,$A20,,,Trigger)</f>
        <v>obj_00d75#0001</v>
      </c>
      <c r="H20" s="8" t="b">
        <f>_xll.qlInstrumentSetPricingEngine($A20,$H$1)</f>
        <v>1</v>
      </c>
      <c r="I20" s="10">
        <f>_xll.qlBondCleanPrice($A20,H20)</f>
        <v>115.81999913043478</v>
      </c>
      <c r="J20" s="10">
        <f t="shared" si="3"/>
        <v>-8.6956521272441023E-7</v>
      </c>
      <c r="K20" s="5"/>
      <c r="M20" s="6"/>
    </row>
    <row r="21" spans="1:13" x14ac:dyDescent="0.2">
      <c r="A21" s="2" t="str">
        <v>IT0004536949</v>
      </c>
      <c r="B21" s="8" t="str">
        <f>_xll.qlBondDescription($A21,Trigger)</f>
        <v>BTP 2020-03-01 4.25%</v>
      </c>
      <c r="C21" s="11">
        <f>_xll.qlBondMaturityDate($A21,Trigger)</f>
        <v>43891</v>
      </c>
      <c r="D21" s="8" t="b">
        <f t="shared" si="1"/>
        <v>1</v>
      </c>
      <c r="E21" s="8" t="str">
        <f t="shared" si="2"/>
        <v>IT0004536949_Quote</v>
      </c>
      <c r="F21" s="10">
        <f>_xll.qlQuoteValue(E21,Trigger)</f>
        <v>114.7</v>
      </c>
      <c r="G21" s="7" t="str">
        <f>_xll.qlBondHelper(,E21,$A21,,,Trigger)</f>
        <v>obj_00d7e#0001</v>
      </c>
      <c r="H21" s="8" t="b">
        <f>_xll.qlInstrumentSetPricingEngine($A21,$H$1)</f>
        <v>1</v>
      </c>
      <c r="I21" s="10">
        <f>_xll.qlBondCleanPrice($A21,H21)</f>
        <v>114.68999657458565</v>
      </c>
      <c r="J21" s="10">
        <f t="shared" si="3"/>
        <v>-1.0003425414353728E-2</v>
      </c>
      <c r="K21" s="5"/>
      <c r="M21" s="6"/>
    </row>
    <row r="22" spans="1:13" x14ac:dyDescent="0.2">
      <c r="A22" s="2" t="str">
        <v>IT0004594930</v>
      </c>
      <c r="B22" s="8" t="str">
        <f>_xll.qlBondDescription($A22,Trigger)</f>
        <v>BTP 2020-09-01 4%</v>
      </c>
      <c r="C22" s="11">
        <f>_xll.qlBondMaturityDate($A22,Trigger)</f>
        <v>44075</v>
      </c>
      <c r="D22" s="8" t="b">
        <f t="shared" si="1"/>
        <v>1</v>
      </c>
      <c r="E22" s="8" t="str">
        <f t="shared" si="2"/>
        <v>IT0004594930_Quote</v>
      </c>
      <c r="F22" s="10">
        <f>_xll.qlQuoteValue(E22,Trigger)</f>
        <v>113.745</v>
      </c>
      <c r="G22" s="7" t="str">
        <f>_xll.qlBondHelper(,E22,$A22,,,Trigger)</f>
        <v>obj_00d76#0001</v>
      </c>
      <c r="H22" s="8" t="b">
        <f>_xll.qlInstrumentSetPricingEngine($A22,$H$1)</f>
        <v>1</v>
      </c>
      <c r="I22" s="10">
        <f>_xll.qlBondCleanPrice($A22,H22)</f>
        <v>113.73499618784533</v>
      </c>
      <c r="J22" s="10">
        <f t="shared" si="3"/>
        <v>-1.0003812154678826E-2</v>
      </c>
      <c r="K22" s="5"/>
      <c r="M22" s="6"/>
    </row>
    <row r="23" spans="1:13" x14ac:dyDescent="0.2">
      <c r="A23" s="2" t="str">
        <v>IT0004634132</v>
      </c>
      <c r="B23" s="8" t="str">
        <f>_xll.qlBondDescription($A23,Trigger)</f>
        <v>BTP 2021-03-01 3.75%</v>
      </c>
      <c r="C23" s="11">
        <f>_xll.qlBondMaturityDate($A23,Trigger)</f>
        <v>44256</v>
      </c>
      <c r="D23" s="8" t="b">
        <f t="shared" si="1"/>
        <v>1</v>
      </c>
      <c r="E23" s="8" t="str">
        <f t="shared" si="2"/>
        <v>IT0004634132_Quote</v>
      </c>
      <c r="F23" s="10">
        <f>_xll.qlQuoteValue(E23,Trigger)</f>
        <v>112.38</v>
      </c>
      <c r="G23" s="7" t="str">
        <f>_xll.qlBondHelper(,E23,$A23,,,Trigger)</f>
        <v>obj_00d84#0001</v>
      </c>
      <c r="H23" s="8" t="b">
        <f>_xll.qlInstrumentSetPricingEngine($A23,$H$1)</f>
        <v>1</v>
      </c>
      <c r="I23" s="10">
        <f>_xll.qlBondCleanPrice($A23,H23)</f>
        <v>112.35999580110494</v>
      </c>
      <c r="J23" s="10">
        <f t="shared" si="3"/>
        <v>-2.0004198895051672E-2</v>
      </c>
      <c r="K23" s="5"/>
      <c r="M23" s="6"/>
    </row>
    <row r="24" spans="1:13" x14ac:dyDescent="0.2">
      <c r="A24" s="2" t="str">
        <v>IT0004966401</v>
      </c>
      <c r="B24" s="8" t="str">
        <f>_xll.qlBondDescription($A24,Trigger)</f>
        <v>BTP 2021-05-01 3.75%</v>
      </c>
      <c r="C24" s="11">
        <f>_xll.qlBondMaturityDate($A24,Trigger)</f>
        <v>44317</v>
      </c>
      <c r="D24" s="8" t="b">
        <f t="shared" si="1"/>
        <v>1</v>
      </c>
      <c r="E24" s="8" t="str">
        <f t="shared" si="2"/>
        <v>IT0004966401_Quote</v>
      </c>
      <c r="F24" s="10">
        <f>_xll.qlQuoteValue(E24,Trigger)</f>
        <v>112.06</v>
      </c>
      <c r="G24" s="7" t="str">
        <f>_xll.qlBondHelper(,E24,$A24,,,Trigger)</f>
        <v>obj_00d7d#0001</v>
      </c>
      <c r="H24" s="8" t="b">
        <f>_xll.qlInstrumentSetPricingEngine($A24,$H$1)</f>
        <v>1</v>
      </c>
      <c r="I24" s="10">
        <f>_xll.qlBondCleanPrice($A24,H24)</f>
        <v>112.03999760869564</v>
      </c>
      <c r="J24" s="10">
        <f t="shared" si="3"/>
        <v>-2.0002391304359435E-2</v>
      </c>
      <c r="K24" s="5"/>
      <c r="M24" s="6"/>
    </row>
    <row r="25" spans="1:13" x14ac:dyDescent="0.2">
      <c r="A25" s="2" t="str">
        <v>IT0004009673</v>
      </c>
      <c r="B25" s="8" t="str">
        <f>_xll.qlBondDescription($A25,Trigger)</f>
        <v>BTP 2021-08-01 3.75%</v>
      </c>
      <c r="C25" s="11">
        <f>_xll.qlBondMaturityDate($A25,Trigger)</f>
        <v>44409</v>
      </c>
      <c r="D25" s="8" t="b">
        <f t="shared" si="1"/>
        <v>1</v>
      </c>
      <c r="E25" s="8" t="str">
        <f t="shared" si="2"/>
        <v>IT0004009673_Quote</v>
      </c>
      <c r="F25" s="10">
        <f>_xll.qlQuoteValue(E25,Trigger)</f>
        <v>112.11</v>
      </c>
      <c r="G25" s="7" t="str">
        <f>_xll.qlBondHelper(,E25,$A25,,,Trigger)</f>
        <v>obj_00d7a#0001</v>
      </c>
      <c r="H25" s="8" t="b">
        <f>_xll.qlInstrumentSetPricingEngine($A25,$H$1)</f>
        <v>1</v>
      </c>
      <c r="I25" s="10">
        <f>_xll.qlBondCleanPrice($A25,H25)</f>
        <v>112.08999760869565</v>
      </c>
      <c r="J25" s="10">
        <f t="shared" si="3"/>
        <v>-2.0002391304345224E-2</v>
      </c>
      <c r="K25" s="5"/>
    </row>
    <row r="26" spans="1:13" x14ac:dyDescent="0.2">
      <c r="A26" s="2" t="str">
        <v>IT0004695075</v>
      </c>
      <c r="B26" s="8" t="str">
        <f>_xll.qlBondDescription($A26,Trigger)</f>
        <v>BTP 2021-09-01 4.75%</v>
      </c>
      <c r="C26" s="11">
        <f>_xll.qlBondMaturityDate($A26,Trigger)</f>
        <v>44440</v>
      </c>
      <c r="D26" s="8" t="b">
        <f t="shared" si="1"/>
        <v>1</v>
      </c>
      <c r="E26" s="8" t="str">
        <f t="shared" si="2"/>
        <v>IT0004695075_Quote</v>
      </c>
      <c r="F26" s="10">
        <f>_xll.qlQuoteValue(E26,Trigger)</f>
        <v>118.535</v>
      </c>
      <c r="G26" s="7" t="str">
        <f>_xll.qlBondHelper(,E26,$A26,,,Trigger)</f>
        <v>obj_00d65#0001</v>
      </c>
      <c r="H26" s="8" t="b">
        <f>_xll.qlInstrumentSetPricingEngine($A26,$H$1)</f>
        <v>1</v>
      </c>
      <c r="I26" s="10">
        <f>_xll.qlBondCleanPrice($A26,H26)</f>
        <v>118.52499734806629</v>
      </c>
      <c r="J26" s="10">
        <f t="shared" si="3"/>
        <v>-1.0002651933703532E-2</v>
      </c>
      <c r="K26" s="5"/>
    </row>
    <row r="27" spans="1:13" x14ac:dyDescent="0.2">
      <c r="A27" s="2" t="str">
        <v>IT0004759673</v>
      </c>
      <c r="B27" s="8" t="str">
        <f>_xll.qlBondDescription($A27,Trigger)</f>
        <v>BTP 2022-03-01 5%</v>
      </c>
      <c r="C27" s="11">
        <f>_xll.qlBondMaturityDate($A27,Trigger)</f>
        <v>44621</v>
      </c>
      <c r="D27" s="8" t="b">
        <f t="shared" si="1"/>
        <v>1</v>
      </c>
      <c r="E27" s="8" t="str">
        <f t="shared" si="2"/>
        <v>IT0004759673_Quote</v>
      </c>
      <c r="F27" s="10">
        <f>_xll.qlQuoteValue(E27,Trigger)</f>
        <v>120.37</v>
      </c>
      <c r="G27" s="7" t="str">
        <f>_xll.qlBondHelper(,E27,$A27,,,Trigger)</f>
        <v>obj_00d5b#0001</v>
      </c>
      <c r="H27" s="8" t="b">
        <f>_xll.qlInstrumentSetPricingEngine($A27,$H$1)</f>
        <v>1</v>
      </c>
      <c r="I27" s="10">
        <f>_xll.qlBondCleanPrice($A27,H27)</f>
        <v>120.34999773480664</v>
      </c>
      <c r="J27" s="10">
        <f t="shared" si="3"/>
        <v>-2.000226519336934E-2</v>
      </c>
      <c r="K27" s="5"/>
    </row>
    <row r="28" spans="1:13" x14ac:dyDescent="0.2">
      <c r="A28" s="2" t="str">
        <v>IT0004801541</v>
      </c>
      <c r="B28" s="8" t="str">
        <f>_xll.qlBondDescription($A28,Trigger)</f>
        <v>BTP 2022-09-01 5.5%</v>
      </c>
      <c r="C28" s="11">
        <f>_xll.qlBondMaturityDate($A28,Trigger)</f>
        <v>44805</v>
      </c>
      <c r="D28" s="8" t="b">
        <f t="shared" si="1"/>
        <v>1</v>
      </c>
      <c r="E28" s="8" t="str">
        <f t="shared" si="2"/>
        <v>IT0004801541_Quote</v>
      </c>
      <c r="F28" s="10">
        <f>_xll.qlQuoteValue(E28,Trigger)</f>
        <v>124.13499999999999</v>
      </c>
      <c r="G28" s="7" t="str">
        <f>_xll.qlBondHelper(,E28,$A28,,,Trigger)</f>
        <v>obj_00d66#0001</v>
      </c>
      <c r="H28" s="8" t="b">
        <f>_xll.qlInstrumentSetPricingEngine($A28,$H$1)</f>
        <v>1</v>
      </c>
      <c r="I28" s="10">
        <f>_xll.qlBondCleanPrice($A28,H28)</f>
        <v>124.10499850828728</v>
      </c>
      <c r="J28" s="10">
        <f t="shared" si="3"/>
        <v>-3.0001491712710049E-2</v>
      </c>
      <c r="K28" s="5"/>
    </row>
    <row r="29" spans="1:13" x14ac:dyDescent="0.2">
      <c r="A29" s="2" t="str">
        <v>IT0004848831</v>
      </c>
      <c r="B29" s="8" t="str">
        <f>_xll.qlBondDescription($A29,Trigger)</f>
        <v>BTP 2022-11-01 5.5%</v>
      </c>
      <c r="C29" s="11">
        <f>_xll.qlBondMaturityDate($A29,Trigger)</f>
        <v>44866</v>
      </c>
      <c r="D29" s="8" t="b">
        <f t="shared" si="1"/>
        <v>1</v>
      </c>
      <c r="E29" s="8" t="str">
        <f t="shared" si="2"/>
        <v>IT0004848831_Quote</v>
      </c>
      <c r="F29" s="10">
        <f>_xll.qlQuoteValue(E29,Trigger)</f>
        <v>124.11500000000001</v>
      </c>
      <c r="G29" s="7" t="str">
        <f>_xll.qlBondHelper(,E29,$A29,,,Trigger)</f>
        <v>obj_00d5c#0001</v>
      </c>
      <c r="H29" s="8" t="b">
        <f>_xll.qlInstrumentSetPricingEngine($A29,$H$1)</f>
        <v>1</v>
      </c>
      <c r="I29" s="10">
        <f>_xll.qlBondCleanPrice($A29,H29)</f>
        <v>124.09499782608697</v>
      </c>
      <c r="J29" s="10">
        <f t="shared" si="3"/>
        <v>-2.0002173913042043E-2</v>
      </c>
      <c r="K29" s="5"/>
    </row>
    <row r="30" spans="1:13" x14ac:dyDescent="0.2">
      <c r="A30" s="2" t="str">
        <v>IT0004898034</v>
      </c>
      <c r="B30" s="8" t="str">
        <f>_xll.qlBondDescription($A30,Trigger)</f>
        <v>BTP 2023-05-01 4.5%</v>
      </c>
      <c r="C30" s="11">
        <f>_xll.qlBondMaturityDate($A30,Trigger)</f>
        <v>45047</v>
      </c>
      <c r="D30" s="8" t="b">
        <f t="shared" si="1"/>
        <v>1</v>
      </c>
      <c r="E30" s="8" t="str">
        <f t="shared" si="2"/>
        <v>IT0004898034_Quote</v>
      </c>
      <c r="F30" s="10">
        <f>_xll.qlQuoteValue(E30,Trigger)</f>
        <v>117.045</v>
      </c>
      <c r="G30" s="7" t="str">
        <f>_xll.qlBondHelper(,E30,$A30,,,Trigger)</f>
        <v>obj_00d7c#0001</v>
      </c>
      <c r="H30" s="8" t="b">
        <f>_xll.qlInstrumentSetPricingEngine($A30,$H$1)</f>
        <v>1</v>
      </c>
      <c r="I30" s="10">
        <f>_xll.qlBondCleanPrice($A30,H30)</f>
        <v>117.01499913043477</v>
      </c>
      <c r="J30" s="10">
        <f>I30-F30</f>
        <v>-3.0000869565228072E-2</v>
      </c>
      <c r="K30" s="5"/>
    </row>
    <row r="31" spans="1:13" x14ac:dyDescent="0.2">
      <c r="A31" s="2" t="str">
        <v>IT0004356843</v>
      </c>
      <c r="B31" s="8" t="str">
        <f>_xll.qlBondDescription($A31,Trigger)</f>
        <v>BTP 2023-08-01 4.75%</v>
      </c>
      <c r="C31" s="11">
        <f>_xll.qlBondMaturityDate($A31,Trigger)</f>
        <v>45139</v>
      </c>
      <c r="D31" s="8" t="b">
        <f t="shared" si="1"/>
        <v>1</v>
      </c>
      <c r="E31" s="8" t="str">
        <f t="shared" si="2"/>
        <v>IT0004356843_Quote</v>
      </c>
      <c r="F31" s="10">
        <f>_xll.qlQuoteValue(E31,Trigger)</f>
        <v>119.28</v>
      </c>
      <c r="G31" s="7" t="str">
        <f>_xll.qlBondHelper(,E31,$A31,,,Trigger)</f>
        <v>obj_00d63#0001</v>
      </c>
      <c r="H31" s="8" t="b">
        <f>_xll.qlInstrumentSetPricingEngine($A31,$H$1)</f>
        <v>1</v>
      </c>
      <c r="I31" s="10">
        <f>_xll.qlBondCleanPrice($A31,H31)</f>
        <v>119.24499630434782</v>
      </c>
      <c r="J31" s="10">
        <f>I31-F31</f>
        <v>-3.500369565217909E-2</v>
      </c>
      <c r="K31" s="5"/>
    </row>
    <row r="32" spans="1:13" x14ac:dyDescent="0.2">
      <c r="A32" s="2" t="str">
        <v>IT0000366655</v>
      </c>
      <c r="B32" s="8" t="str">
        <f>_xll.qlBondDescription($A32,Trigger)</f>
        <v>BTP 2023-11-01 9%</v>
      </c>
      <c r="C32" s="11">
        <f>_xll.qlBondMaturityDate($A32,Trigger)</f>
        <v>45231</v>
      </c>
      <c r="D32" s="8" t="b">
        <f t="shared" si="1"/>
        <v>1</v>
      </c>
      <c r="E32" s="8" t="str">
        <f t="shared" si="2"/>
        <v>IT0000366655_Quote</v>
      </c>
      <c r="F32" s="10">
        <f>_xll.qlQuoteValue(E32,Trigger)</f>
        <v>154.63999999999999</v>
      </c>
      <c r="G32" s="7" t="str">
        <f>_xll.qlBondHelper(,E32,$A32,,,Trigger)</f>
        <v>obj_00d60#0001</v>
      </c>
      <c r="H32" s="8" t="b">
        <f>_xll.qlInstrumentSetPricingEngine($A32,$H$1)</f>
        <v>1</v>
      </c>
      <c r="I32" s="10">
        <f>_xll.qlBondCleanPrice($A32,H32)</f>
        <v>154.61499826086958</v>
      </c>
      <c r="J32" s="10">
        <f t="shared" si="3"/>
        <v>-2.5001739130402711E-2</v>
      </c>
      <c r="K32" s="5"/>
    </row>
    <row r="33" spans="1:14" x14ac:dyDescent="0.2">
      <c r="A33" s="2" t="str">
        <v>IT0004953417</v>
      </c>
      <c r="B33" s="8" t="str">
        <f>_xll.qlBondDescription($A33,Trigger)</f>
        <v>BTP 2024-03-01 4.5%</v>
      </c>
      <c r="C33" s="11">
        <f>_xll.qlBondMaturityDate($A33,Trigger)</f>
        <v>45352</v>
      </c>
      <c r="D33" s="8" t="b">
        <f t="shared" si="1"/>
        <v>1</v>
      </c>
      <c r="E33" s="8" t="str">
        <f t="shared" si="2"/>
        <v>IT0004953417_Quote</v>
      </c>
      <c r="F33" s="10">
        <f>_xll.qlQuoteValue(E33,Trigger)</f>
        <v>117.43</v>
      </c>
      <c r="G33" s="7" t="str">
        <f>_xll.qlBondHelper(,E33,$A33,,,Trigger)</f>
        <v>obj_00d5a#0001</v>
      </c>
      <c r="H33" s="8" t="b">
        <f>_xll.qlInstrumentSetPricingEngine($A33,$H$1)</f>
        <v>1</v>
      </c>
      <c r="I33" s="10">
        <f>_xll.qlBondCleanPrice($A33,H33)</f>
        <v>117.40999696132594</v>
      </c>
      <c r="J33" s="10">
        <f t="shared" si="3"/>
        <v>-2.0003038674062168E-2</v>
      </c>
      <c r="K33" s="5"/>
    </row>
    <row r="34" spans="1:14" x14ac:dyDescent="0.2">
      <c r="A34" s="2" t="str">
        <v>IT0005001547</v>
      </c>
      <c r="B34" s="8" t="str">
        <f>_xll.qlBondDescription($A34,Trigger)</f>
        <v>BTP 2024-09-01 3.75%</v>
      </c>
      <c r="C34" s="11">
        <f>_xll.qlBondMaturityDate($A34,Trigger)</f>
        <v>45536</v>
      </c>
      <c r="D34" s="8" t="b">
        <f t="shared" si="1"/>
        <v>1</v>
      </c>
      <c r="E34" s="8" t="str">
        <f t="shared" si="2"/>
        <v>IT0005001547_Quote</v>
      </c>
      <c r="F34" s="10">
        <f>_xll.qlQuoteValue(E34,Trigger)</f>
        <v>110.77500000000001</v>
      </c>
      <c r="G34" s="7" t="str">
        <f>_xll.qlBondHelper(,E34,$A34,,,Trigger)</f>
        <v>obj_00d68#0001</v>
      </c>
      <c r="H34" s="8" t="b">
        <f>_xll.qlInstrumentSetPricingEngine($A34,$H$1)</f>
        <v>1</v>
      </c>
      <c r="I34" s="10">
        <f>_xll.qlBondCleanPrice($A34,H34)</f>
        <v>110.74999580110496</v>
      </c>
      <c r="J34" s="10">
        <f t="shared" si="3"/>
        <v>-2.5004198895047125E-2</v>
      </c>
      <c r="K34" s="5"/>
    </row>
    <row r="35" spans="1:14" x14ac:dyDescent="0.2">
      <c r="A35" s="2" t="str">
        <v>IT0005045270</v>
      </c>
      <c r="B35" s="8" t="str">
        <f>_xll.qlBondDescription($A35,Trigger)</f>
        <v>BTP 2024-12-01 2.5%</v>
      </c>
      <c r="C35" s="11">
        <f>_xll.qlBondMaturityDate($A35,Trigger)</f>
        <v>45627</v>
      </c>
      <c r="D35" s="8" t="b">
        <f t="shared" si="1"/>
        <v>1</v>
      </c>
      <c r="E35" s="8" t="str">
        <f t="shared" si="2"/>
        <v>IT0005045270_Quote</v>
      </c>
      <c r="F35" s="10">
        <f>_xll.qlQuoteValue(E35,Trigger)</f>
        <v>100.315</v>
      </c>
      <c r="G35" s="7" t="str">
        <f>_xll.qlBondHelper(,E35,$A35,,,Trigger)</f>
        <v>obj_00d79#0001</v>
      </c>
      <c r="H35" s="8" t="b">
        <f>_xll.qlInstrumentSetPricingEngine($A35,$H$1)</f>
        <v>1</v>
      </c>
      <c r="I35" s="10">
        <f>_xll.qlBondCleanPrice($A35,H35)</f>
        <v>100.26500005464482</v>
      </c>
      <c r="J35" s="10">
        <f t="shared" si="3"/>
        <v>-4.9999945355182263E-2</v>
      </c>
      <c r="K35" s="5"/>
    </row>
    <row r="36" spans="1:14" x14ac:dyDescent="0.2">
      <c r="A36" s="8" t="str">
        <v>IT0004513641</v>
      </c>
      <c r="B36" s="8" t="str">
        <f>_xll.qlBondDescription($A36,Trigger)</f>
        <v>BTP 2025-03-01 5%</v>
      </c>
      <c r="C36" s="11">
        <f>_xll.qlBondMaturityDate($A36,Trigger)</f>
        <v>45717</v>
      </c>
      <c r="D36" s="8" t="b">
        <f t="shared" si="1"/>
        <v>1</v>
      </c>
      <c r="E36" s="8" t="str">
        <f t="shared" si="2"/>
        <v>IT0004513641_Quote</v>
      </c>
      <c r="F36" s="10">
        <f>_xll.qlQuoteValue(E36,Trigger)</f>
        <v>121.55</v>
      </c>
      <c r="G36" s="7" t="str">
        <f>_xll.qlBondHelper(,E36,$A36,,,Trigger)</f>
        <v>obj_00d7b#0001</v>
      </c>
      <c r="H36" s="8" t="b">
        <f>_xll.qlInstrumentSetPricingEngine($A36,$H$1)</f>
        <v>1</v>
      </c>
      <c r="I36" s="10">
        <f>_xll.qlBondCleanPrice($A36,H36)</f>
        <v>121.50999773480662</v>
      </c>
      <c r="J36" s="10">
        <f t="shared" ref="J36:J48" si="4">I36-F36</f>
        <v>-4.0002265193379571E-2</v>
      </c>
      <c r="K36" s="5"/>
    </row>
    <row r="37" spans="1:14" x14ac:dyDescent="0.2">
      <c r="A37" s="8" t="str">
        <v>IT0004644735</v>
      </c>
      <c r="B37" s="8" t="str">
        <f>_xll.qlBondDescription($A37,Trigger)</f>
        <v>BTP 2026-03-01 4.5%</v>
      </c>
      <c r="C37" s="11">
        <f>_xll.qlBondMaturityDate($A37,Trigger)</f>
        <v>46082</v>
      </c>
      <c r="D37" s="8" t="b">
        <f t="shared" si="1"/>
        <v>1</v>
      </c>
      <c r="E37" s="8" t="str">
        <f t="shared" si="2"/>
        <v>IT0004644735_Quote</v>
      </c>
      <c r="F37" s="10">
        <f>_xll.qlQuoteValue(E37,Trigger)</f>
        <v>116.72999999999999</v>
      </c>
      <c r="G37" s="7" t="str">
        <f>_xll.qlBondHelper(,E37,$A37,,,Trigger)</f>
        <v>obj_00d78#0001</v>
      </c>
      <c r="H37" s="8" t="b">
        <f>_xll.qlInstrumentSetPricingEngine($A37,$H$1)</f>
        <v>1</v>
      </c>
      <c r="I37" s="10">
        <f>_xll.qlBondCleanPrice($A37,H37)</f>
        <v>116.71999696132596</v>
      </c>
      <c r="J37" s="10">
        <f t="shared" si="4"/>
        <v>-1.000303867402863E-2</v>
      </c>
      <c r="K37" s="5"/>
      <c r="L37" s="15">
        <f>M37</f>
        <v>41933</v>
      </c>
      <c r="M37" s="14">
        <f t="array" ref="M37:M70">_xll.qlPiecewiseYieldCurveDates(L2)</f>
        <v>41933</v>
      </c>
      <c r="N37" s="13">
        <f t="array" ref="N37:N70">_xll.qlPiecewiseYieldCurveData(L2)</f>
        <v>1</v>
      </c>
    </row>
    <row r="38" spans="1:14" x14ac:dyDescent="0.2">
      <c r="A38" s="2" t="str">
        <v>IT0001086567</v>
      </c>
      <c r="B38" s="8" t="str">
        <f>_xll.qlBondDescription($A38,Trigger)</f>
        <v>BTP 2026-11-01 7.25%</v>
      </c>
      <c r="C38" s="11">
        <f>_xll.qlBondMaturityDate($A38,Trigger)</f>
        <v>46327</v>
      </c>
      <c r="D38" s="8" t="b">
        <f t="shared" ref="D36:D48" si="5">NOT(ISERROR(F38))</f>
        <v>1</v>
      </c>
      <c r="E38" s="8" t="str">
        <f t="shared" si="2"/>
        <v>IT0001086567_Quote</v>
      </c>
      <c r="F38" s="10">
        <f>_xll.qlQuoteValue(E38,Trigger)</f>
        <v>145.16</v>
      </c>
      <c r="G38" s="7" t="str">
        <f>_xll.qlBondHelper(,E38,$A38,,,Trigger)</f>
        <v>obj_00d67#0001</v>
      </c>
      <c r="H38" s="8" t="b">
        <f>_xll.qlInstrumentSetPricingEngine($A38,$H$1)</f>
        <v>1</v>
      </c>
      <c r="I38" s="10">
        <f>_xll.qlBondCleanPrice($A38,H38)</f>
        <v>145.18499804347826</v>
      </c>
      <c r="J38" s="10">
        <f t="shared" si="4"/>
        <v>2.4998043478262844E-2</v>
      </c>
      <c r="L38" s="15">
        <f>M38-M37</f>
        <v>104</v>
      </c>
      <c r="M38" s="14">
        <v>42037</v>
      </c>
      <c r="N38" s="13">
        <v>0.99923585759140032</v>
      </c>
    </row>
    <row r="39" spans="1:14" x14ac:dyDescent="0.2">
      <c r="A39" s="2" t="str">
        <v>IT0001174611</v>
      </c>
      <c r="B39" s="8" t="str">
        <f>_xll.qlBondDescription($A39,Trigger)</f>
        <v>BTP 2027-11-01 6.5%</v>
      </c>
      <c r="C39" s="11">
        <f>_xll.qlBondMaturityDate($A39,Trigger)</f>
        <v>46692</v>
      </c>
      <c r="D39" s="8" t="b">
        <f t="shared" si="5"/>
        <v>1</v>
      </c>
      <c r="E39" s="8" t="str">
        <f t="shared" si="2"/>
        <v>IT0001174611_Quote</v>
      </c>
      <c r="F39" s="10">
        <f>_xll.qlQuoteValue(E39,Trigger)</f>
        <v>137.98000000000002</v>
      </c>
      <c r="G39" s="7" t="str">
        <f>_xll.qlBondHelper(,E39,$A39,,,Trigger)</f>
        <v>obj_00d82#0001</v>
      </c>
      <c r="H39" s="8" t="b">
        <f>_xll.qlInstrumentSetPricingEngine($A39,$H$1)</f>
        <v>1</v>
      </c>
      <c r="I39" s="10">
        <f>_xll.qlBondCleanPrice($A39,H39)</f>
        <v>137.95499652173916</v>
      </c>
      <c r="J39" s="10">
        <f t="shared" si="4"/>
        <v>-2.5003478260856582E-2</v>
      </c>
      <c r="L39" s="15">
        <f t="shared" ref="L39:L70" si="6">M39-M38</f>
        <v>182</v>
      </c>
      <c r="M39" s="14">
        <v>42219</v>
      </c>
      <c r="N39" s="13">
        <v>0.99656285031373515</v>
      </c>
    </row>
    <row r="40" spans="1:14" x14ac:dyDescent="0.2">
      <c r="A40" s="2" t="str">
        <v>IT0004889033</v>
      </c>
      <c r="B40" s="8" t="str">
        <f>_xll.qlBondDescription($A40,Trigger)</f>
        <v>BTP 2028-09-01 4.75%</v>
      </c>
      <c r="C40" s="11">
        <f>_xll.qlBondMaturityDate($A40,Trigger)</f>
        <v>46997</v>
      </c>
      <c r="D40" s="8" t="b">
        <f t="shared" si="5"/>
        <v>1</v>
      </c>
      <c r="E40" s="8" t="str">
        <f t="shared" si="2"/>
        <v>IT0004889033_Quote</v>
      </c>
      <c r="F40" s="10">
        <f>_xll.qlQuoteValue(E40,Trigger)</f>
        <v>118.68</v>
      </c>
      <c r="G40" s="7" t="str">
        <f>_xll.qlBondHelper(,E40,$A40,,,Trigger)</f>
        <v>obj_00d69#0001</v>
      </c>
      <c r="H40" s="8" t="b">
        <f>_xll.qlInstrumentSetPricingEngine($A40,$H$1)</f>
        <v>1</v>
      </c>
      <c r="I40" s="10">
        <f>_xll.qlBondCleanPrice($A40,H40)</f>
        <v>118.64499734806631</v>
      </c>
      <c r="J40" s="10">
        <f t="shared" si="4"/>
        <v>-3.5002651933695006E-2</v>
      </c>
      <c r="L40" s="15">
        <f t="shared" si="6"/>
        <v>91</v>
      </c>
      <c r="M40" s="14">
        <v>42310</v>
      </c>
      <c r="N40" s="13">
        <v>0.99511449973550314</v>
      </c>
    </row>
    <row r="41" spans="1:14" x14ac:dyDescent="0.2">
      <c r="A41" s="2" t="str">
        <v>IT0001278511</v>
      </c>
      <c r="B41" s="8" t="str">
        <f>_xll.qlBondDescription($A41,Trigger)</f>
        <v>BTP 2029-11-01 5.25%</v>
      </c>
      <c r="C41" s="11">
        <f>_xll.qlBondMaturityDate($A41,Trigger)</f>
        <v>47423</v>
      </c>
      <c r="D41" s="8" t="b">
        <f t="shared" si="5"/>
        <v>1</v>
      </c>
      <c r="E41" s="8" t="str">
        <f t="shared" si="2"/>
        <v>IT0001278511_Quote</v>
      </c>
      <c r="F41" s="10">
        <f>_xll.qlQuoteValue(E41,Trigger)</f>
        <v>125.065</v>
      </c>
      <c r="G41" s="7" t="str">
        <f>_xll.qlBondHelper(,E41,$A41,,,Trigger)</f>
        <v>obj_00d73#0001</v>
      </c>
      <c r="H41" s="8" t="b">
        <f>_xll.qlInstrumentSetPricingEngine($A41,$H$1)</f>
        <v>1</v>
      </c>
      <c r="I41" s="10">
        <f>_xll.qlBondCleanPrice($A41,H41)</f>
        <v>125.06000065217398</v>
      </c>
      <c r="J41" s="10">
        <f t="shared" si="4"/>
        <v>-4.9993478260148549E-3</v>
      </c>
      <c r="L41" s="15">
        <f t="shared" si="6"/>
        <v>165</v>
      </c>
      <c r="M41" s="14">
        <v>42475</v>
      </c>
      <c r="N41" s="13">
        <v>0.99156175457618856</v>
      </c>
    </row>
    <row r="42" spans="1:14" x14ac:dyDescent="0.2">
      <c r="A42" s="2" t="str">
        <v>IT0001444378</v>
      </c>
      <c r="B42" s="8" t="str">
        <f>_xll.qlBondDescription($A42,Trigger)</f>
        <v>BTP 2031-05-01 6%</v>
      </c>
      <c r="C42" s="11">
        <f>_xll.qlBondMaturityDate($A42,Trigger)</f>
        <v>47969</v>
      </c>
      <c r="D42" s="8" t="b">
        <f t="shared" si="5"/>
        <v>1</v>
      </c>
      <c r="E42" s="8" t="str">
        <f t="shared" si="2"/>
        <v>IT0001444378_Quote</v>
      </c>
      <c r="F42" s="10">
        <f>_xll.qlQuoteValue(E42,Trigger)</f>
        <v>135.64499999999998</v>
      </c>
      <c r="G42" s="7" t="str">
        <f>_xll.qlBondHelper(,E42,$A42,,,Trigger)</f>
        <v>obj_00d85#0001</v>
      </c>
      <c r="H42" s="8" t="b">
        <f>_xll.qlInstrumentSetPricingEngine($A42,$H$1)</f>
        <v>1</v>
      </c>
      <c r="I42" s="10">
        <f>_xll.qlBondCleanPrice($A42,H42)</f>
        <v>135.64500217391355</v>
      </c>
      <c r="J42" s="10">
        <f t="shared" si="4"/>
        <v>2.1739135718235048E-6</v>
      </c>
      <c r="L42" s="15">
        <f t="shared" si="6"/>
        <v>108</v>
      </c>
      <c r="M42" s="14">
        <v>42583</v>
      </c>
      <c r="N42" s="13">
        <v>0.98833003339552994</v>
      </c>
    </row>
    <row r="43" spans="1:14" x14ac:dyDescent="0.2">
      <c r="A43" s="2" t="str">
        <v>IT0003256820</v>
      </c>
      <c r="B43" s="8" t="str">
        <f>_xll.qlBondDescription($A43,Trigger)</f>
        <v>BTP 2033-02-01 5.75%</v>
      </c>
      <c r="C43" s="11">
        <f>_xll.qlBondMaturityDate($A43,Trigger)</f>
        <v>48611</v>
      </c>
      <c r="D43" s="8" t="b">
        <f t="shared" si="5"/>
        <v>1</v>
      </c>
      <c r="E43" s="8" t="str">
        <f t="shared" si="2"/>
        <v>IT0003256820_Quote</v>
      </c>
      <c r="F43" s="10">
        <f>_xll.qlQuoteValue(E43,Trigger)</f>
        <v>132.995</v>
      </c>
      <c r="G43" s="7" t="str">
        <f>_xll.qlBondHelper(,E43,$A43,,,Trigger)</f>
        <v>obj_00d5f#0001</v>
      </c>
      <c r="H43" s="8" t="b">
        <f>_xll.qlInstrumentSetPricingEngine($A43,$H$1)</f>
        <v>1</v>
      </c>
      <c r="I43" s="10">
        <f>_xll.qlBondCleanPrice($A43,H43)</f>
        <v>132.99499500000826</v>
      </c>
      <c r="J43" s="10">
        <f t="shared" si="4"/>
        <v>-4.9999917450804787E-6</v>
      </c>
      <c r="L43" s="15">
        <f t="shared" si="6"/>
        <v>45</v>
      </c>
      <c r="M43" s="14">
        <v>42628</v>
      </c>
      <c r="N43" s="13">
        <v>0.98655828256801892</v>
      </c>
    </row>
    <row r="44" spans="1:14" x14ac:dyDescent="0.2">
      <c r="A44" s="2" t="str">
        <v>IT0003535157</v>
      </c>
      <c r="B44" s="8" t="str">
        <f>_xll.qlBondDescription($A44,Trigger)</f>
        <v>BTP 2034-08-01 5%</v>
      </c>
      <c r="C44" s="11">
        <f>_xll.qlBondMaturityDate($A44,Trigger)</f>
        <v>49157</v>
      </c>
      <c r="D44" s="8" t="b">
        <f t="shared" si="5"/>
        <v>1</v>
      </c>
      <c r="E44" s="8" t="str">
        <f t="shared" si="2"/>
        <v>IT0003535157_Quote</v>
      </c>
      <c r="F44" s="10">
        <f>_xll.qlQuoteValue(E44,Trigger)</f>
        <v>122.27500000000001</v>
      </c>
      <c r="G44" s="7" t="str">
        <f>_xll.qlBondHelper(,E44,$A44,,,Trigger)</f>
        <v>obj_00d6a#0001</v>
      </c>
      <c r="H44" s="8" t="b">
        <f>_xll.qlInstrumentSetPricingEngine($A44,$H$1)</f>
        <v>1</v>
      </c>
      <c r="I44" s="10">
        <f>_xll.qlBondCleanPrice($A44,H44)</f>
        <v>122.27000347826134</v>
      </c>
      <c r="J44" s="10">
        <f t="shared" si="4"/>
        <v>-4.9965217386613858E-3</v>
      </c>
      <c r="L44" s="15">
        <f t="shared" si="6"/>
        <v>139</v>
      </c>
      <c r="M44" s="14">
        <v>42767</v>
      </c>
      <c r="N44" s="13">
        <v>0.98211637479271108</v>
      </c>
    </row>
    <row r="45" spans="1:14" x14ac:dyDescent="0.2">
      <c r="A45" s="2" t="str">
        <v>IT0003934657</v>
      </c>
      <c r="B45" s="8" t="str">
        <f>_xll.qlBondDescription($A45,Trigger)</f>
        <v>BTP 2037-02-01 4%</v>
      </c>
      <c r="C45" s="11">
        <f>_xll.qlBondMaturityDate($A45,Trigger)</f>
        <v>50072</v>
      </c>
      <c r="D45" s="8" t="b">
        <f t="shared" si="5"/>
        <v>1</v>
      </c>
      <c r="E45" s="8" t="str">
        <f t="shared" si="2"/>
        <v>IT0003934657_Quote</v>
      </c>
      <c r="F45" s="10">
        <f>_xll.qlQuoteValue(E45,Trigger)</f>
        <v>107.16499999999999</v>
      </c>
      <c r="G45" s="7" t="str">
        <f>_xll.qlBondHelper(,E45,$A45,,,Trigger)</f>
        <v>obj_00d6c#0001</v>
      </c>
      <c r="H45" s="8" t="b">
        <f>_xll.qlInstrumentSetPricingEngine($A45,$H$1)</f>
        <v>1</v>
      </c>
      <c r="I45" s="10">
        <f>_xll.qlBondCleanPrice($A45,H45)</f>
        <v>107.08000478261026</v>
      </c>
      <c r="J45" s="10">
        <f t="shared" si="4"/>
        <v>-8.4995217389732147E-2</v>
      </c>
      <c r="L45" s="15">
        <f t="shared" si="6"/>
        <v>90</v>
      </c>
      <c r="M45" s="14">
        <v>42857</v>
      </c>
      <c r="N45" s="13">
        <v>0.97837933697774138</v>
      </c>
    </row>
    <row r="46" spans="1:14" x14ac:dyDescent="0.2">
      <c r="A46" s="2" t="str">
        <v>IT0004286966</v>
      </c>
      <c r="B46" s="8" t="str">
        <f>_xll.qlBondDescription($A46,Trigger)</f>
        <v>BTP 2039-08-01 5%</v>
      </c>
      <c r="C46" s="11">
        <f>_xll.qlBondMaturityDate($A46,Trigger)</f>
        <v>50983</v>
      </c>
      <c r="D46" s="8" t="b">
        <f t="shared" si="5"/>
        <v>1</v>
      </c>
      <c r="E46" s="8" t="str">
        <f t="shared" si="2"/>
        <v>IT0004286966_Quote</v>
      </c>
      <c r="F46" s="10">
        <f>_xll.qlQuoteValue(E46,Trigger)</f>
        <v>121.14</v>
      </c>
      <c r="G46" s="7" t="str">
        <f>_xll.qlBondHelper(,E46,$A46,,,Trigger)</f>
        <v>obj_00d59#0001</v>
      </c>
      <c r="H46" s="8" t="b">
        <f>_xll.qlInstrumentSetPricingEngine($A46,$H$1)</f>
        <v>1</v>
      </c>
      <c r="I46" s="10">
        <f>_xll.qlBondCleanPrice($A46,H46)</f>
        <v>121.14000347826088</v>
      </c>
      <c r="J46" s="10">
        <f t="shared" si="4"/>
        <v>3.4782608793193504E-6</v>
      </c>
      <c r="L46" s="15">
        <f t="shared" si="6"/>
        <v>30</v>
      </c>
      <c r="M46" s="14">
        <v>42887</v>
      </c>
      <c r="N46" s="13">
        <v>0.9772290670780458</v>
      </c>
    </row>
    <row r="47" spans="1:14" x14ac:dyDescent="0.2">
      <c r="A47" s="2" t="str">
        <v>IT0004532559</v>
      </c>
      <c r="B47" s="8" t="str">
        <f>_xll.qlBondDescription($A47,Trigger)</f>
        <v>BTP 2040-09-01 5%</v>
      </c>
      <c r="C47" s="11">
        <f>_xll.qlBondMaturityDate($A47,Trigger)</f>
        <v>51380</v>
      </c>
      <c r="D47" s="8" t="b">
        <f t="shared" si="5"/>
        <v>1</v>
      </c>
      <c r="E47" s="8" t="str">
        <f t="shared" si="2"/>
        <v>IT0004532559_Quote</v>
      </c>
      <c r="F47" s="10">
        <f>_xll.qlQuoteValue(E47,Trigger)</f>
        <v>120.185</v>
      </c>
      <c r="G47" s="7" t="str">
        <f>_xll.qlBondHelper(,E47,$A47,,,Trigger)</f>
        <v>obj_00d5d#0001</v>
      </c>
      <c r="H47" s="8" t="b">
        <f>_xll.qlInstrumentSetPricingEngine($A47,$H$1)</f>
        <v>1</v>
      </c>
      <c r="I47" s="10">
        <f>_xll.qlBondCleanPrice($A47,H47)</f>
        <v>120.18499773480674</v>
      </c>
      <c r="J47" s="10">
        <f t="shared" si="4"/>
        <v>-2.2651932596318147E-6</v>
      </c>
      <c r="L47" s="15">
        <f t="shared" si="6"/>
        <v>61</v>
      </c>
      <c r="M47" s="14">
        <v>42948</v>
      </c>
      <c r="N47" s="13">
        <v>0.97527063767642652</v>
      </c>
    </row>
    <row r="48" spans="1:14" x14ac:dyDescent="0.2">
      <c r="A48" s="2" t="str">
        <v>IT0004923998</v>
      </c>
      <c r="B48" s="8" t="str">
        <f>_xll.qlBondDescription($A48,Trigger)</f>
        <v>BTP 2044-09-01 4.75%</v>
      </c>
      <c r="C48" s="11">
        <f>_xll.qlBondMaturityDate($A48,Trigger)</f>
        <v>52841</v>
      </c>
      <c r="D48" s="8" t="b">
        <f t="shared" si="5"/>
        <v>1</v>
      </c>
      <c r="E48" s="8" t="str">
        <f t="shared" si="2"/>
        <v>IT0004923998_Quote</v>
      </c>
      <c r="F48" s="10">
        <f>_xll.qlQuoteValue(E48,Trigger)</f>
        <v>116.36</v>
      </c>
      <c r="G48" s="7" t="str">
        <f>_xll.qlBondHelper(,E48,$A48,,,Trigger)</f>
        <v>obj_00d80#0001</v>
      </c>
      <c r="H48" s="8" t="b">
        <f>_xll.qlInstrumentSetPricingEngine($A48,$H$1)</f>
        <v>1</v>
      </c>
      <c r="I48" s="10">
        <f>_xll.qlBondCleanPrice($A48,H48)</f>
        <v>116.33999734806645</v>
      </c>
      <c r="J48" s="10">
        <f t="shared" si="4"/>
        <v>-2.0002651933552329E-2</v>
      </c>
      <c r="L48" s="15">
        <f t="shared" si="6"/>
        <v>92</v>
      </c>
      <c r="M48" s="14">
        <v>43040</v>
      </c>
      <c r="N48" s="13">
        <v>0.97221056343920176</v>
      </c>
    </row>
    <row r="49" spans="1:14" x14ac:dyDescent="0.2">
      <c r="A49" s="2" t="e">
        <v>#N/A</v>
      </c>
      <c r="J49" s="5"/>
      <c r="L49" s="15">
        <f t="shared" si="6"/>
        <v>92</v>
      </c>
      <c r="M49" s="14">
        <v>43132</v>
      </c>
      <c r="N49" s="13">
        <v>0.96755484820936999</v>
      </c>
    </row>
    <row r="50" spans="1:14" x14ac:dyDescent="0.2">
      <c r="A50" s="2" t="e">
        <v>#N/A</v>
      </c>
      <c r="J50" s="5"/>
      <c r="L50" s="15">
        <f t="shared" si="6"/>
        <v>120</v>
      </c>
      <c r="M50" s="14">
        <v>43252</v>
      </c>
      <c r="N50" s="13">
        <v>0.96210022161303033</v>
      </c>
    </row>
    <row r="51" spans="1:14" x14ac:dyDescent="0.2">
      <c r="A51" s="2" t="e">
        <v>#N/A</v>
      </c>
      <c r="J51" s="5"/>
      <c r="L51" s="15">
        <f t="shared" si="6"/>
        <v>61</v>
      </c>
      <c r="M51" s="14">
        <v>43313</v>
      </c>
      <c r="N51" s="13">
        <v>0.95936904470354012</v>
      </c>
    </row>
    <row r="52" spans="1:14" x14ac:dyDescent="0.2">
      <c r="A52" s="2" t="e">
        <v>#N/A</v>
      </c>
      <c r="J52" s="5"/>
      <c r="L52" s="15">
        <f t="shared" si="6"/>
        <v>124</v>
      </c>
      <c r="M52" s="14">
        <v>43437</v>
      </c>
      <c r="N52" s="13">
        <v>0.95498793278921867</v>
      </c>
    </row>
    <row r="53" spans="1:14" x14ac:dyDescent="0.2">
      <c r="A53" s="2" t="e">
        <v>#N/A</v>
      </c>
      <c r="J53" s="5"/>
      <c r="L53" s="15">
        <f t="shared" si="6"/>
        <v>60</v>
      </c>
      <c r="M53" s="14">
        <v>43497</v>
      </c>
      <c r="N53" s="13">
        <v>0.95152584033511123</v>
      </c>
    </row>
    <row r="54" spans="1:14" x14ac:dyDescent="0.2">
      <c r="J54" s="5"/>
      <c r="L54" s="15">
        <f t="shared" si="6"/>
        <v>28</v>
      </c>
      <c r="M54" s="14">
        <v>43525</v>
      </c>
      <c r="N54" s="13">
        <v>0.95085103496257117</v>
      </c>
    </row>
    <row r="55" spans="1:14" x14ac:dyDescent="0.2">
      <c r="J55" s="5"/>
      <c r="L55" s="15">
        <f t="shared" si="6"/>
        <v>185</v>
      </c>
      <c r="M55" s="14">
        <v>43710</v>
      </c>
      <c r="N55" s="13">
        <v>0.93944880154297339</v>
      </c>
    </row>
    <row r="56" spans="1:14" x14ac:dyDescent="0.2">
      <c r="J56" s="5"/>
      <c r="L56" s="15">
        <f t="shared" si="6"/>
        <v>154</v>
      </c>
      <c r="M56" s="14">
        <v>43864</v>
      </c>
      <c r="N56" s="13">
        <v>0.92775350619872299</v>
      </c>
    </row>
    <row r="57" spans="1:14" x14ac:dyDescent="0.2">
      <c r="J57" s="5"/>
      <c r="L57" s="15">
        <f t="shared" si="6"/>
        <v>28</v>
      </c>
      <c r="M57" s="14">
        <v>43892</v>
      </c>
      <c r="N57" s="13">
        <v>0.92602085830401304</v>
      </c>
    </row>
    <row r="58" spans="1:14" x14ac:dyDescent="0.2">
      <c r="J58" s="5"/>
      <c r="L58" s="15">
        <f t="shared" si="6"/>
        <v>183</v>
      </c>
      <c r="M58" s="14">
        <v>44075</v>
      </c>
      <c r="N58" s="13">
        <v>0.91123896960001172</v>
      </c>
    </row>
    <row r="59" spans="1:14" x14ac:dyDescent="0.2">
      <c r="J59" s="5"/>
      <c r="L59" s="15">
        <f t="shared" si="6"/>
        <v>181</v>
      </c>
      <c r="M59" s="14">
        <v>44256</v>
      </c>
      <c r="N59" s="13">
        <v>0.89484261006135979</v>
      </c>
    </row>
    <row r="60" spans="1:14" x14ac:dyDescent="0.2">
      <c r="J60" s="5"/>
      <c r="L60" s="15">
        <f t="shared" si="6"/>
        <v>63</v>
      </c>
      <c r="M60" s="14">
        <v>44319</v>
      </c>
      <c r="N60" s="13">
        <v>0.88614679846042443</v>
      </c>
    </row>
    <row r="61" spans="1:14" x14ac:dyDescent="0.2">
      <c r="L61" s="15">
        <f t="shared" si="6"/>
        <v>91</v>
      </c>
      <c r="M61" s="14">
        <v>44410</v>
      </c>
      <c r="N61" s="13">
        <v>0.87843573644016359</v>
      </c>
    </row>
    <row r="62" spans="1:14" x14ac:dyDescent="0.2">
      <c r="L62" s="15">
        <f t="shared" si="6"/>
        <v>30</v>
      </c>
      <c r="M62" s="14">
        <v>44440</v>
      </c>
      <c r="N62" s="13">
        <v>0.87471613129285231</v>
      </c>
    </row>
    <row r="63" spans="1:14" x14ac:dyDescent="0.2">
      <c r="L63" s="15">
        <f t="shared" si="6"/>
        <v>181</v>
      </c>
      <c r="M63" s="14">
        <v>44621</v>
      </c>
      <c r="N63" s="13">
        <v>0.85524121313771773</v>
      </c>
    </row>
    <row r="64" spans="1:14" x14ac:dyDescent="0.2">
      <c r="L64" s="15">
        <f t="shared" si="6"/>
        <v>184</v>
      </c>
      <c r="M64" s="14">
        <v>44805</v>
      </c>
      <c r="N64" s="13">
        <v>0.83500275859025497</v>
      </c>
    </row>
    <row r="65" spans="12:14" x14ac:dyDescent="0.2">
      <c r="L65" s="15">
        <f t="shared" si="6"/>
        <v>61</v>
      </c>
      <c r="M65" s="14">
        <v>44866</v>
      </c>
      <c r="N65" s="13">
        <v>0.82742158519095121</v>
      </c>
    </row>
    <row r="66" spans="12:14" x14ac:dyDescent="0.2">
      <c r="L66" s="15">
        <f t="shared" si="6"/>
        <v>182</v>
      </c>
      <c r="M66" s="14">
        <v>45048</v>
      </c>
      <c r="N66" s="13">
        <v>0.81350471364468346</v>
      </c>
    </row>
    <row r="67" spans="12:14" x14ac:dyDescent="0.2">
      <c r="L67" s="15">
        <f t="shared" si="6"/>
        <v>91</v>
      </c>
      <c r="M67" s="14">
        <v>45139</v>
      </c>
      <c r="N67" s="13">
        <v>0.80639880113564733</v>
      </c>
    </row>
    <row r="68" spans="12:14" x14ac:dyDescent="0.2">
      <c r="L68" s="15">
        <f t="shared" si="6"/>
        <v>92</v>
      </c>
      <c r="M68" s="14">
        <v>45231</v>
      </c>
      <c r="N68" s="13">
        <v>0.79768930579678676</v>
      </c>
    </row>
    <row r="69" spans="12:14" x14ac:dyDescent="0.2">
      <c r="L69" s="15">
        <f t="shared" si="6"/>
        <v>121</v>
      </c>
      <c r="M69" s="14">
        <v>45352</v>
      </c>
      <c r="N69" s="13">
        <v>0.78766933515944404</v>
      </c>
    </row>
    <row r="70" spans="12:14" x14ac:dyDescent="0.2">
      <c r="L70" s="15">
        <f t="shared" si="6"/>
        <v>185</v>
      </c>
      <c r="M70" s="14">
        <v>45537</v>
      </c>
      <c r="N70" s="13">
        <v>0.77101786107111858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General Settings</vt:lpstr>
      <vt:lpstr>Btp</vt:lpstr>
      <vt:lpstr>BtpStrippable</vt:lpstr>
      <vt:lpstr>BTPStrippable</vt:lpstr>
      <vt:lpstr>EvaluationDate</vt:lpstr>
      <vt:lpstr>InterpolatorID</vt:lpstr>
      <vt:lpstr>TraitsID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murrom1a</dc:creator>
  <cp:lastModifiedBy>ZANZI MADDALENA</cp:lastModifiedBy>
  <dcterms:created xsi:type="dcterms:W3CDTF">2009-02-27T08:24:03Z</dcterms:created>
  <dcterms:modified xsi:type="dcterms:W3CDTF">2014-10-17T09:56:15Z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908773475</vt:i4>
  </property>
  <property fmtid="{D5CDD505-2E9C-101B-9397-08002B2CF9AE}" pid="3" name="_EmailSubject">
    <vt:lpwstr>1 coupon stripping contributor.xls</vt:lpwstr>
  </property>
  <property fmtid="{D5CDD505-2E9C-101B-9397-08002B2CF9AE}" pid="4" name="_AuthorEmail">
    <vt:lpwstr>cristiano.maffi@bancaimi.com</vt:lpwstr>
  </property>
  <property fmtid="{D5CDD505-2E9C-101B-9397-08002B2CF9AE}" pid="5" name="_AuthorEmailDisplayName">
    <vt:lpwstr>Maffi Cristiano</vt:lpwstr>
  </property>
  <property fmtid="{D5CDD505-2E9C-101B-9397-08002B2CF9AE}" pid="6" name="_ReviewingToolsShownOnce">
    <vt:lpwstr/>
  </property>
</Properties>
</file>