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125" windowHeight="12255" activeTab="2"/>
  </bookViews>
  <sheets>
    <sheet name="General Settings" sheetId="3" r:id="rId1"/>
    <sheet name="RateHelpers" sheetId="2" r:id="rId2"/>
    <sheet name="Selected" sheetId="4" r:id="rId3"/>
    <sheet name="Deposits" sheetId="6" r:id="rId4"/>
    <sheet name="Swaps" sheetId="8" r:id="rId5"/>
  </sheets>
  <externalReferences>
    <externalReference r:id="rId6"/>
  </externalReferences>
  <definedNames>
    <definedName name="Accuracy">'General Settings'!$D$19</definedName>
    <definedName name="BondBasisDayCounter">'General Settings'!$I$15</definedName>
    <definedName name="Calendar">'General Settings'!$D$18</definedName>
    <definedName name="CheckDeposits">#REF!</definedName>
    <definedName name="Currency">'General Settings'!$D$4</definedName>
    <definedName name="DepoInclusionCriteria">Selected!$B$5</definedName>
    <definedName name="DepositsDates">#REF!</definedName>
    <definedName name="DepositsNull">#REF!</definedName>
    <definedName name="DepositsQuotes">#REF!</definedName>
    <definedName name="DepositsSeries">IF(CheckDeposits=FALSE,DepositsNull,DepositsQuotes)</definedName>
    <definedName name="Discounting">'General Settings'!$I$13</definedName>
    <definedName name="Discounting2">'General Settings'!$I$14</definedName>
    <definedName name="DiscountingCurve" localSheetId="4">Swaps!#REF!</definedName>
    <definedName name="FamilyName">'General Settings'!$I$11</definedName>
    <definedName name="FileOverwrite">'General Settings'!$I$6</definedName>
    <definedName name="FrontFuturesRollingDays">Selected!$B$4</definedName>
    <definedName name="IborType">'General Settings'!$D$7</definedName>
    <definedName name="IndexTenor">'General Settings'!$D$6</definedName>
    <definedName name="InterpolatorID">'General Settings'!$D$21</definedName>
    <definedName name="MinDistance">RateHelpers!$G$2:$G$33</definedName>
    <definedName name="MoneyMarketDayCounter">'General Settings'!$I$16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Settings'!$I$12</definedName>
    <definedName name="RateHelperPrefix">'General Settings'!$D$9</definedName>
    <definedName name="RateHelpers">RateHelpers!$A$2:$A$33</definedName>
    <definedName name="RateHelpersIncluded">RateHelpers!$E$2:$E$33</definedName>
    <definedName name="RateHelpersPriority">RateHelpers!$F$2:$F$33</definedName>
    <definedName name="RateHelpersSelected">Selected!#REF!</definedName>
    <definedName name="SerializationPath">'General Settings'!$I$5</definedName>
    <definedName name="Serialize">'General Settings'!$I$4</definedName>
    <definedName name="SwapFixedFreq">'General Settings'!$D$8</definedName>
    <definedName name="TraitsID">'General Settings'!$D$20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D11" i="6" l="1"/>
  <c r="D10" i="6"/>
  <c r="D9" i="6"/>
  <c r="D8" i="6"/>
  <c r="D7" i="6"/>
  <c r="D6" i="6"/>
  <c r="D5" i="6"/>
  <c r="D4" i="6"/>
  <c r="D3" i="6"/>
  <c r="C26" i="3" l="1"/>
  <c r="D16" i="3" l="1"/>
  <c r="L4" i="8"/>
  <c r="L23" i="8"/>
  <c r="L18" i="8"/>
  <c r="L13" i="8"/>
  <c r="L21" i="8"/>
  <c r="L14" i="8"/>
  <c r="L25" i="8"/>
  <c r="L6" i="8"/>
  <c r="L8" i="8"/>
  <c r="L26" i="8"/>
  <c r="L16" i="8"/>
  <c r="L24" i="8"/>
  <c r="L9" i="8"/>
  <c r="L17" i="8"/>
  <c r="L20" i="8"/>
  <c r="L22" i="8"/>
  <c r="L7" i="8"/>
  <c r="L12" i="8"/>
  <c r="L27" i="8"/>
  <c r="L19" i="8"/>
  <c r="L11" i="8"/>
  <c r="L28" i="8"/>
  <c r="L10" i="8"/>
  <c r="L15" i="8"/>
  <c r="K2" i="8" l="1"/>
  <c r="L2" i="8" s="1"/>
  <c r="I6" i="8"/>
  <c r="K6" i="8" l="1"/>
  <c r="I7" i="8"/>
  <c r="I9" i="8"/>
  <c r="I10" i="8"/>
  <c r="I11" i="8"/>
  <c r="I12" i="8"/>
  <c r="I13" i="8"/>
  <c r="I14" i="8"/>
  <c r="I15" i="8"/>
  <c r="I16" i="8"/>
  <c r="I17" i="8"/>
  <c r="I19" i="8"/>
  <c r="I20" i="8"/>
  <c r="I21" i="8"/>
  <c r="I24" i="8"/>
  <c r="I25" i="8"/>
  <c r="I26" i="8"/>
  <c r="I27" i="8"/>
  <c r="I28" i="8"/>
  <c r="M4" i="8"/>
  <c r="A11" i="2" l="1"/>
  <c r="K17" i="8"/>
  <c r="K18" i="8"/>
  <c r="K15" i="8"/>
  <c r="K19" i="8"/>
  <c r="K25" i="8"/>
  <c r="K27" i="8"/>
  <c r="K7" i="8"/>
  <c r="K8" i="8"/>
  <c r="K24" i="8"/>
  <c r="K13" i="8"/>
  <c r="K23" i="8"/>
  <c r="K11" i="8"/>
  <c r="K21" i="8"/>
  <c r="K12" i="8"/>
  <c r="K9" i="8"/>
  <c r="K16" i="8"/>
  <c r="I8" i="8"/>
  <c r="I23" i="8"/>
  <c r="K26" i="8"/>
  <c r="K22" i="8"/>
  <c r="K10" i="8"/>
  <c r="I18" i="8"/>
  <c r="I22" i="8"/>
  <c r="K14" i="8"/>
  <c r="K20" i="8"/>
  <c r="K28" i="8"/>
  <c r="B11" i="2"/>
  <c r="M6" i="8"/>
  <c r="A18" i="2" l="1"/>
  <c r="A32" i="2"/>
  <c r="A33" i="2"/>
  <c r="A22" i="2"/>
  <c r="A20" i="2"/>
  <c r="A23" i="2"/>
  <c r="A17" i="2"/>
  <c r="A27" i="2"/>
  <c r="A12" i="2"/>
  <c r="A24" i="2"/>
  <c r="A19" i="2"/>
  <c r="A14" i="2"/>
  <c r="A25" i="2"/>
  <c r="A13" i="2"/>
  <c r="A30" i="2"/>
  <c r="A15" i="2"/>
  <c r="A16" i="2"/>
  <c r="A21" i="2"/>
  <c r="A29" i="2"/>
  <c r="A26" i="2"/>
  <c r="A28" i="2"/>
  <c r="A31" i="2"/>
  <c r="D1" i="6"/>
  <c r="E1" i="6" s="1"/>
  <c r="C3" i="6"/>
  <c r="L3" i="8"/>
  <c r="B18" i="2"/>
  <c r="B30" i="2"/>
  <c r="M24" i="8"/>
  <c r="M22" i="8"/>
  <c r="M28" i="8"/>
  <c r="B17" i="2"/>
  <c r="B15" i="2"/>
  <c r="B19" i="2"/>
  <c r="M27" i="8"/>
  <c r="M23" i="8"/>
  <c r="B31" i="2"/>
  <c r="E3" i="6"/>
  <c r="M9" i="8"/>
  <c r="M8" i="8"/>
  <c r="M25" i="8"/>
  <c r="B24" i="2"/>
  <c r="B21" i="2"/>
  <c r="B16" i="2"/>
  <c r="M7" i="8"/>
  <c r="M21" i="8"/>
  <c r="B32" i="2"/>
  <c r="B29" i="2"/>
  <c r="M13" i="8"/>
  <c r="M18" i="8"/>
  <c r="M15" i="8"/>
  <c r="M14" i="8"/>
  <c r="B22" i="2"/>
  <c r="B26" i="2"/>
  <c r="B12" i="2"/>
  <c r="M11" i="8"/>
  <c r="M10" i="8"/>
  <c r="B27" i="2"/>
  <c r="B14" i="2"/>
  <c r="M26" i="8"/>
  <c r="M17" i="8"/>
  <c r="M19" i="8"/>
  <c r="B13" i="2"/>
  <c r="B20" i="2"/>
  <c r="M20" i="8"/>
  <c r="M16" i="8"/>
  <c r="M12" i="8"/>
  <c r="B23" i="2"/>
  <c r="B28" i="2"/>
  <c r="B25" i="2"/>
  <c r="B33" i="2"/>
  <c r="C4" i="6" l="1"/>
  <c r="C5" i="6"/>
  <c r="C6" i="6"/>
  <c r="C7" i="6"/>
  <c r="C8" i="6"/>
  <c r="C9" i="6"/>
  <c r="C10" i="6"/>
  <c r="C11" i="6"/>
  <c r="E2" i="6"/>
  <c r="E6" i="6"/>
  <c r="E8" i="6"/>
  <c r="M3" i="8"/>
  <c r="E11" i="6"/>
  <c r="E10" i="6"/>
  <c r="E7" i="6"/>
  <c r="E5" i="6"/>
  <c r="E4" i="6"/>
  <c r="E9" i="6"/>
  <c r="A8" i="2" l="1"/>
  <c r="A5" i="2"/>
  <c r="A10" i="2"/>
  <c r="A9" i="2"/>
  <c r="A4" i="2"/>
  <c r="A6" i="2"/>
  <c r="A7" i="2"/>
  <c r="A3" i="2"/>
  <c r="A2" i="2"/>
  <c r="D9" i="3"/>
  <c r="D19" i="3"/>
  <c r="D12" i="2"/>
  <c r="C3" i="2"/>
  <c r="H5" i="2"/>
  <c r="D24" i="2"/>
  <c r="C28" i="2"/>
  <c r="I4" i="2"/>
  <c r="C7" i="2"/>
  <c r="C9" i="2"/>
  <c r="I3" i="2"/>
  <c r="F7" i="6"/>
  <c r="H17" i="2"/>
  <c r="I24" i="2"/>
  <c r="B9" i="2"/>
  <c r="I9" i="2"/>
  <c r="B7" i="2"/>
  <c r="C5" i="2"/>
  <c r="B4" i="2"/>
  <c r="I28" i="2"/>
  <c r="C15" i="2"/>
  <c r="D15" i="2"/>
  <c r="H28" i="2"/>
  <c r="I26" i="2"/>
  <c r="H24" i="2"/>
  <c r="H8" i="2"/>
  <c r="I8" i="2"/>
  <c r="F2" i="6"/>
  <c r="D25" i="2"/>
  <c r="F6" i="6"/>
  <c r="H25" i="2"/>
  <c r="I10" i="2"/>
  <c r="H7" i="2"/>
  <c r="C12" i="2"/>
  <c r="I12" i="2"/>
  <c r="F10" i="6"/>
  <c r="B5" i="2"/>
  <c r="B3" i="2"/>
  <c r="F4" i="6"/>
  <c r="B8" i="2"/>
  <c r="D28" i="2"/>
  <c r="B6" i="2"/>
  <c r="D26" i="2"/>
  <c r="C24" i="2"/>
  <c r="H2" i="2"/>
  <c r="F9" i="6"/>
  <c r="I7" i="2"/>
  <c r="I5" i="2"/>
  <c r="H4" i="2"/>
  <c r="C4" i="2"/>
  <c r="I6" i="2"/>
  <c r="H9" i="2"/>
  <c r="C26" i="2"/>
  <c r="C6" i="2"/>
  <c r="H6" i="2"/>
  <c r="I15" i="2"/>
  <c r="H10" i="2"/>
  <c r="F3" i="6"/>
  <c r="C2" i="2"/>
  <c r="H26" i="2"/>
  <c r="C17" i="2"/>
  <c r="C8" i="2"/>
  <c r="I2" i="2"/>
  <c r="D17" i="2"/>
  <c r="C10" i="2"/>
  <c r="F11" i="6"/>
  <c r="H12" i="2"/>
  <c r="C25" i="2"/>
  <c r="F5" i="6"/>
  <c r="H15" i="2"/>
  <c r="B1" i="3"/>
  <c r="B2" i="2"/>
  <c r="H3" i="2"/>
  <c r="F8" i="6"/>
  <c r="I25" i="2"/>
  <c r="I17" i="2"/>
  <c r="B10" i="2"/>
  <c r="E12" i="2" l="1"/>
  <c r="E26" i="2"/>
  <c r="E15" i="2"/>
  <c r="E28" i="2"/>
  <c r="E24" i="2"/>
  <c r="E25" i="2"/>
  <c r="E17" i="2"/>
  <c r="I27" i="2"/>
  <c r="H30" i="2"/>
  <c r="H23" i="2"/>
  <c r="I22" i="2"/>
  <c r="H29" i="2"/>
  <c r="H33" i="2"/>
  <c r="C16" i="2"/>
  <c r="I30" i="2"/>
  <c r="H18" i="2"/>
  <c r="I32" i="2"/>
  <c r="H27" i="2"/>
  <c r="D23" i="2"/>
  <c r="H32" i="2"/>
  <c r="C21" i="2"/>
  <c r="H14" i="2"/>
  <c r="D16" i="2"/>
  <c r="D31" i="2"/>
  <c r="C30" i="2"/>
  <c r="I23" i="2"/>
  <c r="D27" i="2"/>
  <c r="D20" i="2"/>
  <c r="C29" i="2"/>
  <c r="I13" i="2"/>
  <c r="C33" i="2"/>
  <c r="C11" i="2"/>
  <c r="H11" i="2"/>
  <c r="D13" i="2"/>
  <c r="I16" i="2"/>
  <c r="H22" i="2"/>
  <c r="C27" i="2"/>
  <c r="D22" i="2"/>
  <c r="H21" i="2"/>
  <c r="D19" i="2"/>
  <c r="C19" i="2"/>
  <c r="D11" i="2"/>
  <c r="I14" i="2"/>
  <c r="D33" i="2"/>
  <c r="H16" i="2"/>
  <c r="I21" i="2"/>
  <c r="D18" i="2"/>
  <c r="I31" i="2"/>
  <c r="H20" i="2"/>
  <c r="C20" i="2"/>
  <c r="C13" i="2"/>
  <c r="C31" i="2"/>
  <c r="C32" i="2"/>
  <c r="D30" i="2"/>
  <c r="H13" i="2"/>
  <c r="H31" i="2"/>
  <c r="H19" i="2"/>
  <c r="C22" i="2"/>
  <c r="I18" i="2"/>
  <c r="I19" i="2"/>
  <c r="I29" i="2"/>
  <c r="I20" i="2"/>
  <c r="D21" i="2"/>
  <c r="C23" i="2"/>
  <c r="D32" i="2"/>
  <c r="I11" i="2"/>
  <c r="C14" i="2"/>
  <c r="C18" i="2"/>
  <c r="D14" i="2"/>
  <c r="D29" i="2"/>
  <c r="I33" i="2"/>
  <c r="E13" i="2" l="1"/>
  <c r="E14" i="2"/>
  <c r="E11" i="2"/>
  <c r="E33" i="2"/>
  <c r="E18" i="2"/>
  <c r="E16" i="2"/>
  <c r="E31" i="2"/>
  <c r="E21" i="2"/>
  <c r="E20" i="2"/>
  <c r="E23" i="2"/>
  <c r="E29" i="2"/>
  <c r="E32" i="2"/>
  <c r="E19" i="2"/>
  <c r="E30" i="2"/>
  <c r="E27" i="2"/>
  <c r="E22" i="2"/>
  <c r="D2" i="4" a="1"/>
  <c r="D114" i="4" l="1"/>
  <c r="D3" i="4"/>
  <c r="D12" i="4"/>
  <c r="D121" i="4"/>
  <c r="D54" i="4"/>
  <c r="D124" i="4"/>
  <c r="D71" i="4"/>
  <c r="D13" i="4"/>
  <c r="D94" i="4"/>
  <c r="D95" i="4"/>
  <c r="D58" i="4"/>
  <c r="D9" i="4"/>
  <c r="D75" i="4"/>
  <c r="D21" i="4"/>
  <c r="D89" i="4"/>
  <c r="D2" i="4"/>
  <c r="D8" i="4"/>
  <c r="D19" i="4"/>
  <c r="D40" i="4"/>
  <c r="D15" i="4"/>
  <c r="D70" i="4"/>
  <c r="D37" i="4"/>
  <c r="D87" i="4"/>
  <c r="D41" i="4"/>
  <c r="D126" i="4"/>
  <c r="D4" i="4"/>
  <c r="D74" i="4"/>
  <c r="D45" i="4"/>
  <c r="D91" i="4"/>
  <c r="D49" i="4"/>
  <c r="D47" i="4"/>
  <c r="D18" i="4"/>
  <c r="D116" i="4"/>
  <c r="D99" i="4"/>
  <c r="D111" i="4"/>
  <c r="D118" i="4"/>
  <c r="D39" i="4"/>
  <c r="D69" i="4"/>
  <c r="D53" i="4"/>
  <c r="D26" i="4"/>
  <c r="D81" i="4"/>
  <c r="D24" i="4"/>
  <c r="D68" i="4"/>
  <c r="D101" i="4"/>
  <c r="D119" i="4"/>
  <c r="D63" i="4"/>
  <c r="D27" i="4"/>
  <c r="D32" i="4"/>
  <c r="D82" i="4"/>
  <c r="D46" i="4"/>
  <c r="D77" i="4"/>
  <c r="D34" i="4"/>
  <c r="D29" i="4"/>
  <c r="D115" i="4"/>
  <c r="D92" i="4"/>
  <c r="D16" i="4"/>
  <c r="D55" i="4"/>
  <c r="D97" i="4"/>
  <c r="D125" i="4"/>
  <c r="D42" i="4"/>
  <c r="D117" i="4"/>
  <c r="D56" i="4"/>
  <c r="D17" i="4"/>
  <c r="D66" i="4"/>
  <c r="D6" i="4"/>
  <c r="D88" i="4"/>
  <c r="D30" i="4"/>
  <c r="D106" i="4"/>
  <c r="D112" i="4"/>
  <c r="D5" i="4"/>
  <c r="D22" i="4"/>
  <c r="D20" i="4"/>
  <c r="D43" i="4"/>
  <c r="D120" i="4"/>
  <c r="D50" i="4"/>
  <c r="D61" i="4"/>
  <c r="D72" i="4"/>
  <c r="D57" i="4"/>
  <c r="D52" i="4"/>
  <c r="D103" i="4"/>
  <c r="D105" i="4"/>
  <c r="D31" i="4"/>
  <c r="D90" i="4"/>
  <c r="D11" i="4"/>
  <c r="D84" i="4"/>
  <c r="D79" i="4"/>
  <c r="D100" i="4"/>
  <c r="D35" i="4"/>
  <c r="D73" i="4"/>
  <c r="D64" i="4"/>
  <c r="D122" i="4"/>
  <c r="D98" i="4"/>
  <c r="D93" i="4"/>
  <c r="D80" i="4"/>
  <c r="D28" i="4"/>
  <c r="D110" i="4"/>
  <c r="D44" i="4"/>
  <c r="D38" i="4"/>
  <c r="D108" i="4"/>
  <c r="D60" i="4"/>
  <c r="D85" i="4"/>
  <c r="D76" i="4"/>
  <c r="D86" i="4"/>
  <c r="D78" i="4"/>
  <c r="D96" i="4"/>
  <c r="D51" i="4"/>
  <c r="D102" i="4"/>
  <c r="D36" i="4"/>
  <c r="D59" i="4"/>
  <c r="D109" i="4"/>
  <c r="D83" i="4"/>
  <c r="D25" i="4"/>
  <c r="D123" i="4"/>
  <c r="D33" i="4"/>
  <c r="D113" i="4"/>
  <c r="D14" i="4"/>
  <c r="D48" i="4"/>
  <c r="D67" i="4"/>
  <c r="D104" i="4"/>
  <c r="D107" i="4"/>
  <c r="D7" i="4"/>
  <c r="D23" i="4"/>
  <c r="D65" i="4"/>
  <c r="D10" i="4"/>
  <c r="D62" i="4"/>
  <c r="F106" i="4"/>
  <c r="I118" i="4"/>
  <c r="I28" i="4"/>
  <c r="F82" i="4"/>
  <c r="F90" i="4"/>
  <c r="G101" i="4"/>
  <c r="H68" i="4"/>
  <c r="H9" i="4"/>
  <c r="E116" i="4"/>
  <c r="I50" i="4"/>
  <c r="F107" i="4"/>
  <c r="I106" i="4"/>
  <c r="E10" i="4"/>
  <c r="G70" i="4"/>
  <c r="F83" i="4"/>
  <c r="I84" i="4"/>
  <c r="F7" i="4"/>
  <c r="G46" i="4"/>
  <c r="G44" i="4"/>
  <c r="G109" i="4"/>
  <c r="E2" i="4"/>
  <c r="F85" i="4"/>
  <c r="F112" i="4"/>
  <c r="H59" i="4"/>
  <c r="F100" i="4"/>
  <c r="F103" i="4"/>
  <c r="F53" i="4"/>
  <c r="I42" i="4"/>
  <c r="H8" i="4"/>
  <c r="H34" i="4"/>
  <c r="I39" i="4"/>
  <c r="G81" i="4"/>
  <c r="E73" i="4"/>
  <c r="F36" i="4"/>
  <c r="I16" i="4"/>
  <c r="H72" i="4"/>
  <c r="I23" i="4"/>
  <c r="G112" i="4"/>
  <c r="H76" i="4"/>
  <c r="E97" i="4"/>
  <c r="H36" i="4"/>
  <c r="F98" i="4"/>
  <c r="E46" i="4"/>
  <c r="E18" i="4"/>
  <c r="E28" i="4"/>
  <c r="I81" i="4"/>
  <c r="F86" i="4"/>
  <c r="H33" i="4"/>
  <c r="I98" i="4"/>
  <c r="H45" i="4"/>
  <c r="F38" i="4"/>
  <c r="G76" i="4"/>
  <c r="I125" i="4"/>
  <c r="G7" i="4"/>
  <c r="E78" i="4"/>
  <c r="E16" i="4"/>
  <c r="I74" i="4"/>
  <c r="H64" i="4"/>
  <c r="I90" i="4"/>
  <c r="G61" i="4"/>
  <c r="H46" i="4"/>
  <c r="F114" i="4"/>
  <c r="H18" i="4"/>
  <c r="I110" i="4"/>
  <c r="H108" i="4"/>
  <c r="H112" i="4"/>
  <c r="G74" i="4"/>
  <c r="E120" i="4"/>
  <c r="F121" i="4"/>
  <c r="H87" i="4"/>
  <c r="E31" i="4"/>
  <c r="H81" i="4"/>
  <c r="H30" i="4"/>
  <c r="G40" i="4"/>
  <c r="I17" i="4"/>
  <c r="H4" i="4"/>
  <c r="F27" i="4"/>
  <c r="E62" i="4"/>
  <c r="E87" i="4"/>
  <c r="E86" i="4"/>
  <c r="E47" i="4"/>
  <c r="I101" i="4"/>
  <c r="H122" i="4"/>
  <c r="F88" i="4"/>
  <c r="H7" i="4"/>
  <c r="E32" i="4"/>
  <c r="E6" i="4"/>
  <c r="E98" i="4"/>
  <c r="I82" i="4"/>
  <c r="I121" i="4"/>
  <c r="F32" i="4"/>
  <c r="G124" i="4"/>
  <c r="E41" i="4"/>
  <c r="G15" i="4"/>
  <c r="H79" i="4"/>
  <c r="E110" i="4"/>
  <c r="H116" i="4"/>
  <c r="E3" i="4"/>
  <c r="F76" i="4"/>
  <c r="H28" i="4"/>
  <c r="G83" i="4"/>
  <c r="F40" i="4"/>
  <c r="I75" i="4"/>
  <c r="G21" i="4"/>
  <c r="H69" i="4"/>
  <c r="G31" i="4"/>
  <c r="G43" i="4"/>
  <c r="G13" i="4"/>
  <c r="F72" i="4"/>
  <c r="F33" i="4"/>
  <c r="G55" i="4"/>
  <c r="F4" i="4"/>
  <c r="E15" i="4"/>
  <c r="F54" i="4"/>
  <c r="I57" i="4"/>
  <c r="F45" i="4"/>
  <c r="G67" i="4"/>
  <c r="F110" i="4"/>
  <c r="I78" i="4"/>
  <c r="G69" i="4"/>
  <c r="E81" i="4"/>
  <c r="F9" i="4"/>
  <c r="I68" i="4"/>
  <c r="I107" i="4"/>
  <c r="F17" i="4"/>
  <c r="I122" i="4"/>
  <c r="G121" i="4"/>
  <c r="E125" i="4"/>
  <c r="I113" i="4"/>
  <c r="G34" i="4"/>
  <c r="E90" i="4"/>
  <c r="G108" i="4"/>
  <c r="G8" i="4"/>
  <c r="G92" i="4"/>
  <c r="H32" i="4"/>
  <c r="H74" i="4"/>
  <c r="I97" i="4"/>
  <c r="E84" i="4"/>
  <c r="I21" i="4"/>
  <c r="H119" i="4"/>
  <c r="G11" i="4"/>
  <c r="I103" i="4"/>
  <c r="F23" i="4"/>
  <c r="H91" i="4"/>
  <c r="G71" i="4"/>
  <c r="I30" i="4"/>
  <c r="E53" i="4"/>
  <c r="E117" i="4"/>
  <c r="E57" i="4"/>
  <c r="E52" i="4"/>
  <c r="H84" i="4"/>
  <c r="E115" i="4"/>
  <c r="F55" i="4"/>
  <c r="I67" i="4"/>
  <c r="G85" i="4"/>
  <c r="G52" i="4"/>
  <c r="G86" i="4"/>
  <c r="F22" i="4"/>
  <c r="F67" i="4"/>
  <c r="G110" i="4"/>
  <c r="I36" i="4"/>
  <c r="G72" i="4"/>
  <c r="I32" i="4"/>
  <c r="H95" i="4"/>
  <c r="I79" i="4"/>
  <c r="F51" i="4"/>
  <c r="E106" i="4"/>
  <c r="I120" i="4"/>
  <c r="F87" i="4"/>
  <c r="G80" i="4"/>
  <c r="E83" i="4"/>
  <c r="H106" i="4"/>
  <c r="F20" i="4"/>
  <c r="E34" i="4"/>
  <c r="G45" i="4"/>
  <c r="F122" i="4"/>
  <c r="G90" i="4"/>
  <c r="I119" i="4"/>
  <c r="F10" i="4"/>
  <c r="E17" i="4"/>
  <c r="F116" i="4"/>
  <c r="H78" i="4"/>
  <c r="H19" i="4"/>
  <c r="G111" i="4"/>
  <c r="I72" i="4"/>
  <c r="I85" i="4"/>
  <c r="I20" i="4"/>
  <c r="E96" i="4"/>
  <c r="E38" i="4"/>
  <c r="H89" i="4"/>
  <c r="E85" i="4"/>
  <c r="E43" i="4"/>
  <c r="G125" i="4"/>
  <c r="I51" i="4"/>
  <c r="F120" i="4"/>
  <c r="F28" i="4"/>
  <c r="I15" i="4"/>
  <c r="H54" i="4"/>
  <c r="F60" i="4"/>
  <c r="E56" i="4"/>
  <c r="E29" i="4"/>
  <c r="I77" i="4"/>
  <c r="G16" i="4"/>
  <c r="E60" i="4"/>
  <c r="E109" i="4"/>
  <c r="F66" i="4"/>
  <c r="I37" i="4"/>
  <c r="I22" i="4"/>
  <c r="H35" i="4"/>
  <c r="F93" i="4"/>
  <c r="I112" i="4"/>
  <c r="I54" i="4"/>
  <c r="G123" i="4"/>
  <c r="I6" i="4"/>
  <c r="E26" i="4"/>
  <c r="G2" i="4"/>
  <c r="I66" i="4"/>
  <c r="G63" i="4"/>
  <c r="I26" i="4"/>
  <c r="G99" i="4"/>
  <c r="E61" i="4"/>
  <c r="H27" i="4"/>
  <c r="F46" i="4"/>
  <c r="E74" i="4"/>
  <c r="I11" i="4"/>
  <c r="H99" i="4"/>
  <c r="H123" i="4"/>
  <c r="I12" i="4"/>
  <c r="I126" i="4"/>
  <c r="I73" i="4"/>
  <c r="I25" i="4"/>
  <c r="I61" i="4"/>
  <c r="E55" i="4"/>
  <c r="G102" i="4"/>
  <c r="F96" i="4"/>
  <c r="F74" i="4"/>
  <c r="H96" i="4"/>
  <c r="G98" i="4"/>
  <c r="E23" i="4"/>
  <c r="F115" i="4"/>
  <c r="I116" i="4"/>
  <c r="E4" i="4"/>
  <c r="F63" i="4"/>
  <c r="G94" i="4"/>
  <c r="I56" i="4"/>
  <c r="H107" i="4"/>
  <c r="G5" i="4"/>
  <c r="G87" i="4"/>
  <c r="I100" i="4"/>
  <c r="F104" i="4"/>
  <c r="E71" i="4"/>
  <c r="G60" i="4"/>
  <c r="I9" i="4"/>
  <c r="F70" i="4"/>
  <c r="E30" i="4"/>
  <c r="I46" i="4"/>
  <c r="I108" i="4"/>
  <c r="I3" i="4"/>
  <c r="H71" i="4"/>
  <c r="G117" i="4"/>
  <c r="G89" i="4"/>
  <c r="E35" i="4"/>
  <c r="G56" i="4"/>
  <c r="I63" i="4"/>
  <c r="G10" i="4"/>
  <c r="H77" i="4"/>
  <c r="F102" i="4"/>
  <c r="F77" i="4"/>
  <c r="H117" i="4"/>
  <c r="G26" i="4"/>
  <c r="I31" i="4"/>
  <c r="E8" i="4"/>
  <c r="E14" i="4"/>
  <c r="G28" i="4"/>
  <c r="E104" i="4"/>
  <c r="E123" i="4"/>
  <c r="I4" i="4"/>
  <c r="G79" i="4"/>
  <c r="I27" i="4"/>
  <c r="E102" i="4"/>
  <c r="I91" i="4"/>
  <c r="E93" i="4"/>
  <c r="E119" i="4"/>
  <c r="I55" i="4"/>
  <c r="H20" i="4"/>
  <c r="F52" i="4"/>
  <c r="E101" i="4"/>
  <c r="H83" i="4"/>
  <c r="I40" i="4"/>
  <c r="F57" i="4"/>
  <c r="G47" i="4"/>
  <c r="G95" i="4"/>
  <c r="I70" i="4"/>
  <c r="I18" i="4"/>
  <c r="F84" i="4"/>
  <c r="I49" i="4"/>
  <c r="G100" i="4"/>
  <c r="I33" i="4"/>
  <c r="G62" i="4"/>
  <c r="H114" i="4"/>
  <c r="E80" i="4"/>
  <c r="E13" i="4"/>
  <c r="F69" i="4"/>
  <c r="E24" i="4"/>
  <c r="H52" i="4"/>
  <c r="H40" i="4"/>
  <c r="H120" i="4"/>
  <c r="F59" i="4"/>
  <c r="G88" i="4"/>
  <c r="I80" i="4"/>
  <c r="H11" i="4"/>
  <c r="G48" i="4"/>
  <c r="H80" i="4"/>
  <c r="I69" i="4"/>
  <c r="I8" i="4"/>
  <c r="E45" i="4"/>
  <c r="H102" i="4"/>
  <c r="H6" i="4"/>
  <c r="G42" i="4"/>
  <c r="I95" i="4"/>
  <c r="I43" i="4"/>
  <c r="H42" i="4"/>
  <c r="G33" i="4"/>
  <c r="F13" i="4"/>
  <c r="E36" i="4"/>
  <c r="F18" i="4"/>
  <c r="H110" i="4"/>
  <c r="F19" i="4"/>
  <c r="E65" i="4"/>
  <c r="E5" i="4"/>
  <c r="H75" i="4"/>
  <c r="I52" i="4"/>
  <c r="I53" i="4"/>
  <c r="E111" i="4"/>
  <c r="G32" i="4"/>
  <c r="F125" i="4"/>
  <c r="F16" i="4"/>
  <c r="E9" i="4"/>
  <c r="E91" i="4"/>
  <c r="H103" i="4"/>
  <c r="H41" i="4"/>
  <c r="F31" i="4"/>
  <c r="F101" i="4"/>
  <c r="I93" i="4"/>
  <c r="G6" i="4"/>
  <c r="F37" i="4"/>
  <c r="F99" i="4"/>
  <c r="G73" i="4"/>
  <c r="H70" i="4"/>
  <c r="F56" i="4"/>
  <c r="I111" i="4"/>
  <c r="F80" i="4"/>
  <c r="H38" i="4"/>
  <c r="F75" i="4"/>
  <c r="H73" i="4"/>
  <c r="H85" i="4"/>
  <c r="I7" i="4"/>
  <c r="F62" i="4"/>
  <c r="G49" i="4"/>
  <c r="I92" i="4"/>
  <c r="I76" i="4"/>
  <c r="H10" i="4"/>
  <c r="G12" i="4"/>
  <c r="E108" i="4"/>
  <c r="E103" i="4"/>
  <c r="H121" i="4"/>
  <c r="I96" i="4"/>
  <c r="E88" i="4"/>
  <c r="I10" i="4"/>
  <c r="I104" i="4"/>
  <c r="I88" i="4"/>
  <c r="F15" i="4"/>
  <c r="H2" i="4"/>
  <c r="H50" i="4"/>
  <c r="E113" i="4"/>
  <c r="G35" i="4"/>
  <c r="I123" i="4"/>
  <c r="H57" i="4"/>
  <c r="E112" i="4"/>
  <c r="H5" i="4"/>
  <c r="H101" i="4"/>
  <c r="H100" i="4"/>
  <c r="F91" i="4"/>
  <c r="E51" i="4"/>
  <c r="G24" i="4"/>
  <c r="I45" i="4"/>
  <c r="F108" i="4"/>
  <c r="I62" i="4"/>
  <c r="I44" i="4"/>
  <c r="G75" i="4"/>
  <c r="G103" i="4"/>
  <c r="E70" i="4"/>
  <c r="G115" i="4"/>
  <c r="E69" i="4"/>
  <c r="H67" i="4"/>
  <c r="F58" i="4"/>
  <c r="F89" i="4"/>
  <c r="F79" i="4"/>
  <c r="H105" i="4"/>
  <c r="G122" i="4"/>
  <c r="I34" i="4"/>
  <c r="H65" i="4"/>
  <c r="E64" i="4"/>
  <c r="G36" i="4"/>
  <c r="H113" i="4"/>
  <c r="H94" i="4"/>
  <c r="H49" i="4"/>
  <c r="F64" i="4"/>
  <c r="E124" i="4"/>
  <c r="F71" i="4"/>
  <c r="G57" i="4"/>
  <c r="I60" i="4"/>
  <c r="G39" i="4"/>
  <c r="F47" i="4"/>
  <c r="G29" i="4"/>
  <c r="H97" i="4"/>
  <c r="F118" i="4"/>
  <c r="I124" i="4"/>
  <c r="I105" i="4"/>
  <c r="G18" i="4"/>
  <c r="H26" i="4"/>
  <c r="F68" i="4"/>
  <c r="E27" i="4"/>
  <c r="E77" i="4"/>
  <c r="G19" i="4"/>
  <c r="H63" i="4"/>
  <c r="I65" i="4"/>
  <c r="E12" i="4"/>
  <c r="H124" i="4"/>
  <c r="I83" i="4"/>
  <c r="F78" i="4"/>
  <c r="G106" i="4"/>
  <c r="G96" i="4"/>
  <c r="E122" i="4"/>
  <c r="G23" i="4"/>
  <c r="H17" i="4"/>
  <c r="H23" i="4"/>
  <c r="E95" i="4"/>
  <c r="G30" i="4"/>
  <c r="E118" i="4"/>
  <c r="G3" i="4"/>
  <c r="H25" i="4"/>
  <c r="F113" i="4"/>
  <c r="I114" i="4"/>
  <c r="I47" i="4"/>
  <c r="G4" i="4"/>
  <c r="E33" i="4"/>
  <c r="G97" i="4"/>
  <c r="G51" i="4"/>
  <c r="E21" i="4"/>
  <c r="E126" i="4"/>
  <c r="F24" i="4"/>
  <c r="I24" i="4"/>
  <c r="H31" i="4"/>
  <c r="F42" i="4"/>
  <c r="E25" i="4"/>
  <c r="F5" i="4"/>
  <c r="E75" i="4"/>
  <c r="G64" i="4"/>
  <c r="F50" i="4"/>
  <c r="I58" i="4"/>
  <c r="G17" i="4"/>
  <c r="I87" i="4"/>
  <c r="E92" i="4"/>
  <c r="G59" i="4"/>
  <c r="F111" i="4"/>
  <c r="H39" i="4"/>
  <c r="H125" i="4"/>
  <c r="I2" i="4"/>
  <c r="H24" i="4"/>
  <c r="F2" i="4"/>
  <c r="E79" i="4"/>
  <c r="F43" i="4"/>
  <c r="H43" i="4"/>
  <c r="H118" i="4"/>
  <c r="H58" i="4"/>
  <c r="E48" i="4"/>
  <c r="F14" i="4"/>
  <c r="H111" i="4"/>
  <c r="F117" i="4"/>
  <c r="H44" i="4"/>
  <c r="G58" i="4"/>
  <c r="F3" i="4"/>
  <c r="E63" i="4"/>
  <c r="G107" i="4"/>
  <c r="H13" i="4"/>
  <c r="H62" i="4"/>
  <c r="G93" i="4"/>
  <c r="I35" i="4"/>
  <c r="F119" i="4"/>
  <c r="E40" i="4"/>
  <c r="H93" i="4"/>
  <c r="H109" i="4"/>
  <c r="H115" i="4"/>
  <c r="I41" i="4"/>
  <c r="F48" i="4"/>
  <c r="I13" i="4"/>
  <c r="H14" i="4"/>
  <c r="H16" i="4"/>
  <c r="I102" i="4"/>
  <c r="E22" i="4"/>
  <c r="E114" i="4"/>
  <c r="F73" i="4"/>
  <c r="F109" i="4"/>
  <c r="G41" i="4"/>
  <c r="F124" i="4"/>
  <c r="E99" i="4"/>
  <c r="H51" i="4"/>
  <c r="G27" i="4"/>
  <c r="G53" i="4"/>
  <c r="G119" i="4"/>
  <c r="F8" i="4"/>
  <c r="F44" i="4"/>
  <c r="E59" i="4"/>
  <c r="F39" i="4"/>
  <c r="G105" i="4"/>
  <c r="F35" i="4"/>
  <c r="H29" i="4"/>
  <c r="F41" i="4"/>
  <c r="G25" i="4"/>
  <c r="G126" i="4"/>
  <c r="H21" i="4"/>
  <c r="G82" i="4"/>
  <c r="H90" i="4"/>
  <c r="F95" i="4"/>
  <c r="F30" i="4"/>
  <c r="F61" i="4"/>
  <c r="I29" i="4"/>
  <c r="E100" i="4"/>
  <c r="G20" i="4"/>
  <c r="D14" i="3"/>
  <c r="I14" i="4"/>
  <c r="E54" i="4"/>
  <c r="H61" i="4"/>
  <c r="I59" i="4"/>
  <c r="F126" i="4"/>
  <c r="I99" i="4"/>
  <c r="G84" i="4"/>
  <c r="F6" i="4"/>
  <c r="H12" i="4"/>
  <c r="I86" i="4"/>
  <c r="H88" i="4"/>
  <c r="F11" i="4"/>
  <c r="I117" i="4"/>
  <c r="E11" i="4"/>
  <c r="H82" i="4"/>
  <c r="G50" i="4"/>
  <c r="F26" i="4"/>
  <c r="E58" i="4"/>
  <c r="H55" i="4"/>
  <c r="E50" i="4"/>
  <c r="H15" i="4"/>
  <c r="E44" i="4"/>
  <c r="I109" i="4"/>
  <c r="E107" i="4"/>
  <c r="E66" i="4"/>
  <c r="I115" i="4"/>
  <c r="F97" i="4"/>
  <c r="E105" i="4"/>
  <c r="G14" i="4"/>
  <c r="F105" i="4"/>
  <c r="E37" i="4"/>
  <c r="H92" i="4"/>
  <c r="G66" i="4"/>
  <c r="G78" i="4"/>
  <c r="G65" i="4"/>
  <c r="E49" i="4"/>
  <c r="E76" i="4"/>
  <c r="E68" i="4"/>
  <c r="I71" i="4"/>
  <c r="G118" i="4"/>
  <c r="E67" i="4"/>
  <c r="H86" i="4"/>
  <c r="G9" i="4"/>
  <c r="F81" i="4"/>
  <c r="H22" i="4"/>
  <c r="E89" i="4"/>
  <c r="H104" i="4"/>
  <c r="I38" i="4"/>
  <c r="G68" i="4"/>
  <c r="E82" i="4"/>
  <c r="H3" i="4"/>
  <c r="E94" i="4"/>
  <c r="E42" i="4"/>
  <c r="F92" i="4"/>
  <c r="G91" i="4"/>
  <c r="H66" i="4"/>
  <c r="E19" i="4"/>
  <c r="I64" i="4"/>
  <c r="G77" i="4"/>
  <c r="I89" i="4"/>
  <c r="H37" i="4"/>
  <c r="G104" i="4"/>
  <c r="E20" i="4"/>
  <c r="G38" i="4"/>
  <c r="F29" i="4"/>
  <c r="F12" i="4"/>
  <c r="H53" i="4"/>
  <c r="E39" i="4"/>
  <c r="F123" i="4"/>
  <c r="G114" i="4"/>
  <c r="F65" i="4"/>
  <c r="G54" i="4"/>
  <c r="I5" i="4"/>
  <c r="E72" i="4"/>
  <c r="G37" i="4"/>
  <c r="F21" i="4"/>
  <c r="H60" i="4"/>
  <c r="I48" i="4"/>
  <c r="F34" i="4"/>
  <c r="G116" i="4"/>
  <c r="E7" i="4"/>
  <c r="E121" i="4"/>
  <c r="I19" i="4"/>
  <c r="H126" i="4"/>
  <c r="F25" i="4"/>
  <c r="H48" i="4"/>
  <c r="G113" i="4"/>
  <c r="H98" i="4"/>
  <c r="F94" i="4"/>
  <c r="H47" i="4"/>
  <c r="G120" i="4"/>
  <c r="G22" i="4"/>
  <c r="C23" i="3"/>
  <c r="I94" i="4"/>
  <c r="F49" i="4"/>
  <c r="H56" i="4"/>
  <c r="C24" i="3"/>
  <c r="D26" i="3"/>
  <c r="J1" i="4" a="1"/>
  <c r="D15" i="3"/>
  <c r="J108" i="4" l="1"/>
  <c r="J86" i="4"/>
  <c r="J33" i="4"/>
  <c r="J89" i="4"/>
  <c r="J124" i="4"/>
  <c r="J11" i="4"/>
  <c r="J40" i="4"/>
  <c r="J60" i="4"/>
  <c r="J18" i="4"/>
  <c r="J123" i="4"/>
  <c r="J63" i="4"/>
  <c r="J62" i="4"/>
  <c r="J26" i="4"/>
  <c r="J95" i="4"/>
  <c r="J57" i="4"/>
  <c r="J67" i="4"/>
  <c r="J109" i="4"/>
  <c r="J114" i="4"/>
  <c r="J106" i="4"/>
  <c r="J111" i="4"/>
  <c r="J46" i="4"/>
  <c r="J85" i="4"/>
  <c r="J37" i="4"/>
  <c r="J84" i="4"/>
  <c r="J122" i="4"/>
  <c r="J75" i="4"/>
  <c r="J21" i="4"/>
  <c r="J77" i="4"/>
  <c r="J125" i="4"/>
  <c r="J53" i="4"/>
  <c r="J92" i="4"/>
  <c r="J30" i="4"/>
  <c r="J119" i="4"/>
  <c r="J112" i="4"/>
  <c r="J3" i="4"/>
  <c r="J83" i="4"/>
  <c r="J98" i="4"/>
  <c r="J69" i="4"/>
  <c r="J24" i="4"/>
  <c r="J64" i="4"/>
  <c r="J52" i="4"/>
  <c r="J78" i="4"/>
  <c r="J115" i="4"/>
  <c r="J100" i="4"/>
  <c r="J102" i="4"/>
  <c r="J103" i="4"/>
  <c r="J10" i="4"/>
  <c r="J29" i="4"/>
  <c r="J71" i="4"/>
  <c r="J51" i="4"/>
  <c r="J70" i="4"/>
  <c r="J105" i="4"/>
  <c r="J16" i="4"/>
  <c r="J88" i="4"/>
  <c r="J66" i="4"/>
  <c r="J61" i="4"/>
  <c r="J68" i="4"/>
  <c r="J2" i="4"/>
  <c r="J45" i="4"/>
  <c r="J81" i="4"/>
  <c r="J90" i="4"/>
  <c r="J107" i="4"/>
  <c r="J5" i="4"/>
  <c r="J6" i="4"/>
  <c r="J23" i="4"/>
  <c r="J117" i="4"/>
  <c r="J76" i="4"/>
  <c r="J15" i="4"/>
  <c r="J34" i="4"/>
  <c r="J80" i="4"/>
  <c r="J91" i="4"/>
  <c r="J104" i="4"/>
  <c r="J94" i="4"/>
  <c r="J22" i="4"/>
  <c r="J79" i="4"/>
  <c r="J14" i="4"/>
  <c r="J9" i="4"/>
  <c r="J101" i="4"/>
  <c r="J44" i="4"/>
  <c r="J74" i="4"/>
  <c r="J116" i="4"/>
  <c r="J8" i="4"/>
  <c r="J28" i="4"/>
  <c r="J25" i="4"/>
  <c r="J32" i="4"/>
  <c r="J48" i="4"/>
  <c r="J38" i="4"/>
  <c r="J42" i="4"/>
  <c r="J43" i="4"/>
  <c r="J35" i="4"/>
  <c r="J110" i="4"/>
  <c r="J12" i="4"/>
  <c r="J1" i="4"/>
  <c r="J99" i="4"/>
  <c r="J19" i="4"/>
  <c r="J54" i="4"/>
  <c r="J113" i="4"/>
  <c r="J121" i="4"/>
  <c r="J56" i="4"/>
  <c r="J73" i="4"/>
  <c r="J59" i="4"/>
  <c r="J65" i="4"/>
  <c r="J50" i="4"/>
  <c r="J17" i="4"/>
  <c r="J58" i="4"/>
  <c r="J55" i="4"/>
  <c r="J20" i="4"/>
  <c r="J82" i="4"/>
  <c r="J4" i="4"/>
  <c r="J120" i="4"/>
  <c r="J27" i="4"/>
  <c r="J7" i="4"/>
  <c r="J39" i="4"/>
  <c r="J36" i="4"/>
  <c r="J13" i="4"/>
  <c r="J118" i="4"/>
  <c r="J93" i="4"/>
  <c r="J72" i="4"/>
  <c r="J97" i="4"/>
  <c r="J87" i="4"/>
  <c r="J96" i="4"/>
  <c r="J49" i="4"/>
  <c r="J47" i="4"/>
  <c r="J126" i="4"/>
  <c r="J31" i="4"/>
  <c r="J41" i="4"/>
  <c r="D25" i="3"/>
  <c r="D24" i="3" l="1"/>
  <c r="D23" i="3"/>
</calcChain>
</file>

<file path=xl/comments1.xml><?xml version="1.0" encoding="utf-8"?>
<comments xmlns="http://schemas.openxmlformats.org/spreadsheetml/2006/main">
  <authors>
    <author>Ferdinando Ametrano</author>
  </authors>
  <commentLis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F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<sst xmlns="http://schemas.openxmlformats.org/spreadsheetml/2006/main" count="242" uniqueCount="105">
  <si>
    <t>Earliest Date</t>
  </si>
  <si>
    <t>Latest Date</t>
  </si>
  <si>
    <t>Include Flag</t>
  </si>
  <si>
    <t>Priority</t>
  </si>
  <si>
    <t>Calendar</t>
  </si>
  <si>
    <t>Currency</t>
  </si>
  <si>
    <t>Trigger</t>
  </si>
  <si>
    <t>General Settings</t>
  </si>
  <si>
    <t>ObjectID</t>
  </si>
  <si>
    <t>NDays</t>
  </si>
  <si>
    <t>TraitsID</t>
  </si>
  <si>
    <t>InterpolatorID</t>
  </si>
  <si>
    <t>Permanent</t>
  </si>
  <si>
    <t>PiecewiseYieldCurve</t>
  </si>
  <si>
    <t>Error</t>
  </si>
  <si>
    <t>Quote Value</t>
  </si>
  <si>
    <t>FrontFuturesRollingDays</t>
  </si>
  <si>
    <t>DepoFuturesPriority</t>
  </si>
  <si>
    <t>Rate Helpers</t>
  </si>
  <si>
    <t>Rate Helpers Selected</t>
  </si>
  <si>
    <t>Rate Helpers Selection</t>
  </si>
  <si>
    <t>Accuracy</t>
  </si>
  <si>
    <t>RateHelperPrefix</t>
  </si>
  <si>
    <t>1Y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</si>
  <si>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</si>
  <si>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</si>
  <si>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</si>
  <si>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</si>
  <si>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</si>
  <si>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</si>
  <si>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</si>
  <si>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</si>
  <si>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</si>
  <si>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</si>
  <si>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</si>
  <si>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</si>
  <si>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</si>
  <si>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</si>
  <si>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Conv. Adj. / Spread</t>
  </si>
  <si>
    <t>11Y</t>
  </si>
  <si>
    <t>12Y</t>
  </si>
  <si>
    <t>13Y</t>
  </si>
  <si>
    <t>14Y</t>
  </si>
  <si>
    <t>16Y</t>
  </si>
  <si>
    <t>17Y</t>
  </si>
  <si>
    <t>18Y</t>
  </si>
  <si>
    <t>19Y</t>
  </si>
  <si>
    <t>ObjectOverwrite</t>
  </si>
  <si>
    <t>nIMMFutures</t>
  </si>
  <si>
    <t>nSerialFutures</t>
  </si>
  <si>
    <t>IndexTenor</t>
  </si>
  <si>
    <t>Months</t>
  </si>
  <si>
    <t>IborType</t>
  </si>
  <si>
    <t>SwapFixedFreq</t>
  </si>
  <si>
    <t>Min Distance</t>
  </si>
  <si>
    <t>3M</t>
  </si>
  <si>
    <t>YCSTD</t>
  </si>
  <si>
    <t>HKD</t>
  </si>
  <si>
    <t>3H</t>
  </si>
  <si>
    <t>Discount</t>
  </si>
  <si>
    <t>MonotonicLogCubicNaturalSpline</t>
  </si>
  <si>
    <t>QM</t>
  </si>
  <si>
    <t>HongKong::HKEx</t>
  </si>
  <si>
    <t>AllDepos</t>
  </si>
  <si>
    <t>_Quote</t>
  </si>
  <si>
    <t>QuoteSuffix</t>
  </si>
  <si>
    <t>Hibor</t>
  </si>
  <si>
    <t>FamilyName</t>
  </si>
  <si>
    <t>ADDITIONAL SETTINGS</t>
  </si>
  <si>
    <t>FileOverwrite</t>
  </si>
  <si>
    <t>SerializationPath</t>
  </si>
  <si>
    <t>Serialize</t>
  </si>
  <si>
    <t>GENERAL SETTINGS</t>
  </si>
  <si>
    <t>9M</t>
  </si>
  <si>
    <t>6M</t>
  </si>
  <si>
    <t>2M</t>
  </si>
  <si>
    <t>1M</t>
  </si>
  <si>
    <t>2W</t>
  </si>
  <si>
    <t>SW</t>
  </si>
  <si>
    <t>ON</t>
  </si>
  <si>
    <t>Quote Object ID</t>
  </si>
  <si>
    <t>Index</t>
  </si>
  <si>
    <t>STD</t>
  </si>
  <si>
    <t>Actual/365 (Fixed)</t>
  </si>
  <si>
    <t>MoneyMarketDayCounter</t>
  </si>
  <si>
    <t>BondBasisDayCounter</t>
  </si>
  <si>
    <t>Modified Following</t>
  </si>
  <si>
    <t>Quarterly</t>
  </si>
  <si>
    <t>dc</t>
  </si>
  <si>
    <t>eom</t>
  </si>
  <si>
    <t>bdc</t>
  </si>
  <si>
    <t>calendar</t>
  </si>
  <si>
    <t>fix days</t>
  </si>
  <si>
    <t>Spread</t>
  </si>
  <si>
    <t>Day Count Convention</t>
  </si>
  <si>
    <t>Business Day Convention</t>
  </si>
  <si>
    <t>Freq</t>
  </si>
  <si>
    <t>Fwd start</t>
  </si>
  <si>
    <t/>
  </si>
  <si>
    <t>Discounting</t>
  </si>
  <si>
    <t>Discounting2</t>
  </si>
  <si>
    <t>Extrapolation</t>
  </si>
  <si>
    <t>Instruments</t>
  </si>
  <si>
    <t>Instruments
Selected</t>
  </si>
  <si>
    <t>Settl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</si>
</sst>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0.000000"/>
    <numFmt numFmtId="165" formatCode="0.0000%"/>
    <numFmt numFmtId="166" formatCode="ddd\,\ d\-mmm\-yy"/>
    <numFmt numFmtId="167" formatCode="ddd\,\ dd\-mmm\-yyyy"/>
    <numFmt numFmtId="168" formatCode="0.000000000"/>
    <numFmt numFmtId="169" formatCode="ddd\,\ dd\-mmm\-yyyy\,\ hh:mm:ss"/>
    <numFmt numFmtId="170" formatCode="ddd\,\ d\-mmm\-yyyy\,\ hh:mm:ss"/>
    <numFmt numFmtId="171" formatCode="ddd\,\ d\-mmm\-yyyy"/>
    <numFmt numFmtId="172" formatCode="General_)"/>
    <numFmt numFmtId="173" formatCode="#,##0.0;#,##0.0"/>
    <numFmt numFmtId="174" formatCode="&quot;£&quot;#,##0;[Red]\-&quot;£&quot;#,##0"/>
    <numFmt numFmtId="175" formatCode="[$-409]d\-mmm\-yy;@"/>
    <numFmt numFmtId="176" formatCode="mm/dd/yy;@"/>
  </numFmts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8"/>
      <name val="Courier New"/>
      <family val="3"/>
    </font>
    <font>
      <sz val="10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i/>
      <sz val="8"/>
      <name val="Courier New"/>
      <family val="3"/>
    </font>
    <font>
      <b/>
      <u/>
      <sz val="8"/>
      <name val="Courier New"/>
      <family val="3"/>
    </font>
    <font>
      <sz val="14"/>
      <name val="Arial"/>
      <family val="2"/>
    </font>
    <font>
      <b/>
      <sz val="8"/>
      <name val="Arial"/>
      <family val="2"/>
    </font>
    <font>
      <sz val="8"/>
      <color indexed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3">
    <xf numFmtId="0" fontId="0" fillId="0" borderId="0"/>
    <xf numFmtId="0" fontId="3" fillId="0" borderId="0"/>
    <xf numFmtId="9" fontId="2" fillId="0" borderId="0" applyFont="0" applyFill="0" applyBorder="0" applyAlignment="0" applyProtection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172" fontId="11" fillId="0" borderId="0"/>
    <xf numFmtId="173" fontId="12" fillId="8" borderId="0">
      <alignment horizontal="center" vertical="center"/>
    </xf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7">
    <xf numFmtId="0" fontId="0" fillId="0" borderId="0" xfId="0"/>
    <xf numFmtId="0" fontId="6" fillId="3" borderId="18" xfId="0" applyFont="1" applyFill="1" applyBorder="1" applyAlignment="1">
      <alignment horizontal="center" vertical="center" wrapText="1"/>
    </xf>
    <xf numFmtId="0" fontId="7" fillId="0" borderId="0" xfId="0" applyFont="1"/>
    <xf numFmtId="0" fontId="8" fillId="0" borderId="0" xfId="0" applyFont="1"/>
    <xf numFmtId="0" fontId="8" fillId="2" borderId="0" xfId="0" applyFont="1" applyFill="1" applyBorder="1" applyAlignment="1">
      <alignment horizontal="left"/>
    </xf>
    <xf numFmtId="165" fontId="8" fillId="2" borderId="0" xfId="2" applyNumberFormat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/>
    </xf>
    <xf numFmtId="165" fontId="8" fillId="2" borderId="1" xfId="2" applyNumberFormat="1" applyFont="1" applyFill="1" applyBorder="1" applyAlignment="1">
      <alignment horizontal="right"/>
    </xf>
    <xf numFmtId="0" fontId="8" fillId="2" borderId="1" xfId="0" applyFont="1" applyFill="1" applyBorder="1" applyAlignment="1">
      <alignment horizontal="center"/>
    </xf>
    <xf numFmtId="0" fontId="8" fillId="0" borderId="0" xfId="0" applyFont="1" applyAlignment="1">
      <alignment horizontal="left"/>
    </xf>
    <xf numFmtId="167" fontId="8" fillId="2" borderId="0" xfId="0" applyNumberFormat="1" applyFont="1" applyFill="1" applyBorder="1" applyAlignment="1">
      <alignment horizontal="right"/>
    </xf>
    <xf numFmtId="167" fontId="8" fillId="2" borderId="15" xfId="0" applyNumberFormat="1" applyFont="1" applyFill="1" applyBorder="1" applyAlignment="1">
      <alignment horizontal="right"/>
    </xf>
    <xf numFmtId="167" fontId="8" fillId="2" borderId="1" xfId="0" applyNumberFormat="1" applyFont="1" applyFill="1" applyBorder="1" applyAlignment="1">
      <alignment horizontal="right"/>
    </xf>
    <xf numFmtId="167" fontId="8" fillId="2" borderId="17" xfId="0" applyNumberFormat="1" applyFont="1" applyFill="1" applyBorder="1" applyAlignment="1">
      <alignment horizontal="right"/>
    </xf>
    <xf numFmtId="0" fontId="6" fillId="3" borderId="1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168" fontId="8" fillId="0" borderId="0" xfId="0" applyNumberFormat="1" applyFont="1"/>
    <xf numFmtId="0" fontId="6" fillId="4" borderId="9" xfId="0" applyFont="1" applyFill="1" applyBorder="1" applyAlignment="1">
      <alignment horizontal="right"/>
    </xf>
    <xf numFmtId="3" fontId="8" fillId="5" borderId="10" xfId="0" applyNumberFormat="1" applyFont="1" applyFill="1" applyBorder="1" applyAlignment="1">
      <alignment horizontal="center"/>
    </xf>
    <xf numFmtId="0" fontId="8" fillId="2" borderId="12" xfId="0" applyFont="1" applyFill="1" applyBorder="1" applyAlignment="1">
      <alignment horizontal="left"/>
    </xf>
    <xf numFmtId="165" fontId="8" fillId="2" borderId="0" xfId="0" applyNumberFormat="1" applyFont="1" applyFill="1" applyBorder="1" applyAlignment="1">
      <alignment horizontal="left"/>
    </xf>
    <xf numFmtId="164" fontId="8" fillId="0" borderId="0" xfId="0" applyNumberFormat="1" applyFont="1"/>
    <xf numFmtId="0" fontId="6" fillId="4" borderId="7" xfId="0" applyFont="1" applyFill="1" applyBorder="1" applyAlignment="1">
      <alignment horizontal="right"/>
    </xf>
    <xf numFmtId="3" fontId="8" fillId="5" borderId="8" xfId="0" applyNumberFormat="1" applyFont="1" applyFill="1" applyBorder="1" applyAlignment="1">
      <alignment horizontal="center"/>
    </xf>
    <xf numFmtId="0" fontId="8" fillId="2" borderId="13" xfId="0" applyFont="1" applyFill="1" applyBorder="1" applyAlignment="1">
      <alignment horizontal="left"/>
    </xf>
    <xf numFmtId="165" fontId="8" fillId="2" borderId="5" xfId="0" applyNumberFormat="1" applyFont="1" applyFill="1" applyBorder="1" applyAlignment="1">
      <alignment horizontal="left"/>
    </xf>
    <xf numFmtId="167" fontId="8" fillId="2" borderId="4" xfId="0" applyNumberFormat="1" applyFont="1" applyFill="1" applyBorder="1" applyAlignment="1">
      <alignment horizontal="right"/>
    </xf>
    <xf numFmtId="167" fontId="8" fillId="2" borderId="5" xfId="0" applyNumberFormat="1" applyFont="1" applyFill="1" applyBorder="1" applyAlignment="1">
      <alignment horizontal="right"/>
    </xf>
    <xf numFmtId="167" fontId="8" fillId="2" borderId="6" xfId="0" applyNumberFormat="1" applyFont="1" applyFill="1" applyBorder="1" applyAlignment="1">
      <alignment horizontal="right"/>
    </xf>
    <xf numFmtId="169" fontId="7" fillId="0" borderId="0" xfId="0" applyNumberFormat="1" applyFont="1"/>
    <xf numFmtId="0" fontId="8" fillId="2" borderId="6" xfId="0" applyFont="1" applyFill="1" applyBorder="1"/>
    <xf numFmtId="0" fontId="8" fillId="2" borderId="5" xfId="0" applyFont="1" applyFill="1" applyBorder="1"/>
    <xf numFmtId="0" fontId="8" fillId="2" borderId="13" xfId="0" applyFont="1" applyFill="1" applyBorder="1"/>
    <xf numFmtId="0" fontId="8" fillId="2" borderId="4" xfId="0" applyFont="1" applyFill="1" applyBorder="1"/>
    <xf numFmtId="175" fontId="9" fillId="6" borderId="25" xfId="0" applyNumberFormat="1" applyFont="1" applyFill="1" applyBorder="1" applyAlignment="1" applyProtection="1">
      <alignment horizontal="left"/>
    </xf>
    <xf numFmtId="0" fontId="8" fillId="2" borderId="17" xfId="0" applyNumberFormat="1" applyFont="1" applyFill="1" applyBorder="1" applyAlignment="1">
      <alignment horizontal="left"/>
    </xf>
    <xf numFmtId="176" fontId="8" fillId="2" borderId="23" xfId="0" applyNumberFormat="1" applyFont="1" applyFill="1" applyBorder="1" applyAlignment="1">
      <alignment horizontal="right"/>
    </xf>
    <xf numFmtId="176" fontId="8" fillId="2" borderId="23" xfId="0" applyNumberFormat="1" applyFont="1" applyFill="1" applyBorder="1" applyAlignment="1"/>
    <xf numFmtId="0" fontId="6" fillId="2" borderId="24" xfId="0" applyFont="1" applyFill="1" applyBorder="1" applyAlignment="1">
      <alignment horizontal="center"/>
    </xf>
    <xf numFmtId="0" fontId="8" fillId="2" borderId="12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9" fillId="6" borderId="18" xfId="0" applyNumberFormat="1" applyFont="1" applyFill="1" applyBorder="1" applyAlignment="1" applyProtection="1">
      <alignment horizontal="left" vertical="center"/>
    </xf>
    <xf numFmtId="0" fontId="8" fillId="6" borderId="25" xfId="0" applyNumberFormat="1" applyFont="1" applyFill="1" applyBorder="1" applyAlignment="1" applyProtection="1">
      <alignment horizontal="center" vertical="center"/>
    </xf>
    <xf numFmtId="0" fontId="13" fillId="2" borderId="18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8" fillId="2" borderId="0" xfId="0" applyFont="1" applyFill="1" applyBorder="1"/>
    <xf numFmtId="0" fontId="8" fillId="2" borderId="12" xfId="0" applyFont="1" applyFill="1" applyBorder="1"/>
    <xf numFmtId="0" fontId="8" fillId="2" borderId="4" xfId="0" quotePrefix="1" applyFont="1" applyFill="1" applyBorder="1"/>
    <xf numFmtId="0" fontId="8" fillId="0" borderId="30" xfId="0" applyFont="1" applyBorder="1" applyAlignment="1">
      <alignment horizontal="left"/>
    </xf>
    <xf numFmtId="0" fontId="6" fillId="4" borderId="31" xfId="0" applyFont="1" applyFill="1" applyBorder="1" applyAlignment="1">
      <alignment horizontal="right"/>
    </xf>
    <xf numFmtId="0" fontId="8" fillId="5" borderId="32" xfId="0" applyFont="1" applyFill="1" applyBorder="1" applyAlignment="1">
      <alignment horizontal="center"/>
    </xf>
    <xf numFmtId="0" fontId="8" fillId="0" borderId="28" xfId="0" applyFont="1" applyBorder="1"/>
    <xf numFmtId="0" fontId="8" fillId="2" borderId="20" xfId="0" applyFont="1" applyFill="1" applyBorder="1" applyAlignment="1">
      <alignment horizontal="center"/>
    </xf>
    <xf numFmtId="0" fontId="8" fillId="2" borderId="28" xfId="0" applyFont="1" applyFill="1" applyBorder="1"/>
    <xf numFmtId="0" fontId="14" fillId="2" borderId="21" xfId="0" applyFont="1" applyFill="1" applyBorder="1"/>
    <xf numFmtId="0" fontId="13" fillId="2" borderId="18" xfId="0" applyFont="1" applyFill="1" applyBorder="1" applyAlignment="1">
      <alignment horizontal="left" vertical="center"/>
    </xf>
    <xf numFmtId="0" fontId="14" fillId="2" borderId="4" xfId="0" applyFont="1" applyFill="1" applyBorder="1"/>
    <xf numFmtId="0" fontId="8" fillId="6" borderId="18" xfId="0" applyNumberFormat="1" applyFont="1" applyFill="1" applyBorder="1" applyAlignment="1" applyProtection="1">
      <alignment horizontal="center" vertical="center"/>
    </xf>
    <xf numFmtId="0" fontId="8" fillId="6" borderId="18" xfId="0" applyNumberFormat="1" applyFont="1" applyFill="1" applyBorder="1" applyAlignment="1" applyProtection="1">
      <alignment horizontal="left" vertical="center"/>
    </xf>
    <xf numFmtId="0" fontId="13" fillId="2" borderId="24" xfId="0" applyFont="1" applyFill="1" applyBorder="1" applyAlignment="1">
      <alignment horizontal="center"/>
    </xf>
    <xf numFmtId="0" fontId="8" fillId="2" borderId="18" xfId="0" applyFont="1" applyFill="1" applyBorder="1"/>
    <xf numFmtId="175" fontId="9" fillId="6" borderId="18" xfId="0" applyNumberFormat="1" applyFont="1" applyFill="1" applyBorder="1" applyAlignment="1" applyProtection="1">
      <alignment horizontal="left"/>
    </xf>
    <xf numFmtId="0" fontId="8" fillId="4" borderId="24" xfId="0" applyFont="1" applyFill="1" applyBorder="1" applyAlignment="1">
      <alignment horizontal="center"/>
    </xf>
    <xf numFmtId="0" fontId="8" fillId="2" borderId="18" xfId="0" quotePrefix="1" applyNumberFormat="1" applyFont="1" applyFill="1" applyBorder="1" applyAlignment="1">
      <alignment horizontal="center"/>
    </xf>
    <xf numFmtId="0" fontId="8" fillId="2" borderId="18" xfId="0" applyNumberFormat="1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165" fontId="8" fillId="2" borderId="18" xfId="0" applyNumberFormat="1" applyFont="1" applyFill="1" applyBorder="1" applyAlignment="1"/>
    <xf numFmtId="0" fontId="8" fillId="2" borderId="18" xfId="0" applyFont="1" applyFill="1" applyBorder="1" applyAlignment="1"/>
    <xf numFmtId="0" fontId="8" fillId="2" borderId="18" xfId="0" applyNumberFormat="1" applyFont="1" applyFill="1" applyBorder="1" applyAlignment="1"/>
    <xf numFmtId="0" fontId="8" fillId="2" borderId="23" xfId="0" applyFont="1" applyFill="1" applyBorder="1" applyAlignment="1">
      <alignment horizontal="center"/>
    </xf>
    <xf numFmtId="0" fontId="8" fillId="2" borderId="23" xfId="0" applyFont="1" applyFill="1" applyBorder="1" applyAlignment="1"/>
    <xf numFmtId="0" fontId="8" fillId="2" borderId="5" xfId="0" applyFont="1" applyFill="1" applyBorder="1" applyAlignment="1">
      <alignment horizontal="left"/>
    </xf>
    <xf numFmtId="0" fontId="8" fillId="2" borderId="6" xfId="0" applyFont="1" applyFill="1" applyBorder="1" applyAlignment="1">
      <alignment horizontal="left"/>
    </xf>
    <xf numFmtId="0" fontId="14" fillId="2" borderId="4" xfId="0" quotePrefix="1" applyFont="1" applyFill="1" applyBorder="1"/>
    <xf numFmtId="0" fontId="3" fillId="9" borderId="0" xfId="1" applyFont="1" applyFill="1"/>
    <xf numFmtId="0" fontId="3" fillId="2" borderId="12" xfId="1" applyFont="1" applyFill="1" applyBorder="1"/>
    <xf numFmtId="0" fontId="16" fillId="2" borderId="0" xfId="1" applyFont="1" applyFill="1" applyBorder="1"/>
    <xf numFmtId="0" fontId="3" fillId="2" borderId="0" xfId="1" applyFont="1" applyFill="1" applyBorder="1"/>
    <xf numFmtId="0" fontId="3" fillId="2" borderId="12" xfId="0" applyFont="1" applyFill="1" applyBorder="1"/>
    <xf numFmtId="0" fontId="3" fillId="2" borderId="0" xfId="0" applyFont="1" applyFill="1" applyBorder="1"/>
    <xf numFmtId="0" fontId="3" fillId="2" borderId="4" xfId="0" applyFont="1" applyFill="1" applyBorder="1"/>
    <xf numFmtId="0" fontId="3" fillId="4" borderId="19" xfId="1" applyFont="1" applyFill="1" applyBorder="1" applyAlignment="1">
      <alignment horizontal="right"/>
    </xf>
    <xf numFmtId="0" fontId="3" fillId="2" borderId="14" xfId="0" applyFont="1" applyFill="1" applyBorder="1" applyAlignment="1">
      <alignment horizontal="center"/>
    </xf>
    <xf numFmtId="0" fontId="3" fillId="4" borderId="18" xfId="0" applyNumberFormat="1" applyFont="1" applyFill="1" applyBorder="1"/>
    <xf numFmtId="170" fontId="3" fillId="6" borderId="25" xfId="0" applyNumberFormat="1" applyFont="1" applyFill="1" applyBorder="1" applyAlignment="1" applyProtection="1">
      <alignment horizontal="center"/>
    </xf>
    <xf numFmtId="15" fontId="3" fillId="2" borderId="4" xfId="0" applyNumberFormat="1" applyFont="1" applyFill="1" applyBorder="1"/>
    <xf numFmtId="0" fontId="3" fillId="4" borderId="22" xfId="1" applyFont="1" applyFill="1" applyBorder="1" applyAlignment="1">
      <alignment horizontal="right"/>
    </xf>
    <xf numFmtId="0" fontId="3" fillId="2" borderId="15" xfId="0" applyFont="1" applyFill="1" applyBorder="1" applyAlignment="1">
      <alignment horizontal="center"/>
    </xf>
    <xf numFmtId="170" fontId="3" fillId="6" borderId="25" xfId="0" quotePrefix="1" applyNumberFormat="1" applyFont="1" applyFill="1" applyBorder="1" applyAlignment="1" applyProtection="1">
      <alignment horizontal="left"/>
    </xf>
    <xf numFmtId="170" fontId="3" fillId="6" borderId="25" xfId="0" quotePrefix="1" applyNumberFormat="1" applyFont="1" applyFill="1" applyBorder="1" applyAlignment="1" applyProtection="1">
      <alignment horizontal="center"/>
    </xf>
    <xf numFmtId="0" fontId="3" fillId="2" borderId="13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167" fontId="3" fillId="2" borderId="15" xfId="0" applyNumberFormat="1" applyFont="1" applyFill="1" applyBorder="1" applyAlignment="1">
      <alignment horizontal="center"/>
    </xf>
    <xf numFmtId="0" fontId="3" fillId="4" borderId="18" xfId="0" applyFont="1" applyFill="1" applyBorder="1"/>
    <xf numFmtId="0" fontId="3" fillId="4" borderId="23" xfId="1" applyFont="1" applyFill="1" applyBorder="1" applyAlignment="1">
      <alignment horizontal="right"/>
    </xf>
    <xf numFmtId="0" fontId="3" fillId="2" borderId="17" xfId="0" applyFont="1" applyFill="1" applyBorder="1" applyAlignment="1">
      <alignment horizontal="center"/>
    </xf>
    <xf numFmtId="169" fontId="3" fillId="2" borderId="0" xfId="1" applyNumberFormat="1" applyFont="1" applyFill="1" applyBorder="1" applyAlignment="1">
      <alignment horizontal="center"/>
    </xf>
    <xf numFmtId="0" fontId="16" fillId="4" borderId="19" xfId="0" applyFont="1" applyFill="1" applyBorder="1" applyAlignment="1">
      <alignment horizontal="right"/>
    </xf>
    <xf numFmtId="166" fontId="3" fillId="6" borderId="14" xfId="0" quotePrefix="1" applyNumberFormat="1" applyFont="1" applyFill="1" applyBorder="1" applyAlignment="1">
      <alignment horizontal="center"/>
    </xf>
    <xf numFmtId="0" fontId="16" fillId="4" borderId="23" xfId="0" applyFont="1" applyFill="1" applyBorder="1" applyAlignment="1">
      <alignment horizontal="right"/>
    </xf>
    <xf numFmtId="1" fontId="17" fillId="6" borderId="17" xfId="0" applyNumberFormat="1" applyFont="1" applyFill="1" applyBorder="1" applyAlignment="1">
      <alignment horizontal="left"/>
    </xf>
    <xf numFmtId="0" fontId="3" fillId="2" borderId="0" xfId="1" quotePrefix="1" applyFont="1" applyFill="1" applyBorder="1"/>
    <xf numFmtId="166" fontId="3" fillId="5" borderId="14" xfId="0" applyNumberFormat="1" applyFont="1" applyFill="1" applyBorder="1" applyAlignment="1">
      <alignment horizontal="center"/>
    </xf>
    <xf numFmtId="0" fontId="3" fillId="2" borderId="0" xfId="1" applyFont="1" applyFill="1" applyBorder="1" applyAlignment="1">
      <alignment horizontal="center"/>
    </xf>
    <xf numFmtId="0" fontId="16" fillId="4" borderId="22" xfId="0" applyFont="1" applyFill="1" applyBorder="1" applyAlignment="1">
      <alignment horizontal="right"/>
    </xf>
    <xf numFmtId="3" fontId="3" fillId="5" borderId="15" xfId="0" applyNumberFormat="1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11" fontId="3" fillId="5" borderId="15" xfId="0" applyNumberFormat="1" applyFont="1" applyFill="1" applyBorder="1" applyAlignment="1">
      <alignment horizontal="center"/>
    </xf>
    <xf numFmtId="0" fontId="3" fillId="5" borderId="17" xfId="0" applyFont="1" applyFill="1" applyBorder="1" applyAlignment="1">
      <alignment horizontal="center"/>
    </xf>
    <xf numFmtId="171" fontId="3" fillId="2" borderId="19" xfId="0" applyNumberFormat="1" applyFont="1" applyFill="1" applyBorder="1" applyAlignment="1">
      <alignment horizontal="right"/>
    </xf>
    <xf numFmtId="168" fontId="3" fillId="2" borderId="14" xfId="0" applyNumberFormat="1" applyFont="1" applyFill="1" applyBorder="1" applyAlignment="1">
      <alignment horizontal="center"/>
    </xf>
    <xf numFmtId="171" fontId="3" fillId="2" borderId="22" xfId="0" applyNumberFormat="1" applyFont="1" applyFill="1" applyBorder="1" applyAlignment="1">
      <alignment horizontal="right"/>
    </xf>
    <xf numFmtId="167" fontId="3" fillId="2" borderId="22" xfId="0" applyNumberFormat="1" applyFont="1" applyFill="1" applyBorder="1" applyAlignment="1">
      <alignment horizontal="right"/>
    </xf>
    <xf numFmtId="0" fontId="3" fillId="2" borderId="23" xfId="1" applyFont="1" applyFill="1" applyBorder="1" applyAlignment="1">
      <alignment horizontal="right"/>
    </xf>
    <xf numFmtId="0" fontId="3" fillId="2" borderId="23" xfId="1" applyFont="1" applyFill="1" applyBorder="1" applyAlignment="1">
      <alignment horizontal="center"/>
    </xf>
    <xf numFmtId="0" fontId="3" fillId="2" borderId="13" xfId="1" applyFont="1" applyFill="1" applyBorder="1"/>
    <xf numFmtId="0" fontId="3" fillId="2" borderId="5" xfId="1" applyFont="1" applyFill="1" applyBorder="1" applyAlignment="1">
      <alignment horizontal="center"/>
    </xf>
    <xf numFmtId="0" fontId="3" fillId="2" borderId="5" xfId="1" applyFont="1" applyFill="1" applyBorder="1"/>
    <xf numFmtId="0" fontId="3" fillId="9" borderId="12" xfId="1" applyFont="1" applyFill="1" applyBorder="1"/>
    <xf numFmtId="0" fontId="15" fillId="7" borderId="26" xfId="1" applyFont="1" applyFill="1" applyBorder="1" applyAlignment="1">
      <alignment horizontal="centerContinuous" vertical="center"/>
    </xf>
    <xf numFmtId="0" fontId="15" fillId="7" borderId="29" xfId="1" applyFont="1" applyFill="1" applyBorder="1" applyAlignment="1">
      <alignment horizontal="centerContinuous" vertical="center"/>
    </xf>
    <xf numFmtId="0" fontId="6" fillId="3" borderId="26" xfId="0" applyFont="1" applyFill="1" applyBorder="1" applyAlignment="1">
      <alignment horizontal="center" vertical="center" wrapText="1"/>
    </xf>
    <xf numFmtId="0" fontId="6" fillId="3" borderId="27" xfId="0" applyFont="1" applyFill="1" applyBorder="1" applyAlignment="1">
      <alignment horizontal="center" vertical="center" wrapText="1"/>
    </xf>
  </cellXfs>
  <cellStyles count="13">
    <cellStyle name="Migliaia (0)_AZIONI" xfId="3"/>
    <cellStyle name="Migliaia_AZIONI" xfId="4"/>
    <cellStyle name="Normal" xfId="0" builtinId="0"/>
    <cellStyle name="Normal 2 2" xfId="9"/>
    <cellStyle name="Normal 3" xfId="10"/>
    <cellStyle name="Normal_SwaptionATMVols" xfId="1"/>
    <cellStyle name="Normale_AZIONI" xfId="5"/>
    <cellStyle name="Percent" xfId="2" builtinId="5"/>
    <cellStyle name="Percent 2 2" xfId="11"/>
    <cellStyle name="Percent 3" xfId="12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K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Hibor"/>
      <sheetName val="Hibor Time Series"/>
      <sheetName val="OIS"/>
      <sheetName val="Deposits"/>
      <sheetName val="FRA"/>
      <sheetName val="Futures3M"/>
      <sheetName val="Swaps1M"/>
      <sheetName val="Swap3M"/>
      <sheetName val="BasisSwap1M3M"/>
      <sheetName val="BasisSwap3M6M"/>
    </sheetNames>
    <sheetDataSet>
      <sheetData sheetId="0"/>
      <sheetData sheetId="1">
        <row r="15">
          <cell r="K15" t="str">
            <v>HKDSTD#0000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J28"/>
  <sheetViews>
    <sheetView workbookViewId="0">
      <selection activeCell="D11" sqref="D11"/>
    </sheetView>
  </sheetViews>
  <sheetFormatPr defaultColWidth="8" defaultRowHeight="11.25" x14ac:dyDescent="0.2"/>
  <cols>
    <col min="1" max="2" width="2.7109375" style="77" customWidth="1"/>
    <col min="3" max="3" width="20.28515625" style="77" bestFit="1" customWidth="1"/>
    <col min="4" max="4" width="31.7109375" style="77" bestFit="1" customWidth="1"/>
    <col min="5" max="5" width="6" style="77" bestFit="1" customWidth="1"/>
    <col min="6" max="7" width="2.7109375" style="77" customWidth="1"/>
    <col min="8" max="8" width="18.5703125" style="77" bestFit="1" customWidth="1"/>
    <col min="9" max="9" width="48.42578125" style="77" bestFit="1" customWidth="1"/>
    <col min="10" max="10" width="2.7109375" style="77" customWidth="1"/>
    <col min="11" max="16384" width="8" style="77"/>
  </cols>
  <sheetData>
    <row r="1" spans="2:10" ht="12" thickBot="1" x14ac:dyDescent="0.25">
      <c r="B1" s="77" t="str">
        <f>_xll.qlxlVersion(TRUE,Trigger)</f>
        <v>QuantLibXL 1.6.0 - MS VC++ (version unknown) - Multithreaded Dynamic Runtime library - Release Configuration - Jul 20 2015 13:11:27</v>
      </c>
    </row>
    <row r="2" spans="2:10" ht="18.75" thickBot="1" x14ac:dyDescent="0.25">
      <c r="B2" s="123" t="s">
        <v>7</v>
      </c>
      <c r="C2" s="124"/>
      <c r="D2" s="124"/>
      <c r="E2" s="124"/>
      <c r="F2" s="122"/>
      <c r="G2" s="123" t="s">
        <v>72</v>
      </c>
      <c r="H2" s="124"/>
      <c r="I2" s="124"/>
      <c r="J2" s="124"/>
    </row>
    <row r="3" spans="2:10" x14ac:dyDescent="0.2">
      <c r="B3" s="78"/>
      <c r="C3" s="79"/>
      <c r="D3" s="80"/>
      <c r="E3" s="80"/>
      <c r="F3" s="122"/>
      <c r="G3" s="81"/>
      <c r="H3" s="82"/>
      <c r="I3" s="82"/>
      <c r="J3" s="83"/>
    </row>
    <row r="4" spans="2:10" x14ac:dyDescent="0.2">
      <c r="B4" s="78"/>
      <c r="C4" s="84" t="s">
        <v>5</v>
      </c>
      <c r="D4" s="85" t="s">
        <v>57</v>
      </c>
      <c r="E4" s="80"/>
      <c r="F4" s="122"/>
      <c r="G4" s="81"/>
      <c r="H4" s="86" t="s">
        <v>71</v>
      </c>
      <c r="I4" s="87" t="b">
        <v>0</v>
      </c>
      <c r="J4" s="88"/>
    </row>
    <row r="5" spans="2:10" x14ac:dyDescent="0.2">
      <c r="B5" s="78"/>
      <c r="C5" s="89" t="s">
        <v>51</v>
      </c>
      <c r="D5" s="90">
        <v>3</v>
      </c>
      <c r="E5" s="80"/>
      <c r="F5" s="122"/>
      <c r="G5" s="81"/>
      <c r="H5" s="86" t="s">
        <v>70</v>
      </c>
      <c r="I5" s="91"/>
      <c r="J5" s="88"/>
    </row>
    <row r="6" spans="2:10" x14ac:dyDescent="0.2">
      <c r="B6" s="78"/>
      <c r="C6" s="89" t="s">
        <v>50</v>
      </c>
      <c r="D6" s="90" t="s">
        <v>55</v>
      </c>
      <c r="E6" s="80"/>
      <c r="F6" s="122"/>
      <c r="G6" s="81"/>
      <c r="H6" s="86" t="s">
        <v>69</v>
      </c>
      <c r="I6" s="92" t="b">
        <v>1</v>
      </c>
      <c r="J6" s="88"/>
    </row>
    <row r="7" spans="2:10" ht="12" thickBot="1" x14ac:dyDescent="0.25">
      <c r="B7" s="78"/>
      <c r="C7" s="89" t="s">
        <v>52</v>
      </c>
      <c r="D7" s="90" t="s">
        <v>58</v>
      </c>
      <c r="E7" s="80"/>
      <c r="F7" s="122"/>
      <c r="G7" s="93"/>
      <c r="H7" s="94"/>
      <c r="I7" s="94"/>
      <c r="J7" s="95"/>
    </row>
    <row r="8" spans="2:10" ht="12" thickBot="1" x14ac:dyDescent="0.25">
      <c r="B8" s="78"/>
      <c r="C8" s="89" t="s">
        <v>53</v>
      </c>
      <c r="D8" s="90" t="s">
        <v>61</v>
      </c>
      <c r="E8" s="80"/>
      <c r="F8" s="122"/>
    </row>
    <row r="9" spans="2:10" ht="18.75" thickBot="1" x14ac:dyDescent="0.25">
      <c r="B9" s="78"/>
      <c r="C9" s="89" t="s">
        <v>22</v>
      </c>
      <c r="D9" s="90" t="str">
        <f>Currency&amp;"_"&amp;$E$16&amp;"RH"</f>
        <v>HKD_YCSTDRH</v>
      </c>
      <c r="E9" s="80"/>
      <c r="F9" s="122"/>
      <c r="G9" s="123" t="s">
        <v>68</v>
      </c>
      <c r="H9" s="124"/>
      <c r="I9" s="124"/>
      <c r="J9" s="124"/>
    </row>
    <row r="10" spans="2:10" x14ac:dyDescent="0.2">
      <c r="B10" s="78"/>
      <c r="C10" s="89" t="s">
        <v>12</v>
      </c>
      <c r="D10" s="90" t="b">
        <v>1</v>
      </c>
      <c r="E10" s="80"/>
      <c r="F10" s="122"/>
      <c r="G10" s="81"/>
      <c r="H10" s="82"/>
      <c r="I10" s="82"/>
      <c r="J10" s="83"/>
    </row>
    <row r="11" spans="2:10" x14ac:dyDescent="0.2">
      <c r="B11" s="78"/>
      <c r="C11" s="89" t="s">
        <v>6</v>
      </c>
      <c r="D11" s="96"/>
      <c r="E11" s="80"/>
      <c r="F11" s="122"/>
      <c r="G11" s="81"/>
      <c r="H11" s="97" t="s">
        <v>67</v>
      </c>
      <c r="I11" s="87" t="s">
        <v>66</v>
      </c>
      <c r="J11" s="83"/>
    </row>
    <row r="12" spans="2:10" x14ac:dyDescent="0.2">
      <c r="B12" s="78"/>
      <c r="C12" s="98" t="s">
        <v>47</v>
      </c>
      <c r="D12" s="99" t="b">
        <v>1</v>
      </c>
      <c r="E12" s="80"/>
      <c r="F12" s="122"/>
      <c r="G12" s="81"/>
      <c r="H12" s="97" t="s">
        <v>65</v>
      </c>
      <c r="I12" s="92" t="s">
        <v>64</v>
      </c>
      <c r="J12" s="83"/>
    </row>
    <row r="13" spans="2:10" x14ac:dyDescent="0.2">
      <c r="B13" s="78"/>
      <c r="C13" s="100"/>
      <c r="D13" s="100"/>
      <c r="E13" s="80"/>
      <c r="F13" s="122"/>
      <c r="G13" s="81"/>
      <c r="H13" s="97" t="s">
        <v>99</v>
      </c>
      <c r="I13" s="92"/>
      <c r="J13" s="83"/>
    </row>
    <row r="14" spans="2:10" x14ac:dyDescent="0.2">
      <c r="B14" s="78"/>
      <c r="C14" s="101" t="s">
        <v>13</v>
      </c>
      <c r="D14" s="102" t="str">
        <f>_xll.qlPiecewiseYieldCurve(D16,NDays,Calendar,_xll.ohPack(Selected!D2:D126),,,,Accuracy,TraitsID,InterpolatorID,Permanent,,ObjectOverwrite)</f>
        <v>HKDYCSTD#0005</v>
      </c>
      <c r="E14" s="80"/>
      <c r="F14" s="122"/>
      <c r="G14" s="81"/>
      <c r="H14" s="97" t="s">
        <v>100</v>
      </c>
      <c r="I14" s="92"/>
      <c r="J14" s="83"/>
    </row>
    <row r="15" spans="2:10" x14ac:dyDescent="0.2">
      <c r="B15" s="78"/>
      <c r="C15" s="103" t="s">
        <v>14</v>
      </c>
      <c r="D15" s="104" t="str">
        <f>_xll.ohRangeRetrieveError(YieldCurve)</f>
        <v/>
      </c>
      <c r="E15" s="105" t="s">
        <v>98</v>
      </c>
      <c r="F15" s="122"/>
      <c r="G15" s="81"/>
      <c r="H15" s="97" t="s">
        <v>85</v>
      </c>
      <c r="I15" s="87" t="s">
        <v>83</v>
      </c>
      <c r="J15" s="83"/>
    </row>
    <row r="16" spans="2:10" x14ac:dyDescent="0.2">
      <c r="B16" s="78"/>
      <c r="C16" s="101" t="s">
        <v>8</v>
      </c>
      <c r="D16" s="106" t="str">
        <f>Currency&amp;$E$16</f>
        <v>HKDYCSTD</v>
      </c>
      <c r="E16" s="107" t="s">
        <v>56</v>
      </c>
      <c r="F16" s="122"/>
      <c r="G16" s="81"/>
      <c r="H16" s="97" t="s">
        <v>84</v>
      </c>
      <c r="I16" s="87" t="s">
        <v>83</v>
      </c>
      <c r="J16" s="83"/>
    </row>
    <row r="17" spans="2:10" ht="12" thickBot="1" x14ac:dyDescent="0.25">
      <c r="B17" s="78"/>
      <c r="C17" s="108" t="s">
        <v>9</v>
      </c>
      <c r="D17" s="109">
        <v>0</v>
      </c>
      <c r="E17" s="80"/>
      <c r="F17" s="122"/>
      <c r="G17" s="93"/>
      <c r="H17" s="94"/>
      <c r="I17" s="94"/>
      <c r="J17" s="95"/>
    </row>
    <row r="18" spans="2:10" x14ac:dyDescent="0.2">
      <c r="B18" s="78"/>
      <c r="C18" s="108" t="s">
        <v>4</v>
      </c>
      <c r="D18" s="110" t="s">
        <v>62</v>
      </c>
      <c r="E18" s="80"/>
      <c r="F18" s="122"/>
    </row>
    <row r="19" spans="2:10" x14ac:dyDescent="0.2">
      <c r="B19" s="78"/>
      <c r="C19" s="108" t="s">
        <v>21</v>
      </c>
      <c r="D19" s="111" t="e">
        <f>NA()</f>
        <v>#N/A</v>
      </c>
      <c r="E19" s="80"/>
      <c r="F19" s="122"/>
    </row>
    <row r="20" spans="2:10" x14ac:dyDescent="0.2">
      <c r="B20" s="78"/>
      <c r="C20" s="108" t="s">
        <v>10</v>
      </c>
      <c r="D20" s="110" t="s">
        <v>59</v>
      </c>
      <c r="E20" s="80"/>
      <c r="F20" s="122"/>
    </row>
    <row r="21" spans="2:10" x14ac:dyDescent="0.2">
      <c r="B21" s="78"/>
      <c r="C21" s="103" t="s">
        <v>11</v>
      </c>
      <c r="D21" s="112" t="s">
        <v>60</v>
      </c>
      <c r="E21" s="80"/>
      <c r="F21" s="122"/>
    </row>
    <row r="22" spans="2:10" x14ac:dyDescent="0.2">
      <c r="B22" s="78"/>
      <c r="C22" s="100"/>
      <c r="D22" s="100"/>
      <c r="E22" s="80"/>
      <c r="F22" s="122"/>
    </row>
    <row r="23" spans="2:10" x14ac:dyDescent="0.2">
      <c r="B23" s="78"/>
      <c r="C23" s="113">
        <f>_xll.qlTermStructureReferenceDate(YieldCurve)</f>
        <v>42180</v>
      </c>
      <c r="D23" s="114">
        <f>MAX(_xll.ohPack(Selected!J1:J126))</f>
        <v>1</v>
      </c>
      <c r="E23" s="80"/>
      <c r="F23" s="122"/>
    </row>
    <row r="24" spans="2:10" x14ac:dyDescent="0.2">
      <c r="B24" s="78"/>
      <c r="C24" s="115">
        <f>MAX(_xll.ohPack(Selected!I2:I126))</f>
        <v>49486</v>
      </c>
      <c r="D24" s="90">
        <f>MIN(_xll.ohPack(Selected!J1:J126))</f>
        <v>0.59816766612848471</v>
      </c>
      <c r="E24" s="80"/>
      <c r="F24" s="122"/>
    </row>
    <row r="25" spans="2:10" x14ac:dyDescent="0.2">
      <c r="B25" s="78"/>
      <c r="C25" s="116" t="s">
        <v>14</v>
      </c>
      <c r="D25" s="90" t="str">
        <f>_xll.ohRangeRetrieveError(Selected!J1)</f>
        <v/>
      </c>
      <c r="E25" s="80"/>
      <c r="F25" s="122"/>
    </row>
    <row r="26" spans="2:10" ht="14.25" customHeight="1" x14ac:dyDescent="0.2">
      <c r="B26" s="78"/>
      <c r="C26" s="116" t="str">
        <f>[1]Hibor!$K$15</f>
        <v>HKDSTD#0000</v>
      </c>
      <c r="D26" s="90" t="b">
        <f>_xll.qlRelinkableHandleLinkTo(C26,YieldCurve)</f>
        <v>1</v>
      </c>
      <c r="E26" s="80"/>
      <c r="F26" s="122"/>
    </row>
    <row r="27" spans="2:10" x14ac:dyDescent="0.2">
      <c r="B27" s="78"/>
      <c r="C27" s="117" t="s">
        <v>101</v>
      </c>
      <c r="D27" s="118" t="b">
        <v>0</v>
      </c>
      <c r="E27" s="80"/>
      <c r="F27" s="122"/>
    </row>
    <row r="28" spans="2:10" ht="12" thickBot="1" x14ac:dyDescent="0.25">
      <c r="B28" s="119"/>
      <c r="C28" s="120"/>
      <c r="D28" s="120"/>
      <c r="E28" s="121"/>
      <c r="F28" s="122"/>
    </row>
  </sheetData>
  <phoneticPr fontId="3" type="noConversion"/>
  <dataValidations count="6">
    <dataValidation type="list" allowBlank="1" showInputMessage="1" showErrorMessage="1" sqref="D20">
      <formula1>"Discount,ZeroYield,ForwardRate"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4">
      <formula1>"EUR,USD,GBP,JPY,CHF,HKD,CHY,AUD,PLN,HUF"</formula1>
    </dataValidation>
    <dataValidation type="list" showInputMessage="1" showErrorMessage="1" sqref="I11">
      <formula1>"Libor,ibor,Hibor"</formula1>
    </dataValidation>
    <dataValidation type="list" allowBlank="1" showInputMessage="1" showErrorMessage="1" sqref="I15:I16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34"/>
  <sheetViews>
    <sheetView topLeftCell="B1" workbookViewId="0">
      <selection activeCell="B1" sqref="B1"/>
    </sheetView>
  </sheetViews>
  <sheetFormatPr defaultRowHeight="11.25" x14ac:dyDescent="0.2"/>
  <cols>
    <col min="1" max="1" width="15.140625" style="10" hidden="1" customWidth="1"/>
    <col min="2" max="2" width="17.28515625" style="10" bestFit="1" customWidth="1"/>
    <col min="3" max="6" width="8" style="10" bestFit="1" customWidth="1"/>
    <col min="7" max="7" width="9" style="10" bestFit="1" customWidth="1"/>
    <col min="8" max="9" width="17.28515625" style="10" bestFit="1" customWidth="1"/>
    <col min="10" max="10" width="3.5703125" style="3" customWidth="1"/>
    <col min="11" max="16384" width="9.140625" style="3"/>
  </cols>
  <sheetData>
    <row r="1" spans="1:9" ht="33.75" customHeight="1" x14ac:dyDescent="0.2">
      <c r="A1" s="1" t="s">
        <v>18</v>
      </c>
      <c r="B1" s="1" t="s">
        <v>102</v>
      </c>
      <c r="C1" s="1" t="s">
        <v>15</v>
      </c>
      <c r="D1" s="1" t="s">
        <v>38</v>
      </c>
      <c r="E1" s="1" t="s">
        <v>2</v>
      </c>
      <c r="F1" s="1" t="s">
        <v>3</v>
      </c>
      <c r="G1" s="1" t="s">
        <v>54</v>
      </c>
      <c r="H1" s="1" t="s">
        <v>0</v>
      </c>
      <c r="I1" s="1" t="s">
        <v>1</v>
      </c>
    </row>
    <row r="2" spans="1:9" ht="11.25" customHeight="1" x14ac:dyDescent="0.2">
      <c r="A2" s="4" t="str">
        <f>Deposits!E3</f>
        <v>obj_00138#0005</v>
      </c>
      <c r="B2" s="4" t="str">
        <f>_xll.qlRateHelperQuoteName(A2)</f>
        <v>HKDOND_Quote</v>
      </c>
      <c r="C2" s="5">
        <f>_xll.qlRateHelperQuoteValue($A2,Trigger)</f>
        <v>5.6530000000000003E-4</v>
      </c>
      <c r="D2" s="5"/>
      <c r="E2" s="6" t="b">
        <v>0</v>
      </c>
      <c r="F2" s="6">
        <v>10</v>
      </c>
      <c r="G2" s="6">
        <v>1</v>
      </c>
      <c r="H2" s="11">
        <f>_xll.qlRateHelperEarliestDate($A2,Trigger)</f>
        <v>42180</v>
      </c>
      <c r="I2" s="12">
        <f>_xll.qlRateHelperLatestDate($A2,Trigger)</f>
        <v>42181</v>
      </c>
    </row>
    <row r="3" spans="1:9" x14ac:dyDescent="0.2">
      <c r="A3" s="4" t="str">
        <f>Deposits!E4</f>
        <v>obj_0013f#0003</v>
      </c>
      <c r="B3" s="4" t="str">
        <f>_xll.qlRateHelperQuoteName(A3)</f>
        <v>HKDSWD_Quote</v>
      </c>
      <c r="C3" s="5" t="e">
        <f>_xll.qlRateHelperQuoteValue($A3,Trigger)</f>
        <v>#NUM!</v>
      </c>
      <c r="D3" s="5"/>
      <c r="E3" s="6" t="b">
        <v>0</v>
      </c>
      <c r="F3" s="6">
        <v>10</v>
      </c>
      <c r="G3" s="6">
        <v>1</v>
      </c>
      <c r="H3" s="11">
        <f>_xll.qlRateHelperEarliestDate($A3,Trigger)</f>
        <v>42180</v>
      </c>
      <c r="I3" s="12">
        <f>_xll.qlRateHelperLatestDate($A3,Trigger)</f>
        <v>42187</v>
      </c>
    </row>
    <row r="4" spans="1:9" x14ac:dyDescent="0.2">
      <c r="A4" s="4" t="str">
        <f>Deposits!E5</f>
        <v>obj_0013e#0003</v>
      </c>
      <c r="B4" s="4" t="str">
        <f>_xll.qlRateHelperQuoteName(A4)</f>
        <v>HKD2WD_Quote</v>
      </c>
      <c r="C4" s="5">
        <f>_xll.qlRateHelperQuoteValue($A4,Trigger)</f>
        <v>1.6257000000000001E-3</v>
      </c>
      <c r="D4" s="5"/>
      <c r="E4" s="6" t="b">
        <v>0</v>
      </c>
      <c r="F4" s="6">
        <v>10</v>
      </c>
      <c r="G4" s="6">
        <v>1</v>
      </c>
      <c r="H4" s="11">
        <f>_xll.qlRateHelperEarliestDate($A4,Trigger)</f>
        <v>42180</v>
      </c>
      <c r="I4" s="12">
        <f>_xll.qlRateHelperLatestDate($A4,Trigger)</f>
        <v>42194</v>
      </c>
    </row>
    <row r="5" spans="1:9" x14ac:dyDescent="0.2">
      <c r="A5" s="4" t="str">
        <f>Deposits!E6</f>
        <v>obj_00139#0003</v>
      </c>
      <c r="B5" s="4" t="str">
        <f>_xll.qlRateHelperQuoteName(A5)</f>
        <v>HKD1MD_Quote</v>
      </c>
      <c r="C5" s="5">
        <f>_xll.qlRateHelperQuoteValue($A5,Trigger)</f>
        <v>2.4094000000000003E-3</v>
      </c>
      <c r="D5" s="5"/>
      <c r="E5" s="6" t="b">
        <v>0</v>
      </c>
      <c r="F5" s="6">
        <v>10</v>
      </c>
      <c r="G5" s="6">
        <v>1</v>
      </c>
      <c r="H5" s="11">
        <f>_xll.qlRateHelperEarliestDate($A5,Trigger)</f>
        <v>42180</v>
      </c>
      <c r="I5" s="12">
        <f>_xll.qlRateHelperLatestDate($A5,Trigger)</f>
        <v>42212</v>
      </c>
    </row>
    <row r="6" spans="1:9" x14ac:dyDescent="0.2">
      <c r="A6" s="4" t="str">
        <f>Deposits!E7</f>
        <v>obj_0013d#0003</v>
      </c>
      <c r="B6" s="4" t="str">
        <f>_xll.qlRateHelperQuoteName(A6)</f>
        <v>HKD2MD_Quote</v>
      </c>
      <c r="C6" s="5">
        <f>_xll.qlRateHelperQuoteValue($A6,Trigger)</f>
        <v>3.0586000000000003E-3</v>
      </c>
      <c r="D6" s="5"/>
      <c r="E6" s="6" t="b">
        <v>0</v>
      </c>
      <c r="F6" s="6">
        <v>10</v>
      </c>
      <c r="G6" s="6">
        <v>1</v>
      </c>
      <c r="H6" s="11">
        <f>_xll.qlRateHelperEarliestDate($A6,Trigger)</f>
        <v>42180</v>
      </c>
      <c r="I6" s="12">
        <f>_xll.qlRateHelperLatestDate($A6,Trigger)</f>
        <v>42241</v>
      </c>
    </row>
    <row r="7" spans="1:9" x14ac:dyDescent="0.2">
      <c r="A7" s="4" t="str">
        <f>Deposits!E8</f>
        <v>obj_0013a#0003</v>
      </c>
      <c r="B7" s="4" t="str">
        <f>_xll.qlRateHelperQuoteName(A7)</f>
        <v>HKD3MD_Quote</v>
      </c>
      <c r="C7" s="5">
        <f>_xll.qlRateHelperQuoteValue($A7,Trigger)</f>
        <v>3.8814000000000006E-3</v>
      </c>
      <c r="D7" s="5"/>
      <c r="E7" s="6" t="b">
        <v>0</v>
      </c>
      <c r="F7" s="6">
        <v>10</v>
      </c>
      <c r="G7" s="6">
        <v>1</v>
      </c>
      <c r="H7" s="11">
        <f>_xll.qlRateHelperEarliestDate($A7,Trigger)</f>
        <v>42180</v>
      </c>
      <c r="I7" s="12">
        <f>_xll.qlRateHelperLatestDate($A7,Trigger)</f>
        <v>42272</v>
      </c>
    </row>
    <row r="8" spans="1:9" x14ac:dyDescent="0.2">
      <c r="A8" s="4" t="str">
        <f>Deposits!E9</f>
        <v>obj_00140#0003</v>
      </c>
      <c r="B8" s="4" t="str">
        <f>_xll.qlRateHelperQuoteName(A8)</f>
        <v>HKD6MD_Quote</v>
      </c>
      <c r="C8" s="5">
        <f>_xll.qlRateHelperQuoteValue($A8,Trigger)</f>
        <v>5.4286000000000004E-3</v>
      </c>
      <c r="D8" s="5"/>
      <c r="E8" s="6" t="b">
        <v>1</v>
      </c>
      <c r="F8" s="6">
        <v>10</v>
      </c>
      <c r="G8" s="6">
        <v>1</v>
      </c>
      <c r="H8" s="11">
        <f>_xll.qlRateHelperEarliestDate($A8,Trigger)</f>
        <v>42180</v>
      </c>
      <c r="I8" s="12">
        <f>_xll.qlRateHelperLatestDate($A8,Trigger)</f>
        <v>42366</v>
      </c>
    </row>
    <row r="9" spans="1:9" x14ac:dyDescent="0.2">
      <c r="A9" s="4" t="str">
        <f>Deposits!E10</f>
        <v>obj_0013c#0003</v>
      </c>
      <c r="B9" s="4" t="str">
        <f>_xll.qlRateHelperQuoteName(A9)</f>
        <v>HKD9MD_Quote</v>
      </c>
      <c r="C9" s="5" t="e">
        <f>_xll.qlRateHelperQuoteValue($A9,Trigger)</f>
        <v>#NUM!</v>
      </c>
      <c r="D9" s="5"/>
      <c r="E9" s="6" t="b">
        <v>0</v>
      </c>
      <c r="F9" s="6">
        <v>10</v>
      </c>
      <c r="G9" s="6">
        <v>1</v>
      </c>
      <c r="H9" s="11">
        <f>_xll.qlRateHelperEarliestDate($A9,Trigger)</f>
        <v>42180</v>
      </c>
      <c r="I9" s="12">
        <f>_xll.qlRateHelperLatestDate($A9,Trigger)</f>
        <v>42458</v>
      </c>
    </row>
    <row r="10" spans="1:9" x14ac:dyDescent="0.2">
      <c r="A10" s="7" t="str">
        <f>Deposits!E11</f>
        <v>obj_0013b#0003</v>
      </c>
      <c r="B10" s="7" t="str">
        <f>_xll.qlRateHelperQuoteName(A10)</f>
        <v>HKD1YD_Quote</v>
      </c>
      <c r="C10" s="8">
        <f>_xll.qlRateHelperQuoteValue($A10,Trigger)</f>
        <v>8.4329000000000001E-3</v>
      </c>
      <c r="D10" s="8"/>
      <c r="E10" s="9" t="b">
        <v>0</v>
      </c>
      <c r="F10" s="9">
        <v>10</v>
      </c>
      <c r="G10" s="9">
        <v>1</v>
      </c>
      <c r="H10" s="13">
        <f>_xll.qlRateHelperEarliestDate($A10,Trigger)</f>
        <v>42180</v>
      </c>
      <c r="I10" s="14">
        <f>_xll.qlRateHelperLatestDate($A10,Trigger)</f>
        <v>42548</v>
      </c>
    </row>
    <row r="11" spans="1:9" x14ac:dyDescent="0.2">
      <c r="A11" s="4" t="str">
        <f>Swaps!L6</f>
        <v>obj_00127#0001</v>
      </c>
      <c r="B11" s="4" t="str">
        <f>_xll.qlRateHelperQuoteName(A11)</f>
        <v>HKDQM3H1Y_Quote</v>
      </c>
      <c r="C11" s="5">
        <f>_xll.qlRateHelperQuoteValue($A11,Trigger)</f>
        <v>5.3E-3</v>
      </c>
      <c r="D11" s="5">
        <f>_xll.qlSwapRateHelperSpread($A11,Trigger)</f>
        <v>0</v>
      </c>
      <c r="E11" s="6" t="b">
        <f t="shared" ref="E11:E14" si="0">IF(ISERROR(C11),FALSE,TRUE)</f>
        <v>1</v>
      </c>
      <c r="F11" s="6">
        <v>50</v>
      </c>
      <c r="G11" s="6">
        <v>1</v>
      </c>
      <c r="H11" s="11">
        <f>_xll.qlRateHelperEarliestDate($A11,Trigger)</f>
        <v>42181</v>
      </c>
      <c r="I11" s="12">
        <f>_xll.qlRateHelperLatestDate($A11,Trigger)</f>
        <v>42548</v>
      </c>
    </row>
    <row r="12" spans="1:9" x14ac:dyDescent="0.2">
      <c r="A12" s="4" t="str">
        <f>Swaps!L7</f>
        <v>obj_00130#0001</v>
      </c>
      <c r="B12" s="4" t="str">
        <f>_xll.qlRateHelperQuoteName(A12)</f>
        <v>HKDQM3H15M_Quote</v>
      </c>
      <c r="C12" s="5" t="e">
        <f>_xll.qlRateHelperQuoteValue($A12,Trigger)</f>
        <v>#NUM!</v>
      </c>
      <c r="D12" s="5">
        <f>_xll.qlSwapRateHelperSpread($A12,Trigger)</f>
        <v>0</v>
      </c>
      <c r="E12" s="6" t="b">
        <f t="shared" si="0"/>
        <v>0</v>
      </c>
      <c r="F12" s="6">
        <v>50</v>
      </c>
      <c r="G12" s="6">
        <v>1</v>
      </c>
      <c r="H12" s="11">
        <f>_xll.qlRateHelperEarliestDate($A12,Trigger)</f>
        <v>42181</v>
      </c>
      <c r="I12" s="12">
        <f>_xll.qlRateHelperLatestDate($A12,Trigger)</f>
        <v>42639</v>
      </c>
    </row>
    <row r="13" spans="1:9" x14ac:dyDescent="0.2">
      <c r="A13" s="4" t="str">
        <f>Swaps!L8</f>
        <v>obj_00128#0001</v>
      </c>
      <c r="B13" s="4" t="str">
        <f>_xll.qlRateHelperQuoteName(A13)</f>
        <v>HKDQM3H18M_Quote</v>
      </c>
      <c r="C13" s="5">
        <f>_xll.qlRateHelperQuoteValue($A13,Trigger)</f>
        <v>6.6999999999999994E-3</v>
      </c>
      <c r="D13" s="5">
        <f>_xll.qlSwapRateHelperSpread($A13,Trigger)</f>
        <v>0</v>
      </c>
      <c r="E13" s="6" t="b">
        <f t="shared" si="0"/>
        <v>1</v>
      </c>
      <c r="F13" s="6">
        <v>50</v>
      </c>
      <c r="G13" s="6">
        <v>1</v>
      </c>
      <c r="H13" s="11">
        <f>_xll.qlRateHelperEarliestDate($A13,Trigger)</f>
        <v>42181</v>
      </c>
      <c r="I13" s="12">
        <f>_xll.qlRateHelperLatestDate($A13,Trigger)</f>
        <v>42731</v>
      </c>
    </row>
    <row r="14" spans="1:9" x14ac:dyDescent="0.2">
      <c r="A14" s="4" t="str">
        <f>Swaps!L9</f>
        <v>obj_0012c#0001</v>
      </c>
      <c r="B14" s="4" t="str">
        <f>_xll.qlRateHelperQuoteName(A14)</f>
        <v>HKDQM3H21M_Quote</v>
      </c>
      <c r="C14" s="5" t="e">
        <f>_xll.qlRateHelperQuoteValue($A14,Trigger)</f>
        <v>#NUM!</v>
      </c>
      <c r="D14" s="5">
        <f>_xll.qlSwapRateHelperSpread($A14,Trigger)</f>
        <v>0</v>
      </c>
      <c r="E14" s="6" t="b">
        <f t="shared" si="0"/>
        <v>0</v>
      </c>
      <c r="F14" s="6">
        <v>50</v>
      </c>
      <c r="G14" s="6">
        <v>1</v>
      </c>
      <c r="H14" s="11">
        <f>_xll.qlRateHelperEarliestDate($A14,Trigger)</f>
        <v>42181</v>
      </c>
      <c r="I14" s="12">
        <f>_xll.qlRateHelperLatestDate($A14,Trigger)</f>
        <v>42821</v>
      </c>
    </row>
    <row r="15" spans="1:9" x14ac:dyDescent="0.2">
      <c r="A15" s="4" t="str">
        <f>Swaps!L10</f>
        <v>obj_00136#0001</v>
      </c>
      <c r="B15" s="4" t="str">
        <f>_xll.qlRateHelperQuoteName(A15)</f>
        <v>HKDQM3H2Y_Quote</v>
      </c>
      <c r="C15" s="5">
        <f>_xll.qlRateHelperQuoteValue($A15,Trigger)</f>
        <v>8.3000000000000001E-3</v>
      </c>
      <c r="D15" s="5">
        <f>_xll.qlSwapRateHelperSpread($A15,Trigger)</f>
        <v>0</v>
      </c>
      <c r="E15" s="6" t="b">
        <f>IF(ISERROR(C15),FALSE,TRUE)</f>
        <v>1</v>
      </c>
      <c r="F15" s="6">
        <v>50</v>
      </c>
      <c r="G15" s="6">
        <v>1</v>
      </c>
      <c r="H15" s="11">
        <f>_xll.qlRateHelperEarliestDate($A15,Trigger)</f>
        <v>42181</v>
      </c>
      <c r="I15" s="12">
        <f>_xll.qlRateHelperLatestDate($A15,Trigger)</f>
        <v>42912</v>
      </c>
    </row>
    <row r="16" spans="1:9" x14ac:dyDescent="0.2">
      <c r="A16" s="4" t="str">
        <f>Swaps!L11</f>
        <v>obj_00134#0001</v>
      </c>
      <c r="B16" s="4" t="str">
        <f>_xll.qlRateHelperQuoteName(A16)</f>
        <v>HKDQM3H3Y_Quote</v>
      </c>
      <c r="C16" s="5">
        <f>_xll.qlRateHelperQuoteValue($A16,Trigger)</f>
        <v>1.14E-2</v>
      </c>
      <c r="D16" s="5">
        <f>_xll.qlSwapRateHelperSpread($A16,Trigger)</f>
        <v>0</v>
      </c>
      <c r="E16" s="6" t="b">
        <f t="shared" ref="E16:E33" si="1">IF(ISERROR(C16),FALSE,TRUE)</f>
        <v>1</v>
      </c>
      <c r="F16" s="6">
        <v>50</v>
      </c>
      <c r="G16" s="6">
        <v>1</v>
      </c>
      <c r="H16" s="11">
        <f>_xll.qlRateHelperEarliestDate($A16,Trigger)</f>
        <v>42181</v>
      </c>
      <c r="I16" s="12">
        <f>_xll.qlRateHelperLatestDate($A16,Trigger)</f>
        <v>43277</v>
      </c>
    </row>
    <row r="17" spans="1:9" x14ac:dyDescent="0.2">
      <c r="A17" s="4" t="str">
        <f>Swaps!L12</f>
        <v>obj_00131#0001</v>
      </c>
      <c r="B17" s="4" t="str">
        <f>_xll.qlRateHelperQuoteName(A17)</f>
        <v>HKDQM3H4Y_Quote</v>
      </c>
      <c r="C17" s="5">
        <f>_xll.qlRateHelperQuoteValue($A17,Trigger)</f>
        <v>1.3900000000000001E-2</v>
      </c>
      <c r="D17" s="5">
        <f>_xll.qlSwapRateHelperSpread($A17,Trigger)</f>
        <v>0</v>
      </c>
      <c r="E17" s="6" t="b">
        <f t="shared" si="1"/>
        <v>1</v>
      </c>
      <c r="F17" s="6">
        <v>50</v>
      </c>
      <c r="G17" s="6">
        <v>1</v>
      </c>
      <c r="H17" s="11">
        <f>_xll.qlRateHelperEarliestDate($A17,Trigger)</f>
        <v>42181</v>
      </c>
      <c r="I17" s="12">
        <f>_xll.qlRateHelperLatestDate($A17,Trigger)</f>
        <v>43642</v>
      </c>
    </row>
    <row r="18" spans="1:9" x14ac:dyDescent="0.2">
      <c r="A18" s="4" t="str">
        <f>Swaps!L13</f>
        <v>obj_00123#0001</v>
      </c>
      <c r="B18" s="4" t="str">
        <f>_xll.qlRateHelperQuoteName(A18)</f>
        <v>HKDQM3H5Y_Quote</v>
      </c>
      <c r="C18" s="5">
        <f>_xll.qlRateHelperQuoteValue($A18,Trigger)</f>
        <v>1.6200000000000003E-2</v>
      </c>
      <c r="D18" s="5">
        <f>_xll.qlSwapRateHelperSpread($A18,Trigger)</f>
        <v>0</v>
      </c>
      <c r="E18" s="6" t="b">
        <f t="shared" si="1"/>
        <v>1</v>
      </c>
      <c r="F18" s="6">
        <v>50</v>
      </c>
      <c r="G18" s="6">
        <v>1</v>
      </c>
      <c r="H18" s="11">
        <f>_xll.qlRateHelperEarliestDate($A18,Trigger)</f>
        <v>42181</v>
      </c>
      <c r="I18" s="12">
        <f>_xll.qlRateHelperLatestDate($A18,Trigger)</f>
        <v>44008</v>
      </c>
    </row>
    <row r="19" spans="1:9" x14ac:dyDescent="0.2">
      <c r="A19" s="4" t="str">
        <f>Swaps!L14</f>
        <v>obj_00125#0001</v>
      </c>
      <c r="B19" s="4" t="str">
        <f>_xll.qlRateHelperQuoteName(A19)</f>
        <v>HKDQM3H6Y_Quote</v>
      </c>
      <c r="C19" s="5" t="e">
        <f>_xll.qlRateHelperQuoteValue($A19,Trigger)</f>
        <v>#NUM!</v>
      </c>
      <c r="D19" s="5">
        <f>_xll.qlSwapRateHelperSpread($A19,Trigger)</f>
        <v>0</v>
      </c>
      <c r="E19" s="6" t="b">
        <f t="shared" si="1"/>
        <v>0</v>
      </c>
      <c r="F19" s="6">
        <v>50</v>
      </c>
      <c r="G19" s="6">
        <v>1</v>
      </c>
      <c r="H19" s="11">
        <f>_xll.qlRateHelperEarliestDate($A19,Trigger)</f>
        <v>42181</v>
      </c>
      <c r="I19" s="12">
        <f>_xll.qlRateHelperLatestDate($A19,Trigger)</f>
        <v>44375</v>
      </c>
    </row>
    <row r="20" spans="1:9" x14ac:dyDescent="0.2">
      <c r="A20" s="4" t="str">
        <f>Swaps!L15</f>
        <v>obj_00137#0001</v>
      </c>
      <c r="B20" s="4" t="str">
        <f>_xll.qlRateHelperQuoteName(A20)</f>
        <v>HKDQM3H7Y_Quote</v>
      </c>
      <c r="C20" s="5">
        <f>_xll.qlRateHelperQuoteValue($A20,Trigger)</f>
        <v>1.9300000000000001E-2</v>
      </c>
      <c r="D20" s="5">
        <f>_xll.qlSwapRateHelperSpread($A20,Trigger)</f>
        <v>0</v>
      </c>
      <c r="E20" s="6" t="b">
        <f t="shared" si="1"/>
        <v>1</v>
      </c>
      <c r="F20" s="6">
        <v>50</v>
      </c>
      <c r="G20" s="6">
        <v>1</v>
      </c>
      <c r="H20" s="11">
        <f>_xll.qlRateHelperEarliestDate($A20,Trigger)</f>
        <v>42181</v>
      </c>
      <c r="I20" s="12">
        <f>_xll.qlRateHelperLatestDate($A20,Trigger)</f>
        <v>44739</v>
      </c>
    </row>
    <row r="21" spans="1:9" x14ac:dyDescent="0.2">
      <c r="A21" s="4" t="str">
        <f>Swaps!L16</f>
        <v>obj_0012a#0001</v>
      </c>
      <c r="B21" s="4" t="str">
        <f>_xll.qlRateHelperQuoteName(A21)</f>
        <v>HKDQM3H8Y_Quote</v>
      </c>
      <c r="C21" s="5" t="e">
        <f>_xll.qlRateHelperQuoteValue($A21,Trigger)</f>
        <v>#NUM!</v>
      </c>
      <c r="D21" s="5">
        <f>_xll.qlSwapRateHelperSpread($A21,Trigger)</f>
        <v>0</v>
      </c>
      <c r="E21" s="6" t="b">
        <f t="shared" si="1"/>
        <v>0</v>
      </c>
      <c r="F21" s="6">
        <v>50</v>
      </c>
      <c r="G21" s="6">
        <v>1</v>
      </c>
      <c r="H21" s="11">
        <f>_xll.qlRateHelperEarliestDate($A21,Trigger)</f>
        <v>42181</v>
      </c>
      <c r="I21" s="12">
        <f>_xll.qlRateHelperLatestDate($A21,Trigger)</f>
        <v>45103</v>
      </c>
    </row>
    <row r="22" spans="1:9" x14ac:dyDescent="0.2">
      <c r="A22" s="4" t="str">
        <f>Swaps!L17</f>
        <v>obj_0012d#0001</v>
      </c>
      <c r="B22" s="4" t="str">
        <f>_xll.qlRateHelperQuoteName(A22)</f>
        <v>HKDQM3H9Y_Quote</v>
      </c>
      <c r="C22" s="5" t="e">
        <f>_xll.qlRateHelperQuoteValue($A22,Trigger)</f>
        <v>#NUM!</v>
      </c>
      <c r="D22" s="5">
        <f>_xll.qlSwapRateHelperSpread($A22,Trigger)</f>
        <v>0</v>
      </c>
      <c r="E22" s="6" t="b">
        <f t="shared" si="1"/>
        <v>0</v>
      </c>
      <c r="F22" s="6">
        <v>50</v>
      </c>
      <c r="G22" s="6">
        <v>1</v>
      </c>
      <c r="H22" s="11">
        <f>_xll.qlRateHelperEarliestDate($A22,Trigger)</f>
        <v>42181</v>
      </c>
      <c r="I22" s="12">
        <f>_xll.qlRateHelperLatestDate($A22,Trigger)</f>
        <v>45469</v>
      </c>
    </row>
    <row r="23" spans="1:9" x14ac:dyDescent="0.2">
      <c r="A23" s="4" t="str">
        <f>Swaps!L18</f>
        <v>obj_00122#0001</v>
      </c>
      <c r="B23" s="4" t="str">
        <f>_xll.qlRateHelperQuoteName(A23)</f>
        <v>HKDQM3H10Y_Quote</v>
      </c>
      <c r="C23" s="5">
        <f>_xll.qlRateHelperQuoteValue($A23,Trigger)</f>
        <v>2.2099999999999998E-2</v>
      </c>
      <c r="D23" s="5">
        <f>_xll.qlSwapRateHelperSpread($A23,Trigger)</f>
        <v>0</v>
      </c>
      <c r="E23" s="6" t="b">
        <f t="shared" si="1"/>
        <v>1</v>
      </c>
      <c r="F23" s="6">
        <v>50</v>
      </c>
      <c r="G23" s="6">
        <v>1</v>
      </c>
      <c r="H23" s="11">
        <f>_xll.qlRateHelperEarliestDate($A23,Trigger)</f>
        <v>42181</v>
      </c>
      <c r="I23" s="12">
        <f>_xll.qlRateHelperLatestDate($A23,Trigger)</f>
        <v>45834</v>
      </c>
    </row>
    <row r="24" spans="1:9" x14ac:dyDescent="0.2">
      <c r="A24" s="4" t="str">
        <f>Swaps!L19</f>
        <v>obj_00133#0001</v>
      </c>
      <c r="B24" s="4" t="str">
        <f>_xll.qlRateHelperQuoteName(A24)</f>
        <v>HKDQM3H11Y_Quote</v>
      </c>
      <c r="C24" s="5" t="e">
        <f>_xll.qlRateHelperQuoteValue($A24,Trigger)</f>
        <v>#NUM!</v>
      </c>
      <c r="D24" s="5">
        <f>_xll.qlSwapRateHelperSpread($A24,Trigger)</f>
        <v>0</v>
      </c>
      <c r="E24" s="6" t="b">
        <f t="shared" si="1"/>
        <v>0</v>
      </c>
      <c r="F24" s="6">
        <v>50</v>
      </c>
      <c r="G24" s="6">
        <v>1</v>
      </c>
      <c r="H24" s="11">
        <f>_xll.qlRateHelperEarliestDate($A24,Trigger)</f>
        <v>42181</v>
      </c>
      <c r="I24" s="12">
        <f>_xll.qlRateHelperLatestDate($A24,Trigger)</f>
        <v>46199</v>
      </c>
    </row>
    <row r="25" spans="1:9" x14ac:dyDescent="0.2">
      <c r="A25" s="4" t="str">
        <f>Swaps!L20</f>
        <v>obj_0012e#0001</v>
      </c>
      <c r="B25" s="4" t="str">
        <f>_xll.qlRateHelperQuoteName(A25)</f>
        <v>HKDQM3H12Y_Quote</v>
      </c>
      <c r="C25" s="5">
        <f>_xll.qlRateHelperQuoteValue($A25,Trigger)</f>
        <v>2.2700000000000001E-2</v>
      </c>
      <c r="D25" s="5">
        <f>_xll.qlSwapRateHelperSpread($A25,Trigger)</f>
        <v>0</v>
      </c>
      <c r="E25" s="6" t="b">
        <f t="shared" si="1"/>
        <v>1</v>
      </c>
      <c r="F25" s="6">
        <v>50</v>
      </c>
      <c r="G25" s="6">
        <v>1</v>
      </c>
      <c r="H25" s="11">
        <f>_xll.qlRateHelperEarliestDate($A25,Trigger)</f>
        <v>42181</v>
      </c>
      <c r="I25" s="12">
        <f>_xll.qlRateHelperLatestDate($A25,Trigger)</f>
        <v>46566</v>
      </c>
    </row>
    <row r="26" spans="1:9" x14ac:dyDescent="0.2">
      <c r="A26" s="4" t="str">
        <f>Swaps!L21</f>
        <v>obj_00124#0001</v>
      </c>
      <c r="B26" s="4" t="str">
        <f>_xll.qlRateHelperQuoteName(A26)</f>
        <v>HKDQM3H13Y_Quote</v>
      </c>
      <c r="C26" s="5" t="e">
        <f>_xll.qlRateHelperQuoteValue($A26,Trigger)</f>
        <v>#NUM!</v>
      </c>
      <c r="D26" s="5">
        <f>_xll.qlSwapRateHelperSpread($A26,Trigger)</f>
        <v>0</v>
      </c>
      <c r="E26" s="6" t="b">
        <f t="shared" si="1"/>
        <v>0</v>
      </c>
      <c r="F26" s="6">
        <v>50</v>
      </c>
      <c r="G26" s="6">
        <v>1</v>
      </c>
      <c r="H26" s="11">
        <f>_xll.qlRateHelperEarliestDate($A26,Trigger)</f>
        <v>42181</v>
      </c>
      <c r="I26" s="12">
        <f>_xll.qlRateHelperLatestDate($A26,Trigger)</f>
        <v>46930</v>
      </c>
    </row>
    <row r="27" spans="1:9" x14ac:dyDescent="0.2">
      <c r="A27" s="4" t="str">
        <f>Swaps!L22</f>
        <v>obj_0012f#0001</v>
      </c>
      <c r="B27" s="4" t="str">
        <f>_xll.qlRateHelperQuoteName(A27)</f>
        <v>HKDQM3H14Y_Quote</v>
      </c>
      <c r="C27" s="5" t="e">
        <f>_xll.qlRateHelperQuoteValue($A27,Trigger)</f>
        <v>#NUM!</v>
      </c>
      <c r="D27" s="5">
        <f>_xll.qlSwapRateHelperSpread($A27,Trigger)</f>
        <v>0</v>
      </c>
      <c r="E27" s="6" t="b">
        <f t="shared" si="1"/>
        <v>0</v>
      </c>
      <c r="F27" s="6">
        <v>50</v>
      </c>
      <c r="G27" s="6">
        <v>1</v>
      </c>
      <c r="H27" s="11">
        <f>_xll.qlRateHelperEarliestDate($A27,Trigger)</f>
        <v>42181</v>
      </c>
      <c r="I27" s="12">
        <f>_xll.qlRateHelperLatestDate($A27,Trigger)</f>
        <v>47295</v>
      </c>
    </row>
    <row r="28" spans="1:9" x14ac:dyDescent="0.2">
      <c r="A28" s="4" t="str">
        <f>Swaps!L23</f>
        <v>obj_00121#0001</v>
      </c>
      <c r="B28" s="4" t="str">
        <f>_xll.qlRateHelperQuoteName(A28)</f>
        <v>HKDQM3H15Y_Quote</v>
      </c>
      <c r="C28" s="5">
        <f>_xll.qlRateHelperQuoteValue($A28,Trigger)</f>
        <v>2.3700000000000002E-2</v>
      </c>
      <c r="D28" s="5">
        <f>_xll.qlSwapRateHelperSpread($A28,Trigger)</f>
        <v>0</v>
      </c>
      <c r="E28" s="6" t="b">
        <f t="shared" si="1"/>
        <v>1</v>
      </c>
      <c r="F28" s="6">
        <v>50</v>
      </c>
      <c r="G28" s="6">
        <v>1</v>
      </c>
      <c r="H28" s="11">
        <f>_xll.qlRateHelperEarliestDate($A28,Trigger)</f>
        <v>42181</v>
      </c>
      <c r="I28" s="12">
        <f>_xll.qlRateHelperLatestDate($A28,Trigger)</f>
        <v>47660</v>
      </c>
    </row>
    <row r="29" spans="1:9" x14ac:dyDescent="0.2">
      <c r="A29" s="4" t="str">
        <f>Swaps!L24</f>
        <v>obj_0012b#0001</v>
      </c>
      <c r="B29" s="4" t="str">
        <f>_xll.qlRateHelperQuoteName(A29)</f>
        <v>HKDQM3H16Y_Quote</v>
      </c>
      <c r="C29" s="5" t="e">
        <f>_xll.qlRateHelperQuoteValue($A29,Trigger)</f>
        <v>#NUM!</v>
      </c>
      <c r="D29" s="5">
        <f>_xll.qlSwapRateHelperSpread($A29,Trigger)</f>
        <v>0</v>
      </c>
      <c r="E29" s="6" t="b">
        <f t="shared" si="1"/>
        <v>0</v>
      </c>
      <c r="F29" s="6">
        <v>50</v>
      </c>
      <c r="G29" s="6">
        <v>1</v>
      </c>
      <c r="H29" s="11">
        <f>_xll.qlRateHelperEarliestDate($A29,Trigger)</f>
        <v>42181</v>
      </c>
      <c r="I29" s="12">
        <f>_xll.qlRateHelperLatestDate($A29,Trigger)</f>
        <v>48025</v>
      </c>
    </row>
    <row r="30" spans="1:9" x14ac:dyDescent="0.2">
      <c r="A30" s="4" t="str">
        <f>Swaps!L25</f>
        <v>obj_00126#0001</v>
      </c>
      <c r="B30" s="4" t="str">
        <f>_xll.qlRateHelperQuoteName(A30)</f>
        <v>HKDQM3H17Y_Quote</v>
      </c>
      <c r="C30" s="5" t="e">
        <f>_xll.qlRateHelperQuoteValue($A30,Trigger)</f>
        <v>#NUM!</v>
      </c>
      <c r="D30" s="5">
        <f>_xll.qlSwapRateHelperSpread($A30,Trigger)</f>
        <v>0</v>
      </c>
      <c r="E30" s="6" t="b">
        <f t="shared" si="1"/>
        <v>0</v>
      </c>
      <c r="F30" s="6">
        <v>50</v>
      </c>
      <c r="G30" s="6">
        <v>1</v>
      </c>
      <c r="H30" s="11">
        <f>_xll.qlRateHelperEarliestDate($A30,Trigger)</f>
        <v>42181</v>
      </c>
      <c r="I30" s="12">
        <f>_xll.qlRateHelperLatestDate($A30,Trigger)</f>
        <v>48393</v>
      </c>
    </row>
    <row r="31" spans="1:9" x14ac:dyDescent="0.2">
      <c r="A31" s="4" t="str">
        <f>Swaps!L26</f>
        <v>obj_00129#0001</v>
      </c>
      <c r="B31" s="4" t="str">
        <f>_xll.qlRateHelperQuoteName(A31)</f>
        <v>HKDQM3H18Y_Quote</v>
      </c>
      <c r="C31" s="5" t="e">
        <f>_xll.qlRateHelperQuoteValue($A31,Trigger)</f>
        <v>#NUM!</v>
      </c>
      <c r="D31" s="5">
        <f>_xll.qlSwapRateHelperSpread($A31,Trigger)</f>
        <v>0</v>
      </c>
      <c r="E31" s="6" t="b">
        <f t="shared" si="1"/>
        <v>0</v>
      </c>
      <c r="F31" s="6">
        <v>50</v>
      </c>
      <c r="G31" s="6">
        <v>1</v>
      </c>
      <c r="H31" s="11">
        <f>_xll.qlRateHelperEarliestDate($A31,Trigger)</f>
        <v>42181</v>
      </c>
      <c r="I31" s="12">
        <f>_xll.qlRateHelperLatestDate($A31,Trigger)</f>
        <v>48757</v>
      </c>
    </row>
    <row r="32" spans="1:9" x14ac:dyDescent="0.2">
      <c r="A32" s="4" t="str">
        <f>Swaps!L27</f>
        <v>obj_00132#0001</v>
      </c>
      <c r="B32" s="4" t="str">
        <f>_xll.qlRateHelperQuoteName(A32)</f>
        <v>HKDQM3H19Y_Quote</v>
      </c>
      <c r="C32" s="5" t="e">
        <f>_xll.qlRateHelperQuoteValue($A32,Trigger)</f>
        <v>#NUM!</v>
      </c>
      <c r="D32" s="5">
        <f>_xll.qlSwapRateHelperSpread($A32,Trigger)</f>
        <v>0</v>
      </c>
      <c r="E32" s="6" t="b">
        <f t="shared" si="1"/>
        <v>0</v>
      </c>
      <c r="F32" s="6">
        <v>50</v>
      </c>
      <c r="G32" s="6">
        <v>1</v>
      </c>
      <c r="H32" s="11">
        <f>_xll.qlRateHelperEarliestDate($A32,Trigger)</f>
        <v>42181</v>
      </c>
      <c r="I32" s="12">
        <f>_xll.qlRateHelperLatestDate($A32,Trigger)</f>
        <v>49121</v>
      </c>
    </row>
    <row r="33" spans="1:9" x14ac:dyDescent="0.2">
      <c r="A33" s="4" t="str">
        <f>Swaps!L28</f>
        <v>obj_00135#0001</v>
      </c>
      <c r="B33" s="4" t="str">
        <f>_xll.qlRateHelperQuoteName(A33)</f>
        <v>HKDQM3H20Y_Quote</v>
      </c>
      <c r="C33" s="5">
        <f>_xll.qlRateHelperQuoteValue($A33,Trigger)</f>
        <v>2.5000000000000001E-2</v>
      </c>
      <c r="D33" s="5">
        <f>_xll.qlSwapRateHelperSpread($A33,Trigger)</f>
        <v>0</v>
      </c>
      <c r="E33" s="6" t="b">
        <f t="shared" si="1"/>
        <v>1</v>
      </c>
      <c r="F33" s="6">
        <v>50</v>
      </c>
      <c r="G33" s="6">
        <v>1</v>
      </c>
      <c r="H33" s="11">
        <f>_xll.qlRateHelperEarliestDate($A33,Trigger)</f>
        <v>42181</v>
      </c>
      <c r="I33" s="12">
        <f>_xll.qlRateHelperLatestDate($A33,Trigger)</f>
        <v>49486</v>
      </c>
    </row>
    <row r="34" spans="1:9" x14ac:dyDescent="0.2">
      <c r="A34" s="51"/>
      <c r="B34" s="51"/>
      <c r="C34" s="51"/>
      <c r="D34" s="51"/>
      <c r="E34" s="51"/>
      <c r="F34" s="51"/>
      <c r="G34" s="51"/>
      <c r="H34" s="51"/>
      <c r="I34" s="51"/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K126"/>
  <sheetViews>
    <sheetView tabSelected="1" workbookViewId="0">
      <selection activeCell="G1" sqref="G1"/>
    </sheetView>
  </sheetViews>
  <sheetFormatPr defaultRowHeight="11.25" x14ac:dyDescent="0.2"/>
  <cols>
    <col min="1" max="1" width="38" style="3" bestFit="1" customWidth="1"/>
    <col min="2" max="2" width="9" style="3" bestFit="1" customWidth="1"/>
    <col min="3" max="3" width="2.7109375" style="3" customWidth="1"/>
    <col min="4" max="4" width="20.28515625" style="10" hidden="1" customWidth="1"/>
    <col min="5" max="5" width="20.28515625" style="10" bestFit="1" customWidth="1"/>
    <col min="6" max="7" width="8" style="10" bestFit="1" customWidth="1"/>
    <col min="8" max="9" width="17.28515625" style="10" bestFit="1" customWidth="1"/>
    <col min="10" max="10" width="12" style="3" bestFit="1" customWidth="1"/>
    <col min="11" max="11" width="7.42578125" style="3" bestFit="1" customWidth="1"/>
    <col min="12" max="16384" width="9.140625" style="3"/>
  </cols>
  <sheetData>
    <row r="1" spans="1:11" ht="24.75" customHeight="1" thickBot="1" x14ac:dyDescent="0.25">
      <c r="A1" s="125" t="s">
        <v>20</v>
      </c>
      <c r="B1" s="126"/>
      <c r="D1" s="15" t="s">
        <v>19</v>
      </c>
      <c r="E1" s="15" t="s">
        <v>103</v>
      </c>
      <c r="F1" s="16" t="s">
        <v>15</v>
      </c>
      <c r="G1" s="16"/>
      <c r="H1" s="16" t="s">
        <v>0</v>
      </c>
      <c r="I1" s="17" t="s">
        <v>1</v>
      </c>
      <c r="J1" s="18">
        <f t="array" ref="J1:J126">_xll.qlPiecewiseYieldCurveData(YieldCurve)</f>
        <v>1</v>
      </c>
    </row>
    <row r="2" spans="1:11" x14ac:dyDescent="0.2">
      <c r="A2" s="19" t="s">
        <v>48</v>
      </c>
      <c r="B2" s="20">
        <v>6</v>
      </c>
      <c r="D2" s="21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obj_00140</v>
      </c>
      <c r="E2" s="21" t="str">
        <f>_xll.qlRateHelperQuoteName(D2)</f>
        <v>HKD6MD_Quote</v>
      </c>
      <c r="F2" s="22">
        <f>_xll.qlRateHelperRate($D2)</f>
        <v>5.4286000000000004E-3</v>
      </c>
      <c r="G2" s="22">
        <f>IF(ISERROR(_xll.qlSwapRateHelperSpread($D2)),IF(ISERROR(_xll.qlFuturesRateHelperConvexityAdjustment($D2)),0,_xll.qlFuturesRateHelperConvexityAdjustment($D2)),_xll.qlSwapRateHelperSpread($D2))</f>
        <v>0</v>
      </c>
      <c r="H2" s="11">
        <f>_xll.qlRateHelperEarliestDate($D2)</f>
        <v>42180</v>
      </c>
      <c r="I2" s="28">
        <f>_xll.qlRateHelperLatestDate($D2)</f>
        <v>42366</v>
      </c>
      <c r="J2" s="18">
        <v>0.9972412765401325</v>
      </c>
      <c r="K2" s="23"/>
    </row>
    <row r="3" spans="1:11" x14ac:dyDescent="0.2">
      <c r="A3" s="24" t="s">
        <v>49</v>
      </c>
      <c r="B3" s="25">
        <v>0</v>
      </c>
      <c r="D3" s="21" t="str">
        <v>obj_00127</v>
      </c>
      <c r="E3" s="21" t="str">
        <f>_xll.qlRateHelperQuoteName(D3)</f>
        <v>HKDQM3H1Y_Quote</v>
      </c>
      <c r="F3" s="22">
        <f>_xll.qlRateHelperRate($D3)</f>
        <v>5.3E-3</v>
      </c>
      <c r="G3" s="22">
        <f>IF(ISERROR(_xll.qlSwapRateHelperSpread($D3)),IF(ISERROR(_xll.qlFuturesRateHelperConvexityAdjustment($D3)),0,_xll.qlFuturesRateHelperConvexityAdjustment($D3)),_xll.qlSwapRateHelperSpread($D3))</f>
        <v>0</v>
      </c>
      <c r="H3" s="11">
        <f>_xll.qlRateHelperEarliestDate($D3)</f>
        <v>42181</v>
      </c>
      <c r="I3" s="28">
        <f>_xll.qlRateHelperLatestDate($D3)</f>
        <v>42548</v>
      </c>
      <c r="J3" s="18">
        <v>0.99467307832788687</v>
      </c>
      <c r="K3" s="23"/>
    </row>
    <row r="4" spans="1:11" x14ac:dyDescent="0.2">
      <c r="A4" s="24" t="s">
        <v>16</v>
      </c>
      <c r="B4" s="25">
        <v>2</v>
      </c>
      <c r="D4" s="21" t="str">
        <v>obj_00128</v>
      </c>
      <c r="E4" s="21" t="str">
        <f>_xll.qlRateHelperQuoteName(D4)</f>
        <v>HKDQM3H18M_Quote</v>
      </c>
      <c r="F4" s="22">
        <f>_xll.qlRateHelperRate($D4)</f>
        <v>6.6999999999999994E-3</v>
      </c>
      <c r="G4" s="22">
        <f>IF(ISERROR(_xll.qlSwapRateHelperSpread($D4)),IF(ISERROR(_xll.qlFuturesRateHelperConvexityAdjustment($D4)),0,_xll.qlFuturesRateHelperConvexityAdjustment($D4)),_xll.qlSwapRateHelperSpread($D4))</f>
        <v>0</v>
      </c>
      <c r="H4" s="11">
        <f>_xll.qlRateHelperEarliestDate($D4)</f>
        <v>42181</v>
      </c>
      <c r="I4" s="28">
        <f>_xll.qlRateHelperLatestDate($D4)</f>
        <v>42731</v>
      </c>
      <c r="J4" s="18">
        <v>0.9899402846901465</v>
      </c>
      <c r="K4" s="23"/>
    </row>
    <row r="5" spans="1:11" ht="12" thickBot="1" x14ac:dyDescent="0.25">
      <c r="A5" s="52" t="s">
        <v>17</v>
      </c>
      <c r="B5" s="53" t="s">
        <v>63</v>
      </c>
      <c r="D5" s="21" t="str">
        <v>obj_00136</v>
      </c>
      <c r="E5" s="21" t="str">
        <f>_xll.qlRateHelperQuoteName(D5)</f>
        <v>HKDQM3H2Y_Quote</v>
      </c>
      <c r="F5" s="22">
        <f>_xll.qlRateHelperRate($D5)</f>
        <v>8.3000000000000001E-3</v>
      </c>
      <c r="G5" s="22">
        <f>IF(ISERROR(_xll.qlSwapRateHelperSpread($D5)),IF(ISERROR(_xll.qlFuturesRateHelperConvexityAdjustment($D5)),0,_xll.qlFuturesRateHelperConvexityAdjustment($D5)),_xll.qlSwapRateHelperSpread($D5))</f>
        <v>0</v>
      </c>
      <c r="H5" s="11">
        <f>_xll.qlRateHelperEarliestDate($D5)</f>
        <v>42181</v>
      </c>
      <c r="I5" s="28">
        <f>_xll.qlRateHelperLatestDate($D5)</f>
        <v>42912</v>
      </c>
      <c r="J5" s="18">
        <v>0.98348675808599173</v>
      </c>
      <c r="K5" s="23"/>
    </row>
    <row r="6" spans="1:11" x14ac:dyDescent="0.2">
      <c r="A6" s="54"/>
      <c r="B6" s="54"/>
      <c r="D6" s="21" t="str">
        <v>obj_00134</v>
      </c>
      <c r="E6" s="21" t="str">
        <f>_xll.qlRateHelperQuoteName(D6)</f>
        <v>HKDQM3H3Y_Quote</v>
      </c>
      <c r="F6" s="22">
        <f>_xll.qlRateHelperRate($D6)</f>
        <v>1.14E-2</v>
      </c>
      <c r="G6" s="22">
        <f>IF(ISERROR(_xll.qlSwapRateHelperSpread($D6)),IF(ISERROR(_xll.qlFuturesRateHelperConvexityAdjustment($D6)),0,_xll.qlFuturesRateHelperConvexityAdjustment($D6)),_xll.qlSwapRateHelperSpread($D6))</f>
        <v>0</v>
      </c>
      <c r="H6" s="11">
        <f>_xll.qlRateHelperEarliestDate($D6)</f>
        <v>42181</v>
      </c>
      <c r="I6" s="28">
        <f>_xll.qlRateHelperLatestDate($D6)</f>
        <v>43277</v>
      </c>
      <c r="J6" s="18">
        <v>0.96623222939470677</v>
      </c>
      <c r="K6" s="23"/>
    </row>
    <row r="7" spans="1:11" x14ac:dyDescent="0.2">
      <c r="D7" s="21" t="str">
        <v>obj_00131</v>
      </c>
      <c r="E7" s="21" t="str">
        <f>_xll.qlRateHelperQuoteName(D7)</f>
        <v>HKDQM3H4Y_Quote</v>
      </c>
      <c r="F7" s="22">
        <f>_xll.qlRateHelperRate($D7)</f>
        <v>1.3900000000000001E-2</v>
      </c>
      <c r="G7" s="22">
        <f>IF(ISERROR(_xll.qlSwapRateHelperSpread($D7)),IF(ISERROR(_xll.qlFuturesRateHelperConvexityAdjustment($D7)),0,_xll.qlFuturesRateHelperConvexityAdjustment($D7)),_xll.qlSwapRateHelperSpread($D7))</f>
        <v>0</v>
      </c>
      <c r="H7" s="11">
        <f>_xll.qlRateHelperEarliestDate($D7)</f>
        <v>42181</v>
      </c>
      <c r="I7" s="28">
        <f>_xll.qlRateHelperLatestDate($D7)</f>
        <v>43642</v>
      </c>
      <c r="J7" s="18">
        <v>0.94557552754721896</v>
      </c>
      <c r="K7" s="23"/>
    </row>
    <row r="8" spans="1:11" x14ac:dyDescent="0.2">
      <c r="D8" s="21" t="str">
        <v>obj_00123</v>
      </c>
      <c r="E8" s="21" t="str">
        <f>_xll.qlRateHelperQuoteName(D8)</f>
        <v>HKDQM3H5Y_Quote</v>
      </c>
      <c r="F8" s="22">
        <f>_xll.qlRateHelperRate($D8)</f>
        <v>1.6200000000000003E-2</v>
      </c>
      <c r="G8" s="22">
        <f>IF(ISERROR(_xll.qlSwapRateHelperSpread($D8)),IF(ISERROR(_xll.qlFuturesRateHelperConvexityAdjustment($D8)),0,_xll.qlFuturesRateHelperConvexityAdjustment($D8)),_xll.qlSwapRateHelperSpread($D8))</f>
        <v>0</v>
      </c>
      <c r="H8" s="11">
        <f>_xll.qlRateHelperEarliestDate($D8)</f>
        <v>42181</v>
      </c>
      <c r="I8" s="28">
        <f>_xll.qlRateHelperLatestDate($D8)</f>
        <v>44008</v>
      </c>
      <c r="J8" s="18">
        <v>0.92145460157204218</v>
      </c>
      <c r="K8" s="23"/>
    </row>
    <row r="9" spans="1:11" x14ac:dyDescent="0.2">
      <c r="D9" s="21" t="str">
        <v>obj_00137</v>
      </c>
      <c r="E9" s="21" t="str">
        <f>_xll.qlRateHelperQuoteName(D9)</f>
        <v>HKDQM3H7Y_Quote</v>
      </c>
      <c r="F9" s="22">
        <f>_xll.qlRateHelperRate($D9)</f>
        <v>1.9300000000000001E-2</v>
      </c>
      <c r="G9" s="22">
        <f>IF(ISERROR(_xll.qlSwapRateHelperSpread($D9)),IF(ISERROR(_xll.qlFuturesRateHelperConvexityAdjustment($D9)),0,_xll.qlFuturesRateHelperConvexityAdjustment($D9)),_xll.qlSwapRateHelperSpread($D9))</f>
        <v>0</v>
      </c>
      <c r="H9" s="11">
        <f>_xll.qlRateHelperEarliestDate($D9)</f>
        <v>42181</v>
      </c>
      <c r="I9" s="28">
        <f>_xll.qlRateHelperLatestDate($D9)</f>
        <v>44739</v>
      </c>
      <c r="J9" s="18">
        <v>0.87188440298917702</v>
      </c>
      <c r="K9" s="23"/>
    </row>
    <row r="10" spans="1:11" x14ac:dyDescent="0.2">
      <c r="D10" s="21" t="str">
        <v>obj_00122</v>
      </c>
      <c r="E10" s="21" t="str">
        <f>_xll.qlRateHelperQuoteName(D10)</f>
        <v>HKDQM3H10Y_Quote</v>
      </c>
      <c r="F10" s="22">
        <f>_xll.qlRateHelperRate($D10)</f>
        <v>2.2099999999999998E-2</v>
      </c>
      <c r="G10" s="22">
        <f>IF(ISERROR(_xll.qlSwapRateHelperSpread($D10)),IF(ISERROR(_xll.qlFuturesRateHelperConvexityAdjustment($D10)),0,_xll.qlFuturesRateHelperConvexityAdjustment($D10)),_xll.qlSwapRateHelperSpread($D10))</f>
        <v>0</v>
      </c>
      <c r="H10" s="11">
        <f>_xll.qlRateHelperEarliestDate($D10)</f>
        <v>42181</v>
      </c>
      <c r="I10" s="28">
        <f>_xll.qlRateHelperLatestDate($D10)</f>
        <v>45834</v>
      </c>
      <c r="J10" s="18">
        <v>0.79819693203697051</v>
      </c>
      <c r="K10" s="23"/>
    </row>
    <row r="11" spans="1:11" x14ac:dyDescent="0.2">
      <c r="D11" s="21" t="str">
        <v>obj_0012e</v>
      </c>
      <c r="E11" s="21" t="str">
        <f>_xll.qlRateHelperQuoteName(D11)</f>
        <v>HKDQM3H12Y_Quote</v>
      </c>
      <c r="F11" s="22">
        <f>_xll.qlRateHelperRate($D11)</f>
        <v>2.2700000000000001E-2</v>
      </c>
      <c r="G11" s="22">
        <f>IF(ISERROR(_xll.qlSwapRateHelperSpread($D11)),IF(ISERROR(_xll.qlFuturesRateHelperConvexityAdjustment($D11)),0,_xll.qlFuturesRateHelperConvexityAdjustment($D11)),_xll.qlSwapRateHelperSpread($D11))</f>
        <v>0</v>
      </c>
      <c r="H11" s="11">
        <f>_xll.qlRateHelperEarliestDate($D11)</f>
        <v>42181</v>
      </c>
      <c r="I11" s="28">
        <f>_xll.qlRateHelperLatestDate($D11)</f>
        <v>46566</v>
      </c>
      <c r="J11" s="18">
        <v>0.75743861606421581</v>
      </c>
      <c r="K11" s="23"/>
    </row>
    <row r="12" spans="1:11" x14ac:dyDescent="0.2">
      <c r="D12" s="21" t="str">
        <v>obj_00121</v>
      </c>
      <c r="E12" s="21" t="str">
        <f>_xll.qlRateHelperQuoteName(D12)</f>
        <v>HKDQM3H15Y_Quote</v>
      </c>
      <c r="F12" s="22">
        <f>_xll.qlRateHelperRate($D12)</f>
        <v>2.3700000000000002E-2</v>
      </c>
      <c r="G12" s="22">
        <f>IF(ISERROR(_xll.qlSwapRateHelperSpread($D12)),IF(ISERROR(_xll.qlFuturesRateHelperConvexityAdjustment($D12)),0,_xll.qlFuturesRateHelperConvexityAdjustment($D12)),_xll.qlSwapRateHelperSpread($D12))</f>
        <v>0</v>
      </c>
      <c r="H12" s="11">
        <f>_xll.qlRateHelperEarliestDate($D12)</f>
        <v>42181</v>
      </c>
      <c r="I12" s="28">
        <f>_xll.qlRateHelperLatestDate($D12)</f>
        <v>47660</v>
      </c>
      <c r="J12" s="18">
        <v>0.69532824631967038</v>
      </c>
      <c r="K12" s="23"/>
    </row>
    <row r="13" spans="1:11" x14ac:dyDescent="0.2">
      <c r="D13" s="21" t="str">
        <v>obj_00135</v>
      </c>
      <c r="E13" s="21" t="str">
        <f>_xll.qlRateHelperQuoteName(D13)</f>
        <v>HKDQM3H20Y_Quote</v>
      </c>
      <c r="F13" s="22">
        <f>_xll.qlRateHelperRate($D13)</f>
        <v>2.5000000000000001E-2</v>
      </c>
      <c r="G13" s="22">
        <f>IF(ISERROR(_xll.qlSwapRateHelperSpread($D13)),IF(ISERROR(_xll.qlFuturesRateHelperConvexityAdjustment($D13)),0,_xll.qlFuturesRateHelperConvexityAdjustment($D13)),_xll.qlSwapRateHelperSpread($D13))</f>
        <v>0</v>
      </c>
      <c r="H13" s="11">
        <f>_xll.qlRateHelperEarliestDate($D13)</f>
        <v>42181</v>
      </c>
      <c r="I13" s="28">
        <f>_xll.qlRateHelperLatestDate($D13)</f>
        <v>49486</v>
      </c>
      <c r="J13" s="18">
        <v>0.59816766612848471</v>
      </c>
      <c r="K13" s="23"/>
    </row>
    <row r="14" spans="1:11" x14ac:dyDescent="0.2">
      <c r="D14" s="21" t="e">
        <v>#N/A</v>
      </c>
      <c r="E14" s="21" t="e">
        <f>_xll.qlRateHelperQuoteName(D14)</f>
        <v>#VALUE!</v>
      </c>
      <c r="F14" s="22" t="e">
        <f>_xll.qlRateHelperRate($D14)</f>
        <v>#VALUE!</v>
      </c>
      <c r="G14" s="22">
        <f>IF(ISERROR(_xll.qlSwapRateHelperSpread($D14)),IF(ISERROR(_xll.qlFuturesRateHelperConvexityAdjustment($D14)),0,_xll.qlFuturesRateHelperConvexityAdjustment($D14)),_xll.qlSwapRateHelperSpread($D14))</f>
        <v>0</v>
      </c>
      <c r="H14" s="11" t="e">
        <f>_xll.qlRateHelperEarliestDate($D14)</f>
        <v>#VALUE!</v>
      </c>
      <c r="I14" s="28" t="e">
        <f>_xll.qlRateHelperLatestDate($D14)</f>
        <v>#VALUE!</v>
      </c>
      <c r="J14" s="18" t="e">
        <v>#N/A</v>
      </c>
    </row>
    <row r="15" spans="1:11" x14ac:dyDescent="0.2">
      <c r="D15" s="21" t="e">
        <v>#N/A</v>
      </c>
      <c r="E15" s="21" t="e">
        <f>_xll.qlRateHelperQuoteName(D15)</f>
        <v>#VALUE!</v>
      </c>
      <c r="F15" s="22" t="e">
        <f>_xll.qlRateHelperRate($D15)</f>
        <v>#VALUE!</v>
      </c>
      <c r="G15" s="22">
        <f>IF(ISERROR(_xll.qlSwapRateHelperSpread($D15)),IF(ISERROR(_xll.qlFuturesRateHelperConvexityAdjustment($D15)),0,_xll.qlFuturesRateHelperConvexityAdjustment($D15)),_xll.qlSwapRateHelperSpread($D15))</f>
        <v>0</v>
      </c>
      <c r="H15" s="11" t="e">
        <f>_xll.qlRateHelperEarliestDate($D15)</f>
        <v>#VALUE!</v>
      </c>
      <c r="I15" s="28" t="e">
        <f>_xll.qlRateHelperLatestDate($D15)</f>
        <v>#VALUE!</v>
      </c>
      <c r="J15" s="18" t="e">
        <v>#N/A</v>
      </c>
    </row>
    <row r="16" spans="1:11" x14ac:dyDescent="0.2">
      <c r="D16" s="21" t="e">
        <v>#N/A</v>
      </c>
      <c r="E16" s="21" t="e">
        <f>_xll.qlRateHelperQuoteName(D16)</f>
        <v>#VALUE!</v>
      </c>
      <c r="F16" s="22" t="e">
        <f>_xll.qlRateHelperRate($D16)</f>
        <v>#VALUE!</v>
      </c>
      <c r="G16" s="22">
        <f>IF(ISERROR(_xll.qlSwapRateHelperSpread($D16)),IF(ISERROR(_xll.qlFuturesRateHelperConvexityAdjustment($D16)),0,_xll.qlFuturesRateHelperConvexityAdjustment($D16)),_xll.qlSwapRateHelperSpread($D16))</f>
        <v>0</v>
      </c>
      <c r="H16" s="11" t="e">
        <f>_xll.qlRateHelperEarliestDate($D16)</f>
        <v>#VALUE!</v>
      </c>
      <c r="I16" s="28" t="e">
        <f>_xll.qlRateHelperLatestDate($D16)</f>
        <v>#VALUE!</v>
      </c>
      <c r="J16" s="18" t="e">
        <v>#N/A</v>
      </c>
    </row>
    <row r="17" spans="4:10" x14ac:dyDescent="0.2">
      <c r="D17" s="21" t="e">
        <v>#N/A</v>
      </c>
      <c r="E17" s="21" t="e">
        <f>_xll.qlRateHelperQuoteName(D17)</f>
        <v>#VALUE!</v>
      </c>
      <c r="F17" s="22" t="e">
        <f>_xll.qlRateHelperRate($D17)</f>
        <v>#VALUE!</v>
      </c>
      <c r="G17" s="22">
        <f>IF(ISERROR(_xll.qlSwapRateHelperSpread($D17)),IF(ISERROR(_xll.qlFuturesRateHelperConvexityAdjustment($D17)),0,_xll.qlFuturesRateHelperConvexityAdjustment($D17)),_xll.qlSwapRateHelperSpread($D17))</f>
        <v>0</v>
      </c>
      <c r="H17" s="11" t="e">
        <f>_xll.qlRateHelperEarliestDate($D17)</f>
        <v>#VALUE!</v>
      </c>
      <c r="I17" s="28" t="e">
        <f>_xll.qlRateHelperLatestDate($D17)</f>
        <v>#VALUE!</v>
      </c>
      <c r="J17" s="18" t="e">
        <v>#N/A</v>
      </c>
    </row>
    <row r="18" spans="4:10" x14ac:dyDescent="0.2">
      <c r="D18" s="21" t="e">
        <v>#N/A</v>
      </c>
      <c r="E18" s="21" t="e">
        <f>_xll.qlRateHelperQuoteName(D18)</f>
        <v>#VALUE!</v>
      </c>
      <c r="F18" s="22" t="e">
        <f>_xll.qlRateHelperRate($D18)</f>
        <v>#VALUE!</v>
      </c>
      <c r="G18" s="22">
        <f>IF(ISERROR(_xll.qlSwapRateHelperSpread($D18)),IF(ISERROR(_xll.qlFuturesRateHelperConvexityAdjustment($D18)),0,_xll.qlFuturesRateHelperConvexityAdjustment($D18)),_xll.qlSwapRateHelperSpread($D18))</f>
        <v>0</v>
      </c>
      <c r="H18" s="11" t="e">
        <f>_xll.qlRateHelperEarliestDate($D18)</f>
        <v>#VALUE!</v>
      </c>
      <c r="I18" s="28" t="e">
        <f>_xll.qlRateHelperLatestDate($D18)</f>
        <v>#VALUE!</v>
      </c>
      <c r="J18" s="18" t="e">
        <v>#N/A</v>
      </c>
    </row>
    <row r="19" spans="4:10" x14ac:dyDescent="0.2">
      <c r="D19" s="21" t="e">
        <v>#N/A</v>
      </c>
      <c r="E19" s="21" t="e">
        <f>_xll.qlRateHelperQuoteName(D19)</f>
        <v>#VALUE!</v>
      </c>
      <c r="F19" s="22" t="e">
        <f>_xll.qlRateHelperRate($D19)</f>
        <v>#VALUE!</v>
      </c>
      <c r="G19" s="22">
        <f>IF(ISERROR(_xll.qlSwapRateHelperSpread($D19)),IF(ISERROR(_xll.qlFuturesRateHelperConvexityAdjustment($D19)),0,_xll.qlFuturesRateHelperConvexityAdjustment($D19)),_xll.qlSwapRateHelperSpread($D19))</f>
        <v>0</v>
      </c>
      <c r="H19" s="11" t="e">
        <f>_xll.qlRateHelperEarliestDate($D19)</f>
        <v>#VALUE!</v>
      </c>
      <c r="I19" s="28" t="e">
        <f>_xll.qlRateHelperLatestDate($D19)</f>
        <v>#VALUE!</v>
      </c>
      <c r="J19" s="18" t="e">
        <v>#N/A</v>
      </c>
    </row>
    <row r="20" spans="4:10" x14ac:dyDescent="0.2">
      <c r="D20" s="21" t="e">
        <v>#N/A</v>
      </c>
      <c r="E20" s="21" t="e">
        <f>_xll.qlRateHelperQuoteName(D20)</f>
        <v>#VALUE!</v>
      </c>
      <c r="F20" s="22" t="e">
        <f>_xll.qlRateHelperRate($D20)</f>
        <v>#VALUE!</v>
      </c>
      <c r="G20" s="22">
        <f>IF(ISERROR(_xll.qlSwapRateHelperSpread($D20)),IF(ISERROR(_xll.qlFuturesRateHelperConvexityAdjustment($D20)),0,_xll.qlFuturesRateHelperConvexityAdjustment($D20)),_xll.qlSwapRateHelperSpread($D20))</f>
        <v>0</v>
      </c>
      <c r="H20" s="11" t="e">
        <f>_xll.qlRateHelperEarliestDate($D20)</f>
        <v>#VALUE!</v>
      </c>
      <c r="I20" s="28" t="e">
        <f>_xll.qlRateHelperLatestDate($D20)</f>
        <v>#VALUE!</v>
      </c>
      <c r="J20" s="18" t="e">
        <v>#N/A</v>
      </c>
    </row>
    <row r="21" spans="4:10" x14ac:dyDescent="0.2">
      <c r="D21" s="21" t="e">
        <v>#N/A</v>
      </c>
      <c r="E21" s="21" t="e">
        <f>_xll.qlRateHelperQuoteName(D21)</f>
        <v>#VALUE!</v>
      </c>
      <c r="F21" s="22" t="e">
        <f>_xll.qlRateHelperRate($D21)</f>
        <v>#VALUE!</v>
      </c>
      <c r="G21" s="22">
        <f>IF(ISERROR(_xll.qlSwapRateHelperSpread($D21)),IF(ISERROR(_xll.qlFuturesRateHelperConvexityAdjustment($D21)),0,_xll.qlFuturesRateHelperConvexityAdjustment($D21)),_xll.qlSwapRateHelperSpread($D21))</f>
        <v>0</v>
      </c>
      <c r="H21" s="11" t="e">
        <f>_xll.qlRateHelperEarliestDate($D21)</f>
        <v>#VALUE!</v>
      </c>
      <c r="I21" s="28" t="e">
        <f>_xll.qlRateHelperLatestDate($D21)</f>
        <v>#VALUE!</v>
      </c>
      <c r="J21" s="18" t="e">
        <v>#N/A</v>
      </c>
    </row>
    <row r="22" spans="4:10" x14ac:dyDescent="0.2">
      <c r="D22" s="21" t="e">
        <v>#N/A</v>
      </c>
      <c r="E22" s="21" t="e">
        <f>_xll.qlRateHelperQuoteName(D22)</f>
        <v>#VALUE!</v>
      </c>
      <c r="F22" s="22" t="e">
        <f>_xll.qlRateHelperRate($D22)</f>
        <v>#VALUE!</v>
      </c>
      <c r="G22" s="22">
        <f>IF(ISERROR(_xll.qlSwapRateHelperSpread($D22)),IF(ISERROR(_xll.qlFuturesRateHelperConvexityAdjustment($D22)),0,_xll.qlFuturesRateHelperConvexityAdjustment($D22)),_xll.qlSwapRateHelperSpread($D22))</f>
        <v>0</v>
      </c>
      <c r="H22" s="11" t="e">
        <f>_xll.qlRateHelperEarliestDate($D22)</f>
        <v>#VALUE!</v>
      </c>
      <c r="I22" s="28" t="e">
        <f>_xll.qlRateHelperLatestDate($D22)</f>
        <v>#VALUE!</v>
      </c>
      <c r="J22" s="18" t="e">
        <v>#N/A</v>
      </c>
    </row>
    <row r="23" spans="4:10" x14ac:dyDescent="0.2">
      <c r="D23" s="21" t="e">
        <v>#N/A</v>
      </c>
      <c r="E23" s="21" t="e">
        <f>_xll.qlRateHelperQuoteName(D23)</f>
        <v>#VALUE!</v>
      </c>
      <c r="F23" s="22" t="e">
        <f>_xll.qlRateHelperRate($D23)</f>
        <v>#VALUE!</v>
      </c>
      <c r="G23" s="22">
        <f>IF(ISERROR(_xll.qlSwapRateHelperSpread($D23)),IF(ISERROR(_xll.qlFuturesRateHelperConvexityAdjustment($D23)),0,_xll.qlFuturesRateHelperConvexityAdjustment($D23)),_xll.qlSwapRateHelperSpread($D23))</f>
        <v>0</v>
      </c>
      <c r="H23" s="11" t="e">
        <f>_xll.qlRateHelperEarliestDate($D23)</f>
        <v>#VALUE!</v>
      </c>
      <c r="I23" s="28" t="e">
        <f>_xll.qlRateHelperLatestDate($D23)</f>
        <v>#VALUE!</v>
      </c>
      <c r="J23" s="18" t="e">
        <v>#N/A</v>
      </c>
    </row>
    <row r="24" spans="4:10" x14ac:dyDescent="0.2">
      <c r="D24" s="21" t="e">
        <v>#N/A</v>
      </c>
      <c r="E24" s="21" t="e">
        <f>_xll.qlRateHelperQuoteName(D24)</f>
        <v>#VALUE!</v>
      </c>
      <c r="F24" s="22" t="e">
        <f>_xll.qlRateHelperRate($D24)</f>
        <v>#VALUE!</v>
      </c>
      <c r="G24" s="22">
        <f>IF(ISERROR(_xll.qlSwapRateHelperSpread($D24)),IF(ISERROR(_xll.qlFuturesRateHelperConvexityAdjustment($D24)),0,_xll.qlFuturesRateHelperConvexityAdjustment($D24)),_xll.qlSwapRateHelperSpread($D24))</f>
        <v>0</v>
      </c>
      <c r="H24" s="11" t="e">
        <f>_xll.qlRateHelperEarliestDate($D24)</f>
        <v>#VALUE!</v>
      </c>
      <c r="I24" s="28" t="e">
        <f>_xll.qlRateHelperLatestDate($D24)</f>
        <v>#VALUE!</v>
      </c>
      <c r="J24" s="18" t="e">
        <v>#N/A</v>
      </c>
    </row>
    <row r="25" spans="4:10" x14ac:dyDescent="0.2">
      <c r="D25" s="21" t="e">
        <v>#N/A</v>
      </c>
      <c r="E25" s="21" t="e">
        <f>_xll.qlRateHelperQuoteName(D25)</f>
        <v>#VALUE!</v>
      </c>
      <c r="F25" s="22" t="e">
        <f>_xll.qlRateHelperRate($D25)</f>
        <v>#VALUE!</v>
      </c>
      <c r="G25" s="22">
        <f>IF(ISERROR(_xll.qlSwapRateHelperSpread($D25)),IF(ISERROR(_xll.qlFuturesRateHelperConvexityAdjustment($D25)),0,_xll.qlFuturesRateHelperConvexityAdjustment($D25)),_xll.qlSwapRateHelperSpread($D25))</f>
        <v>0</v>
      </c>
      <c r="H25" s="11" t="e">
        <f>_xll.qlRateHelperEarliestDate($D25)</f>
        <v>#VALUE!</v>
      </c>
      <c r="I25" s="28" t="e">
        <f>_xll.qlRateHelperLatestDate($D25)</f>
        <v>#VALUE!</v>
      </c>
      <c r="J25" s="18" t="e">
        <v>#N/A</v>
      </c>
    </row>
    <row r="26" spans="4:10" x14ac:dyDescent="0.2">
      <c r="D26" s="21" t="e">
        <v>#N/A</v>
      </c>
      <c r="E26" s="21" t="e">
        <f>_xll.qlRateHelperQuoteName(D26)</f>
        <v>#VALUE!</v>
      </c>
      <c r="F26" s="22" t="e">
        <f>_xll.qlRateHelperRate($D26)</f>
        <v>#VALUE!</v>
      </c>
      <c r="G26" s="22">
        <f>IF(ISERROR(_xll.qlSwapRateHelperSpread($D26)),IF(ISERROR(_xll.qlFuturesRateHelperConvexityAdjustment($D26)),0,_xll.qlFuturesRateHelperConvexityAdjustment($D26)),_xll.qlSwapRateHelperSpread($D26))</f>
        <v>0</v>
      </c>
      <c r="H26" s="11" t="e">
        <f>_xll.qlRateHelperEarliestDate($D26)</f>
        <v>#VALUE!</v>
      </c>
      <c r="I26" s="28" t="e">
        <f>_xll.qlRateHelperLatestDate($D26)</f>
        <v>#VALUE!</v>
      </c>
      <c r="J26" s="18" t="e">
        <v>#N/A</v>
      </c>
    </row>
    <row r="27" spans="4:10" x14ac:dyDescent="0.2">
      <c r="D27" s="21" t="e">
        <v>#N/A</v>
      </c>
      <c r="E27" s="21" t="e">
        <f>_xll.qlRateHelperQuoteName(D27)</f>
        <v>#VALUE!</v>
      </c>
      <c r="F27" s="22" t="e">
        <f>_xll.qlRateHelperRate($D27)</f>
        <v>#VALUE!</v>
      </c>
      <c r="G27" s="22">
        <f>IF(ISERROR(_xll.qlSwapRateHelperSpread($D27)),IF(ISERROR(_xll.qlFuturesRateHelperConvexityAdjustment($D27)),0,_xll.qlFuturesRateHelperConvexityAdjustment($D27)),_xll.qlSwapRateHelperSpread($D27))</f>
        <v>0</v>
      </c>
      <c r="H27" s="11" t="e">
        <f>_xll.qlRateHelperEarliestDate($D27)</f>
        <v>#VALUE!</v>
      </c>
      <c r="I27" s="28" t="e">
        <f>_xll.qlRateHelperLatestDate($D27)</f>
        <v>#VALUE!</v>
      </c>
      <c r="J27" s="18" t="e">
        <v>#N/A</v>
      </c>
    </row>
    <row r="28" spans="4:10" x14ac:dyDescent="0.2">
      <c r="D28" s="21" t="e">
        <v>#N/A</v>
      </c>
      <c r="E28" s="21" t="e">
        <f>_xll.qlRateHelperQuoteName(D28)</f>
        <v>#VALUE!</v>
      </c>
      <c r="F28" s="22" t="e">
        <f>_xll.qlRateHelperRate($D28)</f>
        <v>#VALUE!</v>
      </c>
      <c r="G28" s="22">
        <f>IF(ISERROR(_xll.qlSwapRateHelperSpread($D28)),IF(ISERROR(_xll.qlFuturesRateHelperConvexityAdjustment($D28)),0,_xll.qlFuturesRateHelperConvexityAdjustment($D28)),_xll.qlSwapRateHelperSpread($D28))</f>
        <v>0</v>
      </c>
      <c r="H28" s="11" t="e">
        <f>_xll.qlRateHelperEarliestDate($D28)</f>
        <v>#VALUE!</v>
      </c>
      <c r="I28" s="28" t="e">
        <f>_xll.qlRateHelperLatestDate($D28)</f>
        <v>#VALUE!</v>
      </c>
      <c r="J28" s="18" t="e">
        <v>#N/A</v>
      </c>
    </row>
    <row r="29" spans="4:10" x14ac:dyDescent="0.2">
      <c r="D29" s="21" t="e">
        <v>#N/A</v>
      </c>
      <c r="E29" s="21" t="e">
        <f>_xll.qlRateHelperQuoteName(D29)</f>
        <v>#VALUE!</v>
      </c>
      <c r="F29" s="22" t="e">
        <f>_xll.qlRateHelperRate($D29)</f>
        <v>#VALUE!</v>
      </c>
      <c r="G29" s="22">
        <f>IF(ISERROR(_xll.qlSwapRateHelperSpread($D29)),IF(ISERROR(_xll.qlFuturesRateHelperConvexityAdjustment($D29)),0,_xll.qlFuturesRateHelperConvexityAdjustment($D29)),_xll.qlSwapRateHelperSpread($D29))</f>
        <v>0</v>
      </c>
      <c r="H29" s="11" t="e">
        <f>_xll.qlRateHelperEarliestDate($D29)</f>
        <v>#VALUE!</v>
      </c>
      <c r="I29" s="28" t="e">
        <f>_xll.qlRateHelperLatestDate($D29)</f>
        <v>#VALUE!</v>
      </c>
      <c r="J29" s="18" t="e">
        <v>#N/A</v>
      </c>
    </row>
    <row r="30" spans="4:10" x14ac:dyDescent="0.2">
      <c r="D30" s="21" t="e">
        <v>#N/A</v>
      </c>
      <c r="E30" s="21" t="e">
        <f>_xll.qlRateHelperQuoteName(D30)</f>
        <v>#VALUE!</v>
      </c>
      <c r="F30" s="22" t="e">
        <f>_xll.qlRateHelperRate($D30)</f>
        <v>#VALUE!</v>
      </c>
      <c r="G30" s="22">
        <f>IF(ISERROR(_xll.qlSwapRateHelperSpread($D30)),IF(ISERROR(_xll.qlFuturesRateHelperConvexityAdjustment($D30)),0,_xll.qlFuturesRateHelperConvexityAdjustment($D30)),_xll.qlSwapRateHelperSpread($D30))</f>
        <v>0</v>
      </c>
      <c r="H30" s="11" t="e">
        <f>_xll.qlRateHelperEarliestDate($D30)</f>
        <v>#VALUE!</v>
      </c>
      <c r="I30" s="28" t="e">
        <f>_xll.qlRateHelperLatestDate($D30)</f>
        <v>#VALUE!</v>
      </c>
      <c r="J30" s="18" t="e">
        <v>#N/A</v>
      </c>
    </row>
    <row r="31" spans="4:10" x14ac:dyDescent="0.2">
      <c r="D31" s="21" t="e">
        <v>#N/A</v>
      </c>
      <c r="E31" s="21" t="e">
        <f>_xll.qlRateHelperQuoteName(D31)</f>
        <v>#VALUE!</v>
      </c>
      <c r="F31" s="22" t="e">
        <f>_xll.qlRateHelperRate($D31)</f>
        <v>#VALUE!</v>
      </c>
      <c r="G31" s="22">
        <f>IF(ISERROR(_xll.qlSwapRateHelperSpread($D31)),IF(ISERROR(_xll.qlFuturesRateHelperConvexityAdjustment($D31)),0,_xll.qlFuturesRateHelperConvexityAdjustment($D31)),_xll.qlSwapRateHelperSpread($D31))</f>
        <v>0</v>
      </c>
      <c r="H31" s="11" t="e">
        <f>_xll.qlRateHelperEarliestDate($D31)</f>
        <v>#VALUE!</v>
      </c>
      <c r="I31" s="28" t="e">
        <f>_xll.qlRateHelperLatestDate($D31)</f>
        <v>#VALUE!</v>
      </c>
      <c r="J31" s="18" t="e">
        <v>#N/A</v>
      </c>
    </row>
    <row r="32" spans="4:10" x14ac:dyDescent="0.2">
      <c r="D32" s="21" t="e">
        <v>#N/A</v>
      </c>
      <c r="E32" s="21" t="e">
        <f>_xll.qlRateHelperQuoteName(D32)</f>
        <v>#VALUE!</v>
      </c>
      <c r="F32" s="22" t="e">
        <f>_xll.qlRateHelperRate($D32)</f>
        <v>#VALUE!</v>
      </c>
      <c r="G32" s="22">
        <f>IF(ISERROR(_xll.qlSwapRateHelperSpread($D32)),IF(ISERROR(_xll.qlFuturesRateHelperConvexityAdjustment($D32)),0,_xll.qlFuturesRateHelperConvexityAdjustment($D32)),_xll.qlSwapRateHelperSpread($D32))</f>
        <v>0</v>
      </c>
      <c r="H32" s="11" t="e">
        <f>_xll.qlRateHelperEarliestDate($D32)</f>
        <v>#VALUE!</v>
      </c>
      <c r="I32" s="28" t="e">
        <f>_xll.qlRateHelperLatestDate($D32)</f>
        <v>#VALUE!</v>
      </c>
      <c r="J32" s="18" t="e">
        <v>#N/A</v>
      </c>
    </row>
    <row r="33" spans="4:10" x14ac:dyDescent="0.2">
      <c r="D33" s="21" t="e">
        <v>#N/A</v>
      </c>
      <c r="E33" s="21" t="e">
        <f>_xll.qlRateHelperQuoteName(D33)</f>
        <v>#VALUE!</v>
      </c>
      <c r="F33" s="22" t="e">
        <f>_xll.qlRateHelperRate($D33)</f>
        <v>#VALUE!</v>
      </c>
      <c r="G33" s="22">
        <f>IF(ISERROR(_xll.qlSwapRateHelperSpread($D33)),IF(ISERROR(_xll.qlFuturesRateHelperConvexityAdjustment($D33)),0,_xll.qlFuturesRateHelperConvexityAdjustment($D33)),_xll.qlSwapRateHelperSpread($D33))</f>
        <v>0</v>
      </c>
      <c r="H33" s="11" t="e">
        <f>_xll.qlRateHelperEarliestDate($D33)</f>
        <v>#VALUE!</v>
      </c>
      <c r="I33" s="28" t="e">
        <f>_xll.qlRateHelperLatestDate($D33)</f>
        <v>#VALUE!</v>
      </c>
      <c r="J33" s="18" t="e">
        <v>#N/A</v>
      </c>
    </row>
    <row r="34" spans="4:10" x14ac:dyDescent="0.2">
      <c r="D34" s="21" t="e">
        <v>#N/A</v>
      </c>
      <c r="E34" s="21" t="e">
        <f>_xll.qlRateHelperQuoteName(D34)</f>
        <v>#VALUE!</v>
      </c>
      <c r="F34" s="22" t="e">
        <f>_xll.qlRateHelperRate($D34)</f>
        <v>#VALUE!</v>
      </c>
      <c r="G34" s="22">
        <f>IF(ISERROR(_xll.qlSwapRateHelperSpread($D34)),IF(ISERROR(_xll.qlFuturesRateHelperConvexityAdjustment($D34)),0,_xll.qlFuturesRateHelperConvexityAdjustment($D34)),_xll.qlSwapRateHelperSpread($D34))</f>
        <v>0</v>
      </c>
      <c r="H34" s="11" t="e">
        <f>_xll.qlRateHelperEarliestDate($D34)</f>
        <v>#VALUE!</v>
      </c>
      <c r="I34" s="28" t="e">
        <f>_xll.qlRateHelperLatestDate($D34)</f>
        <v>#VALUE!</v>
      </c>
      <c r="J34" s="18" t="e">
        <v>#N/A</v>
      </c>
    </row>
    <row r="35" spans="4:10" x14ac:dyDescent="0.2">
      <c r="D35" s="21" t="e">
        <v>#N/A</v>
      </c>
      <c r="E35" s="21" t="e">
        <f>_xll.qlRateHelperQuoteName(D35)</f>
        <v>#VALUE!</v>
      </c>
      <c r="F35" s="22" t="e">
        <f>_xll.qlRateHelperRate($D35)</f>
        <v>#VALUE!</v>
      </c>
      <c r="G35" s="22">
        <f>IF(ISERROR(_xll.qlSwapRateHelperSpread($D35)),IF(ISERROR(_xll.qlFuturesRateHelperConvexityAdjustment($D35)),0,_xll.qlFuturesRateHelperConvexityAdjustment($D35)),_xll.qlSwapRateHelperSpread($D35))</f>
        <v>0</v>
      </c>
      <c r="H35" s="11" t="e">
        <f>_xll.qlRateHelperEarliestDate($D35)</f>
        <v>#VALUE!</v>
      </c>
      <c r="I35" s="28" t="e">
        <f>_xll.qlRateHelperLatestDate($D35)</f>
        <v>#VALUE!</v>
      </c>
      <c r="J35" s="18" t="e">
        <v>#N/A</v>
      </c>
    </row>
    <row r="36" spans="4:10" x14ac:dyDescent="0.2">
      <c r="D36" s="21" t="e">
        <v>#N/A</v>
      </c>
      <c r="E36" s="21" t="e">
        <f>_xll.qlRateHelperQuoteName(D36)</f>
        <v>#VALUE!</v>
      </c>
      <c r="F36" s="22" t="e">
        <f>_xll.qlRateHelperRate($D36)</f>
        <v>#VALUE!</v>
      </c>
      <c r="G36" s="22">
        <f>IF(ISERROR(_xll.qlSwapRateHelperSpread($D36)),IF(ISERROR(_xll.qlFuturesRateHelperConvexityAdjustment($D36)),0,_xll.qlFuturesRateHelperConvexityAdjustment($D36)),_xll.qlSwapRateHelperSpread($D36))</f>
        <v>0</v>
      </c>
      <c r="H36" s="11" t="e">
        <f>_xll.qlRateHelperEarliestDate($D36)</f>
        <v>#VALUE!</v>
      </c>
      <c r="I36" s="28" t="e">
        <f>_xll.qlRateHelperLatestDate($D36)</f>
        <v>#VALUE!</v>
      </c>
      <c r="J36" s="18" t="e">
        <v>#N/A</v>
      </c>
    </row>
    <row r="37" spans="4:10" x14ac:dyDescent="0.2">
      <c r="D37" s="21" t="e">
        <v>#N/A</v>
      </c>
      <c r="E37" s="21" t="e">
        <f>_xll.qlRateHelperQuoteName(D37)</f>
        <v>#VALUE!</v>
      </c>
      <c r="F37" s="22" t="e">
        <f>_xll.qlRateHelperRate($D37)</f>
        <v>#VALUE!</v>
      </c>
      <c r="G37" s="22">
        <f>IF(ISERROR(_xll.qlSwapRateHelperSpread($D37)),IF(ISERROR(_xll.qlFuturesRateHelperConvexityAdjustment($D37)),0,_xll.qlFuturesRateHelperConvexityAdjustment($D37)),_xll.qlSwapRateHelperSpread($D37))</f>
        <v>0</v>
      </c>
      <c r="H37" s="11" t="e">
        <f>_xll.qlRateHelperEarliestDate($D37)</f>
        <v>#VALUE!</v>
      </c>
      <c r="I37" s="28" t="e">
        <f>_xll.qlRateHelperLatestDate($D37)</f>
        <v>#VALUE!</v>
      </c>
      <c r="J37" s="18" t="e">
        <v>#N/A</v>
      </c>
    </row>
    <row r="38" spans="4:10" x14ac:dyDescent="0.2">
      <c r="D38" s="21" t="e">
        <v>#N/A</v>
      </c>
      <c r="E38" s="21" t="e">
        <f>_xll.qlRateHelperQuoteName(D38)</f>
        <v>#VALUE!</v>
      </c>
      <c r="F38" s="22" t="e">
        <f>_xll.qlRateHelperRate($D38)</f>
        <v>#VALUE!</v>
      </c>
      <c r="G38" s="22">
        <f>IF(ISERROR(_xll.qlSwapRateHelperSpread($D38)),IF(ISERROR(_xll.qlFuturesRateHelperConvexityAdjustment($D38)),0,_xll.qlFuturesRateHelperConvexityAdjustment($D38)),_xll.qlSwapRateHelperSpread($D38))</f>
        <v>0</v>
      </c>
      <c r="H38" s="11" t="e">
        <f>_xll.qlRateHelperEarliestDate($D38)</f>
        <v>#VALUE!</v>
      </c>
      <c r="I38" s="28" t="e">
        <f>_xll.qlRateHelperLatestDate($D38)</f>
        <v>#VALUE!</v>
      </c>
      <c r="J38" s="18" t="e">
        <v>#N/A</v>
      </c>
    </row>
    <row r="39" spans="4:10" x14ac:dyDescent="0.2">
      <c r="D39" s="21" t="e">
        <v>#N/A</v>
      </c>
      <c r="E39" s="21" t="e">
        <f>_xll.qlRateHelperQuoteName(D39)</f>
        <v>#VALUE!</v>
      </c>
      <c r="F39" s="22" t="e">
        <f>_xll.qlRateHelperRate($D39)</f>
        <v>#VALUE!</v>
      </c>
      <c r="G39" s="22">
        <f>IF(ISERROR(_xll.qlSwapRateHelperSpread($D39)),IF(ISERROR(_xll.qlFuturesRateHelperConvexityAdjustment($D39)),0,_xll.qlFuturesRateHelperConvexityAdjustment($D39)),_xll.qlSwapRateHelperSpread($D39))</f>
        <v>0</v>
      </c>
      <c r="H39" s="11" t="e">
        <f>_xll.qlRateHelperEarliestDate($D39)</f>
        <v>#VALUE!</v>
      </c>
      <c r="I39" s="28" t="e">
        <f>_xll.qlRateHelperLatestDate($D39)</f>
        <v>#VALUE!</v>
      </c>
      <c r="J39" s="18" t="e">
        <v>#N/A</v>
      </c>
    </row>
    <row r="40" spans="4:10" x14ac:dyDescent="0.2">
      <c r="D40" s="21" t="e">
        <v>#N/A</v>
      </c>
      <c r="E40" s="21" t="e">
        <f>_xll.qlRateHelperQuoteName(D40)</f>
        <v>#VALUE!</v>
      </c>
      <c r="F40" s="22" t="e">
        <f>_xll.qlRateHelperRate($D40)</f>
        <v>#VALUE!</v>
      </c>
      <c r="G40" s="22">
        <f>IF(ISERROR(_xll.qlSwapRateHelperSpread($D40)),IF(ISERROR(_xll.qlFuturesRateHelperConvexityAdjustment($D40)),0,_xll.qlFuturesRateHelperConvexityAdjustment($D40)),_xll.qlSwapRateHelperSpread($D40))</f>
        <v>0</v>
      </c>
      <c r="H40" s="11" t="e">
        <f>_xll.qlRateHelperEarliestDate($D40)</f>
        <v>#VALUE!</v>
      </c>
      <c r="I40" s="28" t="e">
        <f>_xll.qlRateHelperLatestDate($D40)</f>
        <v>#VALUE!</v>
      </c>
      <c r="J40" s="18" t="e">
        <v>#N/A</v>
      </c>
    </row>
    <row r="41" spans="4:10" x14ac:dyDescent="0.2">
      <c r="D41" s="21" t="e">
        <v>#N/A</v>
      </c>
      <c r="E41" s="21" t="e">
        <f>_xll.qlRateHelperQuoteName(D41)</f>
        <v>#VALUE!</v>
      </c>
      <c r="F41" s="22" t="e">
        <f>_xll.qlRateHelperRate($D41)</f>
        <v>#VALUE!</v>
      </c>
      <c r="G41" s="22">
        <f>IF(ISERROR(_xll.qlSwapRateHelperSpread($D41)),IF(ISERROR(_xll.qlFuturesRateHelperConvexityAdjustment($D41)),0,_xll.qlFuturesRateHelperConvexityAdjustment($D41)),_xll.qlSwapRateHelperSpread($D41))</f>
        <v>0</v>
      </c>
      <c r="H41" s="11" t="e">
        <f>_xll.qlRateHelperEarliestDate($D41)</f>
        <v>#VALUE!</v>
      </c>
      <c r="I41" s="28" t="e">
        <f>_xll.qlRateHelperLatestDate($D41)</f>
        <v>#VALUE!</v>
      </c>
      <c r="J41" s="18" t="e">
        <v>#N/A</v>
      </c>
    </row>
    <row r="42" spans="4:10" x14ac:dyDescent="0.2">
      <c r="D42" s="21" t="e">
        <v>#N/A</v>
      </c>
      <c r="E42" s="21" t="e">
        <f>_xll.qlRateHelperQuoteName(D42)</f>
        <v>#VALUE!</v>
      </c>
      <c r="F42" s="22" t="e">
        <f>_xll.qlRateHelperRate($D42)</f>
        <v>#VALUE!</v>
      </c>
      <c r="G42" s="22">
        <f>IF(ISERROR(_xll.qlSwapRateHelperSpread($D42)),IF(ISERROR(_xll.qlFuturesRateHelperConvexityAdjustment($D42)),0,_xll.qlFuturesRateHelperConvexityAdjustment($D42)),_xll.qlSwapRateHelperSpread($D42))</f>
        <v>0</v>
      </c>
      <c r="H42" s="11" t="e">
        <f>_xll.qlRateHelperEarliestDate($D42)</f>
        <v>#VALUE!</v>
      </c>
      <c r="I42" s="28" t="e">
        <f>_xll.qlRateHelperLatestDate($D42)</f>
        <v>#VALUE!</v>
      </c>
      <c r="J42" s="18" t="e">
        <v>#N/A</v>
      </c>
    </row>
    <row r="43" spans="4:10" x14ac:dyDescent="0.2">
      <c r="D43" s="21" t="e">
        <v>#N/A</v>
      </c>
      <c r="E43" s="21" t="e">
        <f>_xll.qlRateHelperQuoteName(D43)</f>
        <v>#VALUE!</v>
      </c>
      <c r="F43" s="22" t="e">
        <f>_xll.qlRateHelperRate($D43)</f>
        <v>#VALUE!</v>
      </c>
      <c r="G43" s="22">
        <f>IF(ISERROR(_xll.qlSwapRateHelperSpread($D43)),IF(ISERROR(_xll.qlFuturesRateHelperConvexityAdjustment($D43)),0,_xll.qlFuturesRateHelperConvexityAdjustment($D43)),_xll.qlSwapRateHelperSpread($D43))</f>
        <v>0</v>
      </c>
      <c r="H43" s="11" t="e">
        <f>_xll.qlRateHelperEarliestDate($D43)</f>
        <v>#VALUE!</v>
      </c>
      <c r="I43" s="28" t="e">
        <f>_xll.qlRateHelperLatestDate($D43)</f>
        <v>#VALUE!</v>
      </c>
      <c r="J43" s="18" t="e">
        <v>#N/A</v>
      </c>
    </row>
    <row r="44" spans="4:10" x14ac:dyDescent="0.2">
      <c r="D44" s="21" t="e">
        <v>#N/A</v>
      </c>
      <c r="E44" s="21" t="e">
        <f>_xll.qlRateHelperQuoteName(D44)</f>
        <v>#VALUE!</v>
      </c>
      <c r="F44" s="22" t="e">
        <f>_xll.qlRateHelperRate($D44)</f>
        <v>#VALUE!</v>
      </c>
      <c r="G44" s="22">
        <f>IF(ISERROR(_xll.qlSwapRateHelperSpread($D44)),IF(ISERROR(_xll.qlFuturesRateHelperConvexityAdjustment($D44)),0,_xll.qlFuturesRateHelperConvexityAdjustment($D44)),_xll.qlSwapRateHelperSpread($D44))</f>
        <v>0</v>
      </c>
      <c r="H44" s="11" t="e">
        <f>_xll.qlRateHelperEarliestDate($D44)</f>
        <v>#VALUE!</v>
      </c>
      <c r="I44" s="28" t="e">
        <f>_xll.qlRateHelperLatestDate($D44)</f>
        <v>#VALUE!</v>
      </c>
      <c r="J44" s="18" t="e">
        <v>#N/A</v>
      </c>
    </row>
    <row r="45" spans="4:10" x14ac:dyDescent="0.2">
      <c r="D45" s="21" t="e">
        <v>#N/A</v>
      </c>
      <c r="E45" s="21" t="e">
        <f>_xll.qlRateHelperQuoteName(D45)</f>
        <v>#VALUE!</v>
      </c>
      <c r="F45" s="22" t="e">
        <f>_xll.qlRateHelperRate($D45)</f>
        <v>#VALUE!</v>
      </c>
      <c r="G45" s="22">
        <f>IF(ISERROR(_xll.qlSwapRateHelperSpread($D45)),IF(ISERROR(_xll.qlFuturesRateHelperConvexityAdjustment($D45)),0,_xll.qlFuturesRateHelperConvexityAdjustment($D45)),_xll.qlSwapRateHelperSpread($D45))</f>
        <v>0</v>
      </c>
      <c r="H45" s="11" t="e">
        <f>_xll.qlRateHelperEarliestDate($D45)</f>
        <v>#VALUE!</v>
      </c>
      <c r="I45" s="28" t="e">
        <f>_xll.qlRateHelperLatestDate($D45)</f>
        <v>#VALUE!</v>
      </c>
      <c r="J45" s="18" t="e">
        <v>#N/A</v>
      </c>
    </row>
    <row r="46" spans="4:10" x14ac:dyDescent="0.2">
      <c r="D46" s="21" t="e">
        <v>#N/A</v>
      </c>
      <c r="E46" s="21" t="e">
        <f>_xll.qlRateHelperQuoteName(D46)</f>
        <v>#VALUE!</v>
      </c>
      <c r="F46" s="22" t="e">
        <f>_xll.qlRateHelperRate($D46)</f>
        <v>#VALUE!</v>
      </c>
      <c r="G46" s="22">
        <f>IF(ISERROR(_xll.qlSwapRateHelperSpread($D46)),IF(ISERROR(_xll.qlFuturesRateHelperConvexityAdjustment($D46)),0,_xll.qlFuturesRateHelperConvexityAdjustment($D46)),_xll.qlSwapRateHelperSpread($D46))</f>
        <v>0</v>
      </c>
      <c r="H46" s="11" t="e">
        <f>_xll.qlRateHelperEarliestDate($D46)</f>
        <v>#VALUE!</v>
      </c>
      <c r="I46" s="28" t="e">
        <f>_xll.qlRateHelperLatestDate($D46)</f>
        <v>#VALUE!</v>
      </c>
      <c r="J46" s="18" t="e">
        <v>#N/A</v>
      </c>
    </row>
    <row r="47" spans="4:10" x14ac:dyDescent="0.2">
      <c r="D47" s="21" t="e">
        <v>#N/A</v>
      </c>
      <c r="E47" s="21" t="e">
        <f>_xll.qlRateHelperQuoteName(D47)</f>
        <v>#VALUE!</v>
      </c>
      <c r="F47" s="22" t="e">
        <f>_xll.qlRateHelperRate($D47)</f>
        <v>#VALUE!</v>
      </c>
      <c r="G47" s="22">
        <f>IF(ISERROR(_xll.qlSwapRateHelperSpread($D47)),IF(ISERROR(_xll.qlFuturesRateHelperConvexityAdjustment($D47)),0,_xll.qlFuturesRateHelperConvexityAdjustment($D47)),_xll.qlSwapRateHelperSpread($D47))</f>
        <v>0</v>
      </c>
      <c r="H47" s="11" t="e">
        <f>_xll.qlRateHelperEarliestDate($D47)</f>
        <v>#VALUE!</v>
      </c>
      <c r="I47" s="28" t="e">
        <f>_xll.qlRateHelperLatestDate($D47)</f>
        <v>#VALUE!</v>
      </c>
      <c r="J47" s="18" t="e">
        <v>#N/A</v>
      </c>
    </row>
    <row r="48" spans="4:10" x14ac:dyDescent="0.2">
      <c r="D48" s="21" t="e">
        <v>#N/A</v>
      </c>
      <c r="E48" s="21" t="e">
        <f>_xll.qlRateHelperQuoteName(D48)</f>
        <v>#VALUE!</v>
      </c>
      <c r="F48" s="22" t="e">
        <f>_xll.qlRateHelperRate($D48)</f>
        <v>#VALUE!</v>
      </c>
      <c r="G48" s="22">
        <f>IF(ISERROR(_xll.qlSwapRateHelperSpread($D48)),IF(ISERROR(_xll.qlFuturesRateHelperConvexityAdjustment($D48)),0,_xll.qlFuturesRateHelperConvexityAdjustment($D48)),_xll.qlSwapRateHelperSpread($D48))</f>
        <v>0</v>
      </c>
      <c r="H48" s="11" t="e">
        <f>_xll.qlRateHelperEarliestDate($D48)</f>
        <v>#VALUE!</v>
      </c>
      <c r="I48" s="28" t="e">
        <f>_xll.qlRateHelperLatestDate($D48)</f>
        <v>#VALUE!</v>
      </c>
      <c r="J48" s="18" t="e">
        <v>#N/A</v>
      </c>
    </row>
    <row r="49" spans="4:10" x14ac:dyDescent="0.2">
      <c r="D49" s="21" t="e">
        <v>#N/A</v>
      </c>
      <c r="E49" s="21" t="e">
        <f>_xll.qlRateHelperQuoteName(D49)</f>
        <v>#VALUE!</v>
      </c>
      <c r="F49" s="22" t="e">
        <f>_xll.qlRateHelperRate($D49)</f>
        <v>#VALUE!</v>
      </c>
      <c r="G49" s="22">
        <f>IF(ISERROR(_xll.qlSwapRateHelperSpread($D49)),IF(ISERROR(_xll.qlFuturesRateHelperConvexityAdjustment($D49)),0,_xll.qlFuturesRateHelperConvexityAdjustment($D49)),_xll.qlSwapRateHelperSpread($D49))</f>
        <v>0</v>
      </c>
      <c r="H49" s="11" t="e">
        <f>_xll.qlRateHelperEarliestDate($D49)</f>
        <v>#VALUE!</v>
      </c>
      <c r="I49" s="28" t="e">
        <f>_xll.qlRateHelperLatestDate($D49)</f>
        <v>#VALUE!</v>
      </c>
      <c r="J49" s="18" t="e">
        <v>#N/A</v>
      </c>
    </row>
    <row r="50" spans="4:10" x14ac:dyDescent="0.2">
      <c r="D50" s="21" t="e">
        <v>#N/A</v>
      </c>
      <c r="E50" s="21" t="e">
        <f>_xll.qlRateHelperQuoteName(D50)</f>
        <v>#VALUE!</v>
      </c>
      <c r="F50" s="22" t="e">
        <f>_xll.qlRateHelperRate($D50)</f>
        <v>#VALUE!</v>
      </c>
      <c r="G50" s="22">
        <f>IF(ISERROR(_xll.qlSwapRateHelperSpread($D50)),IF(ISERROR(_xll.qlFuturesRateHelperConvexityAdjustment($D50)),0,_xll.qlFuturesRateHelperConvexityAdjustment($D50)),_xll.qlSwapRateHelperSpread($D50))</f>
        <v>0</v>
      </c>
      <c r="H50" s="11" t="e">
        <f>_xll.qlRateHelperEarliestDate($D50)</f>
        <v>#VALUE!</v>
      </c>
      <c r="I50" s="28" t="e">
        <f>_xll.qlRateHelperLatestDate($D50)</f>
        <v>#VALUE!</v>
      </c>
      <c r="J50" s="18" t="e">
        <v>#N/A</v>
      </c>
    </row>
    <row r="51" spans="4:10" x14ac:dyDescent="0.2">
      <c r="D51" s="21" t="e">
        <v>#N/A</v>
      </c>
      <c r="E51" s="21" t="e">
        <f>_xll.qlRateHelperQuoteName(D51)</f>
        <v>#VALUE!</v>
      </c>
      <c r="F51" s="22" t="e">
        <f>_xll.qlRateHelperRate($D51)</f>
        <v>#VALUE!</v>
      </c>
      <c r="G51" s="22">
        <f>IF(ISERROR(_xll.qlSwapRateHelperSpread($D51)),IF(ISERROR(_xll.qlFuturesRateHelperConvexityAdjustment($D51)),0,_xll.qlFuturesRateHelperConvexityAdjustment($D51)),_xll.qlSwapRateHelperSpread($D51))</f>
        <v>0</v>
      </c>
      <c r="H51" s="11" t="e">
        <f>_xll.qlRateHelperEarliestDate($D51)</f>
        <v>#VALUE!</v>
      </c>
      <c r="I51" s="28" t="e">
        <f>_xll.qlRateHelperLatestDate($D51)</f>
        <v>#VALUE!</v>
      </c>
      <c r="J51" s="18" t="e">
        <v>#N/A</v>
      </c>
    </row>
    <row r="52" spans="4:10" x14ac:dyDescent="0.2">
      <c r="D52" s="21" t="e">
        <v>#N/A</v>
      </c>
      <c r="E52" s="21" t="e">
        <f>_xll.qlRateHelperQuoteName(D52)</f>
        <v>#VALUE!</v>
      </c>
      <c r="F52" s="22" t="e">
        <f>_xll.qlRateHelperRate($D52)</f>
        <v>#VALUE!</v>
      </c>
      <c r="G52" s="22">
        <f>IF(ISERROR(_xll.qlSwapRateHelperSpread($D52)),IF(ISERROR(_xll.qlFuturesRateHelperConvexityAdjustment($D52)),0,_xll.qlFuturesRateHelperConvexityAdjustment($D52)),_xll.qlSwapRateHelperSpread($D52))</f>
        <v>0</v>
      </c>
      <c r="H52" s="11" t="e">
        <f>_xll.qlRateHelperEarliestDate($D52)</f>
        <v>#VALUE!</v>
      </c>
      <c r="I52" s="28" t="e">
        <f>_xll.qlRateHelperLatestDate($D52)</f>
        <v>#VALUE!</v>
      </c>
      <c r="J52" s="18" t="e">
        <v>#N/A</v>
      </c>
    </row>
    <row r="53" spans="4:10" x14ac:dyDescent="0.2">
      <c r="D53" s="21" t="e">
        <v>#N/A</v>
      </c>
      <c r="E53" s="21" t="e">
        <f>_xll.qlRateHelperQuoteName(D53)</f>
        <v>#VALUE!</v>
      </c>
      <c r="F53" s="22" t="e">
        <f>_xll.qlRateHelperRate($D53)</f>
        <v>#VALUE!</v>
      </c>
      <c r="G53" s="22">
        <f>IF(ISERROR(_xll.qlSwapRateHelperSpread($D53)),IF(ISERROR(_xll.qlFuturesRateHelperConvexityAdjustment($D53)),0,_xll.qlFuturesRateHelperConvexityAdjustment($D53)),_xll.qlSwapRateHelperSpread($D53))</f>
        <v>0</v>
      </c>
      <c r="H53" s="11" t="e">
        <f>_xll.qlRateHelperEarliestDate($D53)</f>
        <v>#VALUE!</v>
      </c>
      <c r="I53" s="28" t="e">
        <f>_xll.qlRateHelperLatestDate($D53)</f>
        <v>#VALUE!</v>
      </c>
      <c r="J53" s="18" t="e">
        <v>#N/A</v>
      </c>
    </row>
    <row r="54" spans="4:10" x14ac:dyDescent="0.2">
      <c r="D54" s="21" t="e">
        <v>#N/A</v>
      </c>
      <c r="E54" s="21" t="e">
        <f>_xll.qlRateHelperQuoteName(D54)</f>
        <v>#VALUE!</v>
      </c>
      <c r="F54" s="22" t="e">
        <f>_xll.qlRateHelperRate($D54)</f>
        <v>#VALUE!</v>
      </c>
      <c r="G54" s="22">
        <f>IF(ISERROR(_xll.qlSwapRateHelperSpread($D54)),IF(ISERROR(_xll.qlFuturesRateHelperConvexityAdjustment($D54)),0,_xll.qlFuturesRateHelperConvexityAdjustment($D54)),_xll.qlSwapRateHelperSpread($D54))</f>
        <v>0</v>
      </c>
      <c r="H54" s="11" t="e">
        <f>_xll.qlRateHelperEarliestDate($D54)</f>
        <v>#VALUE!</v>
      </c>
      <c r="I54" s="28" t="e">
        <f>_xll.qlRateHelperLatestDate($D54)</f>
        <v>#VALUE!</v>
      </c>
      <c r="J54" s="18" t="e">
        <v>#N/A</v>
      </c>
    </row>
    <row r="55" spans="4:10" x14ac:dyDescent="0.2">
      <c r="D55" s="21" t="e">
        <v>#N/A</v>
      </c>
      <c r="E55" s="21" t="e">
        <f>_xll.qlRateHelperQuoteName(D55)</f>
        <v>#VALUE!</v>
      </c>
      <c r="F55" s="22" t="e">
        <f>_xll.qlRateHelperRate($D55)</f>
        <v>#VALUE!</v>
      </c>
      <c r="G55" s="22">
        <f>IF(ISERROR(_xll.qlSwapRateHelperSpread($D55)),IF(ISERROR(_xll.qlFuturesRateHelperConvexityAdjustment($D55)),0,_xll.qlFuturesRateHelperConvexityAdjustment($D55)),_xll.qlSwapRateHelperSpread($D55))</f>
        <v>0</v>
      </c>
      <c r="H55" s="11" t="e">
        <f>_xll.qlRateHelperEarliestDate($D55)</f>
        <v>#VALUE!</v>
      </c>
      <c r="I55" s="28" t="e">
        <f>_xll.qlRateHelperLatestDate($D55)</f>
        <v>#VALUE!</v>
      </c>
      <c r="J55" s="18" t="e">
        <v>#N/A</v>
      </c>
    </row>
    <row r="56" spans="4:10" x14ac:dyDescent="0.2">
      <c r="D56" s="21" t="e">
        <v>#N/A</v>
      </c>
      <c r="E56" s="21" t="e">
        <f>_xll.qlRateHelperQuoteName(D56)</f>
        <v>#VALUE!</v>
      </c>
      <c r="F56" s="22" t="e">
        <f>_xll.qlRateHelperRate($D56)</f>
        <v>#VALUE!</v>
      </c>
      <c r="G56" s="22">
        <f>IF(ISERROR(_xll.qlSwapRateHelperSpread($D56)),IF(ISERROR(_xll.qlFuturesRateHelperConvexityAdjustment($D56)),0,_xll.qlFuturesRateHelperConvexityAdjustment($D56)),_xll.qlSwapRateHelperSpread($D56))</f>
        <v>0</v>
      </c>
      <c r="H56" s="11" t="e">
        <f>_xll.qlRateHelperEarliestDate($D56)</f>
        <v>#VALUE!</v>
      </c>
      <c r="I56" s="28" t="e">
        <f>_xll.qlRateHelperLatestDate($D56)</f>
        <v>#VALUE!</v>
      </c>
      <c r="J56" s="18" t="e">
        <v>#N/A</v>
      </c>
    </row>
    <row r="57" spans="4:10" x14ac:dyDescent="0.2">
      <c r="D57" s="21" t="e">
        <v>#N/A</v>
      </c>
      <c r="E57" s="21" t="e">
        <f>_xll.qlRateHelperQuoteName(D57)</f>
        <v>#VALUE!</v>
      </c>
      <c r="F57" s="22" t="e">
        <f>_xll.qlRateHelperRate($D57)</f>
        <v>#VALUE!</v>
      </c>
      <c r="G57" s="22">
        <f>IF(ISERROR(_xll.qlSwapRateHelperSpread($D57)),IF(ISERROR(_xll.qlFuturesRateHelperConvexityAdjustment($D57)),0,_xll.qlFuturesRateHelperConvexityAdjustment($D57)),_xll.qlSwapRateHelperSpread($D57))</f>
        <v>0</v>
      </c>
      <c r="H57" s="11" t="e">
        <f>_xll.qlRateHelperEarliestDate($D57)</f>
        <v>#VALUE!</v>
      </c>
      <c r="I57" s="28" t="e">
        <f>_xll.qlRateHelperLatestDate($D57)</f>
        <v>#VALUE!</v>
      </c>
      <c r="J57" s="18" t="e">
        <v>#N/A</v>
      </c>
    </row>
    <row r="58" spans="4:10" x14ac:dyDescent="0.2">
      <c r="D58" s="21" t="e">
        <v>#N/A</v>
      </c>
      <c r="E58" s="21" t="e">
        <f>_xll.qlRateHelperQuoteName(D58)</f>
        <v>#VALUE!</v>
      </c>
      <c r="F58" s="22" t="e">
        <f>_xll.qlRateHelperRate($D58)</f>
        <v>#VALUE!</v>
      </c>
      <c r="G58" s="22">
        <f>IF(ISERROR(_xll.qlSwapRateHelperSpread($D58)),IF(ISERROR(_xll.qlFuturesRateHelperConvexityAdjustment($D58)),0,_xll.qlFuturesRateHelperConvexityAdjustment($D58)),_xll.qlSwapRateHelperSpread($D58))</f>
        <v>0</v>
      </c>
      <c r="H58" s="11" t="e">
        <f>_xll.qlRateHelperEarliestDate($D58)</f>
        <v>#VALUE!</v>
      </c>
      <c r="I58" s="28" t="e">
        <f>_xll.qlRateHelperLatestDate($D58)</f>
        <v>#VALUE!</v>
      </c>
      <c r="J58" s="18" t="e">
        <v>#N/A</v>
      </c>
    </row>
    <row r="59" spans="4:10" x14ac:dyDescent="0.2">
      <c r="D59" s="21" t="e">
        <v>#N/A</v>
      </c>
      <c r="E59" s="21" t="e">
        <f>_xll.qlRateHelperQuoteName(D59)</f>
        <v>#VALUE!</v>
      </c>
      <c r="F59" s="22" t="e">
        <f>_xll.qlRateHelperRate($D59)</f>
        <v>#VALUE!</v>
      </c>
      <c r="G59" s="22">
        <f>IF(ISERROR(_xll.qlSwapRateHelperSpread($D59)),IF(ISERROR(_xll.qlFuturesRateHelperConvexityAdjustment($D59)),0,_xll.qlFuturesRateHelperConvexityAdjustment($D59)),_xll.qlSwapRateHelperSpread($D59))</f>
        <v>0</v>
      </c>
      <c r="H59" s="11" t="e">
        <f>_xll.qlRateHelperEarliestDate($D59)</f>
        <v>#VALUE!</v>
      </c>
      <c r="I59" s="28" t="e">
        <f>_xll.qlRateHelperLatestDate($D59)</f>
        <v>#VALUE!</v>
      </c>
      <c r="J59" s="18" t="e">
        <v>#N/A</v>
      </c>
    </row>
    <row r="60" spans="4:10" x14ac:dyDescent="0.2">
      <c r="D60" s="21" t="e">
        <v>#N/A</v>
      </c>
      <c r="E60" s="21" t="e">
        <f>_xll.qlRateHelperQuoteName(D60)</f>
        <v>#VALUE!</v>
      </c>
      <c r="F60" s="22" t="e">
        <f>_xll.qlRateHelperRate($D60)</f>
        <v>#VALUE!</v>
      </c>
      <c r="G60" s="22">
        <f>IF(ISERROR(_xll.qlSwapRateHelperSpread($D60)),IF(ISERROR(_xll.qlFuturesRateHelperConvexityAdjustment($D60)),0,_xll.qlFuturesRateHelperConvexityAdjustment($D60)),_xll.qlSwapRateHelperSpread($D60))</f>
        <v>0</v>
      </c>
      <c r="H60" s="11" t="e">
        <f>_xll.qlRateHelperEarliestDate($D60)</f>
        <v>#VALUE!</v>
      </c>
      <c r="I60" s="28" t="e">
        <f>_xll.qlRateHelperLatestDate($D60)</f>
        <v>#VALUE!</v>
      </c>
      <c r="J60" s="18" t="e">
        <v>#N/A</v>
      </c>
    </row>
    <row r="61" spans="4:10" x14ac:dyDescent="0.2">
      <c r="D61" s="21" t="e">
        <v>#N/A</v>
      </c>
      <c r="E61" s="21" t="e">
        <f>_xll.qlRateHelperQuoteName(D61)</f>
        <v>#VALUE!</v>
      </c>
      <c r="F61" s="22" t="e">
        <f>_xll.qlRateHelperRate($D61)</f>
        <v>#VALUE!</v>
      </c>
      <c r="G61" s="22">
        <f>IF(ISERROR(_xll.qlSwapRateHelperSpread($D61)),IF(ISERROR(_xll.qlFuturesRateHelperConvexityAdjustment($D61)),0,_xll.qlFuturesRateHelperConvexityAdjustment($D61)),_xll.qlSwapRateHelperSpread($D61))</f>
        <v>0</v>
      </c>
      <c r="H61" s="11" t="e">
        <f>_xll.qlRateHelperEarliestDate($D61)</f>
        <v>#VALUE!</v>
      </c>
      <c r="I61" s="28" t="e">
        <f>_xll.qlRateHelperLatestDate($D61)</f>
        <v>#VALUE!</v>
      </c>
      <c r="J61" s="18" t="e">
        <v>#N/A</v>
      </c>
    </row>
    <row r="62" spans="4:10" x14ac:dyDescent="0.2">
      <c r="D62" s="21" t="e">
        <v>#N/A</v>
      </c>
      <c r="E62" s="21" t="e">
        <f>_xll.qlRateHelperQuoteName(D62)</f>
        <v>#VALUE!</v>
      </c>
      <c r="F62" s="22" t="e">
        <f>_xll.qlRateHelperRate($D62)</f>
        <v>#VALUE!</v>
      </c>
      <c r="G62" s="22">
        <f>IF(ISERROR(_xll.qlSwapRateHelperSpread($D62)),IF(ISERROR(_xll.qlFuturesRateHelperConvexityAdjustment($D62)),0,_xll.qlFuturesRateHelperConvexityAdjustment($D62)),_xll.qlSwapRateHelperSpread($D62))</f>
        <v>0</v>
      </c>
      <c r="H62" s="11" t="e">
        <f>_xll.qlRateHelperEarliestDate($D62)</f>
        <v>#VALUE!</v>
      </c>
      <c r="I62" s="28" t="e">
        <f>_xll.qlRateHelperLatestDate($D62)</f>
        <v>#VALUE!</v>
      </c>
      <c r="J62" s="18" t="e">
        <v>#N/A</v>
      </c>
    </row>
    <row r="63" spans="4:10" x14ac:dyDescent="0.2">
      <c r="D63" s="21" t="e">
        <v>#N/A</v>
      </c>
      <c r="E63" s="21" t="e">
        <f>_xll.qlRateHelperQuoteName(D63)</f>
        <v>#VALUE!</v>
      </c>
      <c r="F63" s="22" t="e">
        <f>_xll.qlRateHelperRate($D63)</f>
        <v>#VALUE!</v>
      </c>
      <c r="G63" s="22">
        <f>IF(ISERROR(_xll.qlSwapRateHelperSpread($D63)),IF(ISERROR(_xll.qlFuturesRateHelperConvexityAdjustment($D63)),0,_xll.qlFuturesRateHelperConvexityAdjustment($D63)),_xll.qlSwapRateHelperSpread($D63))</f>
        <v>0</v>
      </c>
      <c r="H63" s="11" t="e">
        <f>_xll.qlRateHelperEarliestDate($D63)</f>
        <v>#VALUE!</v>
      </c>
      <c r="I63" s="28" t="e">
        <f>_xll.qlRateHelperLatestDate($D63)</f>
        <v>#VALUE!</v>
      </c>
      <c r="J63" s="18" t="e">
        <v>#N/A</v>
      </c>
    </row>
    <row r="64" spans="4:10" x14ac:dyDescent="0.2">
      <c r="D64" s="21" t="e">
        <v>#N/A</v>
      </c>
      <c r="E64" s="21" t="e">
        <f>_xll.qlRateHelperQuoteName(D64)</f>
        <v>#VALUE!</v>
      </c>
      <c r="F64" s="22" t="e">
        <f>_xll.qlRateHelperRate($D64)</f>
        <v>#VALUE!</v>
      </c>
      <c r="G64" s="22">
        <f>IF(ISERROR(_xll.qlSwapRateHelperSpread($D64)),IF(ISERROR(_xll.qlFuturesRateHelperConvexityAdjustment($D64)),0,_xll.qlFuturesRateHelperConvexityAdjustment($D64)),_xll.qlSwapRateHelperSpread($D64))</f>
        <v>0</v>
      </c>
      <c r="H64" s="11" t="e">
        <f>_xll.qlRateHelperEarliestDate($D64)</f>
        <v>#VALUE!</v>
      </c>
      <c r="I64" s="28" t="e">
        <f>_xll.qlRateHelperLatestDate($D64)</f>
        <v>#VALUE!</v>
      </c>
      <c r="J64" s="18" t="e">
        <v>#N/A</v>
      </c>
    </row>
    <row r="65" spans="4:10" x14ac:dyDescent="0.2">
      <c r="D65" s="21" t="e">
        <v>#N/A</v>
      </c>
      <c r="E65" s="21" t="e">
        <f>_xll.qlRateHelperQuoteName(D65)</f>
        <v>#VALUE!</v>
      </c>
      <c r="F65" s="22" t="e">
        <f>_xll.qlRateHelperRate($D65)</f>
        <v>#VALUE!</v>
      </c>
      <c r="G65" s="22">
        <f>IF(ISERROR(_xll.qlSwapRateHelperSpread($D65)),IF(ISERROR(_xll.qlFuturesRateHelperConvexityAdjustment($D65)),0,_xll.qlFuturesRateHelperConvexityAdjustment($D65)),_xll.qlSwapRateHelperSpread($D65))</f>
        <v>0</v>
      </c>
      <c r="H65" s="11" t="e">
        <f>_xll.qlRateHelperEarliestDate($D65)</f>
        <v>#VALUE!</v>
      </c>
      <c r="I65" s="28" t="e">
        <f>_xll.qlRateHelperLatestDate($D65)</f>
        <v>#VALUE!</v>
      </c>
      <c r="J65" s="18" t="e">
        <v>#N/A</v>
      </c>
    </row>
    <row r="66" spans="4:10" x14ac:dyDescent="0.2">
      <c r="D66" s="21" t="e">
        <v>#N/A</v>
      </c>
      <c r="E66" s="21" t="e">
        <f>_xll.qlRateHelperQuoteName(D66)</f>
        <v>#VALUE!</v>
      </c>
      <c r="F66" s="22" t="e">
        <f>_xll.qlRateHelperRate($D66)</f>
        <v>#VALUE!</v>
      </c>
      <c r="G66" s="22">
        <f>IF(ISERROR(_xll.qlSwapRateHelperSpread($D66)),IF(ISERROR(_xll.qlFuturesRateHelperConvexityAdjustment($D66)),0,_xll.qlFuturesRateHelperConvexityAdjustment($D66)),_xll.qlSwapRateHelperSpread($D66))</f>
        <v>0</v>
      </c>
      <c r="H66" s="11" t="e">
        <f>_xll.qlRateHelperEarliestDate($D66)</f>
        <v>#VALUE!</v>
      </c>
      <c r="I66" s="28" t="e">
        <f>_xll.qlRateHelperLatestDate($D66)</f>
        <v>#VALUE!</v>
      </c>
      <c r="J66" s="18" t="e">
        <v>#N/A</v>
      </c>
    </row>
    <row r="67" spans="4:10" x14ac:dyDescent="0.2">
      <c r="D67" s="21" t="e">
        <v>#N/A</v>
      </c>
      <c r="E67" s="21" t="e">
        <f>_xll.qlRateHelperQuoteName(D67)</f>
        <v>#VALUE!</v>
      </c>
      <c r="F67" s="22" t="e">
        <f>_xll.qlRateHelperRate($D67)</f>
        <v>#VALUE!</v>
      </c>
      <c r="G67" s="22">
        <f>IF(ISERROR(_xll.qlSwapRateHelperSpread($D67)),IF(ISERROR(_xll.qlFuturesRateHelperConvexityAdjustment($D67)),0,_xll.qlFuturesRateHelperConvexityAdjustment($D67)),_xll.qlSwapRateHelperSpread($D67))</f>
        <v>0</v>
      </c>
      <c r="H67" s="11" t="e">
        <f>_xll.qlRateHelperEarliestDate($D67)</f>
        <v>#VALUE!</v>
      </c>
      <c r="I67" s="28" t="e">
        <f>_xll.qlRateHelperLatestDate($D67)</f>
        <v>#VALUE!</v>
      </c>
      <c r="J67" s="18" t="e">
        <v>#N/A</v>
      </c>
    </row>
    <row r="68" spans="4:10" x14ac:dyDescent="0.2">
      <c r="D68" s="21" t="e">
        <v>#N/A</v>
      </c>
      <c r="E68" s="21" t="e">
        <f>_xll.qlRateHelperQuoteName(D68)</f>
        <v>#VALUE!</v>
      </c>
      <c r="F68" s="22" t="e">
        <f>_xll.qlRateHelperRate($D68)</f>
        <v>#VALUE!</v>
      </c>
      <c r="G68" s="22">
        <f>IF(ISERROR(_xll.qlSwapRateHelperSpread($D68)),IF(ISERROR(_xll.qlFuturesRateHelperConvexityAdjustment($D68)),0,_xll.qlFuturesRateHelperConvexityAdjustment($D68)),_xll.qlSwapRateHelperSpread($D68))</f>
        <v>0</v>
      </c>
      <c r="H68" s="11" t="e">
        <f>_xll.qlRateHelperEarliestDate($D68)</f>
        <v>#VALUE!</v>
      </c>
      <c r="I68" s="28" t="e">
        <f>_xll.qlRateHelperLatestDate($D68)</f>
        <v>#VALUE!</v>
      </c>
      <c r="J68" s="18" t="e">
        <v>#N/A</v>
      </c>
    </row>
    <row r="69" spans="4:10" x14ac:dyDescent="0.2">
      <c r="D69" s="21" t="e">
        <v>#N/A</v>
      </c>
      <c r="E69" s="21" t="e">
        <f>_xll.qlRateHelperQuoteName(D69)</f>
        <v>#VALUE!</v>
      </c>
      <c r="F69" s="22" t="e">
        <f>_xll.qlRateHelperRate($D69)</f>
        <v>#VALUE!</v>
      </c>
      <c r="G69" s="22">
        <f>IF(ISERROR(_xll.qlSwapRateHelperSpread($D69)),IF(ISERROR(_xll.qlFuturesRateHelperConvexityAdjustment($D69)),0,_xll.qlFuturesRateHelperConvexityAdjustment($D69)),_xll.qlSwapRateHelperSpread($D69))</f>
        <v>0</v>
      </c>
      <c r="H69" s="11" t="e">
        <f>_xll.qlRateHelperEarliestDate($D69)</f>
        <v>#VALUE!</v>
      </c>
      <c r="I69" s="28" t="e">
        <f>_xll.qlRateHelperLatestDate($D69)</f>
        <v>#VALUE!</v>
      </c>
      <c r="J69" s="18" t="e">
        <v>#N/A</v>
      </c>
    </row>
    <row r="70" spans="4:10" x14ac:dyDescent="0.2">
      <c r="D70" s="21" t="e">
        <v>#N/A</v>
      </c>
      <c r="E70" s="21" t="e">
        <f>_xll.qlRateHelperQuoteName(D70)</f>
        <v>#VALUE!</v>
      </c>
      <c r="F70" s="22" t="e">
        <f>_xll.qlRateHelperRate($D70)</f>
        <v>#VALUE!</v>
      </c>
      <c r="G70" s="22">
        <f>IF(ISERROR(_xll.qlSwapRateHelperSpread($D70)),IF(ISERROR(_xll.qlFuturesRateHelperConvexityAdjustment($D70)),0,_xll.qlFuturesRateHelperConvexityAdjustment($D70)),_xll.qlSwapRateHelperSpread($D70))</f>
        <v>0</v>
      </c>
      <c r="H70" s="11" t="e">
        <f>_xll.qlRateHelperEarliestDate($D70)</f>
        <v>#VALUE!</v>
      </c>
      <c r="I70" s="28" t="e">
        <f>_xll.qlRateHelperLatestDate($D70)</f>
        <v>#VALUE!</v>
      </c>
      <c r="J70" s="18" t="e">
        <v>#N/A</v>
      </c>
    </row>
    <row r="71" spans="4:10" x14ac:dyDescent="0.2">
      <c r="D71" s="21" t="e">
        <v>#N/A</v>
      </c>
      <c r="E71" s="21" t="e">
        <f>_xll.qlRateHelperQuoteName(D71)</f>
        <v>#VALUE!</v>
      </c>
      <c r="F71" s="22" t="e">
        <f>_xll.qlRateHelperRate($D71)</f>
        <v>#VALUE!</v>
      </c>
      <c r="G71" s="22">
        <f>IF(ISERROR(_xll.qlSwapRateHelperSpread($D71)),IF(ISERROR(_xll.qlFuturesRateHelperConvexityAdjustment($D71)),0,_xll.qlFuturesRateHelperConvexityAdjustment($D71)),_xll.qlSwapRateHelperSpread($D71))</f>
        <v>0</v>
      </c>
      <c r="H71" s="11" t="e">
        <f>_xll.qlRateHelperEarliestDate($D71)</f>
        <v>#VALUE!</v>
      </c>
      <c r="I71" s="28" t="e">
        <f>_xll.qlRateHelperLatestDate($D71)</f>
        <v>#VALUE!</v>
      </c>
      <c r="J71" s="18" t="e">
        <v>#N/A</v>
      </c>
    </row>
    <row r="72" spans="4:10" x14ac:dyDescent="0.2">
      <c r="D72" s="21" t="e">
        <v>#N/A</v>
      </c>
      <c r="E72" s="21" t="e">
        <f>_xll.qlRateHelperQuoteName(D72)</f>
        <v>#VALUE!</v>
      </c>
      <c r="F72" s="22" t="e">
        <f>_xll.qlRateHelperRate($D72)</f>
        <v>#VALUE!</v>
      </c>
      <c r="G72" s="22">
        <f>IF(ISERROR(_xll.qlSwapRateHelperSpread($D72)),IF(ISERROR(_xll.qlFuturesRateHelperConvexityAdjustment($D72)),0,_xll.qlFuturesRateHelperConvexityAdjustment($D72)),_xll.qlSwapRateHelperSpread($D72))</f>
        <v>0</v>
      </c>
      <c r="H72" s="11" t="e">
        <f>_xll.qlRateHelperEarliestDate($D72)</f>
        <v>#VALUE!</v>
      </c>
      <c r="I72" s="28" t="e">
        <f>_xll.qlRateHelperLatestDate($D72)</f>
        <v>#VALUE!</v>
      </c>
      <c r="J72" s="18" t="e">
        <v>#N/A</v>
      </c>
    </row>
    <row r="73" spans="4:10" x14ac:dyDescent="0.2">
      <c r="D73" s="21" t="e">
        <v>#N/A</v>
      </c>
      <c r="E73" s="21" t="e">
        <f>_xll.qlRateHelperQuoteName(D73)</f>
        <v>#VALUE!</v>
      </c>
      <c r="F73" s="22" t="e">
        <f>_xll.qlRateHelperRate($D73)</f>
        <v>#VALUE!</v>
      </c>
      <c r="G73" s="22">
        <f>IF(ISERROR(_xll.qlSwapRateHelperSpread($D73)),IF(ISERROR(_xll.qlFuturesRateHelperConvexityAdjustment($D73)),0,_xll.qlFuturesRateHelperConvexityAdjustment($D73)),_xll.qlSwapRateHelperSpread($D73))</f>
        <v>0</v>
      </c>
      <c r="H73" s="11" t="e">
        <f>_xll.qlRateHelperEarliestDate($D73)</f>
        <v>#VALUE!</v>
      </c>
      <c r="I73" s="28" t="e">
        <f>_xll.qlRateHelperLatestDate($D73)</f>
        <v>#VALUE!</v>
      </c>
      <c r="J73" s="18" t="e">
        <v>#N/A</v>
      </c>
    </row>
    <row r="74" spans="4:10" x14ac:dyDescent="0.2">
      <c r="D74" s="21" t="e">
        <v>#N/A</v>
      </c>
      <c r="E74" s="21" t="e">
        <f>_xll.qlRateHelperQuoteName(D74)</f>
        <v>#VALUE!</v>
      </c>
      <c r="F74" s="22" t="e">
        <f>_xll.qlRateHelperRate($D74)</f>
        <v>#VALUE!</v>
      </c>
      <c r="G74" s="22">
        <f>IF(ISERROR(_xll.qlSwapRateHelperSpread($D74)),IF(ISERROR(_xll.qlFuturesRateHelperConvexityAdjustment($D74)),0,_xll.qlFuturesRateHelperConvexityAdjustment($D74)),_xll.qlSwapRateHelperSpread($D74))</f>
        <v>0</v>
      </c>
      <c r="H74" s="11" t="e">
        <f>_xll.qlRateHelperEarliestDate($D74)</f>
        <v>#VALUE!</v>
      </c>
      <c r="I74" s="28" t="e">
        <f>_xll.qlRateHelperLatestDate($D74)</f>
        <v>#VALUE!</v>
      </c>
      <c r="J74" s="18" t="e">
        <v>#N/A</v>
      </c>
    </row>
    <row r="75" spans="4:10" x14ac:dyDescent="0.2">
      <c r="D75" s="21" t="e">
        <v>#N/A</v>
      </c>
      <c r="E75" s="21" t="e">
        <f>_xll.qlRateHelperQuoteName(D75)</f>
        <v>#VALUE!</v>
      </c>
      <c r="F75" s="22" t="e">
        <f>_xll.qlRateHelperRate($D75)</f>
        <v>#VALUE!</v>
      </c>
      <c r="G75" s="22">
        <f>IF(ISERROR(_xll.qlSwapRateHelperSpread($D75)),IF(ISERROR(_xll.qlFuturesRateHelperConvexityAdjustment($D75)),0,_xll.qlFuturesRateHelperConvexityAdjustment($D75)),_xll.qlSwapRateHelperSpread($D75))</f>
        <v>0</v>
      </c>
      <c r="H75" s="11" t="e">
        <f>_xll.qlRateHelperEarliestDate($D75)</f>
        <v>#VALUE!</v>
      </c>
      <c r="I75" s="28" t="e">
        <f>_xll.qlRateHelperLatestDate($D75)</f>
        <v>#VALUE!</v>
      </c>
      <c r="J75" s="18" t="e">
        <v>#N/A</v>
      </c>
    </row>
    <row r="76" spans="4:10" x14ac:dyDescent="0.2">
      <c r="D76" s="21" t="e">
        <v>#N/A</v>
      </c>
      <c r="E76" s="21" t="e">
        <f>_xll.qlRateHelperQuoteName(D76)</f>
        <v>#VALUE!</v>
      </c>
      <c r="F76" s="22" t="e">
        <f>_xll.qlRateHelperRate($D76)</f>
        <v>#VALUE!</v>
      </c>
      <c r="G76" s="22">
        <f>IF(ISERROR(_xll.qlSwapRateHelperSpread($D76)),IF(ISERROR(_xll.qlFuturesRateHelperConvexityAdjustment($D76)),0,_xll.qlFuturesRateHelperConvexityAdjustment($D76)),_xll.qlSwapRateHelperSpread($D76))</f>
        <v>0</v>
      </c>
      <c r="H76" s="11" t="e">
        <f>_xll.qlRateHelperEarliestDate($D76)</f>
        <v>#VALUE!</v>
      </c>
      <c r="I76" s="28" t="e">
        <f>_xll.qlRateHelperLatestDate($D76)</f>
        <v>#VALUE!</v>
      </c>
      <c r="J76" s="18" t="e">
        <v>#N/A</v>
      </c>
    </row>
    <row r="77" spans="4:10" x14ac:dyDescent="0.2">
      <c r="D77" s="21" t="e">
        <v>#N/A</v>
      </c>
      <c r="E77" s="21" t="e">
        <f>_xll.qlRateHelperQuoteName(D77)</f>
        <v>#VALUE!</v>
      </c>
      <c r="F77" s="22" t="e">
        <f>_xll.qlRateHelperRate($D77)</f>
        <v>#VALUE!</v>
      </c>
      <c r="G77" s="22">
        <f>IF(ISERROR(_xll.qlSwapRateHelperSpread($D77)),IF(ISERROR(_xll.qlFuturesRateHelperConvexityAdjustment($D77)),0,_xll.qlFuturesRateHelperConvexityAdjustment($D77)),_xll.qlSwapRateHelperSpread($D77))</f>
        <v>0</v>
      </c>
      <c r="H77" s="11" t="e">
        <f>_xll.qlRateHelperEarliestDate($D77)</f>
        <v>#VALUE!</v>
      </c>
      <c r="I77" s="28" t="e">
        <f>_xll.qlRateHelperLatestDate($D77)</f>
        <v>#VALUE!</v>
      </c>
      <c r="J77" s="18" t="e">
        <v>#N/A</v>
      </c>
    </row>
    <row r="78" spans="4:10" x14ac:dyDescent="0.2">
      <c r="D78" s="21" t="e">
        <v>#N/A</v>
      </c>
      <c r="E78" s="21" t="e">
        <f>_xll.qlRateHelperQuoteName(D78)</f>
        <v>#VALUE!</v>
      </c>
      <c r="F78" s="22" t="e">
        <f>_xll.qlRateHelperRate($D78)</f>
        <v>#VALUE!</v>
      </c>
      <c r="G78" s="22">
        <f>IF(ISERROR(_xll.qlSwapRateHelperSpread($D78)),IF(ISERROR(_xll.qlFuturesRateHelperConvexityAdjustment($D78)),0,_xll.qlFuturesRateHelperConvexityAdjustment($D78)),_xll.qlSwapRateHelperSpread($D78))</f>
        <v>0</v>
      </c>
      <c r="H78" s="11" t="e">
        <f>_xll.qlRateHelperEarliestDate($D78)</f>
        <v>#VALUE!</v>
      </c>
      <c r="I78" s="28" t="e">
        <f>_xll.qlRateHelperLatestDate($D78)</f>
        <v>#VALUE!</v>
      </c>
      <c r="J78" s="18" t="e">
        <v>#N/A</v>
      </c>
    </row>
    <row r="79" spans="4:10" x14ac:dyDescent="0.2">
      <c r="D79" s="21" t="e">
        <v>#N/A</v>
      </c>
      <c r="E79" s="21" t="e">
        <f>_xll.qlRateHelperQuoteName(D79)</f>
        <v>#VALUE!</v>
      </c>
      <c r="F79" s="22" t="e">
        <f>_xll.qlRateHelperRate($D79)</f>
        <v>#VALUE!</v>
      </c>
      <c r="G79" s="22">
        <f>IF(ISERROR(_xll.qlSwapRateHelperSpread($D79)),IF(ISERROR(_xll.qlFuturesRateHelperConvexityAdjustment($D79)),0,_xll.qlFuturesRateHelperConvexityAdjustment($D79)),_xll.qlSwapRateHelperSpread($D79))</f>
        <v>0</v>
      </c>
      <c r="H79" s="11" t="e">
        <f>_xll.qlRateHelperEarliestDate($D79)</f>
        <v>#VALUE!</v>
      </c>
      <c r="I79" s="28" t="e">
        <f>_xll.qlRateHelperLatestDate($D79)</f>
        <v>#VALUE!</v>
      </c>
      <c r="J79" s="18" t="e">
        <v>#N/A</v>
      </c>
    </row>
    <row r="80" spans="4:10" x14ac:dyDescent="0.2">
      <c r="D80" s="21" t="e">
        <v>#N/A</v>
      </c>
      <c r="E80" s="21" t="e">
        <f>_xll.qlRateHelperQuoteName(D80)</f>
        <v>#VALUE!</v>
      </c>
      <c r="F80" s="22" t="e">
        <f>_xll.qlRateHelperRate($D80)</f>
        <v>#VALUE!</v>
      </c>
      <c r="G80" s="22">
        <f>IF(ISERROR(_xll.qlSwapRateHelperSpread($D80)),IF(ISERROR(_xll.qlFuturesRateHelperConvexityAdjustment($D80)),0,_xll.qlFuturesRateHelperConvexityAdjustment($D80)),_xll.qlSwapRateHelperSpread($D80))</f>
        <v>0</v>
      </c>
      <c r="H80" s="11" t="e">
        <f>_xll.qlRateHelperEarliestDate($D80)</f>
        <v>#VALUE!</v>
      </c>
      <c r="I80" s="28" t="e">
        <f>_xll.qlRateHelperLatestDate($D80)</f>
        <v>#VALUE!</v>
      </c>
      <c r="J80" s="18" t="e">
        <v>#N/A</v>
      </c>
    </row>
    <row r="81" spans="4:10" x14ac:dyDescent="0.2">
      <c r="D81" s="21" t="e">
        <v>#N/A</v>
      </c>
      <c r="E81" s="21" t="e">
        <f>_xll.qlRateHelperQuoteName(D81)</f>
        <v>#VALUE!</v>
      </c>
      <c r="F81" s="22" t="e">
        <f>_xll.qlRateHelperRate($D81)</f>
        <v>#VALUE!</v>
      </c>
      <c r="G81" s="22">
        <f>IF(ISERROR(_xll.qlSwapRateHelperSpread($D81)),IF(ISERROR(_xll.qlFuturesRateHelperConvexityAdjustment($D81)),0,_xll.qlFuturesRateHelperConvexityAdjustment($D81)),_xll.qlSwapRateHelperSpread($D81))</f>
        <v>0</v>
      </c>
      <c r="H81" s="11" t="e">
        <f>_xll.qlRateHelperEarliestDate($D81)</f>
        <v>#VALUE!</v>
      </c>
      <c r="I81" s="28" t="e">
        <f>_xll.qlRateHelperLatestDate($D81)</f>
        <v>#VALUE!</v>
      </c>
      <c r="J81" s="18" t="e">
        <v>#N/A</v>
      </c>
    </row>
    <row r="82" spans="4:10" x14ac:dyDescent="0.2">
      <c r="D82" s="21" t="e">
        <v>#N/A</v>
      </c>
      <c r="E82" s="21" t="e">
        <f>_xll.qlRateHelperQuoteName(D82)</f>
        <v>#VALUE!</v>
      </c>
      <c r="F82" s="22" t="e">
        <f>_xll.qlRateHelperRate($D82)</f>
        <v>#VALUE!</v>
      </c>
      <c r="G82" s="22">
        <f>IF(ISERROR(_xll.qlSwapRateHelperSpread($D82)),IF(ISERROR(_xll.qlFuturesRateHelperConvexityAdjustment($D82)),0,_xll.qlFuturesRateHelperConvexityAdjustment($D82)),_xll.qlSwapRateHelperSpread($D82))</f>
        <v>0</v>
      </c>
      <c r="H82" s="11" t="e">
        <f>_xll.qlRateHelperEarliestDate($D82)</f>
        <v>#VALUE!</v>
      </c>
      <c r="I82" s="28" t="e">
        <f>_xll.qlRateHelperLatestDate($D82)</f>
        <v>#VALUE!</v>
      </c>
      <c r="J82" s="18" t="e">
        <v>#N/A</v>
      </c>
    </row>
    <row r="83" spans="4:10" x14ac:dyDescent="0.2">
      <c r="D83" s="21" t="e">
        <v>#N/A</v>
      </c>
      <c r="E83" s="21" t="e">
        <f>_xll.qlRateHelperQuoteName(D83)</f>
        <v>#VALUE!</v>
      </c>
      <c r="F83" s="22" t="e">
        <f>_xll.qlRateHelperRate($D83)</f>
        <v>#VALUE!</v>
      </c>
      <c r="G83" s="22">
        <f>IF(ISERROR(_xll.qlSwapRateHelperSpread($D83)),IF(ISERROR(_xll.qlFuturesRateHelperConvexityAdjustment($D83)),0,_xll.qlFuturesRateHelperConvexityAdjustment($D83)),_xll.qlSwapRateHelperSpread($D83))</f>
        <v>0</v>
      </c>
      <c r="H83" s="11" t="e">
        <f>_xll.qlRateHelperEarliestDate($D83)</f>
        <v>#VALUE!</v>
      </c>
      <c r="I83" s="28" t="e">
        <f>_xll.qlRateHelperLatestDate($D83)</f>
        <v>#VALUE!</v>
      </c>
      <c r="J83" s="18" t="e">
        <v>#N/A</v>
      </c>
    </row>
    <row r="84" spans="4:10" x14ac:dyDescent="0.2">
      <c r="D84" s="21" t="e">
        <v>#N/A</v>
      </c>
      <c r="E84" s="21" t="e">
        <f>_xll.qlRateHelperQuoteName(D84)</f>
        <v>#VALUE!</v>
      </c>
      <c r="F84" s="22" t="e">
        <f>_xll.qlRateHelperRate($D84)</f>
        <v>#VALUE!</v>
      </c>
      <c r="G84" s="22">
        <f>IF(ISERROR(_xll.qlSwapRateHelperSpread($D84)),IF(ISERROR(_xll.qlFuturesRateHelperConvexityAdjustment($D84)),0,_xll.qlFuturesRateHelperConvexityAdjustment($D84)),_xll.qlSwapRateHelperSpread($D84))</f>
        <v>0</v>
      </c>
      <c r="H84" s="11" t="e">
        <f>_xll.qlRateHelperEarliestDate($D84)</f>
        <v>#VALUE!</v>
      </c>
      <c r="I84" s="28" t="e">
        <f>_xll.qlRateHelperLatestDate($D84)</f>
        <v>#VALUE!</v>
      </c>
      <c r="J84" s="18" t="e">
        <v>#N/A</v>
      </c>
    </row>
    <row r="85" spans="4:10" x14ac:dyDescent="0.2">
      <c r="D85" s="21" t="e">
        <v>#N/A</v>
      </c>
      <c r="E85" s="21" t="e">
        <f>_xll.qlRateHelperQuoteName(D85)</f>
        <v>#VALUE!</v>
      </c>
      <c r="F85" s="22" t="e">
        <f>_xll.qlRateHelperRate($D85)</f>
        <v>#VALUE!</v>
      </c>
      <c r="G85" s="22">
        <f>IF(ISERROR(_xll.qlSwapRateHelperSpread($D85)),IF(ISERROR(_xll.qlFuturesRateHelperConvexityAdjustment($D85)),0,_xll.qlFuturesRateHelperConvexityAdjustment($D85)),_xll.qlSwapRateHelperSpread($D85))</f>
        <v>0</v>
      </c>
      <c r="H85" s="11" t="e">
        <f>_xll.qlRateHelperEarliestDate($D85)</f>
        <v>#VALUE!</v>
      </c>
      <c r="I85" s="28" t="e">
        <f>_xll.qlRateHelperLatestDate($D85)</f>
        <v>#VALUE!</v>
      </c>
      <c r="J85" s="18" t="e">
        <v>#N/A</v>
      </c>
    </row>
    <row r="86" spans="4:10" x14ac:dyDescent="0.2">
      <c r="D86" s="21" t="e">
        <v>#N/A</v>
      </c>
      <c r="E86" s="21" t="e">
        <f>_xll.qlRateHelperQuoteName(D86)</f>
        <v>#VALUE!</v>
      </c>
      <c r="F86" s="22" t="e">
        <f>_xll.qlRateHelperRate($D86)</f>
        <v>#VALUE!</v>
      </c>
      <c r="G86" s="22">
        <f>IF(ISERROR(_xll.qlSwapRateHelperSpread($D86)),IF(ISERROR(_xll.qlFuturesRateHelperConvexityAdjustment($D86)),0,_xll.qlFuturesRateHelperConvexityAdjustment($D86)),_xll.qlSwapRateHelperSpread($D86))</f>
        <v>0</v>
      </c>
      <c r="H86" s="11" t="e">
        <f>_xll.qlRateHelperEarliestDate($D86)</f>
        <v>#VALUE!</v>
      </c>
      <c r="I86" s="28" t="e">
        <f>_xll.qlRateHelperLatestDate($D86)</f>
        <v>#VALUE!</v>
      </c>
      <c r="J86" s="18" t="e">
        <v>#N/A</v>
      </c>
    </row>
    <row r="87" spans="4:10" x14ac:dyDescent="0.2">
      <c r="D87" s="21" t="e">
        <v>#N/A</v>
      </c>
      <c r="E87" s="21" t="e">
        <f>_xll.qlRateHelperQuoteName(D87)</f>
        <v>#VALUE!</v>
      </c>
      <c r="F87" s="22" t="e">
        <f>_xll.qlRateHelperRate($D87)</f>
        <v>#VALUE!</v>
      </c>
      <c r="G87" s="22">
        <f>IF(ISERROR(_xll.qlSwapRateHelperSpread($D87)),IF(ISERROR(_xll.qlFuturesRateHelperConvexityAdjustment($D87)),0,_xll.qlFuturesRateHelperConvexityAdjustment($D87)),_xll.qlSwapRateHelperSpread($D87))</f>
        <v>0</v>
      </c>
      <c r="H87" s="11" t="e">
        <f>_xll.qlRateHelperEarliestDate($D87)</f>
        <v>#VALUE!</v>
      </c>
      <c r="I87" s="28" t="e">
        <f>_xll.qlRateHelperLatestDate($D87)</f>
        <v>#VALUE!</v>
      </c>
      <c r="J87" s="18" t="e">
        <v>#N/A</v>
      </c>
    </row>
    <row r="88" spans="4:10" x14ac:dyDescent="0.2">
      <c r="D88" s="21" t="e">
        <v>#N/A</v>
      </c>
      <c r="E88" s="21" t="e">
        <f>_xll.qlRateHelperQuoteName(D88)</f>
        <v>#VALUE!</v>
      </c>
      <c r="F88" s="22" t="e">
        <f>_xll.qlRateHelperRate($D88)</f>
        <v>#VALUE!</v>
      </c>
      <c r="G88" s="22">
        <f>IF(ISERROR(_xll.qlSwapRateHelperSpread($D88)),IF(ISERROR(_xll.qlFuturesRateHelperConvexityAdjustment($D88)),0,_xll.qlFuturesRateHelperConvexityAdjustment($D88)),_xll.qlSwapRateHelperSpread($D88))</f>
        <v>0</v>
      </c>
      <c r="H88" s="11" t="e">
        <f>_xll.qlRateHelperEarliestDate($D88)</f>
        <v>#VALUE!</v>
      </c>
      <c r="I88" s="28" t="e">
        <f>_xll.qlRateHelperLatestDate($D88)</f>
        <v>#VALUE!</v>
      </c>
      <c r="J88" s="18" t="e">
        <v>#N/A</v>
      </c>
    </row>
    <row r="89" spans="4:10" x14ac:dyDescent="0.2">
      <c r="D89" s="21" t="e">
        <v>#N/A</v>
      </c>
      <c r="E89" s="21" t="e">
        <f>_xll.qlRateHelperQuoteName(D89)</f>
        <v>#VALUE!</v>
      </c>
      <c r="F89" s="22" t="e">
        <f>_xll.qlRateHelperRate($D89)</f>
        <v>#VALUE!</v>
      </c>
      <c r="G89" s="22">
        <f>IF(ISERROR(_xll.qlSwapRateHelperSpread($D89)),IF(ISERROR(_xll.qlFuturesRateHelperConvexityAdjustment($D89)),0,_xll.qlFuturesRateHelperConvexityAdjustment($D89)),_xll.qlSwapRateHelperSpread($D89))</f>
        <v>0</v>
      </c>
      <c r="H89" s="11" t="e">
        <f>_xll.qlRateHelperEarliestDate($D89)</f>
        <v>#VALUE!</v>
      </c>
      <c r="I89" s="28" t="e">
        <f>_xll.qlRateHelperLatestDate($D89)</f>
        <v>#VALUE!</v>
      </c>
      <c r="J89" s="18" t="e">
        <v>#N/A</v>
      </c>
    </row>
    <row r="90" spans="4:10" x14ac:dyDescent="0.2">
      <c r="D90" s="21" t="e">
        <v>#N/A</v>
      </c>
      <c r="E90" s="21" t="e">
        <f>_xll.qlRateHelperQuoteName(D90)</f>
        <v>#VALUE!</v>
      </c>
      <c r="F90" s="22" t="e">
        <f>_xll.qlRateHelperRate($D90)</f>
        <v>#VALUE!</v>
      </c>
      <c r="G90" s="22">
        <f>IF(ISERROR(_xll.qlSwapRateHelperSpread($D90)),IF(ISERROR(_xll.qlFuturesRateHelperConvexityAdjustment($D90)),0,_xll.qlFuturesRateHelperConvexityAdjustment($D90)),_xll.qlSwapRateHelperSpread($D90))</f>
        <v>0</v>
      </c>
      <c r="H90" s="11" t="e">
        <f>_xll.qlRateHelperEarliestDate($D90)</f>
        <v>#VALUE!</v>
      </c>
      <c r="I90" s="28" t="e">
        <f>_xll.qlRateHelperLatestDate($D90)</f>
        <v>#VALUE!</v>
      </c>
      <c r="J90" s="18" t="e">
        <v>#N/A</v>
      </c>
    </row>
    <row r="91" spans="4:10" x14ac:dyDescent="0.2">
      <c r="D91" s="21" t="e">
        <v>#N/A</v>
      </c>
      <c r="E91" s="21" t="e">
        <f>_xll.qlRateHelperQuoteName(D91)</f>
        <v>#VALUE!</v>
      </c>
      <c r="F91" s="22" t="e">
        <f>_xll.qlRateHelperRate($D91)</f>
        <v>#VALUE!</v>
      </c>
      <c r="G91" s="22">
        <f>IF(ISERROR(_xll.qlSwapRateHelperSpread($D91)),IF(ISERROR(_xll.qlFuturesRateHelperConvexityAdjustment($D91)),0,_xll.qlFuturesRateHelperConvexityAdjustment($D91)),_xll.qlSwapRateHelperSpread($D91))</f>
        <v>0</v>
      </c>
      <c r="H91" s="11" t="e">
        <f>_xll.qlRateHelperEarliestDate($D91)</f>
        <v>#VALUE!</v>
      </c>
      <c r="I91" s="28" t="e">
        <f>_xll.qlRateHelperLatestDate($D91)</f>
        <v>#VALUE!</v>
      </c>
      <c r="J91" s="18" t="e">
        <v>#N/A</v>
      </c>
    </row>
    <row r="92" spans="4:10" x14ac:dyDescent="0.2">
      <c r="D92" s="21" t="e">
        <v>#N/A</v>
      </c>
      <c r="E92" s="21" t="e">
        <f>_xll.qlRateHelperQuoteName(D92)</f>
        <v>#VALUE!</v>
      </c>
      <c r="F92" s="22" t="e">
        <f>_xll.qlRateHelperRate($D92)</f>
        <v>#VALUE!</v>
      </c>
      <c r="G92" s="22">
        <f>IF(ISERROR(_xll.qlSwapRateHelperSpread($D92)),IF(ISERROR(_xll.qlFuturesRateHelperConvexityAdjustment($D92)),0,_xll.qlFuturesRateHelperConvexityAdjustment($D92)),_xll.qlSwapRateHelperSpread($D92))</f>
        <v>0</v>
      </c>
      <c r="H92" s="11" t="e">
        <f>_xll.qlRateHelperEarliestDate($D92)</f>
        <v>#VALUE!</v>
      </c>
      <c r="I92" s="28" t="e">
        <f>_xll.qlRateHelperLatestDate($D92)</f>
        <v>#VALUE!</v>
      </c>
      <c r="J92" s="18" t="e">
        <v>#N/A</v>
      </c>
    </row>
    <row r="93" spans="4:10" x14ac:dyDescent="0.2">
      <c r="D93" s="21" t="e">
        <v>#N/A</v>
      </c>
      <c r="E93" s="21" t="e">
        <f>_xll.qlRateHelperQuoteName(D93)</f>
        <v>#VALUE!</v>
      </c>
      <c r="F93" s="22" t="e">
        <f>_xll.qlRateHelperRate($D93)</f>
        <v>#VALUE!</v>
      </c>
      <c r="G93" s="22">
        <f>IF(ISERROR(_xll.qlSwapRateHelperSpread($D93)),IF(ISERROR(_xll.qlFuturesRateHelperConvexityAdjustment($D93)),0,_xll.qlFuturesRateHelperConvexityAdjustment($D93)),_xll.qlSwapRateHelperSpread($D93))</f>
        <v>0</v>
      </c>
      <c r="H93" s="11" t="e">
        <f>_xll.qlRateHelperEarliestDate($D93)</f>
        <v>#VALUE!</v>
      </c>
      <c r="I93" s="28" t="e">
        <f>_xll.qlRateHelperLatestDate($D93)</f>
        <v>#VALUE!</v>
      </c>
      <c r="J93" s="18" t="e">
        <v>#N/A</v>
      </c>
    </row>
    <row r="94" spans="4:10" x14ac:dyDescent="0.2">
      <c r="D94" s="21" t="e">
        <v>#N/A</v>
      </c>
      <c r="E94" s="21" t="e">
        <f>_xll.qlRateHelperQuoteName(D94)</f>
        <v>#VALUE!</v>
      </c>
      <c r="F94" s="22" t="e">
        <f>_xll.qlRateHelperRate($D94)</f>
        <v>#VALUE!</v>
      </c>
      <c r="G94" s="22">
        <f>IF(ISERROR(_xll.qlSwapRateHelperSpread($D94)),IF(ISERROR(_xll.qlFuturesRateHelperConvexityAdjustment($D94)),0,_xll.qlFuturesRateHelperConvexityAdjustment($D94)),_xll.qlSwapRateHelperSpread($D94))</f>
        <v>0</v>
      </c>
      <c r="H94" s="11" t="e">
        <f>_xll.qlRateHelperEarliestDate($D94)</f>
        <v>#VALUE!</v>
      </c>
      <c r="I94" s="28" t="e">
        <f>_xll.qlRateHelperLatestDate($D94)</f>
        <v>#VALUE!</v>
      </c>
      <c r="J94" s="18" t="e">
        <v>#N/A</v>
      </c>
    </row>
    <row r="95" spans="4:10" x14ac:dyDescent="0.2">
      <c r="D95" s="21" t="e">
        <v>#N/A</v>
      </c>
      <c r="E95" s="21" t="e">
        <f>_xll.qlRateHelperQuoteName(D95)</f>
        <v>#VALUE!</v>
      </c>
      <c r="F95" s="22" t="e">
        <f>_xll.qlRateHelperRate($D95)</f>
        <v>#VALUE!</v>
      </c>
      <c r="G95" s="22">
        <f>IF(ISERROR(_xll.qlSwapRateHelperSpread($D95)),IF(ISERROR(_xll.qlFuturesRateHelperConvexityAdjustment($D95)),0,_xll.qlFuturesRateHelperConvexityAdjustment($D95)),_xll.qlSwapRateHelperSpread($D95))</f>
        <v>0</v>
      </c>
      <c r="H95" s="11" t="e">
        <f>_xll.qlRateHelperEarliestDate($D95)</f>
        <v>#VALUE!</v>
      </c>
      <c r="I95" s="28" t="e">
        <f>_xll.qlRateHelperLatestDate($D95)</f>
        <v>#VALUE!</v>
      </c>
      <c r="J95" s="18" t="e">
        <v>#N/A</v>
      </c>
    </row>
    <row r="96" spans="4:10" x14ac:dyDescent="0.2">
      <c r="D96" s="21" t="e">
        <v>#N/A</v>
      </c>
      <c r="E96" s="21" t="e">
        <f>_xll.qlRateHelperQuoteName(D96)</f>
        <v>#VALUE!</v>
      </c>
      <c r="F96" s="22" t="e">
        <f>_xll.qlRateHelperRate($D96)</f>
        <v>#VALUE!</v>
      </c>
      <c r="G96" s="22">
        <f>IF(ISERROR(_xll.qlSwapRateHelperSpread($D96)),IF(ISERROR(_xll.qlFuturesRateHelperConvexityAdjustment($D96)),0,_xll.qlFuturesRateHelperConvexityAdjustment($D96)),_xll.qlSwapRateHelperSpread($D96))</f>
        <v>0</v>
      </c>
      <c r="H96" s="11" t="e">
        <f>_xll.qlRateHelperEarliestDate($D96)</f>
        <v>#VALUE!</v>
      </c>
      <c r="I96" s="28" t="e">
        <f>_xll.qlRateHelperLatestDate($D96)</f>
        <v>#VALUE!</v>
      </c>
      <c r="J96" s="18" t="e">
        <v>#N/A</v>
      </c>
    </row>
    <row r="97" spans="4:10" x14ac:dyDescent="0.2">
      <c r="D97" s="21" t="e">
        <v>#N/A</v>
      </c>
      <c r="E97" s="21" t="e">
        <f>_xll.qlRateHelperQuoteName(D97)</f>
        <v>#VALUE!</v>
      </c>
      <c r="F97" s="22" t="e">
        <f>_xll.qlRateHelperRate($D97)</f>
        <v>#VALUE!</v>
      </c>
      <c r="G97" s="22">
        <f>IF(ISERROR(_xll.qlSwapRateHelperSpread($D97)),IF(ISERROR(_xll.qlFuturesRateHelperConvexityAdjustment($D97)),0,_xll.qlFuturesRateHelperConvexityAdjustment($D97)),_xll.qlSwapRateHelperSpread($D97))</f>
        <v>0</v>
      </c>
      <c r="H97" s="11" t="e">
        <f>_xll.qlRateHelperEarliestDate($D97)</f>
        <v>#VALUE!</v>
      </c>
      <c r="I97" s="28" t="e">
        <f>_xll.qlRateHelperLatestDate($D97)</f>
        <v>#VALUE!</v>
      </c>
      <c r="J97" s="18" t="e">
        <v>#N/A</v>
      </c>
    </row>
    <row r="98" spans="4:10" x14ac:dyDescent="0.2">
      <c r="D98" s="21" t="e">
        <v>#N/A</v>
      </c>
      <c r="E98" s="21" t="e">
        <f>_xll.qlRateHelperQuoteName(D98)</f>
        <v>#VALUE!</v>
      </c>
      <c r="F98" s="22" t="e">
        <f>_xll.qlRateHelperRate($D98)</f>
        <v>#VALUE!</v>
      </c>
      <c r="G98" s="22">
        <f>IF(ISERROR(_xll.qlSwapRateHelperSpread($D98)),IF(ISERROR(_xll.qlFuturesRateHelperConvexityAdjustment($D98)),0,_xll.qlFuturesRateHelperConvexityAdjustment($D98)),_xll.qlSwapRateHelperSpread($D98))</f>
        <v>0</v>
      </c>
      <c r="H98" s="11" t="e">
        <f>_xll.qlRateHelperEarliestDate($D98)</f>
        <v>#VALUE!</v>
      </c>
      <c r="I98" s="28" t="e">
        <f>_xll.qlRateHelperLatestDate($D98)</f>
        <v>#VALUE!</v>
      </c>
      <c r="J98" s="18" t="e">
        <v>#N/A</v>
      </c>
    </row>
    <row r="99" spans="4:10" x14ac:dyDescent="0.2">
      <c r="D99" s="21" t="e">
        <v>#N/A</v>
      </c>
      <c r="E99" s="21" t="e">
        <f>_xll.qlRateHelperQuoteName(D99)</f>
        <v>#VALUE!</v>
      </c>
      <c r="F99" s="22" t="e">
        <f>_xll.qlRateHelperRate($D99)</f>
        <v>#VALUE!</v>
      </c>
      <c r="G99" s="22">
        <f>IF(ISERROR(_xll.qlSwapRateHelperSpread($D99)),IF(ISERROR(_xll.qlFuturesRateHelperConvexityAdjustment($D99)),0,_xll.qlFuturesRateHelperConvexityAdjustment($D99)),_xll.qlSwapRateHelperSpread($D99))</f>
        <v>0</v>
      </c>
      <c r="H99" s="11" t="e">
        <f>_xll.qlRateHelperEarliestDate($D99)</f>
        <v>#VALUE!</v>
      </c>
      <c r="I99" s="28" t="e">
        <f>_xll.qlRateHelperLatestDate($D99)</f>
        <v>#VALUE!</v>
      </c>
      <c r="J99" s="18" t="e">
        <v>#N/A</v>
      </c>
    </row>
    <row r="100" spans="4:10" x14ac:dyDescent="0.2">
      <c r="D100" s="21" t="e">
        <v>#N/A</v>
      </c>
      <c r="E100" s="21" t="e">
        <f>_xll.qlRateHelperQuoteName(D100)</f>
        <v>#VALUE!</v>
      </c>
      <c r="F100" s="22" t="e">
        <f>_xll.qlRateHelperRate($D100)</f>
        <v>#VALUE!</v>
      </c>
      <c r="G100" s="22">
        <f>IF(ISERROR(_xll.qlSwapRateHelperSpread($D100)),IF(ISERROR(_xll.qlFuturesRateHelperConvexityAdjustment($D100)),0,_xll.qlFuturesRateHelperConvexityAdjustment($D100)),_xll.qlSwapRateHelperSpread($D100))</f>
        <v>0</v>
      </c>
      <c r="H100" s="11" t="e">
        <f>_xll.qlRateHelperEarliestDate($D100)</f>
        <v>#VALUE!</v>
      </c>
      <c r="I100" s="28" t="e">
        <f>_xll.qlRateHelperLatestDate($D100)</f>
        <v>#VALUE!</v>
      </c>
      <c r="J100" s="18" t="e">
        <v>#N/A</v>
      </c>
    </row>
    <row r="101" spans="4:10" x14ac:dyDescent="0.2">
      <c r="D101" s="21" t="e">
        <v>#N/A</v>
      </c>
      <c r="E101" s="21" t="e">
        <f>_xll.qlRateHelperQuoteName(D101)</f>
        <v>#VALUE!</v>
      </c>
      <c r="F101" s="22" t="e">
        <f>_xll.qlRateHelperRate($D101)</f>
        <v>#VALUE!</v>
      </c>
      <c r="G101" s="22">
        <f>IF(ISERROR(_xll.qlSwapRateHelperSpread($D101)),IF(ISERROR(_xll.qlFuturesRateHelperConvexityAdjustment($D101)),0,_xll.qlFuturesRateHelperConvexityAdjustment($D101)),_xll.qlSwapRateHelperSpread($D101))</f>
        <v>0</v>
      </c>
      <c r="H101" s="11" t="e">
        <f>_xll.qlRateHelperEarliestDate($D101)</f>
        <v>#VALUE!</v>
      </c>
      <c r="I101" s="28" t="e">
        <f>_xll.qlRateHelperLatestDate($D101)</f>
        <v>#VALUE!</v>
      </c>
      <c r="J101" s="18" t="e">
        <v>#N/A</v>
      </c>
    </row>
    <row r="102" spans="4:10" x14ac:dyDescent="0.2">
      <c r="D102" s="21" t="e">
        <v>#N/A</v>
      </c>
      <c r="E102" s="21" t="e">
        <f>_xll.qlRateHelperQuoteName(D102)</f>
        <v>#VALUE!</v>
      </c>
      <c r="F102" s="22" t="e">
        <f>_xll.qlRateHelperRate($D102)</f>
        <v>#VALUE!</v>
      </c>
      <c r="G102" s="22">
        <f>IF(ISERROR(_xll.qlSwapRateHelperSpread($D102)),IF(ISERROR(_xll.qlFuturesRateHelperConvexityAdjustment($D102)),0,_xll.qlFuturesRateHelperConvexityAdjustment($D102)),_xll.qlSwapRateHelperSpread($D102))</f>
        <v>0</v>
      </c>
      <c r="H102" s="11" t="e">
        <f>_xll.qlRateHelperEarliestDate($D102)</f>
        <v>#VALUE!</v>
      </c>
      <c r="I102" s="28" t="e">
        <f>_xll.qlRateHelperLatestDate($D102)</f>
        <v>#VALUE!</v>
      </c>
      <c r="J102" s="18" t="e">
        <v>#N/A</v>
      </c>
    </row>
    <row r="103" spans="4:10" x14ac:dyDescent="0.2">
      <c r="D103" s="21" t="e">
        <v>#N/A</v>
      </c>
      <c r="E103" s="21" t="e">
        <f>_xll.qlRateHelperQuoteName(D103)</f>
        <v>#VALUE!</v>
      </c>
      <c r="F103" s="22" t="e">
        <f>_xll.qlRateHelperRate($D103)</f>
        <v>#VALUE!</v>
      </c>
      <c r="G103" s="22">
        <f>IF(ISERROR(_xll.qlSwapRateHelperSpread($D103)),IF(ISERROR(_xll.qlFuturesRateHelperConvexityAdjustment($D103)),0,_xll.qlFuturesRateHelperConvexityAdjustment($D103)),_xll.qlSwapRateHelperSpread($D103))</f>
        <v>0</v>
      </c>
      <c r="H103" s="11" t="e">
        <f>_xll.qlRateHelperEarliestDate($D103)</f>
        <v>#VALUE!</v>
      </c>
      <c r="I103" s="28" t="e">
        <f>_xll.qlRateHelperLatestDate($D103)</f>
        <v>#VALUE!</v>
      </c>
      <c r="J103" s="18" t="e">
        <v>#N/A</v>
      </c>
    </row>
    <row r="104" spans="4:10" x14ac:dyDescent="0.2">
      <c r="D104" s="21" t="e">
        <v>#N/A</v>
      </c>
      <c r="E104" s="21" t="e">
        <f>_xll.qlRateHelperQuoteName(D104)</f>
        <v>#VALUE!</v>
      </c>
      <c r="F104" s="22" t="e">
        <f>_xll.qlRateHelperRate($D104)</f>
        <v>#VALUE!</v>
      </c>
      <c r="G104" s="22">
        <f>IF(ISERROR(_xll.qlSwapRateHelperSpread($D104)),IF(ISERROR(_xll.qlFuturesRateHelperConvexityAdjustment($D104)),0,_xll.qlFuturesRateHelperConvexityAdjustment($D104)),_xll.qlSwapRateHelperSpread($D104))</f>
        <v>0</v>
      </c>
      <c r="H104" s="11" t="e">
        <f>_xll.qlRateHelperEarliestDate($D104)</f>
        <v>#VALUE!</v>
      </c>
      <c r="I104" s="28" t="e">
        <f>_xll.qlRateHelperLatestDate($D104)</f>
        <v>#VALUE!</v>
      </c>
      <c r="J104" s="18" t="e">
        <v>#N/A</v>
      </c>
    </row>
    <row r="105" spans="4:10" x14ac:dyDescent="0.2">
      <c r="D105" s="21" t="e">
        <v>#N/A</v>
      </c>
      <c r="E105" s="21" t="e">
        <f>_xll.qlRateHelperQuoteName(D105)</f>
        <v>#VALUE!</v>
      </c>
      <c r="F105" s="22" t="e">
        <f>_xll.qlRateHelperRate($D105)</f>
        <v>#VALUE!</v>
      </c>
      <c r="G105" s="22">
        <f>IF(ISERROR(_xll.qlSwapRateHelperSpread($D105)),IF(ISERROR(_xll.qlFuturesRateHelperConvexityAdjustment($D105)),0,_xll.qlFuturesRateHelperConvexityAdjustment($D105)),_xll.qlSwapRateHelperSpread($D105))</f>
        <v>0</v>
      </c>
      <c r="H105" s="11" t="e">
        <f>_xll.qlRateHelperEarliestDate($D105)</f>
        <v>#VALUE!</v>
      </c>
      <c r="I105" s="28" t="e">
        <f>_xll.qlRateHelperLatestDate($D105)</f>
        <v>#VALUE!</v>
      </c>
      <c r="J105" s="18" t="e">
        <v>#N/A</v>
      </c>
    </row>
    <row r="106" spans="4:10" x14ac:dyDescent="0.2">
      <c r="D106" s="21" t="e">
        <v>#N/A</v>
      </c>
      <c r="E106" s="21" t="e">
        <f>_xll.qlRateHelperQuoteName(D106)</f>
        <v>#VALUE!</v>
      </c>
      <c r="F106" s="22" t="e">
        <f>_xll.qlRateHelperRate($D106)</f>
        <v>#VALUE!</v>
      </c>
      <c r="G106" s="22">
        <f>IF(ISERROR(_xll.qlSwapRateHelperSpread($D106)),IF(ISERROR(_xll.qlFuturesRateHelperConvexityAdjustment($D106)),0,_xll.qlFuturesRateHelperConvexityAdjustment($D106)),_xll.qlSwapRateHelperSpread($D106))</f>
        <v>0</v>
      </c>
      <c r="H106" s="11" t="e">
        <f>_xll.qlRateHelperEarliestDate($D106)</f>
        <v>#VALUE!</v>
      </c>
      <c r="I106" s="28" t="e">
        <f>_xll.qlRateHelperLatestDate($D106)</f>
        <v>#VALUE!</v>
      </c>
      <c r="J106" s="18" t="e">
        <v>#N/A</v>
      </c>
    </row>
    <row r="107" spans="4:10" x14ac:dyDescent="0.2">
      <c r="D107" s="21" t="e">
        <v>#N/A</v>
      </c>
      <c r="E107" s="21" t="e">
        <f>_xll.qlRateHelperQuoteName(D107)</f>
        <v>#VALUE!</v>
      </c>
      <c r="F107" s="22" t="e">
        <f>_xll.qlRateHelperRate($D107)</f>
        <v>#VALUE!</v>
      </c>
      <c r="G107" s="22">
        <f>IF(ISERROR(_xll.qlSwapRateHelperSpread($D107)),IF(ISERROR(_xll.qlFuturesRateHelperConvexityAdjustment($D107)),0,_xll.qlFuturesRateHelperConvexityAdjustment($D107)),_xll.qlSwapRateHelperSpread($D107))</f>
        <v>0</v>
      </c>
      <c r="H107" s="11" t="e">
        <f>_xll.qlRateHelperEarliestDate($D107)</f>
        <v>#VALUE!</v>
      </c>
      <c r="I107" s="28" t="e">
        <f>_xll.qlRateHelperLatestDate($D107)</f>
        <v>#VALUE!</v>
      </c>
      <c r="J107" s="18" t="e">
        <v>#N/A</v>
      </c>
    </row>
    <row r="108" spans="4:10" x14ac:dyDescent="0.2">
      <c r="D108" s="21" t="e">
        <v>#N/A</v>
      </c>
      <c r="E108" s="21" t="e">
        <f>_xll.qlRateHelperQuoteName(D108)</f>
        <v>#VALUE!</v>
      </c>
      <c r="F108" s="22" t="e">
        <f>_xll.qlRateHelperRate($D108)</f>
        <v>#VALUE!</v>
      </c>
      <c r="G108" s="22">
        <f>IF(ISERROR(_xll.qlSwapRateHelperSpread($D108)),IF(ISERROR(_xll.qlFuturesRateHelperConvexityAdjustment($D108)),0,_xll.qlFuturesRateHelperConvexityAdjustment($D108)),_xll.qlSwapRateHelperSpread($D108))</f>
        <v>0</v>
      </c>
      <c r="H108" s="11" t="e">
        <f>_xll.qlRateHelperEarliestDate($D108)</f>
        <v>#VALUE!</v>
      </c>
      <c r="I108" s="28" t="e">
        <f>_xll.qlRateHelperLatestDate($D108)</f>
        <v>#VALUE!</v>
      </c>
      <c r="J108" s="18" t="e">
        <v>#N/A</v>
      </c>
    </row>
    <row r="109" spans="4:10" x14ac:dyDescent="0.2">
      <c r="D109" s="21" t="e">
        <v>#N/A</v>
      </c>
      <c r="E109" s="21" t="e">
        <f>_xll.qlRateHelperQuoteName(D109)</f>
        <v>#VALUE!</v>
      </c>
      <c r="F109" s="22" t="e">
        <f>_xll.qlRateHelperRate($D109)</f>
        <v>#VALUE!</v>
      </c>
      <c r="G109" s="22">
        <f>IF(ISERROR(_xll.qlSwapRateHelperSpread($D109)),IF(ISERROR(_xll.qlFuturesRateHelperConvexityAdjustment($D109)),0,_xll.qlFuturesRateHelperConvexityAdjustment($D109)),_xll.qlSwapRateHelperSpread($D109))</f>
        <v>0</v>
      </c>
      <c r="H109" s="11" t="e">
        <f>_xll.qlRateHelperEarliestDate($D109)</f>
        <v>#VALUE!</v>
      </c>
      <c r="I109" s="28" t="e">
        <f>_xll.qlRateHelperLatestDate($D109)</f>
        <v>#VALUE!</v>
      </c>
      <c r="J109" s="18" t="e">
        <v>#N/A</v>
      </c>
    </row>
    <row r="110" spans="4:10" x14ac:dyDescent="0.2">
      <c r="D110" s="21" t="e">
        <v>#N/A</v>
      </c>
      <c r="E110" s="21" t="e">
        <f>_xll.qlRateHelperQuoteName(D110)</f>
        <v>#VALUE!</v>
      </c>
      <c r="F110" s="22" t="e">
        <f>_xll.qlRateHelperRate($D110)</f>
        <v>#VALUE!</v>
      </c>
      <c r="G110" s="22">
        <f>IF(ISERROR(_xll.qlSwapRateHelperSpread($D110)),IF(ISERROR(_xll.qlFuturesRateHelperConvexityAdjustment($D110)),0,_xll.qlFuturesRateHelperConvexityAdjustment($D110)),_xll.qlSwapRateHelperSpread($D110))</f>
        <v>0</v>
      </c>
      <c r="H110" s="11" t="e">
        <f>_xll.qlRateHelperEarliestDate($D110)</f>
        <v>#VALUE!</v>
      </c>
      <c r="I110" s="28" t="e">
        <f>_xll.qlRateHelperLatestDate($D110)</f>
        <v>#VALUE!</v>
      </c>
      <c r="J110" s="18" t="e">
        <v>#N/A</v>
      </c>
    </row>
    <row r="111" spans="4:10" x14ac:dyDescent="0.2">
      <c r="D111" s="21" t="e">
        <v>#N/A</v>
      </c>
      <c r="E111" s="21" t="e">
        <f>_xll.qlRateHelperQuoteName(D111)</f>
        <v>#VALUE!</v>
      </c>
      <c r="F111" s="22" t="e">
        <f>_xll.qlRateHelperRate($D111)</f>
        <v>#VALUE!</v>
      </c>
      <c r="G111" s="22">
        <f>IF(ISERROR(_xll.qlSwapRateHelperSpread($D111)),IF(ISERROR(_xll.qlFuturesRateHelperConvexityAdjustment($D111)),0,_xll.qlFuturesRateHelperConvexityAdjustment($D111)),_xll.qlSwapRateHelperSpread($D111))</f>
        <v>0</v>
      </c>
      <c r="H111" s="11" t="e">
        <f>_xll.qlRateHelperEarliestDate($D111)</f>
        <v>#VALUE!</v>
      </c>
      <c r="I111" s="28" t="e">
        <f>_xll.qlRateHelperLatestDate($D111)</f>
        <v>#VALUE!</v>
      </c>
      <c r="J111" s="18" t="e">
        <v>#N/A</v>
      </c>
    </row>
    <row r="112" spans="4:10" x14ac:dyDescent="0.2">
      <c r="D112" s="21" t="e">
        <v>#N/A</v>
      </c>
      <c r="E112" s="21" t="e">
        <f>_xll.qlRateHelperQuoteName(D112)</f>
        <v>#VALUE!</v>
      </c>
      <c r="F112" s="22" t="e">
        <f>_xll.qlRateHelperRate($D112)</f>
        <v>#VALUE!</v>
      </c>
      <c r="G112" s="22">
        <f>IF(ISERROR(_xll.qlSwapRateHelperSpread($D112)),IF(ISERROR(_xll.qlFuturesRateHelperConvexityAdjustment($D112)),0,_xll.qlFuturesRateHelperConvexityAdjustment($D112)),_xll.qlSwapRateHelperSpread($D112))</f>
        <v>0</v>
      </c>
      <c r="H112" s="11" t="e">
        <f>_xll.qlRateHelperEarliestDate($D112)</f>
        <v>#VALUE!</v>
      </c>
      <c r="I112" s="28" t="e">
        <f>_xll.qlRateHelperLatestDate($D112)</f>
        <v>#VALUE!</v>
      </c>
      <c r="J112" s="18" t="e">
        <v>#N/A</v>
      </c>
    </row>
    <row r="113" spans="4:10" x14ac:dyDescent="0.2">
      <c r="D113" s="21" t="e">
        <v>#N/A</v>
      </c>
      <c r="E113" s="21" t="e">
        <f>_xll.qlRateHelperQuoteName(D113)</f>
        <v>#VALUE!</v>
      </c>
      <c r="F113" s="22" t="e">
        <f>_xll.qlRateHelperRate($D113)</f>
        <v>#VALUE!</v>
      </c>
      <c r="G113" s="22">
        <f>IF(ISERROR(_xll.qlSwapRateHelperSpread($D113)),IF(ISERROR(_xll.qlFuturesRateHelperConvexityAdjustment($D113)),0,_xll.qlFuturesRateHelperConvexityAdjustment($D113)),_xll.qlSwapRateHelperSpread($D113))</f>
        <v>0</v>
      </c>
      <c r="H113" s="11" t="e">
        <f>_xll.qlRateHelperEarliestDate($D113)</f>
        <v>#VALUE!</v>
      </c>
      <c r="I113" s="28" t="e">
        <f>_xll.qlRateHelperLatestDate($D113)</f>
        <v>#VALUE!</v>
      </c>
      <c r="J113" s="18" t="e">
        <v>#N/A</v>
      </c>
    </row>
    <row r="114" spans="4:10" x14ac:dyDescent="0.2">
      <c r="D114" s="21" t="e">
        <v>#N/A</v>
      </c>
      <c r="E114" s="21" t="e">
        <f>_xll.qlRateHelperQuoteName(D114)</f>
        <v>#VALUE!</v>
      </c>
      <c r="F114" s="22" t="e">
        <f>_xll.qlRateHelperRate($D114)</f>
        <v>#VALUE!</v>
      </c>
      <c r="G114" s="22">
        <f>IF(ISERROR(_xll.qlSwapRateHelperSpread($D114)),IF(ISERROR(_xll.qlFuturesRateHelperConvexityAdjustment($D114)),0,_xll.qlFuturesRateHelperConvexityAdjustment($D114)),_xll.qlSwapRateHelperSpread($D114))</f>
        <v>0</v>
      </c>
      <c r="H114" s="11" t="e">
        <f>_xll.qlRateHelperEarliestDate($D114)</f>
        <v>#VALUE!</v>
      </c>
      <c r="I114" s="28" t="e">
        <f>_xll.qlRateHelperLatestDate($D114)</f>
        <v>#VALUE!</v>
      </c>
      <c r="J114" s="18" t="e">
        <v>#N/A</v>
      </c>
    </row>
    <row r="115" spans="4:10" x14ac:dyDescent="0.2">
      <c r="D115" s="21" t="e">
        <v>#N/A</v>
      </c>
      <c r="E115" s="21" t="e">
        <f>_xll.qlRateHelperQuoteName(D115)</f>
        <v>#VALUE!</v>
      </c>
      <c r="F115" s="22" t="e">
        <f>_xll.qlRateHelperRate($D115)</f>
        <v>#VALUE!</v>
      </c>
      <c r="G115" s="22">
        <f>IF(ISERROR(_xll.qlSwapRateHelperSpread($D115)),IF(ISERROR(_xll.qlFuturesRateHelperConvexityAdjustment($D115)),0,_xll.qlFuturesRateHelperConvexityAdjustment($D115)),_xll.qlSwapRateHelperSpread($D115))</f>
        <v>0</v>
      </c>
      <c r="H115" s="11" t="e">
        <f>_xll.qlRateHelperEarliestDate($D115)</f>
        <v>#VALUE!</v>
      </c>
      <c r="I115" s="28" t="e">
        <f>_xll.qlRateHelperLatestDate($D115)</f>
        <v>#VALUE!</v>
      </c>
      <c r="J115" s="18" t="e">
        <v>#N/A</v>
      </c>
    </row>
    <row r="116" spans="4:10" x14ac:dyDescent="0.2">
      <c r="D116" s="21" t="e">
        <v>#N/A</v>
      </c>
      <c r="E116" s="21" t="e">
        <f>_xll.qlRateHelperQuoteName(D116)</f>
        <v>#VALUE!</v>
      </c>
      <c r="F116" s="22" t="e">
        <f>_xll.qlRateHelperRate($D116)</f>
        <v>#VALUE!</v>
      </c>
      <c r="G116" s="22">
        <f>IF(ISERROR(_xll.qlSwapRateHelperSpread($D116)),IF(ISERROR(_xll.qlFuturesRateHelperConvexityAdjustment($D116)),0,_xll.qlFuturesRateHelperConvexityAdjustment($D116)),_xll.qlSwapRateHelperSpread($D116))</f>
        <v>0</v>
      </c>
      <c r="H116" s="11" t="e">
        <f>_xll.qlRateHelperEarliestDate($D116)</f>
        <v>#VALUE!</v>
      </c>
      <c r="I116" s="28" t="e">
        <f>_xll.qlRateHelperLatestDate($D116)</f>
        <v>#VALUE!</v>
      </c>
      <c r="J116" s="18" t="e">
        <v>#N/A</v>
      </c>
    </row>
    <row r="117" spans="4:10" x14ac:dyDescent="0.2">
      <c r="D117" s="21" t="e">
        <v>#N/A</v>
      </c>
      <c r="E117" s="21" t="e">
        <f>_xll.qlRateHelperQuoteName(D117)</f>
        <v>#VALUE!</v>
      </c>
      <c r="F117" s="22" t="e">
        <f>_xll.qlRateHelperRate($D117)</f>
        <v>#VALUE!</v>
      </c>
      <c r="G117" s="22">
        <f>IF(ISERROR(_xll.qlSwapRateHelperSpread($D117)),IF(ISERROR(_xll.qlFuturesRateHelperConvexityAdjustment($D117)),0,_xll.qlFuturesRateHelperConvexityAdjustment($D117)),_xll.qlSwapRateHelperSpread($D117))</f>
        <v>0</v>
      </c>
      <c r="H117" s="11" t="e">
        <f>_xll.qlRateHelperEarliestDate($D117)</f>
        <v>#VALUE!</v>
      </c>
      <c r="I117" s="28" t="e">
        <f>_xll.qlRateHelperLatestDate($D117)</f>
        <v>#VALUE!</v>
      </c>
      <c r="J117" s="18" t="e">
        <v>#N/A</v>
      </c>
    </row>
    <row r="118" spans="4:10" x14ac:dyDescent="0.2">
      <c r="D118" s="21" t="e">
        <v>#N/A</v>
      </c>
      <c r="E118" s="21" t="e">
        <f>_xll.qlRateHelperQuoteName(D118)</f>
        <v>#VALUE!</v>
      </c>
      <c r="F118" s="22" t="e">
        <f>_xll.qlRateHelperRate($D118)</f>
        <v>#VALUE!</v>
      </c>
      <c r="G118" s="22">
        <f>IF(ISERROR(_xll.qlSwapRateHelperSpread($D118)),IF(ISERROR(_xll.qlFuturesRateHelperConvexityAdjustment($D118)),0,_xll.qlFuturesRateHelperConvexityAdjustment($D118)),_xll.qlSwapRateHelperSpread($D118))</f>
        <v>0</v>
      </c>
      <c r="H118" s="11" t="e">
        <f>_xll.qlRateHelperEarliestDate($D118)</f>
        <v>#VALUE!</v>
      </c>
      <c r="I118" s="28" t="e">
        <f>_xll.qlRateHelperLatestDate($D118)</f>
        <v>#VALUE!</v>
      </c>
      <c r="J118" s="18" t="e">
        <v>#N/A</v>
      </c>
    </row>
    <row r="119" spans="4:10" x14ac:dyDescent="0.2">
      <c r="D119" s="21" t="e">
        <v>#N/A</v>
      </c>
      <c r="E119" s="21" t="e">
        <f>_xll.qlRateHelperQuoteName(D119)</f>
        <v>#VALUE!</v>
      </c>
      <c r="F119" s="22" t="e">
        <f>_xll.qlRateHelperRate($D119)</f>
        <v>#VALUE!</v>
      </c>
      <c r="G119" s="22">
        <f>IF(ISERROR(_xll.qlSwapRateHelperSpread($D119)),IF(ISERROR(_xll.qlFuturesRateHelperConvexityAdjustment($D119)),0,_xll.qlFuturesRateHelperConvexityAdjustment($D119)),_xll.qlSwapRateHelperSpread($D119))</f>
        <v>0</v>
      </c>
      <c r="H119" s="11" t="e">
        <f>_xll.qlRateHelperEarliestDate($D119)</f>
        <v>#VALUE!</v>
      </c>
      <c r="I119" s="28" t="e">
        <f>_xll.qlRateHelperLatestDate($D119)</f>
        <v>#VALUE!</v>
      </c>
      <c r="J119" s="18" t="e">
        <v>#N/A</v>
      </c>
    </row>
    <row r="120" spans="4:10" x14ac:dyDescent="0.2">
      <c r="D120" s="21" t="e">
        <v>#N/A</v>
      </c>
      <c r="E120" s="21" t="e">
        <f>_xll.qlRateHelperQuoteName(D120)</f>
        <v>#VALUE!</v>
      </c>
      <c r="F120" s="22" t="e">
        <f>_xll.qlRateHelperRate($D120)</f>
        <v>#VALUE!</v>
      </c>
      <c r="G120" s="22">
        <f>IF(ISERROR(_xll.qlSwapRateHelperSpread($D120)),IF(ISERROR(_xll.qlFuturesRateHelperConvexityAdjustment($D120)),0,_xll.qlFuturesRateHelperConvexityAdjustment($D120)),_xll.qlSwapRateHelperSpread($D120))</f>
        <v>0</v>
      </c>
      <c r="H120" s="11" t="e">
        <f>_xll.qlRateHelperEarliestDate($D120)</f>
        <v>#VALUE!</v>
      </c>
      <c r="I120" s="28" t="e">
        <f>_xll.qlRateHelperLatestDate($D120)</f>
        <v>#VALUE!</v>
      </c>
      <c r="J120" s="18" t="e">
        <v>#N/A</v>
      </c>
    </row>
    <row r="121" spans="4:10" x14ac:dyDescent="0.2">
      <c r="D121" s="21" t="e">
        <v>#N/A</v>
      </c>
      <c r="E121" s="21" t="e">
        <f>_xll.qlRateHelperQuoteName(D121)</f>
        <v>#VALUE!</v>
      </c>
      <c r="F121" s="22" t="e">
        <f>_xll.qlRateHelperRate($D121)</f>
        <v>#VALUE!</v>
      </c>
      <c r="G121" s="22">
        <f>IF(ISERROR(_xll.qlSwapRateHelperSpread($D121)),IF(ISERROR(_xll.qlFuturesRateHelperConvexityAdjustment($D121)),0,_xll.qlFuturesRateHelperConvexityAdjustment($D121)),_xll.qlSwapRateHelperSpread($D121))</f>
        <v>0</v>
      </c>
      <c r="H121" s="11" t="e">
        <f>_xll.qlRateHelperEarliestDate($D121)</f>
        <v>#VALUE!</v>
      </c>
      <c r="I121" s="28" t="e">
        <f>_xll.qlRateHelperLatestDate($D121)</f>
        <v>#VALUE!</v>
      </c>
      <c r="J121" s="18" t="e">
        <v>#N/A</v>
      </c>
    </row>
    <row r="122" spans="4:10" x14ac:dyDescent="0.2">
      <c r="D122" s="21" t="e">
        <v>#N/A</v>
      </c>
      <c r="E122" s="21" t="e">
        <f>_xll.qlRateHelperQuoteName(D122)</f>
        <v>#VALUE!</v>
      </c>
      <c r="F122" s="22" t="e">
        <f>_xll.qlRateHelperRate($D122)</f>
        <v>#VALUE!</v>
      </c>
      <c r="G122" s="22">
        <f>IF(ISERROR(_xll.qlSwapRateHelperSpread($D122)),IF(ISERROR(_xll.qlFuturesRateHelperConvexityAdjustment($D122)),0,_xll.qlFuturesRateHelperConvexityAdjustment($D122)),_xll.qlSwapRateHelperSpread($D122))</f>
        <v>0</v>
      </c>
      <c r="H122" s="11" t="e">
        <f>_xll.qlRateHelperEarliestDate($D122)</f>
        <v>#VALUE!</v>
      </c>
      <c r="I122" s="28" t="e">
        <f>_xll.qlRateHelperLatestDate($D122)</f>
        <v>#VALUE!</v>
      </c>
      <c r="J122" s="18" t="e">
        <v>#N/A</v>
      </c>
    </row>
    <row r="123" spans="4:10" x14ac:dyDescent="0.2">
      <c r="D123" s="21" t="e">
        <v>#N/A</v>
      </c>
      <c r="E123" s="21" t="e">
        <f>_xll.qlRateHelperQuoteName(D123)</f>
        <v>#VALUE!</v>
      </c>
      <c r="F123" s="22" t="e">
        <f>_xll.qlRateHelperRate($D123)</f>
        <v>#VALUE!</v>
      </c>
      <c r="G123" s="22">
        <f>IF(ISERROR(_xll.qlSwapRateHelperSpread($D123)),IF(ISERROR(_xll.qlFuturesRateHelperConvexityAdjustment($D123)),0,_xll.qlFuturesRateHelperConvexityAdjustment($D123)),_xll.qlSwapRateHelperSpread($D123))</f>
        <v>0</v>
      </c>
      <c r="H123" s="11" t="e">
        <f>_xll.qlRateHelperEarliestDate($D123)</f>
        <v>#VALUE!</v>
      </c>
      <c r="I123" s="28" t="e">
        <f>_xll.qlRateHelperLatestDate($D123)</f>
        <v>#VALUE!</v>
      </c>
      <c r="J123" s="18" t="e">
        <v>#N/A</v>
      </c>
    </row>
    <row r="124" spans="4:10" x14ac:dyDescent="0.2">
      <c r="D124" s="21" t="e">
        <v>#N/A</v>
      </c>
      <c r="E124" s="21" t="e">
        <f>_xll.qlRateHelperQuoteName(D124)</f>
        <v>#VALUE!</v>
      </c>
      <c r="F124" s="22" t="e">
        <f>_xll.qlRateHelperRate($D124)</f>
        <v>#VALUE!</v>
      </c>
      <c r="G124" s="22">
        <f>IF(ISERROR(_xll.qlSwapRateHelperSpread($D124)),IF(ISERROR(_xll.qlFuturesRateHelperConvexityAdjustment($D124)),0,_xll.qlFuturesRateHelperConvexityAdjustment($D124)),_xll.qlSwapRateHelperSpread($D124))</f>
        <v>0</v>
      </c>
      <c r="H124" s="11" t="e">
        <f>_xll.qlRateHelperEarliestDate($D124)</f>
        <v>#VALUE!</v>
      </c>
      <c r="I124" s="28" t="e">
        <f>_xll.qlRateHelperLatestDate($D124)</f>
        <v>#VALUE!</v>
      </c>
      <c r="J124" s="18" t="e">
        <v>#N/A</v>
      </c>
    </row>
    <row r="125" spans="4:10" x14ac:dyDescent="0.2">
      <c r="D125" s="21" t="e">
        <v>#N/A</v>
      </c>
      <c r="E125" s="21" t="e">
        <f>_xll.qlRateHelperQuoteName(D125)</f>
        <v>#VALUE!</v>
      </c>
      <c r="F125" s="22" t="e">
        <f>_xll.qlRateHelperRate($D125)</f>
        <v>#VALUE!</v>
      </c>
      <c r="G125" s="22">
        <f>IF(ISERROR(_xll.qlSwapRateHelperSpread($D125)),IF(ISERROR(_xll.qlFuturesRateHelperConvexityAdjustment($D125)),0,_xll.qlFuturesRateHelperConvexityAdjustment($D125)),_xll.qlSwapRateHelperSpread($D125))</f>
        <v>0</v>
      </c>
      <c r="H125" s="11" t="e">
        <f>_xll.qlRateHelperEarliestDate($D125)</f>
        <v>#VALUE!</v>
      </c>
      <c r="I125" s="28" t="e">
        <f>_xll.qlRateHelperLatestDate($D125)</f>
        <v>#VALUE!</v>
      </c>
      <c r="J125" s="18" t="e">
        <v>#N/A</v>
      </c>
    </row>
    <row r="126" spans="4:10" ht="12" thickBot="1" x14ac:dyDescent="0.25">
      <c r="D126" s="26" t="e">
        <v>#N/A</v>
      </c>
      <c r="E126" s="26" t="e">
        <f>_xll.qlRateHelperQuoteName(D126)</f>
        <v>#VALUE!</v>
      </c>
      <c r="F126" s="27" t="e">
        <f>_xll.qlRateHelperRate($D126)</f>
        <v>#VALUE!</v>
      </c>
      <c r="G126" s="27">
        <f>IF(ISERROR(_xll.qlSwapRateHelperSpread($D126)),IF(ISERROR(_xll.qlFuturesRateHelperConvexityAdjustment($D126)),0,_xll.qlFuturesRateHelperConvexityAdjustment($D126)),_xll.qlSwapRateHelperSpread($D126))</f>
        <v>0</v>
      </c>
      <c r="H126" s="29" t="e">
        <f>_xll.qlRateHelperEarliestDate($D126)</f>
        <v>#VALUE!</v>
      </c>
      <c r="I126" s="30" t="e">
        <f>_xll.qlRateHelperLatestDate($D126)</f>
        <v>#VALUE!</v>
      </c>
      <c r="J126" s="18" t="e">
        <v>#N/A</v>
      </c>
    </row>
  </sheetData>
  <mergeCells count="1">
    <mergeCell ref="A1:B1"/>
  </mergeCells>
  <phoneticPr fontId="3" type="noConversion"/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9"/>
  <sheetViews>
    <sheetView workbookViewId="0">
      <selection activeCell="B2" sqref="B2"/>
    </sheetView>
  </sheetViews>
  <sheetFormatPr defaultRowHeight="13.5" x14ac:dyDescent="0.25"/>
  <cols>
    <col min="1" max="1" width="2.7109375" style="2" customWidth="1"/>
    <col min="2" max="2" width="4" style="2" bestFit="1" customWidth="1"/>
    <col min="3" max="3" width="12" style="2" bestFit="1" customWidth="1"/>
    <col min="4" max="4" width="16.140625" style="2" bestFit="1" customWidth="1"/>
    <col min="5" max="5" width="16.5703125" style="2" customWidth="1"/>
    <col min="6" max="6" width="35.7109375" style="2" customWidth="1"/>
    <col min="7" max="7" width="2.7109375" style="2" customWidth="1"/>
    <col min="8" max="16384" width="9.140625" style="2"/>
  </cols>
  <sheetData>
    <row r="1" spans="1:7" ht="11.25" customHeight="1" x14ac:dyDescent="0.25">
      <c r="A1" s="49"/>
      <c r="B1" s="48"/>
      <c r="C1" s="6" t="s">
        <v>82</v>
      </c>
      <c r="D1" s="47" t="str">
        <f>Currency&amp;"_YC"&amp;$C$1&amp;"RH"</f>
        <v>HKD_YCSTDRH</v>
      </c>
      <c r="E1" s="45" t="str">
        <f>$D$1&amp;"_Deposits.xml"</f>
        <v>HKD_YCSTDRH_Deposits.xml</v>
      </c>
      <c r="F1" s="3"/>
      <c r="G1" s="35"/>
    </row>
    <row r="2" spans="1:7" ht="22.5" customHeight="1" x14ac:dyDescent="0.25">
      <c r="A2" s="41"/>
      <c r="B2" s="46"/>
      <c r="C2" s="46" t="s">
        <v>81</v>
      </c>
      <c r="D2" s="46" t="s">
        <v>80</v>
      </c>
      <c r="E2" s="44" t="str">
        <f>IF(Serialize,_xll.ohObjectSave(E3:E11,SerializationPath&amp;E1,FileOverwrite,,Serialize),"---")</f>
        <v>---</v>
      </c>
      <c r="F2" s="43" t="str">
        <f>_xll.ohRangeRetrieveError(E2)</f>
        <v/>
      </c>
      <c r="G2" s="35"/>
    </row>
    <row r="3" spans="1:7" ht="11.25" customHeight="1" x14ac:dyDescent="0.25">
      <c r="A3" s="41"/>
      <c r="B3" s="42" t="s">
        <v>79</v>
      </c>
      <c r="C3" s="39" t="str">
        <f t="shared" ref="C3:C11" si="0">PROPER(Currency)&amp;FamilyName&amp;$B3</f>
        <v>HkdHiborON</v>
      </c>
      <c r="D3" s="38" t="str">
        <f>Currency&amp;$B3&amp;"D"&amp;QuoteSuffix</f>
        <v>HKDOND_Quote</v>
      </c>
      <c r="E3" s="37" t="str">
        <f>_xll.qlDepositRateHelper(,D3,C3,Permanent,Trigger,ObjectOverwrite)</f>
        <v>obj_00138#0005</v>
      </c>
      <c r="F3" s="36" t="str">
        <f>_xll.ohRangeRetrieveError(E3)</f>
        <v/>
      </c>
      <c r="G3" s="50" t="s">
        <v>98</v>
      </c>
    </row>
    <row r="4" spans="1:7" ht="11.25" customHeight="1" x14ac:dyDescent="0.25">
      <c r="A4" s="41"/>
      <c r="B4" s="40" t="s">
        <v>78</v>
      </c>
      <c r="C4" s="39" t="str">
        <f t="shared" si="0"/>
        <v>HkdHiborSW</v>
      </c>
      <c r="D4" s="38" t="str">
        <f>Currency&amp;$B4&amp;"D"&amp;QuoteSuffix</f>
        <v>HKDSWD_Quote</v>
      </c>
      <c r="E4" s="37" t="str">
        <f>_xll.qlDepositRateHelper(,D4,C4,Permanent,Trigger,ObjectOverwrite)</f>
        <v>obj_0013f#0003</v>
      </c>
      <c r="F4" s="36" t="str">
        <f>_xll.ohRangeRetrieveError(E4)</f>
        <v/>
      </c>
      <c r="G4" s="50" t="s">
        <v>98</v>
      </c>
    </row>
    <row r="5" spans="1:7" ht="11.25" customHeight="1" x14ac:dyDescent="0.25">
      <c r="A5" s="41"/>
      <c r="B5" s="40" t="s">
        <v>77</v>
      </c>
      <c r="C5" s="39" t="str">
        <f t="shared" si="0"/>
        <v>HkdHibor2W</v>
      </c>
      <c r="D5" s="38" t="str">
        <f>Currency&amp;$B5&amp;"D"&amp;QuoteSuffix</f>
        <v>HKD2WD_Quote</v>
      </c>
      <c r="E5" s="37" t="str">
        <f>_xll.qlDepositRateHelper(,D5,C5,Permanent,Trigger,ObjectOverwrite)</f>
        <v>obj_0013e#0003</v>
      </c>
      <c r="F5" s="36" t="str">
        <f>_xll.ohRangeRetrieveError(E5)</f>
        <v/>
      </c>
      <c r="G5" s="50" t="s">
        <v>98</v>
      </c>
    </row>
    <row r="6" spans="1:7" ht="11.25" customHeight="1" x14ac:dyDescent="0.25">
      <c r="A6" s="41"/>
      <c r="B6" s="40" t="s">
        <v>76</v>
      </c>
      <c r="C6" s="39" t="str">
        <f t="shared" si="0"/>
        <v>HkdHibor1M</v>
      </c>
      <c r="D6" s="38" t="str">
        <f>Currency&amp;$B6&amp;"D"&amp;QuoteSuffix</f>
        <v>HKD1MD_Quote</v>
      </c>
      <c r="E6" s="37" t="str">
        <f>_xll.qlDepositRateHelper(,D6,C6,Permanent,Trigger,ObjectOverwrite)</f>
        <v>obj_00139#0003</v>
      </c>
      <c r="F6" s="36" t="str">
        <f>_xll.ohRangeRetrieveError(E6)</f>
        <v/>
      </c>
      <c r="G6" s="50" t="s">
        <v>98</v>
      </c>
    </row>
    <row r="7" spans="1:7" ht="11.25" customHeight="1" x14ac:dyDescent="0.25">
      <c r="A7" s="41"/>
      <c r="B7" s="40" t="s">
        <v>75</v>
      </c>
      <c r="C7" s="39" t="str">
        <f t="shared" si="0"/>
        <v>HkdHibor2M</v>
      </c>
      <c r="D7" s="38" t="str">
        <f>Currency&amp;$B7&amp;"D"&amp;QuoteSuffix</f>
        <v>HKD2MD_Quote</v>
      </c>
      <c r="E7" s="37" t="str">
        <f>_xll.qlDepositRateHelper(,D7,C7,Permanent,Trigger,ObjectOverwrite)</f>
        <v>obj_0013d#0003</v>
      </c>
      <c r="F7" s="36" t="str">
        <f>_xll.ohRangeRetrieveError(E7)</f>
        <v/>
      </c>
      <c r="G7" s="50" t="s">
        <v>98</v>
      </c>
    </row>
    <row r="8" spans="1:7" ht="11.25" customHeight="1" x14ac:dyDescent="0.25">
      <c r="A8" s="41"/>
      <c r="B8" s="40" t="s">
        <v>55</v>
      </c>
      <c r="C8" s="39" t="str">
        <f t="shared" si="0"/>
        <v>HkdHibor3M</v>
      </c>
      <c r="D8" s="38" t="str">
        <f>Currency&amp;$B8&amp;"D"&amp;QuoteSuffix</f>
        <v>HKD3MD_Quote</v>
      </c>
      <c r="E8" s="37" t="str">
        <f>_xll.qlDepositRateHelper(,D8,C8,Permanent,Trigger,ObjectOverwrite)</f>
        <v>obj_0013a#0003</v>
      </c>
      <c r="F8" s="36" t="str">
        <f>_xll.ohRangeRetrieveError(E8)</f>
        <v/>
      </c>
      <c r="G8" s="50" t="s">
        <v>98</v>
      </c>
    </row>
    <row r="9" spans="1:7" ht="11.25" customHeight="1" x14ac:dyDescent="0.25">
      <c r="A9" s="41"/>
      <c r="B9" s="40" t="s">
        <v>74</v>
      </c>
      <c r="C9" s="39" t="str">
        <f t="shared" si="0"/>
        <v>HkdHibor6M</v>
      </c>
      <c r="D9" s="38" t="str">
        <f>Currency&amp;$B9&amp;"D"&amp;QuoteSuffix</f>
        <v>HKD6MD_Quote</v>
      </c>
      <c r="E9" s="37" t="str">
        <f>_xll.qlDepositRateHelper(,D9,C9,Permanent,Trigger,ObjectOverwrite)</f>
        <v>obj_00140#0003</v>
      </c>
      <c r="F9" s="36" t="str">
        <f>_xll.ohRangeRetrieveError(E9)</f>
        <v/>
      </c>
      <c r="G9" s="50" t="s">
        <v>98</v>
      </c>
    </row>
    <row r="10" spans="1:7" ht="11.25" customHeight="1" x14ac:dyDescent="0.25">
      <c r="A10" s="41"/>
      <c r="B10" s="40" t="s">
        <v>73</v>
      </c>
      <c r="C10" s="39" t="str">
        <f t="shared" si="0"/>
        <v>HkdHibor9M</v>
      </c>
      <c r="D10" s="38" t="str">
        <f>Currency&amp;$B10&amp;"D"&amp;QuoteSuffix</f>
        <v>HKD9MD_Quote</v>
      </c>
      <c r="E10" s="37" t="str">
        <f>_xll.qlDepositRateHelper(,D10,C10,Permanent,Trigger,ObjectOverwrite)</f>
        <v>obj_0013c#0003</v>
      </c>
      <c r="F10" s="36" t="str">
        <f>_xll.ohRangeRetrieveError(E10)</f>
        <v/>
      </c>
      <c r="G10" s="50" t="s">
        <v>98</v>
      </c>
    </row>
    <row r="11" spans="1:7" ht="11.25" customHeight="1" x14ac:dyDescent="0.25">
      <c r="A11" s="41"/>
      <c r="B11" s="40" t="s">
        <v>23</v>
      </c>
      <c r="C11" s="39" t="str">
        <f t="shared" si="0"/>
        <v>HkdHibor1Y</v>
      </c>
      <c r="D11" s="38" t="str">
        <f>Currency&amp;$B11&amp;"D"&amp;QuoteSuffix</f>
        <v>HKD1YD_Quote</v>
      </c>
      <c r="E11" s="37" t="str">
        <f>_xll.qlDepositRateHelper(,D11,C11,Permanent,Trigger,ObjectOverwrite)</f>
        <v>obj_0013b#0003</v>
      </c>
      <c r="F11" s="36" t="str">
        <f>_xll.ohRangeRetrieveError(E11)</f>
        <v/>
      </c>
      <c r="G11" s="50" t="s">
        <v>98</v>
      </c>
    </row>
    <row r="12" spans="1:7" ht="11.25" customHeight="1" thickBot="1" x14ac:dyDescent="0.3">
      <c r="A12" s="34"/>
      <c r="B12" s="33"/>
      <c r="C12" s="33"/>
      <c r="D12" s="33"/>
      <c r="E12" s="33"/>
      <c r="F12" s="33"/>
      <c r="G12" s="32"/>
    </row>
    <row r="19" spans="4:4" x14ac:dyDescent="0.25">
      <c r="D19" s="31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29"/>
  <sheetViews>
    <sheetView workbookViewId="0">
      <selection activeCell="L3" sqref="L3"/>
    </sheetView>
  </sheetViews>
  <sheetFormatPr defaultRowHeight="11.25" x14ac:dyDescent="0.2"/>
  <cols>
    <col min="1" max="1" width="2.7109375" style="3" customWidth="1"/>
    <col min="2" max="2" width="6" style="3" bestFit="1" customWidth="1"/>
    <col min="3" max="3" width="4.85546875" style="3" bestFit="1" customWidth="1"/>
    <col min="4" max="4" width="3.85546875" style="3" bestFit="1" customWidth="1"/>
    <col min="5" max="5" width="3.140625" style="3" bestFit="1" customWidth="1"/>
    <col min="6" max="6" width="2.7109375" style="3" bestFit="1" customWidth="1"/>
    <col min="7" max="7" width="10" style="3" bestFit="1" customWidth="1"/>
    <col min="8" max="9" width="19.28515625" style="3" bestFit="1" customWidth="1"/>
    <col min="10" max="10" width="8" style="3" bestFit="1" customWidth="1"/>
    <col min="11" max="11" width="17.28515625" style="3" bestFit="1" customWidth="1"/>
    <col min="12" max="12" width="23" style="10" bestFit="1" customWidth="1"/>
    <col min="13" max="13" width="20.7109375" style="3" customWidth="1"/>
    <col min="14" max="15" width="2.7109375" style="3" customWidth="1"/>
    <col min="16" max="16" width="9.5703125" style="3" bestFit="1" customWidth="1"/>
    <col min="17" max="17" width="15.140625" style="3" bestFit="1" customWidth="1"/>
    <col min="18" max="18" width="19.28515625" style="3" bestFit="1" customWidth="1"/>
    <col min="19" max="19" width="5" style="3" bestFit="1" customWidth="1"/>
    <col min="20" max="20" width="19.28515625" style="3" bestFit="1" customWidth="1"/>
    <col min="21" max="16384" width="9.140625" style="3"/>
  </cols>
  <sheetData>
    <row r="1" spans="1:20" ht="11.25" customHeight="1" x14ac:dyDescent="0.2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7"/>
    </row>
    <row r="2" spans="1:20" ht="11.25" customHeight="1" x14ac:dyDescent="0.2">
      <c r="A2" s="41"/>
      <c r="B2" s="48"/>
      <c r="C2" s="48"/>
      <c r="D2" s="48"/>
      <c r="E2" s="48"/>
      <c r="F2" s="48"/>
      <c r="G2" s="48"/>
      <c r="H2" s="48"/>
      <c r="I2" s="48"/>
      <c r="J2" s="6" t="s">
        <v>55</v>
      </c>
      <c r="K2" s="6" t="str">
        <f>Currency&amp;"_YC"&amp;"STDRH"</f>
        <v>HKD_YCSTDRH</v>
      </c>
      <c r="L2" s="58" t="str">
        <f>K2&amp;"_Swaps.xml"</f>
        <v>HKD_YCSTDRH_Swaps.xml</v>
      </c>
      <c r="M2" s="48"/>
      <c r="N2" s="59"/>
    </row>
    <row r="3" spans="1:20" ht="22.5" customHeight="1" x14ac:dyDescent="0.25">
      <c r="A3" s="41"/>
      <c r="B3" s="46" t="s">
        <v>104</v>
      </c>
      <c r="C3" s="46" t="s">
        <v>97</v>
      </c>
      <c r="D3" s="46"/>
      <c r="E3" s="46"/>
      <c r="F3" s="46"/>
      <c r="G3" s="46" t="s">
        <v>96</v>
      </c>
      <c r="H3" s="46" t="s">
        <v>95</v>
      </c>
      <c r="I3" s="46" t="s">
        <v>94</v>
      </c>
      <c r="J3" s="46" t="s">
        <v>93</v>
      </c>
      <c r="K3" s="46" t="s">
        <v>80</v>
      </c>
      <c r="L3" s="60" t="str">
        <f>IF(Serialize,_xll.ohObjectSave(L4:L28,SerializationPath&amp;L2,FileOverwrite,,Serialize),"---")</f>
        <v>---</v>
      </c>
      <c r="M3" s="61" t="str">
        <f>_xll.ohRangeRetrieveError(L3)</f>
        <v/>
      </c>
      <c r="N3" s="76" t="s">
        <v>98</v>
      </c>
      <c r="P3" s="62" t="s">
        <v>92</v>
      </c>
      <c r="Q3" s="62" t="s">
        <v>91</v>
      </c>
      <c r="R3" s="62" t="s">
        <v>90</v>
      </c>
      <c r="S3" s="62" t="s">
        <v>89</v>
      </c>
      <c r="T3" s="62" t="s">
        <v>88</v>
      </c>
    </row>
    <row r="4" spans="1:20" ht="11.25" customHeight="1" x14ac:dyDescent="0.2">
      <c r="A4" s="49"/>
      <c r="B4" s="48"/>
      <c r="C4" s="48"/>
      <c r="D4" s="48"/>
      <c r="E4" s="48"/>
      <c r="F4" s="48"/>
      <c r="G4" s="48"/>
      <c r="H4" s="48"/>
      <c r="I4" s="48"/>
      <c r="J4" s="48"/>
      <c r="K4" s="48"/>
      <c r="L4" s="63" t="str">
        <f>_xll.qlIborIndex(,FamilyName,J2,P4,Currency,Q4,R4,S4,T4,,Permanent,Trigger,ObjectOverwrite)</f>
        <v>obj_00120#0001</v>
      </c>
      <c r="M4" s="64" t="str">
        <f>_xll.ohRangeRetrieveError(L4)</f>
        <v/>
      </c>
      <c r="N4" s="76" t="s">
        <v>98</v>
      </c>
      <c r="P4" s="65">
        <v>0</v>
      </c>
      <c r="Q4" s="65" t="s">
        <v>62</v>
      </c>
      <c r="R4" s="65" t="s">
        <v>86</v>
      </c>
      <c r="S4" s="65" t="b">
        <v>1</v>
      </c>
      <c r="T4" s="65" t="s">
        <v>83</v>
      </c>
    </row>
    <row r="5" spans="1:20" ht="11.25" customHeight="1" x14ac:dyDescent="0.2">
      <c r="A5" s="49"/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76" t="s">
        <v>98</v>
      </c>
    </row>
    <row r="6" spans="1:20" ht="11.25" customHeight="1" x14ac:dyDescent="0.2">
      <c r="A6" s="41"/>
      <c r="B6" s="66">
        <v>1</v>
      </c>
      <c r="C6" s="66">
        <v>0</v>
      </c>
      <c r="D6" s="67" t="s">
        <v>23</v>
      </c>
      <c r="E6" s="67" t="s">
        <v>61</v>
      </c>
      <c r="F6" s="67" t="s">
        <v>58</v>
      </c>
      <c r="G6" s="68" t="s">
        <v>87</v>
      </c>
      <c r="H6" s="68" t="s">
        <v>86</v>
      </c>
      <c r="I6" s="68" t="str">
        <f t="shared" ref="I6:I28" si="0">IF(UPPER(RIGHT($E6))="B",BondBasisDayCounter,IF(UPPER(RIGHT($E6))="M",MoneyMarketDayCounter,"--"))</f>
        <v>Actual/365 (Fixed)</v>
      </c>
      <c r="J6" s="69">
        <v>0</v>
      </c>
      <c r="K6" s="70" t="str">
        <f t="shared" ref="K6:K28" si="1">Currency&amp;$E6&amp;$F6&amp;$D6&amp;QuoteSuffix</f>
        <v>HKDQM3H1Y_Quote</v>
      </c>
      <c r="L6" s="71" t="str">
        <f>_xll.qlSwapRateHelper2(,$K6,$B6,$D6,Calendar,$G6,$H6,$I6,$L$4,$J6,C6&amp;"D",Discounting2,Permanent,,ObjectOverwrite)</f>
        <v>obj_00127#0001</v>
      </c>
      <c r="M6" s="61" t="str">
        <f>_xll.ohRangeRetrieveError(L6)</f>
        <v/>
      </c>
      <c r="N6" s="76" t="s">
        <v>98</v>
      </c>
    </row>
    <row r="7" spans="1:20" ht="11.25" customHeight="1" x14ac:dyDescent="0.2">
      <c r="A7" s="41"/>
      <c r="B7" s="66">
        <v>1</v>
      </c>
      <c r="C7" s="66">
        <v>0</v>
      </c>
      <c r="D7" s="67" t="s">
        <v>24</v>
      </c>
      <c r="E7" s="67" t="s">
        <v>61</v>
      </c>
      <c r="F7" s="67" t="s">
        <v>58</v>
      </c>
      <c r="G7" s="68" t="s">
        <v>87</v>
      </c>
      <c r="H7" s="72" t="s">
        <v>86</v>
      </c>
      <c r="I7" s="72" t="str">
        <f t="shared" si="0"/>
        <v>Actual/365 (Fixed)</v>
      </c>
      <c r="J7" s="69">
        <v>0</v>
      </c>
      <c r="K7" s="73" t="str">
        <f t="shared" si="1"/>
        <v>HKDQM3H15M_Quote</v>
      </c>
      <c r="L7" s="71" t="str">
        <f>_xll.qlSwapRateHelper2(,$K7,$B7,$D7,Calendar,$G7,$H7,$I7,$L$4,$J7,C7&amp;"D",Discounting2,Permanent,,ObjectOverwrite)</f>
        <v>obj_00130#0001</v>
      </c>
      <c r="M7" s="61" t="str">
        <f>_xll.ohRangeRetrieveError(L7)</f>
        <v/>
      </c>
      <c r="N7" s="76" t="s">
        <v>98</v>
      </c>
    </row>
    <row r="8" spans="1:20" ht="11.25" customHeight="1" x14ac:dyDescent="0.2">
      <c r="A8" s="41"/>
      <c r="B8" s="66">
        <v>1</v>
      </c>
      <c r="C8" s="66">
        <v>0</v>
      </c>
      <c r="D8" s="67" t="s">
        <v>25</v>
      </c>
      <c r="E8" s="67" t="s">
        <v>61</v>
      </c>
      <c r="F8" s="67" t="s">
        <v>58</v>
      </c>
      <c r="G8" s="68" t="s">
        <v>87</v>
      </c>
      <c r="H8" s="72" t="s">
        <v>86</v>
      </c>
      <c r="I8" s="72" t="str">
        <f t="shared" si="0"/>
        <v>Actual/365 (Fixed)</v>
      </c>
      <c r="J8" s="69">
        <v>0</v>
      </c>
      <c r="K8" s="73" t="str">
        <f t="shared" si="1"/>
        <v>HKDQM3H18M_Quote</v>
      </c>
      <c r="L8" s="71" t="str">
        <f>_xll.qlSwapRateHelper2(,$K8,$B8,$D8,Calendar,$G8,$H8,$I8,$L$4,$J8,C8&amp;"D",Discounting2,Permanent,,ObjectOverwrite)</f>
        <v>obj_00128#0001</v>
      </c>
      <c r="M8" s="61" t="str">
        <f>_xll.ohRangeRetrieveError(L8)</f>
        <v/>
      </c>
      <c r="N8" s="76" t="s">
        <v>98</v>
      </c>
    </row>
    <row r="9" spans="1:20" ht="11.25" customHeight="1" x14ac:dyDescent="0.2">
      <c r="A9" s="41"/>
      <c r="B9" s="66">
        <v>1</v>
      </c>
      <c r="C9" s="66">
        <v>0</v>
      </c>
      <c r="D9" s="67" t="s">
        <v>26</v>
      </c>
      <c r="E9" s="67" t="s">
        <v>61</v>
      </c>
      <c r="F9" s="67" t="s">
        <v>58</v>
      </c>
      <c r="G9" s="68" t="s">
        <v>87</v>
      </c>
      <c r="H9" s="72" t="s">
        <v>86</v>
      </c>
      <c r="I9" s="72" t="str">
        <f t="shared" si="0"/>
        <v>Actual/365 (Fixed)</v>
      </c>
      <c r="J9" s="69">
        <v>0</v>
      </c>
      <c r="K9" s="73" t="str">
        <f t="shared" si="1"/>
        <v>HKDQM3H21M_Quote</v>
      </c>
      <c r="L9" s="71" t="str">
        <f>_xll.qlSwapRateHelper2(,$K9,$B9,$D9,Calendar,$G9,$H9,$I9,$L$4,$J9,C9&amp;"D",Discounting2,Permanent,,ObjectOverwrite)</f>
        <v>obj_0012c#0001</v>
      </c>
      <c r="M9" s="61" t="str">
        <f>_xll.ohRangeRetrieveError(L9)</f>
        <v/>
      </c>
      <c r="N9" s="76" t="s">
        <v>98</v>
      </c>
    </row>
    <row r="10" spans="1:20" ht="11.25" customHeight="1" x14ac:dyDescent="0.2">
      <c r="A10" s="41"/>
      <c r="B10" s="66">
        <v>1</v>
      </c>
      <c r="C10" s="66">
        <v>0</v>
      </c>
      <c r="D10" s="67" t="s">
        <v>27</v>
      </c>
      <c r="E10" s="67" t="s">
        <v>61</v>
      </c>
      <c r="F10" s="67" t="s">
        <v>58</v>
      </c>
      <c r="G10" s="68" t="s">
        <v>87</v>
      </c>
      <c r="H10" s="72" t="s">
        <v>86</v>
      </c>
      <c r="I10" s="72" t="str">
        <f t="shared" si="0"/>
        <v>Actual/365 (Fixed)</v>
      </c>
      <c r="J10" s="69">
        <v>0</v>
      </c>
      <c r="K10" s="73" t="str">
        <f t="shared" si="1"/>
        <v>HKDQM3H2Y_Quote</v>
      </c>
      <c r="L10" s="71" t="str">
        <f>_xll.qlSwapRateHelper2(,$K10,$B10,$D10,Calendar,$G10,$H10,$I10,$L$4,$J10,C10&amp;"D",Discounting2,Permanent,,ObjectOverwrite)</f>
        <v>obj_00136#0001</v>
      </c>
      <c r="M10" s="61" t="str">
        <f>_xll.ohRangeRetrieveError(L10)</f>
        <v/>
      </c>
      <c r="N10" s="76" t="s">
        <v>98</v>
      </c>
    </row>
    <row r="11" spans="1:20" ht="11.25" customHeight="1" x14ac:dyDescent="0.2">
      <c r="A11" s="41"/>
      <c r="B11" s="66">
        <v>1</v>
      </c>
      <c r="C11" s="66">
        <v>0</v>
      </c>
      <c r="D11" s="67" t="s">
        <v>28</v>
      </c>
      <c r="E11" s="67" t="s">
        <v>61</v>
      </c>
      <c r="F11" s="67" t="s">
        <v>58</v>
      </c>
      <c r="G11" s="68" t="s">
        <v>87</v>
      </c>
      <c r="H11" s="72" t="s">
        <v>86</v>
      </c>
      <c r="I11" s="72" t="str">
        <f t="shared" si="0"/>
        <v>Actual/365 (Fixed)</v>
      </c>
      <c r="J11" s="69">
        <v>0</v>
      </c>
      <c r="K11" s="73" t="str">
        <f t="shared" si="1"/>
        <v>HKDQM3H3Y_Quote</v>
      </c>
      <c r="L11" s="71" t="str">
        <f>_xll.qlSwapRateHelper2(,$K11,$B11,$D11,Calendar,$G11,$H11,$I11,$L$4,$J11,C11&amp;"D",Discounting2,Permanent,,ObjectOverwrite)</f>
        <v>obj_00134#0001</v>
      </c>
      <c r="M11" s="61" t="str">
        <f>_xll.ohRangeRetrieveError(L11)</f>
        <v/>
      </c>
      <c r="N11" s="76" t="s">
        <v>98</v>
      </c>
    </row>
    <row r="12" spans="1:20" ht="11.25" customHeight="1" x14ac:dyDescent="0.2">
      <c r="A12" s="41"/>
      <c r="B12" s="66">
        <v>1</v>
      </c>
      <c r="C12" s="66">
        <v>0</v>
      </c>
      <c r="D12" s="67" t="s">
        <v>29</v>
      </c>
      <c r="E12" s="67" t="s">
        <v>61</v>
      </c>
      <c r="F12" s="67" t="s">
        <v>58</v>
      </c>
      <c r="G12" s="68" t="s">
        <v>87</v>
      </c>
      <c r="H12" s="72" t="s">
        <v>86</v>
      </c>
      <c r="I12" s="72" t="str">
        <f t="shared" si="0"/>
        <v>Actual/365 (Fixed)</v>
      </c>
      <c r="J12" s="69">
        <v>0</v>
      </c>
      <c r="K12" s="73" t="str">
        <f t="shared" si="1"/>
        <v>HKDQM3H4Y_Quote</v>
      </c>
      <c r="L12" s="71" t="str">
        <f>_xll.qlSwapRateHelper2(,$K12,$B12,$D12,Calendar,$G12,$H12,$I12,$L$4,$J12,C12&amp;"D",Discounting2,Permanent,,ObjectOverwrite)</f>
        <v>obj_00131#0001</v>
      </c>
      <c r="M12" s="61" t="str">
        <f>_xll.ohRangeRetrieveError(L12)</f>
        <v/>
      </c>
      <c r="N12" s="76" t="s">
        <v>98</v>
      </c>
    </row>
    <row r="13" spans="1:20" ht="11.25" customHeight="1" x14ac:dyDescent="0.2">
      <c r="A13" s="41"/>
      <c r="B13" s="66">
        <v>1</v>
      </c>
      <c r="C13" s="66">
        <v>0</v>
      </c>
      <c r="D13" s="67" t="s">
        <v>30</v>
      </c>
      <c r="E13" s="67" t="s">
        <v>61</v>
      </c>
      <c r="F13" s="67" t="s">
        <v>58</v>
      </c>
      <c r="G13" s="68" t="s">
        <v>87</v>
      </c>
      <c r="H13" s="72" t="s">
        <v>86</v>
      </c>
      <c r="I13" s="72" t="str">
        <f t="shared" si="0"/>
        <v>Actual/365 (Fixed)</v>
      </c>
      <c r="J13" s="69">
        <v>0</v>
      </c>
      <c r="K13" s="73" t="str">
        <f t="shared" si="1"/>
        <v>HKDQM3H5Y_Quote</v>
      </c>
      <c r="L13" s="71" t="str">
        <f>_xll.qlSwapRateHelper2(,$K13,$B13,$D13,Calendar,$G13,$H13,$I13,$L$4,$J13,C13&amp;"D",Discounting2,Permanent,,ObjectOverwrite)</f>
        <v>obj_00123#0001</v>
      </c>
      <c r="M13" s="61" t="str">
        <f>_xll.ohRangeRetrieveError(L13)</f>
        <v/>
      </c>
      <c r="N13" s="76" t="s">
        <v>98</v>
      </c>
    </row>
    <row r="14" spans="1:20" ht="11.25" customHeight="1" x14ac:dyDescent="0.2">
      <c r="A14" s="41"/>
      <c r="B14" s="66">
        <v>1</v>
      </c>
      <c r="C14" s="66">
        <v>0</v>
      </c>
      <c r="D14" s="67" t="s">
        <v>31</v>
      </c>
      <c r="E14" s="67" t="s">
        <v>61</v>
      </c>
      <c r="F14" s="67" t="s">
        <v>58</v>
      </c>
      <c r="G14" s="68" t="s">
        <v>87</v>
      </c>
      <c r="H14" s="72" t="s">
        <v>86</v>
      </c>
      <c r="I14" s="72" t="str">
        <f t="shared" si="0"/>
        <v>Actual/365 (Fixed)</v>
      </c>
      <c r="J14" s="69">
        <v>0</v>
      </c>
      <c r="K14" s="73" t="str">
        <f t="shared" si="1"/>
        <v>HKDQM3H6Y_Quote</v>
      </c>
      <c r="L14" s="71" t="str">
        <f>_xll.qlSwapRateHelper2(,$K14,$B14,$D14,Calendar,$G14,$H14,$I14,$L$4,$J14,C14&amp;"D",Discounting2,Permanent,,ObjectOverwrite)</f>
        <v>obj_00125#0001</v>
      </c>
      <c r="M14" s="61" t="str">
        <f>_xll.ohRangeRetrieveError(L14)</f>
        <v/>
      </c>
      <c r="N14" s="76" t="s">
        <v>98</v>
      </c>
    </row>
    <row r="15" spans="1:20" ht="11.25" customHeight="1" x14ac:dyDescent="0.2">
      <c r="A15" s="41"/>
      <c r="B15" s="66">
        <v>1</v>
      </c>
      <c r="C15" s="66">
        <v>0</v>
      </c>
      <c r="D15" s="67" t="s">
        <v>32</v>
      </c>
      <c r="E15" s="67" t="s">
        <v>61</v>
      </c>
      <c r="F15" s="67" t="s">
        <v>58</v>
      </c>
      <c r="G15" s="68" t="s">
        <v>87</v>
      </c>
      <c r="H15" s="72" t="s">
        <v>86</v>
      </c>
      <c r="I15" s="72" t="str">
        <f t="shared" si="0"/>
        <v>Actual/365 (Fixed)</v>
      </c>
      <c r="J15" s="69">
        <v>0</v>
      </c>
      <c r="K15" s="73" t="str">
        <f t="shared" si="1"/>
        <v>HKDQM3H7Y_Quote</v>
      </c>
      <c r="L15" s="71" t="str">
        <f>_xll.qlSwapRateHelper2(,$K15,$B15,$D15,Calendar,$G15,$H15,$I15,$L$4,$J15,C15&amp;"D",Discounting2,Permanent,,ObjectOverwrite)</f>
        <v>obj_00137#0001</v>
      </c>
      <c r="M15" s="61" t="str">
        <f>_xll.ohRangeRetrieveError(L15)</f>
        <v/>
      </c>
      <c r="N15" s="76" t="s">
        <v>98</v>
      </c>
    </row>
    <row r="16" spans="1:20" ht="11.25" customHeight="1" x14ac:dyDescent="0.2">
      <c r="A16" s="41"/>
      <c r="B16" s="66">
        <v>1</v>
      </c>
      <c r="C16" s="66">
        <v>0</v>
      </c>
      <c r="D16" s="67" t="s">
        <v>33</v>
      </c>
      <c r="E16" s="67" t="s">
        <v>61</v>
      </c>
      <c r="F16" s="67" t="s">
        <v>58</v>
      </c>
      <c r="G16" s="68" t="s">
        <v>87</v>
      </c>
      <c r="H16" s="72" t="s">
        <v>86</v>
      </c>
      <c r="I16" s="72" t="str">
        <f t="shared" si="0"/>
        <v>Actual/365 (Fixed)</v>
      </c>
      <c r="J16" s="69">
        <v>0</v>
      </c>
      <c r="K16" s="73" t="str">
        <f t="shared" si="1"/>
        <v>HKDQM3H8Y_Quote</v>
      </c>
      <c r="L16" s="71" t="str">
        <f>_xll.qlSwapRateHelper2(,$K16,$B16,$D16,Calendar,$G16,$H16,$I16,$L$4,$J16,C16&amp;"D",Discounting2,Permanent,,ObjectOverwrite)</f>
        <v>obj_0012a#0001</v>
      </c>
      <c r="M16" s="61" t="str">
        <f>_xll.ohRangeRetrieveError(L16)</f>
        <v/>
      </c>
      <c r="N16" s="76" t="s">
        <v>98</v>
      </c>
    </row>
    <row r="17" spans="1:14" ht="11.25" customHeight="1" x14ac:dyDescent="0.2">
      <c r="A17" s="41"/>
      <c r="B17" s="66">
        <v>1</v>
      </c>
      <c r="C17" s="66">
        <v>0</v>
      </c>
      <c r="D17" s="67" t="s">
        <v>34</v>
      </c>
      <c r="E17" s="67" t="s">
        <v>61</v>
      </c>
      <c r="F17" s="67" t="s">
        <v>58</v>
      </c>
      <c r="G17" s="68" t="s">
        <v>87</v>
      </c>
      <c r="H17" s="72" t="s">
        <v>86</v>
      </c>
      <c r="I17" s="72" t="str">
        <f t="shared" si="0"/>
        <v>Actual/365 (Fixed)</v>
      </c>
      <c r="J17" s="69">
        <v>0</v>
      </c>
      <c r="K17" s="73" t="str">
        <f t="shared" si="1"/>
        <v>HKDQM3H9Y_Quote</v>
      </c>
      <c r="L17" s="71" t="str">
        <f>_xll.qlSwapRateHelper2(,$K17,$B17,$D17,Calendar,$G17,$H17,$I17,$L$4,$J17,C17&amp;"D",Discounting2,Permanent,,ObjectOverwrite)</f>
        <v>obj_0012d#0001</v>
      </c>
      <c r="M17" s="61" t="str">
        <f>_xll.ohRangeRetrieveError(L17)</f>
        <v/>
      </c>
      <c r="N17" s="76" t="s">
        <v>98</v>
      </c>
    </row>
    <row r="18" spans="1:14" ht="11.25" customHeight="1" x14ac:dyDescent="0.2">
      <c r="A18" s="41"/>
      <c r="B18" s="66">
        <v>1</v>
      </c>
      <c r="C18" s="66">
        <v>0</v>
      </c>
      <c r="D18" s="67" t="s">
        <v>35</v>
      </c>
      <c r="E18" s="67" t="s">
        <v>61</v>
      </c>
      <c r="F18" s="67" t="s">
        <v>58</v>
      </c>
      <c r="G18" s="68" t="s">
        <v>87</v>
      </c>
      <c r="H18" s="72" t="s">
        <v>86</v>
      </c>
      <c r="I18" s="72" t="str">
        <f t="shared" si="0"/>
        <v>Actual/365 (Fixed)</v>
      </c>
      <c r="J18" s="69">
        <v>0</v>
      </c>
      <c r="K18" s="73" t="str">
        <f t="shared" si="1"/>
        <v>HKDQM3H10Y_Quote</v>
      </c>
      <c r="L18" s="71" t="str">
        <f>_xll.qlSwapRateHelper2(,$K18,$B18,$D18,Calendar,$G18,$H18,$I18,$L$4,$J18,C18&amp;"D",Discounting2,Permanent,,ObjectOverwrite)</f>
        <v>obj_00122#0001</v>
      </c>
      <c r="M18" s="61" t="str">
        <f>_xll.ohRangeRetrieveError(L18)</f>
        <v/>
      </c>
      <c r="N18" s="76" t="s">
        <v>98</v>
      </c>
    </row>
    <row r="19" spans="1:14" ht="11.25" customHeight="1" x14ac:dyDescent="0.2">
      <c r="A19" s="41"/>
      <c r="B19" s="66">
        <v>1</v>
      </c>
      <c r="C19" s="66">
        <v>0</v>
      </c>
      <c r="D19" s="67" t="s">
        <v>39</v>
      </c>
      <c r="E19" s="67" t="s">
        <v>61</v>
      </c>
      <c r="F19" s="67" t="s">
        <v>58</v>
      </c>
      <c r="G19" s="68" t="s">
        <v>87</v>
      </c>
      <c r="H19" s="72" t="s">
        <v>86</v>
      </c>
      <c r="I19" s="72" t="str">
        <f t="shared" si="0"/>
        <v>Actual/365 (Fixed)</v>
      </c>
      <c r="J19" s="69">
        <v>0</v>
      </c>
      <c r="K19" s="73" t="str">
        <f t="shared" si="1"/>
        <v>HKDQM3H11Y_Quote</v>
      </c>
      <c r="L19" s="71" t="str">
        <f>_xll.qlSwapRateHelper2(,$K19,$B19,$D19,Calendar,$G19,$H19,$I19,$L$4,$J19,C19&amp;"D",Discounting2,Permanent,,ObjectOverwrite)</f>
        <v>obj_00133#0001</v>
      </c>
      <c r="M19" s="61" t="str">
        <f>_xll.ohRangeRetrieveError(L19)</f>
        <v/>
      </c>
      <c r="N19" s="76" t="s">
        <v>98</v>
      </c>
    </row>
    <row r="20" spans="1:14" ht="11.25" customHeight="1" x14ac:dyDescent="0.2">
      <c r="A20" s="41"/>
      <c r="B20" s="66">
        <v>1</v>
      </c>
      <c r="C20" s="66">
        <v>0</v>
      </c>
      <c r="D20" s="67" t="s">
        <v>40</v>
      </c>
      <c r="E20" s="67" t="s">
        <v>61</v>
      </c>
      <c r="F20" s="67" t="s">
        <v>58</v>
      </c>
      <c r="G20" s="68" t="s">
        <v>87</v>
      </c>
      <c r="H20" s="72" t="s">
        <v>86</v>
      </c>
      <c r="I20" s="72" t="str">
        <f t="shared" si="0"/>
        <v>Actual/365 (Fixed)</v>
      </c>
      <c r="J20" s="69">
        <v>0</v>
      </c>
      <c r="K20" s="73" t="str">
        <f t="shared" si="1"/>
        <v>HKDQM3H12Y_Quote</v>
      </c>
      <c r="L20" s="71" t="str">
        <f>_xll.qlSwapRateHelper2(,$K20,$B20,$D20,Calendar,$G20,$H20,$I20,$L$4,$J20,C20&amp;"D",Discounting2,Permanent,,ObjectOverwrite)</f>
        <v>obj_0012e#0001</v>
      </c>
      <c r="M20" s="61" t="str">
        <f>_xll.ohRangeRetrieveError(L20)</f>
        <v/>
      </c>
      <c r="N20" s="76" t="s">
        <v>98</v>
      </c>
    </row>
    <row r="21" spans="1:14" ht="11.25" customHeight="1" x14ac:dyDescent="0.2">
      <c r="A21" s="41"/>
      <c r="B21" s="66">
        <v>1</v>
      </c>
      <c r="C21" s="66">
        <v>0</v>
      </c>
      <c r="D21" s="67" t="s">
        <v>41</v>
      </c>
      <c r="E21" s="67" t="s">
        <v>61</v>
      </c>
      <c r="F21" s="67" t="s">
        <v>58</v>
      </c>
      <c r="G21" s="68" t="s">
        <v>87</v>
      </c>
      <c r="H21" s="72" t="s">
        <v>86</v>
      </c>
      <c r="I21" s="72" t="str">
        <f t="shared" si="0"/>
        <v>Actual/365 (Fixed)</v>
      </c>
      <c r="J21" s="69">
        <v>0</v>
      </c>
      <c r="K21" s="73" t="str">
        <f t="shared" si="1"/>
        <v>HKDQM3H13Y_Quote</v>
      </c>
      <c r="L21" s="71" t="str">
        <f>_xll.qlSwapRateHelper2(,$K21,$B21,$D21,Calendar,$G21,$H21,$I21,$L$4,$J21,C21&amp;"D",Discounting2,Permanent,,ObjectOverwrite)</f>
        <v>obj_00124#0001</v>
      </c>
      <c r="M21" s="61" t="str">
        <f>_xll.ohRangeRetrieveError(L21)</f>
        <v/>
      </c>
      <c r="N21" s="76" t="s">
        <v>98</v>
      </c>
    </row>
    <row r="22" spans="1:14" ht="11.25" customHeight="1" x14ac:dyDescent="0.2">
      <c r="A22" s="41"/>
      <c r="B22" s="66">
        <v>1</v>
      </c>
      <c r="C22" s="66">
        <v>0</v>
      </c>
      <c r="D22" s="67" t="s">
        <v>42</v>
      </c>
      <c r="E22" s="67" t="s">
        <v>61</v>
      </c>
      <c r="F22" s="67" t="s">
        <v>58</v>
      </c>
      <c r="G22" s="68" t="s">
        <v>87</v>
      </c>
      <c r="H22" s="72" t="s">
        <v>86</v>
      </c>
      <c r="I22" s="72" t="str">
        <f t="shared" si="0"/>
        <v>Actual/365 (Fixed)</v>
      </c>
      <c r="J22" s="69">
        <v>0</v>
      </c>
      <c r="K22" s="73" t="str">
        <f t="shared" si="1"/>
        <v>HKDQM3H14Y_Quote</v>
      </c>
      <c r="L22" s="71" t="str">
        <f>_xll.qlSwapRateHelper2(,$K22,$B22,$D22,Calendar,$G22,$H22,$I22,$L$4,$J22,C22&amp;"D",Discounting2,Permanent,,ObjectOverwrite)</f>
        <v>obj_0012f#0001</v>
      </c>
      <c r="M22" s="61" t="str">
        <f>_xll.ohRangeRetrieveError(L22)</f>
        <v/>
      </c>
      <c r="N22" s="76" t="s">
        <v>98</v>
      </c>
    </row>
    <row r="23" spans="1:14" ht="11.25" customHeight="1" x14ac:dyDescent="0.2">
      <c r="A23" s="41"/>
      <c r="B23" s="66">
        <v>1</v>
      </c>
      <c r="C23" s="66">
        <v>0</v>
      </c>
      <c r="D23" s="67" t="s">
        <v>36</v>
      </c>
      <c r="E23" s="67" t="s">
        <v>61</v>
      </c>
      <c r="F23" s="67" t="s">
        <v>58</v>
      </c>
      <c r="G23" s="68" t="s">
        <v>87</v>
      </c>
      <c r="H23" s="72" t="s">
        <v>86</v>
      </c>
      <c r="I23" s="72" t="str">
        <f t="shared" si="0"/>
        <v>Actual/365 (Fixed)</v>
      </c>
      <c r="J23" s="69">
        <v>0</v>
      </c>
      <c r="K23" s="73" t="str">
        <f t="shared" si="1"/>
        <v>HKDQM3H15Y_Quote</v>
      </c>
      <c r="L23" s="71" t="str">
        <f>_xll.qlSwapRateHelper2(,$K23,$B23,$D23,Calendar,$G23,$H23,$I23,$L$4,$J23,C23&amp;"D",Discounting2,Permanent,,ObjectOverwrite)</f>
        <v>obj_00121#0001</v>
      </c>
      <c r="M23" s="61" t="str">
        <f>_xll.ohRangeRetrieveError(L23)</f>
        <v/>
      </c>
      <c r="N23" s="76" t="s">
        <v>98</v>
      </c>
    </row>
    <row r="24" spans="1:14" ht="11.25" customHeight="1" x14ac:dyDescent="0.2">
      <c r="A24" s="41"/>
      <c r="B24" s="66">
        <v>1</v>
      </c>
      <c r="C24" s="66">
        <v>0</v>
      </c>
      <c r="D24" s="67" t="s">
        <v>43</v>
      </c>
      <c r="E24" s="67" t="s">
        <v>61</v>
      </c>
      <c r="F24" s="67" t="s">
        <v>58</v>
      </c>
      <c r="G24" s="68" t="s">
        <v>87</v>
      </c>
      <c r="H24" s="72" t="s">
        <v>86</v>
      </c>
      <c r="I24" s="72" t="str">
        <f t="shared" si="0"/>
        <v>Actual/365 (Fixed)</v>
      </c>
      <c r="J24" s="69">
        <v>0</v>
      </c>
      <c r="K24" s="73" t="str">
        <f t="shared" si="1"/>
        <v>HKDQM3H16Y_Quote</v>
      </c>
      <c r="L24" s="71" t="str">
        <f>_xll.qlSwapRateHelper2(,$K24,$B24,$D24,Calendar,$G24,$H24,$I24,$L$4,$J24,C24&amp;"D",Discounting2,Permanent,,ObjectOverwrite)</f>
        <v>obj_0012b#0001</v>
      </c>
      <c r="M24" s="61" t="str">
        <f>_xll.ohRangeRetrieveError(L24)</f>
        <v/>
      </c>
      <c r="N24" s="76" t="s">
        <v>98</v>
      </c>
    </row>
    <row r="25" spans="1:14" ht="11.25" customHeight="1" x14ac:dyDescent="0.2">
      <c r="A25" s="41"/>
      <c r="B25" s="66">
        <v>1</v>
      </c>
      <c r="C25" s="66">
        <v>0</v>
      </c>
      <c r="D25" s="67" t="s">
        <v>44</v>
      </c>
      <c r="E25" s="67" t="s">
        <v>61</v>
      </c>
      <c r="F25" s="67" t="s">
        <v>58</v>
      </c>
      <c r="G25" s="68" t="s">
        <v>87</v>
      </c>
      <c r="H25" s="72" t="s">
        <v>86</v>
      </c>
      <c r="I25" s="72" t="str">
        <f t="shared" si="0"/>
        <v>Actual/365 (Fixed)</v>
      </c>
      <c r="J25" s="69">
        <v>0</v>
      </c>
      <c r="K25" s="73" t="str">
        <f t="shared" si="1"/>
        <v>HKDQM3H17Y_Quote</v>
      </c>
      <c r="L25" s="71" t="str">
        <f>_xll.qlSwapRateHelper2(,$K25,$B25,$D25,Calendar,$G25,$H25,$I25,$L$4,$J25,C25&amp;"D",Discounting2,Permanent,,ObjectOverwrite)</f>
        <v>obj_00126#0001</v>
      </c>
      <c r="M25" s="61" t="str">
        <f>_xll.ohRangeRetrieveError(L25)</f>
        <v/>
      </c>
      <c r="N25" s="76" t="s">
        <v>98</v>
      </c>
    </row>
    <row r="26" spans="1:14" ht="11.25" customHeight="1" x14ac:dyDescent="0.2">
      <c r="A26" s="41"/>
      <c r="B26" s="66">
        <v>1</v>
      </c>
      <c r="C26" s="66">
        <v>0</v>
      </c>
      <c r="D26" s="67" t="s">
        <v>45</v>
      </c>
      <c r="E26" s="67" t="s">
        <v>61</v>
      </c>
      <c r="F26" s="67" t="s">
        <v>58</v>
      </c>
      <c r="G26" s="68" t="s">
        <v>87</v>
      </c>
      <c r="H26" s="72" t="s">
        <v>86</v>
      </c>
      <c r="I26" s="72" t="str">
        <f t="shared" si="0"/>
        <v>Actual/365 (Fixed)</v>
      </c>
      <c r="J26" s="69">
        <v>0</v>
      </c>
      <c r="K26" s="73" t="str">
        <f t="shared" si="1"/>
        <v>HKDQM3H18Y_Quote</v>
      </c>
      <c r="L26" s="71" t="str">
        <f>_xll.qlSwapRateHelper2(,$K26,$B26,$D26,Calendar,$G26,$H26,$I26,$L$4,$J26,C26&amp;"D",Discounting2,Permanent,,ObjectOverwrite)</f>
        <v>obj_00129#0001</v>
      </c>
      <c r="M26" s="61" t="str">
        <f>_xll.ohRangeRetrieveError(L26)</f>
        <v/>
      </c>
      <c r="N26" s="76" t="s">
        <v>98</v>
      </c>
    </row>
    <row r="27" spans="1:14" ht="11.25" customHeight="1" x14ac:dyDescent="0.2">
      <c r="A27" s="41"/>
      <c r="B27" s="66">
        <v>1</v>
      </c>
      <c r="C27" s="66">
        <v>0</v>
      </c>
      <c r="D27" s="67" t="s">
        <v>46</v>
      </c>
      <c r="E27" s="67" t="s">
        <v>61</v>
      </c>
      <c r="F27" s="67" t="s">
        <v>58</v>
      </c>
      <c r="G27" s="68" t="s">
        <v>87</v>
      </c>
      <c r="H27" s="72" t="s">
        <v>86</v>
      </c>
      <c r="I27" s="72" t="str">
        <f t="shared" si="0"/>
        <v>Actual/365 (Fixed)</v>
      </c>
      <c r="J27" s="69">
        <v>0</v>
      </c>
      <c r="K27" s="73" t="str">
        <f t="shared" si="1"/>
        <v>HKDQM3H19Y_Quote</v>
      </c>
      <c r="L27" s="71" t="str">
        <f>_xll.qlSwapRateHelper2(,$K27,$B27,$D27,Calendar,$G27,$H27,$I27,$L$4,$J27,C27&amp;"D",Discounting2,Permanent,,ObjectOverwrite)</f>
        <v>obj_00132#0001</v>
      </c>
      <c r="M27" s="61" t="str">
        <f>_xll.ohRangeRetrieveError(L27)</f>
        <v/>
      </c>
      <c r="N27" s="76" t="s">
        <v>98</v>
      </c>
    </row>
    <row r="28" spans="1:14" ht="11.25" customHeight="1" x14ac:dyDescent="0.2">
      <c r="A28" s="41"/>
      <c r="B28" s="66">
        <v>1</v>
      </c>
      <c r="C28" s="66">
        <v>0</v>
      </c>
      <c r="D28" s="67" t="s">
        <v>37</v>
      </c>
      <c r="E28" s="67" t="s">
        <v>61</v>
      </c>
      <c r="F28" s="67" t="s">
        <v>58</v>
      </c>
      <c r="G28" s="68" t="s">
        <v>87</v>
      </c>
      <c r="H28" s="72" t="s">
        <v>86</v>
      </c>
      <c r="I28" s="72" t="str">
        <f t="shared" si="0"/>
        <v>Actual/365 (Fixed)</v>
      </c>
      <c r="J28" s="69">
        <v>0</v>
      </c>
      <c r="K28" s="73" t="str">
        <f t="shared" si="1"/>
        <v>HKDQM3H20Y_Quote</v>
      </c>
      <c r="L28" s="71" t="str">
        <f>_xll.qlSwapRateHelper2(,$K28,$B28,$D28,Calendar,$G28,$H28,$I28,$L$4,$J28,C28&amp;"D",Discounting2,Permanent,,ObjectOverwrite)</f>
        <v>obj_00135#0001</v>
      </c>
      <c r="M28" s="61" t="str">
        <f>_xll.ohRangeRetrieveError(L28)</f>
        <v/>
      </c>
      <c r="N28" s="76" t="s">
        <v>98</v>
      </c>
    </row>
    <row r="29" spans="1:14" ht="11.25" customHeight="1" thickBot="1" x14ac:dyDescent="0.25">
      <c r="A29" s="34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74"/>
      <c r="M29" s="74"/>
      <c r="N29" s="75"/>
    </row>
  </sheetData>
  <dataValidations count="4">
    <dataValidation type="list" allowBlank="1" showInputMessage="1" showErrorMessage="1" sqref="T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R4">
      <formula1>"Following,Modified Following,Preceding,Modified Preceding,Unadjusted"</formula1>
    </dataValidation>
    <dataValidation type="list" allowBlank="1" showInputMessage="1" showErrorMessage="1" sqref="G6:G28">
      <formula1>"Annual,Semiannual,EveryFourthMonth,Quarterly,Bimonthly,Monthly,Biweekly,Weekly,Daily,Once,NoFrequency"</formula1>
    </dataValidation>
    <dataValidation type="list" allowBlank="1" showInputMessage="1" showErrorMessage="1" sqref="H6:H28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32</vt:i4>
      </vt:variant>
    </vt:vector>
  </HeadingPairs>
  <TitlesOfParts>
    <vt:vector size="37" baseType="lpstr">
      <vt:lpstr>General Settings</vt:lpstr>
      <vt:lpstr>RateHelpers</vt:lpstr>
      <vt:lpstr>Selected</vt:lpstr>
      <vt:lpstr>Deposits</vt:lpstr>
      <vt:lpstr>Swaps</vt:lpstr>
      <vt:lpstr>Accuracy</vt:lpstr>
      <vt:lpstr>BondBasisDayCounter</vt:lpstr>
      <vt:lpstr>Calendar</vt:lpstr>
      <vt:lpstr>Currency</vt:lpstr>
      <vt:lpstr>DepoInclusionCriteria</vt:lpstr>
      <vt:lpstr>Discounting</vt:lpstr>
      <vt:lpstr>Discounting2</vt:lpstr>
      <vt:lpstr>FamilyName</vt:lpstr>
      <vt:lpstr>FileOverwrite</vt:lpstr>
      <vt:lpstr>FrontFuturesRollingDays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MAZZOCCHI PAOLO</cp:lastModifiedBy>
  <cp:lastPrinted>2006-06-05T17:15:30Z</cp:lastPrinted>
  <dcterms:created xsi:type="dcterms:W3CDTF">2006-04-26T09:45:07Z</dcterms:created>
  <dcterms:modified xsi:type="dcterms:W3CDTF">2015-07-20T13:03:00Z</dcterms:modified>
</cp:coreProperties>
</file>