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75" yWindow="-15" windowWidth="6390" windowHeight="12195"/>
  </bookViews>
  <sheets>
    <sheet name="Contribution" sheetId="21" r:id="rId1"/>
    <sheet name="USD" sheetId="13" r:id="rId2"/>
    <sheet name="EUR" sheetId="14" r:id="rId3"/>
    <sheet name="GBP" sheetId="22" r:id="rId4"/>
    <sheet name="CHF" sheetId="23" r:id="rId5"/>
    <sheet name="JPY" sheetId="24" r:id="rId6"/>
    <sheet name="AUD" sheetId="25" r:id="rId7"/>
    <sheet name="HKD" sheetId="26" r:id="rId8"/>
    <sheet name="SEK" sheetId="27" r:id="rId9"/>
  </sheets>
  <externalReferences>
    <externalReference r:id="rId10"/>
  </externalReferences>
  <definedNames>
    <definedName name="_xlnm._FilterDatabase" localSheetId="6" hidden="1">AUD!$A$2:$B$55</definedName>
    <definedName name="_xlnm._FilterDatabase" localSheetId="4" hidden="1">CHF!$A$2:$B$55</definedName>
    <definedName name="_xlnm._FilterDatabase" localSheetId="2" hidden="1">EUR!$A$2:$B$55</definedName>
    <definedName name="_xlnm._FilterDatabase" localSheetId="3" hidden="1">GBP!$A$2:$B$55</definedName>
    <definedName name="_xlnm._FilterDatabase" localSheetId="7" hidden="1">HKD!$A$2:$B$55</definedName>
    <definedName name="_xlnm._FilterDatabase" localSheetId="5" hidden="1">JPY!$A$2:$B$55</definedName>
    <definedName name="_xlnm._FilterDatabase" localSheetId="8" hidden="1">SEK!$A$2:$B$55</definedName>
    <definedName name="_xlnm._FilterDatabase" localSheetId="1" hidden="1">USD!$A$2:$B$55</definedName>
    <definedName name="BaseCurrency" localSheetId="6">AUD!$C$6</definedName>
    <definedName name="BaseCurrency" localSheetId="4">CHF!$C$6</definedName>
    <definedName name="BaseCurrency" localSheetId="2">EUR!$C$6</definedName>
    <definedName name="BaseCurrency" localSheetId="3">GBP!$C$6</definedName>
    <definedName name="BaseCurrency" localSheetId="7">HKD!$C$6</definedName>
    <definedName name="BaseCurrency" localSheetId="5">JPY!$C$6</definedName>
    <definedName name="BaseCurrency" localSheetId="8">SEK!$C$6</definedName>
    <definedName name="BaseCurrency" localSheetId="1">USD!$C$6</definedName>
    <definedName name="BasisCurve" localSheetId="6">AUD!$C$16</definedName>
    <definedName name="BasisCurve" localSheetId="4">CHF!$C$16</definedName>
    <definedName name="BasisCurve" localSheetId="2">EUR!$C$16</definedName>
    <definedName name="BasisCurve" localSheetId="3">GBP!$C$16</definedName>
    <definedName name="BasisCurve" localSheetId="7">HKD!$C$16</definedName>
    <definedName name="BasisCurve" localSheetId="5">JPY!$C$16</definedName>
    <definedName name="BasisCurve" localSheetId="8">SEK!$C$16</definedName>
    <definedName name="BasisCurve" localSheetId="1">USD!$C$16</definedName>
    <definedName name="CollateralCurrency" localSheetId="6">AUD!$C$3</definedName>
    <definedName name="CollateralCurrency" localSheetId="4">CHF!$C$3</definedName>
    <definedName name="CollateralCurrency" localSheetId="2">EUR!$C$3</definedName>
    <definedName name="CollateralCurrency" localSheetId="3">GBP!$C$3</definedName>
    <definedName name="CollateralCurrency" localSheetId="7">HKD!$C$3</definedName>
    <definedName name="CollateralCurrency" localSheetId="5">JPY!$C$3</definedName>
    <definedName name="CollateralCurrency" localSheetId="8">SEK!$C$3</definedName>
    <definedName name="CollateralCurrency" localSheetId="1">USD!$C$3</definedName>
    <definedName name="CollateralCurve" localSheetId="6">AUD!$C$5</definedName>
    <definedName name="CollateralCurve" localSheetId="4">CHF!$C$5</definedName>
    <definedName name="CollateralCurve" localSheetId="2">EUR!$C$5</definedName>
    <definedName name="CollateralCurve" localSheetId="3">GBP!$C$5</definedName>
    <definedName name="CollateralCurve" localSheetId="7">HKD!$C$5</definedName>
    <definedName name="CollateralCurve" localSheetId="5">JPY!$C$5</definedName>
    <definedName name="CollateralCurve" localSheetId="8">SEK!$C$5</definedName>
    <definedName name="CollateralCurve" localSheetId="1">USD!$C$5</definedName>
    <definedName name="Compounding" localSheetId="6">AUD!$C$18</definedName>
    <definedName name="Compounding" localSheetId="4">CHF!$C$18</definedName>
    <definedName name="Compounding" localSheetId="2">EUR!$C$18</definedName>
    <definedName name="Compounding" localSheetId="3">GBP!$C$18</definedName>
    <definedName name="Compounding" localSheetId="7">HKD!$C$18</definedName>
    <definedName name="Compounding" localSheetId="5">JPY!$C$18</definedName>
    <definedName name="Compounding" localSheetId="8">SEK!$C$18</definedName>
    <definedName name="Compounding" localSheetId="1">USD!$C$18</definedName>
    <definedName name="DayCounter" localSheetId="6">AUD!$C$17</definedName>
    <definedName name="DayCounter" localSheetId="4">CHF!$C$17</definedName>
    <definedName name="DayCounter" localSheetId="2">EUR!$C$17</definedName>
    <definedName name="DayCounter" localSheetId="3">GBP!$C$17</definedName>
    <definedName name="DayCounter" localSheetId="7">HKD!$C$17</definedName>
    <definedName name="DayCounter" localSheetId="5">JPY!$C$17</definedName>
    <definedName name="DayCounter" localSheetId="8">SEK!$C$17</definedName>
    <definedName name="DayCounter" localSheetId="1">USD!$C$17</definedName>
    <definedName name="EvaluationDate">Contribution!$C$4</definedName>
    <definedName name="ForeignCurrency" localSheetId="6">AUD!$C$1</definedName>
    <definedName name="ForeignCurrency" localSheetId="4">CHF!$C$1</definedName>
    <definedName name="ForeignCurrency" localSheetId="2">EUR!$C$1</definedName>
    <definedName name="ForeignCurrency" localSheetId="3">GBP!$C$1</definedName>
    <definedName name="ForeignCurrency" localSheetId="7">HKD!$C$1</definedName>
    <definedName name="ForeignCurrency" localSheetId="5">JPY!$C$1</definedName>
    <definedName name="ForeignCurrency" localSheetId="8">SEK!$C$1</definedName>
    <definedName name="ForeignCurrency" localSheetId="1">USD!$C$1</definedName>
    <definedName name="Frequency" localSheetId="6">AUD!$C$19</definedName>
    <definedName name="Frequency" localSheetId="4">CHF!$C$19</definedName>
    <definedName name="Frequency" localSheetId="2">EUR!$C$19</definedName>
    <definedName name="Frequency" localSheetId="3">GBP!$C$19</definedName>
    <definedName name="Frequency" localSheetId="7">HKD!$C$19</definedName>
    <definedName name="Frequency" localSheetId="5">JPY!$C$19</definedName>
    <definedName name="Frequency" localSheetId="8">SEK!$C$19</definedName>
    <definedName name="Frequency" localSheetId="1">USD!$C$19</definedName>
    <definedName name="InterestRateTrigger">Contribution!$C$3</definedName>
    <definedName name="IsCurrencyPairCollateralBased" localSheetId="6">AUD!$C$8</definedName>
    <definedName name="IsCurrencyPairCollateralBased" localSheetId="4">CHF!$C$8</definedName>
    <definedName name="IsCurrencyPairCollateralBased" localSheetId="2">EUR!$C$8</definedName>
    <definedName name="IsCurrencyPairCollateralBased" localSheetId="3">GBP!$C$8</definedName>
    <definedName name="IsCurrencyPairCollateralBased" localSheetId="7">HKD!$C$8</definedName>
    <definedName name="IsCurrencyPairCollateralBased" localSheetId="5">JPY!$C$8</definedName>
    <definedName name="IsCurrencyPairCollateralBased" localSheetId="8">SEK!$C$8</definedName>
    <definedName name="IsCurrencyPairCollateralBased" localSheetId="1">USD!$C$8</definedName>
    <definedName name="JoinCalendar" localSheetId="6">AUD!$C$12</definedName>
    <definedName name="JoinCalendar" localSheetId="4">CHF!$C$12</definedName>
    <definedName name="JoinCalendar" localSheetId="2">EUR!$C$12</definedName>
    <definedName name="JoinCalendar" localSheetId="3">GBP!$C$12</definedName>
    <definedName name="JoinCalendar" localSheetId="7">HKD!$C$12</definedName>
    <definedName name="JoinCalendar" localSheetId="5">JPY!$C$12</definedName>
    <definedName name="JoinCalendar" localSheetId="8">SEK!$C$12</definedName>
    <definedName name="JoinCalendar" localSheetId="1">USD!$C$12</definedName>
    <definedName name="QuoteCurrency" localSheetId="6">AUD!$C$7</definedName>
    <definedName name="QuoteCurrency" localSheetId="4">CHF!$C$7</definedName>
    <definedName name="QuoteCurrency" localSheetId="2">EUR!$C$7</definedName>
    <definedName name="QuoteCurrency" localSheetId="3">GBP!$C$7</definedName>
    <definedName name="QuoteCurrency" localSheetId="7">HKD!$C$7</definedName>
    <definedName name="QuoteCurrency" localSheetId="5">JPY!$C$7</definedName>
    <definedName name="QuoteCurrency" localSheetId="8">SEK!$C$7</definedName>
    <definedName name="QuoteCurrency" localSheetId="1">USD!$C$7</definedName>
    <definedName name="SettlementDate" localSheetId="6">AUD!$C$14</definedName>
    <definedName name="SettlementDate" localSheetId="4">CHF!$C$14</definedName>
    <definedName name="SettlementDate" localSheetId="2">EUR!$C$14</definedName>
    <definedName name="SettlementDate" localSheetId="3">GBP!$C$14</definedName>
    <definedName name="SettlementDate" localSheetId="7">HKD!$C$14</definedName>
    <definedName name="SettlementDate" localSheetId="5">JPY!$C$14</definedName>
    <definedName name="SettlementDate" localSheetId="8">SEK!$C$14</definedName>
    <definedName name="SettlementDate" localSheetId="1">USD!$C$14</definedName>
    <definedName name="Trigger">Contribution!$C$2</definedName>
  </definedNames>
  <calcPr calcId="145621"/>
</workbook>
</file>

<file path=xl/calcChain.xml><?xml version="1.0" encoding="utf-8"?>
<calcChain xmlns="http://schemas.openxmlformats.org/spreadsheetml/2006/main">
  <c r="F4" i="27" l="1"/>
  <c r="F3" i="27"/>
  <c r="F2" i="27"/>
  <c r="F2" i="27" a="1"/>
  <c r="F4" i="26"/>
  <c r="F3" i="26"/>
  <c r="F2" i="26" a="1"/>
  <c r="F2" i="26" s="1"/>
  <c r="F2" i="25" a="1"/>
  <c r="F4" i="25" s="1"/>
  <c r="F2" i="24" a="1"/>
  <c r="F2" i="24" s="1"/>
  <c r="F4" i="23"/>
  <c r="F3" i="23"/>
  <c r="F2" i="23" a="1"/>
  <c r="F2" i="23" s="1"/>
  <c r="F4" i="22"/>
  <c r="F3" i="22"/>
  <c r="F2" i="22" a="1"/>
  <c r="F2" i="22" s="1"/>
  <c r="F4" i="14"/>
  <c r="F3" i="14"/>
  <c r="F2" i="14" a="1"/>
  <c r="F2" i="14" s="1"/>
  <c r="G4" i="27"/>
  <c r="G3" i="27"/>
  <c r="H3" i="27" s="1"/>
  <c r="G2" i="27"/>
  <c r="H2" i="27" s="1"/>
  <c r="H4" i="27"/>
  <c r="G4" i="26"/>
  <c r="H4" i="26" s="1"/>
  <c r="G3" i="26"/>
  <c r="H3" i="26" s="1"/>
  <c r="G2" i="26"/>
  <c r="H2" i="26" s="1"/>
  <c r="G4" i="25"/>
  <c r="H4" i="25" s="1"/>
  <c r="G2" i="24"/>
  <c r="H2" i="24" s="1"/>
  <c r="G4" i="23"/>
  <c r="H4" i="23" s="1"/>
  <c r="G3" i="23"/>
  <c r="H3" i="23" s="1"/>
  <c r="G2" i="23"/>
  <c r="H2" i="23" s="1"/>
  <c r="G4" i="22"/>
  <c r="H4" i="22" s="1"/>
  <c r="G3" i="22"/>
  <c r="H3" i="22" s="1"/>
  <c r="G2" i="22"/>
  <c r="H2" i="22" s="1"/>
  <c r="G4" i="14"/>
  <c r="H4" i="14" s="1"/>
  <c r="G3" i="14"/>
  <c r="H3" i="14" s="1"/>
  <c r="G2" i="14"/>
  <c r="H2" i="14" s="1"/>
  <c r="G4" i="13"/>
  <c r="G3" i="13"/>
  <c r="G2" i="13"/>
  <c r="F2" i="25" l="1"/>
  <c r="F3" i="25"/>
  <c r="F3" i="24"/>
  <c r="F4" i="24"/>
  <c r="G2" i="25"/>
  <c r="H2" i="25"/>
  <c r="G3" i="25"/>
  <c r="H3" i="25"/>
  <c r="G3" i="24"/>
  <c r="H3" i="24"/>
  <c r="G4" i="24"/>
  <c r="H4" i="24"/>
  <c r="C16" i="23" l="1"/>
  <c r="C16" i="27"/>
  <c r="C12" i="27"/>
  <c r="C8" i="27"/>
  <c r="C5" i="27"/>
  <c r="C16" i="26"/>
  <c r="C12" i="26"/>
  <c r="C8" i="26"/>
  <c r="C5" i="26"/>
  <c r="C12" i="25"/>
  <c r="C8" i="25"/>
  <c r="C5" i="25"/>
  <c r="C16" i="25" s="1"/>
  <c r="C12" i="24"/>
  <c r="C8" i="24"/>
  <c r="C5" i="24"/>
  <c r="C16" i="24" s="1"/>
  <c r="C12" i="23"/>
  <c r="C8" i="23"/>
  <c r="C5" i="23"/>
  <c r="C12" i="22"/>
  <c r="C8" i="22"/>
  <c r="C5" i="22"/>
  <c r="C16" i="22" s="1"/>
  <c r="C12" i="14"/>
  <c r="C12" i="13"/>
  <c r="C4" i="21"/>
  <c r="C14" i="23"/>
  <c r="C14" i="14"/>
  <c r="C14" i="26"/>
  <c r="C14" i="25"/>
  <c r="C14" i="24"/>
  <c r="C14" i="22"/>
  <c r="C14" i="13"/>
  <c r="C14" i="27"/>
  <c r="F2" i="13" l="1" a="1"/>
  <c r="F4" i="13"/>
  <c r="F2" i="13"/>
  <c r="F3" i="13"/>
  <c r="F5" i="27" a="1"/>
  <c r="F5" i="26" a="1"/>
  <c r="F5" i="25" a="1"/>
  <c r="F5" i="24" a="1"/>
  <c r="F5" i="23" a="1"/>
  <c r="F5" i="22" a="1"/>
  <c r="F5" i="14" a="1"/>
  <c r="F20" i="14" s="1"/>
  <c r="F12" i="14"/>
  <c r="F5" i="13" a="1"/>
  <c r="F11" i="13" s="1"/>
  <c r="F16" i="13"/>
  <c r="C5" i="14"/>
  <c r="C16" i="14" s="1"/>
  <c r="C5" i="13"/>
  <c r="C16" i="13" s="1"/>
  <c r="C8" i="13"/>
  <c r="C8" i="14"/>
  <c r="G16" i="13"/>
  <c r="G20" i="14"/>
  <c r="G11" i="13"/>
  <c r="G12" i="14"/>
  <c r="F7" i="14" l="1"/>
  <c r="F22" i="14"/>
  <c r="F22" i="27"/>
  <c r="F14" i="27"/>
  <c r="F6" i="27"/>
  <c r="F10" i="27"/>
  <c r="F16" i="27"/>
  <c r="F8" i="27"/>
  <c r="F15" i="27"/>
  <c r="F7" i="27"/>
  <c r="F21" i="27"/>
  <c r="F13" i="27"/>
  <c r="F5" i="27"/>
  <c r="F20" i="27"/>
  <c r="F12" i="27"/>
  <c r="F19" i="27"/>
  <c r="F11" i="27"/>
  <c r="F18" i="27"/>
  <c r="F17" i="27"/>
  <c r="F9" i="27"/>
  <c r="F22" i="26"/>
  <c r="F14" i="26"/>
  <c r="F6" i="26"/>
  <c r="F21" i="26"/>
  <c r="F13" i="26"/>
  <c r="F5" i="26"/>
  <c r="F20" i="26"/>
  <c r="F12" i="26"/>
  <c r="F19" i="26"/>
  <c r="F11" i="26"/>
  <c r="F18" i="26"/>
  <c r="F10" i="26"/>
  <c r="F17" i="26"/>
  <c r="F9" i="26"/>
  <c r="F16" i="26"/>
  <c r="F8" i="26"/>
  <c r="F15" i="26"/>
  <c r="F7" i="26"/>
  <c r="F22" i="25"/>
  <c r="F14" i="25"/>
  <c r="F6" i="25"/>
  <c r="F21" i="25"/>
  <c r="F13" i="25"/>
  <c r="F5" i="25"/>
  <c r="F12" i="25"/>
  <c r="F19" i="25"/>
  <c r="F11" i="25"/>
  <c r="F16" i="25"/>
  <c r="F8" i="25"/>
  <c r="F7" i="25"/>
  <c r="F20" i="25"/>
  <c r="F18" i="25"/>
  <c r="F10" i="25"/>
  <c r="F17" i="25"/>
  <c r="F9" i="25"/>
  <c r="F15" i="25"/>
  <c r="F22" i="24"/>
  <c r="F14" i="24"/>
  <c r="F6" i="24"/>
  <c r="F21" i="24"/>
  <c r="F13" i="24"/>
  <c r="F5" i="24"/>
  <c r="F20" i="24"/>
  <c r="F12" i="24"/>
  <c r="F11" i="24"/>
  <c r="F18" i="24"/>
  <c r="F10" i="24"/>
  <c r="F16" i="24"/>
  <c r="F8" i="24"/>
  <c r="F19" i="24"/>
  <c r="F17" i="24"/>
  <c r="F9" i="24"/>
  <c r="F15" i="24"/>
  <c r="F7" i="24"/>
  <c r="F10" i="14"/>
  <c r="F14" i="14"/>
  <c r="F17" i="14"/>
  <c r="F6" i="14"/>
  <c r="F9" i="14"/>
  <c r="F21" i="14"/>
  <c r="F16" i="14"/>
  <c r="F13" i="14"/>
  <c r="F17" i="13"/>
  <c r="F8" i="14"/>
  <c r="F5" i="14"/>
  <c r="F9" i="13"/>
  <c r="F15" i="14"/>
  <c r="F22" i="23"/>
  <c r="F14" i="23"/>
  <c r="F6" i="23"/>
  <c r="F21" i="23"/>
  <c r="F13" i="23"/>
  <c r="F5" i="23"/>
  <c r="F20" i="23"/>
  <c r="F12" i="23"/>
  <c r="F19" i="23"/>
  <c r="F11" i="23"/>
  <c r="F18" i="23"/>
  <c r="F10" i="23"/>
  <c r="F17" i="23"/>
  <c r="F9" i="23"/>
  <c r="F15" i="23"/>
  <c r="F7" i="23"/>
  <c r="F16" i="23"/>
  <c r="F8" i="23"/>
  <c r="F22" i="22"/>
  <c r="F14" i="22"/>
  <c r="F6" i="22"/>
  <c r="F21" i="22"/>
  <c r="F13" i="22"/>
  <c r="F5" i="22"/>
  <c r="F20" i="22"/>
  <c r="F12" i="22"/>
  <c r="F19" i="22"/>
  <c r="F11" i="22"/>
  <c r="F17" i="22"/>
  <c r="F9" i="22"/>
  <c r="F16" i="22"/>
  <c r="F8" i="22"/>
  <c r="F18" i="22"/>
  <c r="F10" i="22"/>
  <c r="F15" i="22"/>
  <c r="F7" i="22"/>
  <c r="F8" i="13"/>
  <c r="F7" i="13"/>
  <c r="F6" i="13"/>
  <c r="F13" i="13"/>
  <c r="F5" i="13"/>
  <c r="F21" i="13"/>
  <c r="F15" i="13"/>
  <c r="F20" i="13"/>
  <c r="F12" i="13"/>
  <c r="F18" i="13"/>
  <c r="F22" i="13"/>
  <c r="F19" i="13"/>
  <c r="F10" i="13"/>
  <c r="F14" i="13"/>
  <c r="F18" i="14"/>
  <c r="F19" i="14"/>
  <c r="F11" i="14"/>
  <c r="G10" i="25"/>
  <c r="G21" i="22"/>
  <c r="G6" i="27"/>
  <c r="G19" i="23"/>
  <c r="G16" i="27"/>
  <c r="G5" i="23"/>
  <c r="G8" i="25"/>
  <c r="G19" i="27"/>
  <c r="G18" i="22"/>
  <c r="G8" i="23"/>
  <c r="G15" i="24"/>
  <c r="G12" i="25"/>
  <c r="G10" i="23"/>
  <c r="G13" i="27"/>
  <c r="G9" i="24"/>
  <c r="G17" i="14"/>
  <c r="G5" i="13"/>
  <c r="G15" i="25"/>
  <c r="G12" i="22"/>
  <c r="G14" i="26"/>
  <c r="G5" i="14"/>
  <c r="G18" i="27"/>
  <c r="G14" i="22"/>
  <c r="G7" i="24"/>
  <c r="G20" i="26"/>
  <c r="G6" i="13"/>
  <c r="G9" i="13"/>
  <c r="G7" i="23"/>
  <c r="G15" i="22"/>
  <c r="G11" i="26"/>
  <c r="G14" i="23"/>
  <c r="G17" i="27"/>
  <c r="G5" i="22"/>
  <c r="G9" i="26"/>
  <c r="G19" i="24"/>
  <c r="G18" i="26"/>
  <c r="G21" i="14"/>
  <c r="G20" i="13"/>
  <c r="G10" i="26"/>
  <c r="G7" i="22"/>
  <c r="G14" i="14"/>
  <c r="G12" i="24"/>
  <c r="G20" i="25"/>
  <c r="G14" i="25"/>
  <c r="G10" i="27"/>
  <c r="G14" i="13"/>
  <c r="G9" i="22"/>
  <c r="G16" i="25"/>
  <c r="G16" i="26"/>
  <c r="G15" i="23"/>
  <c r="G14" i="27"/>
  <c r="G10" i="13"/>
  <c r="G13" i="24"/>
  <c r="G22" i="14"/>
  <c r="G18" i="14"/>
  <c r="G17" i="22"/>
  <c r="G12" i="27"/>
  <c r="G22" i="24"/>
  <c r="G5" i="25"/>
  <c r="G22" i="22"/>
  <c r="G11" i="25"/>
  <c r="G21" i="13"/>
  <c r="G7" i="14"/>
  <c r="G9" i="23"/>
  <c r="G9" i="27"/>
  <c r="G15" i="13"/>
  <c r="G5" i="26"/>
  <c r="G15" i="14"/>
  <c r="G12" i="26"/>
  <c r="G19" i="26"/>
  <c r="G19" i="13"/>
  <c r="G18" i="13"/>
  <c r="G8" i="26"/>
  <c r="G20" i="27"/>
  <c r="G18" i="24"/>
  <c r="G13" i="14"/>
  <c r="G22" i="27"/>
  <c r="G11" i="24"/>
  <c r="G18" i="25"/>
  <c r="G22" i="25"/>
  <c r="G8" i="27"/>
  <c r="G21" i="23"/>
  <c r="G16" i="24"/>
  <c r="G7" i="26"/>
  <c r="G7" i="27"/>
  <c r="G16" i="23"/>
  <c r="G17" i="26"/>
  <c r="G12" i="23"/>
  <c r="G22" i="26"/>
  <c r="G11" i="22"/>
  <c r="G13" i="26"/>
  <c r="G5" i="24"/>
  <c r="G6" i="24"/>
  <c r="G6" i="22"/>
  <c r="G6" i="26"/>
  <c r="G6" i="23"/>
  <c r="G15" i="27"/>
  <c r="G18" i="23"/>
  <c r="G20" i="22"/>
  <c r="G22" i="13"/>
  <c r="G14" i="24"/>
  <c r="G19" i="25"/>
  <c r="G21" i="26"/>
  <c r="G13" i="22"/>
  <c r="G13" i="13"/>
  <c r="G20" i="23"/>
  <c r="G8" i="14"/>
  <c r="G17" i="13"/>
  <c r="G8" i="24"/>
  <c r="G6" i="25"/>
  <c r="G17" i="25"/>
  <c r="G8" i="13"/>
  <c r="G11" i="27"/>
  <c r="G12" i="13"/>
  <c r="G8" i="22"/>
  <c r="G16" i="22"/>
  <c r="G22" i="23"/>
  <c r="G20" i="24"/>
  <c r="G11" i="14"/>
  <c r="G21" i="25"/>
  <c r="G21" i="24"/>
  <c r="G13" i="25"/>
  <c r="G7" i="13"/>
  <c r="G17" i="24"/>
  <c r="G9" i="25"/>
  <c r="G6" i="14"/>
  <c r="G19" i="14"/>
  <c r="G10" i="22"/>
  <c r="G11" i="23"/>
  <c r="G21" i="27"/>
  <c r="G9" i="14"/>
  <c r="G15" i="26"/>
  <c r="G17" i="23"/>
  <c r="G10" i="14"/>
  <c r="G5" i="27"/>
  <c r="G16" i="14"/>
  <c r="G7" i="25"/>
  <c r="G10" i="24"/>
  <c r="G19" i="22"/>
  <c r="G13" i="23"/>
  <c r="I3" i="21" l="1" a="1"/>
  <c r="M3" i="21" a="1"/>
  <c r="G3" i="21" a="1"/>
  <c r="K3" i="21" a="1"/>
  <c r="F3" i="21" a="1"/>
  <c r="L3" i="21" a="1"/>
  <c r="H3" i="21" a="1"/>
  <c r="J3" i="21" a="1"/>
  <c r="C3" i="21" l="1"/>
  <c r="H13" i="26"/>
  <c r="H14" i="27"/>
  <c r="H19" i="27"/>
  <c r="H8" i="27"/>
  <c r="H18" i="26"/>
  <c r="H13" i="25"/>
  <c r="H9" i="24"/>
  <c r="H5" i="22"/>
  <c r="H15" i="27"/>
  <c r="H20" i="26"/>
  <c r="H14" i="25"/>
  <c r="H8" i="25"/>
  <c r="H20" i="24"/>
  <c r="H6" i="22"/>
  <c r="H8" i="22"/>
  <c r="H20" i="14"/>
  <c r="H12" i="13"/>
  <c r="H13" i="27"/>
  <c r="H9" i="26"/>
  <c r="H9" i="25"/>
  <c r="H8" i="24"/>
  <c r="H8" i="23"/>
  <c r="H19" i="22"/>
  <c r="H16" i="13"/>
  <c r="H5" i="27"/>
  <c r="H22" i="26"/>
  <c r="H16" i="26"/>
  <c r="H15" i="25"/>
  <c r="H21" i="24"/>
  <c r="H14" i="23"/>
  <c r="H17" i="22"/>
  <c r="H11" i="14"/>
  <c r="H20" i="13"/>
  <c r="H14" i="26"/>
  <c r="H6" i="23"/>
  <c r="H11" i="25"/>
  <c r="H6" i="24"/>
  <c r="H19" i="24"/>
  <c r="H13" i="23"/>
  <c r="H19" i="23"/>
  <c r="H22" i="22"/>
  <c r="H10" i="22"/>
  <c r="H12" i="14"/>
  <c r="H13" i="14"/>
  <c r="H15" i="14"/>
  <c r="H13" i="13"/>
  <c r="H18" i="13"/>
  <c r="H6" i="27"/>
  <c r="H11" i="27"/>
  <c r="H5" i="26"/>
  <c r="H10" i="26"/>
  <c r="H22" i="25"/>
  <c r="H5" i="25"/>
  <c r="H10" i="25"/>
  <c r="H11" i="24"/>
  <c r="H7" i="24"/>
  <c r="H16" i="24"/>
  <c r="H5" i="23"/>
  <c r="H16" i="23"/>
  <c r="H14" i="22"/>
  <c r="H18" i="22"/>
  <c r="H16" i="22"/>
  <c r="H19" i="14"/>
  <c r="H5" i="14"/>
  <c r="H5" i="13"/>
  <c r="H17" i="13"/>
  <c r="H21" i="27"/>
  <c r="H7" i="27"/>
  <c r="H17" i="26"/>
  <c r="H18" i="25"/>
  <c r="H10" i="24"/>
  <c r="H18" i="23"/>
  <c r="H9" i="22"/>
  <c r="H22" i="13"/>
  <c r="H9" i="13"/>
  <c r="H18" i="27"/>
  <c r="H12" i="26"/>
  <c r="H6" i="25"/>
  <c r="H19" i="25"/>
  <c r="H12" i="24"/>
  <c r="H22" i="23"/>
  <c r="H9" i="23"/>
  <c r="H15" i="22"/>
  <c r="H10" i="14"/>
  <c r="H14" i="13"/>
  <c r="H15" i="13"/>
  <c r="H10" i="27"/>
  <c r="H16" i="25"/>
  <c r="H20" i="23"/>
  <c r="H17" i="23"/>
  <c r="H20" i="22"/>
  <c r="H9" i="14"/>
  <c r="H6" i="13"/>
  <c r="H7" i="13"/>
  <c r="H20" i="27"/>
  <c r="H17" i="27"/>
  <c r="H19" i="26"/>
  <c r="H8" i="26"/>
  <c r="H17" i="25"/>
  <c r="H20" i="25"/>
  <c r="H13" i="24"/>
  <c r="H12" i="23"/>
  <c r="H15" i="23"/>
  <c r="H7" i="22"/>
  <c r="H12" i="22"/>
  <c r="H22" i="14"/>
  <c r="H8" i="14"/>
  <c r="H18" i="14"/>
  <c r="H4" i="13"/>
  <c r="H3" i="13"/>
  <c r="H8" i="13"/>
  <c r="H12" i="27"/>
  <c r="H9" i="27"/>
  <c r="H6" i="26"/>
  <c r="H11" i="26"/>
  <c r="H15" i="26"/>
  <c r="H7" i="25"/>
  <c r="H12" i="25"/>
  <c r="H22" i="24"/>
  <c r="H5" i="24"/>
  <c r="H17" i="24"/>
  <c r="H11" i="23"/>
  <c r="H7" i="23"/>
  <c r="H21" i="22"/>
  <c r="H14" i="14"/>
  <c r="H7" i="14"/>
  <c r="H17" i="14"/>
  <c r="H10" i="13"/>
  <c r="H19" i="13"/>
  <c r="H2" i="13"/>
  <c r="H22" i="27"/>
  <c r="H16" i="27"/>
  <c r="H21" i="26"/>
  <c r="H7" i="26"/>
  <c r="H21" i="25"/>
  <c r="H14" i="24"/>
  <c r="H18" i="24"/>
  <c r="H15" i="24"/>
  <c r="H21" i="23"/>
  <c r="H10" i="23"/>
  <c r="H13" i="22"/>
  <c r="H11" i="22"/>
  <c r="H6" i="14"/>
  <c r="H21" i="14"/>
  <c r="H16" i="14"/>
  <c r="H21" i="13"/>
  <c r="H11" i="13"/>
  <c r="F12" i="21" l="1"/>
  <c r="F22" i="21"/>
  <c r="G17" i="21"/>
  <c r="G22" i="21"/>
  <c r="G7" i="21"/>
  <c r="H12" i="21"/>
  <c r="H14" i="21"/>
  <c r="I3" i="21"/>
  <c r="I11" i="21"/>
  <c r="I22" i="21"/>
  <c r="J16" i="21"/>
  <c r="J19" i="21"/>
  <c r="J15" i="21"/>
  <c r="K5" i="21"/>
  <c r="K22" i="21"/>
  <c r="L8" i="21"/>
  <c r="L4" i="21"/>
  <c r="L22" i="21"/>
  <c r="M17" i="21"/>
  <c r="M5" i="21"/>
  <c r="M23" i="21"/>
  <c r="F3" i="21"/>
  <c r="F20" i="21"/>
  <c r="F11" i="21"/>
  <c r="G18" i="21"/>
  <c r="G8" i="21"/>
  <c r="G15" i="21"/>
  <c r="H5" i="21"/>
  <c r="H22" i="21"/>
  <c r="I8" i="21"/>
  <c r="I5" i="21"/>
  <c r="I12" i="21"/>
  <c r="J18" i="21"/>
  <c r="J6" i="21"/>
  <c r="J23" i="21"/>
  <c r="K13" i="21"/>
  <c r="K8" i="21"/>
  <c r="L16" i="21"/>
  <c r="L12" i="21"/>
  <c r="L7" i="21"/>
  <c r="M10" i="21"/>
  <c r="M13" i="21"/>
  <c r="F9" i="21"/>
  <c r="F4" i="21"/>
  <c r="F5" i="21"/>
  <c r="G19" i="21"/>
  <c r="G9" i="21"/>
  <c r="G23" i="21"/>
  <c r="H13" i="21"/>
  <c r="H8" i="21"/>
  <c r="I16" i="21"/>
  <c r="I13" i="21"/>
  <c r="J4" i="21"/>
  <c r="J14" i="21"/>
  <c r="K3" i="21"/>
  <c r="K21" i="21"/>
  <c r="K18" i="21"/>
  <c r="L9" i="21"/>
  <c r="L20" i="21"/>
  <c r="M18" i="21"/>
  <c r="M21" i="21"/>
  <c r="F8" i="21"/>
  <c r="F7" i="21"/>
  <c r="G10" i="21"/>
  <c r="H21" i="21"/>
  <c r="I18" i="21"/>
  <c r="I21" i="21"/>
  <c r="J5" i="21"/>
  <c r="K17" i="21"/>
  <c r="K4" i="21"/>
  <c r="L5" i="21"/>
  <c r="M11" i="21"/>
  <c r="F16" i="21"/>
  <c r="F15" i="21"/>
  <c r="G11" i="21"/>
  <c r="H16" i="21"/>
  <c r="I10" i="21"/>
  <c r="I23" i="21"/>
  <c r="J13" i="21"/>
  <c r="K20" i="21"/>
  <c r="K7" i="21"/>
  <c r="L13" i="21"/>
  <c r="M19" i="21"/>
  <c r="F10" i="21"/>
  <c r="F23" i="21"/>
  <c r="G4" i="21"/>
  <c r="H10" i="21"/>
  <c r="I19" i="21"/>
  <c r="J3" i="21"/>
  <c r="J11" i="21"/>
  <c r="K19" i="21"/>
  <c r="L18" i="21"/>
  <c r="M8" i="21"/>
  <c r="M22" i="21"/>
  <c r="F18" i="21"/>
  <c r="F6" i="21"/>
  <c r="G3" i="21"/>
  <c r="G6" i="21"/>
  <c r="G20" i="21"/>
  <c r="H17" i="21"/>
  <c r="H19" i="21"/>
  <c r="H15" i="21"/>
  <c r="I17" i="21"/>
  <c r="I6" i="21"/>
  <c r="J17" i="21"/>
  <c r="J8" i="21"/>
  <c r="J12" i="21"/>
  <c r="K11" i="21"/>
  <c r="K6" i="21"/>
  <c r="K23" i="21"/>
  <c r="L11" i="21"/>
  <c r="L6" i="21"/>
  <c r="M12" i="21"/>
  <c r="M7" i="21"/>
  <c r="F19" i="21"/>
  <c r="F14" i="21"/>
  <c r="G16" i="21"/>
  <c r="G14" i="21"/>
  <c r="G13" i="21"/>
  <c r="H11" i="21"/>
  <c r="H23" i="21"/>
  <c r="I20" i="21"/>
  <c r="I14" i="21"/>
  <c r="J20" i="21"/>
  <c r="J7" i="21"/>
  <c r="K12" i="21"/>
  <c r="L3" i="21"/>
  <c r="I7" i="21"/>
  <c r="L15" i="21"/>
  <c r="F21" i="21"/>
  <c r="G12" i="21"/>
  <c r="H3" i="21"/>
  <c r="H18" i="21"/>
  <c r="I15" i="21"/>
  <c r="J22" i="21"/>
  <c r="K16" i="21"/>
  <c r="L17" i="21"/>
  <c r="L23" i="21"/>
  <c r="M6" i="21"/>
  <c r="F17" i="21"/>
  <c r="G5" i="21"/>
  <c r="H20" i="21"/>
  <c r="H4" i="21"/>
  <c r="I9" i="21"/>
  <c r="J9" i="21"/>
  <c r="K10" i="21"/>
  <c r="L10" i="21"/>
  <c r="M3" i="21"/>
  <c r="M14" i="21"/>
  <c r="F13" i="21"/>
  <c r="G21" i="21"/>
  <c r="H9" i="21"/>
  <c r="H7" i="21"/>
  <c r="I4" i="21"/>
  <c r="J21" i="21"/>
  <c r="K9" i="21"/>
  <c r="K15" i="21"/>
  <c r="L21" i="21"/>
  <c r="M4" i="21"/>
  <c r="M16" i="21"/>
  <c r="H6" i="21"/>
  <c r="J10" i="21"/>
  <c r="K14" i="21"/>
  <c r="L19" i="21"/>
  <c r="M9" i="21"/>
  <c r="M20" i="21"/>
  <c r="M15" i="21"/>
  <c r="L14" i="21"/>
</calcChain>
</file>

<file path=xl/sharedStrings.xml><?xml version="1.0" encoding="utf-8"?>
<sst xmlns="http://schemas.openxmlformats.org/spreadsheetml/2006/main" count="545" uniqueCount="70">
  <si>
    <t>Rate</t>
  </si>
  <si>
    <t>USD</t>
  </si>
  <si>
    <t xml:space="preserve"> </t>
  </si>
  <si>
    <t>EUR</t>
  </si>
  <si>
    <t>GBP</t>
  </si>
  <si>
    <t>CHF</t>
  </si>
  <si>
    <t>JPY</t>
  </si>
  <si>
    <t>AUD</t>
  </si>
  <si>
    <t>HKD</t>
  </si>
  <si>
    <t>SEK</t>
  </si>
  <si>
    <t>ForeignCurrency</t>
  </si>
  <si>
    <t>ON</t>
  </si>
  <si>
    <t>CollateralCurrency</t>
  </si>
  <si>
    <t>TN</t>
  </si>
  <si>
    <t>CollateralType</t>
  </si>
  <si>
    <t>SN</t>
  </si>
  <si>
    <t>CollateralCurve</t>
  </si>
  <si>
    <t>BaseCurrency</t>
  </si>
  <si>
    <t>QuoteCurrency</t>
  </si>
  <si>
    <t>2W</t>
  </si>
  <si>
    <t>IsCurrencyPairCollateralBased</t>
  </si>
  <si>
    <t>3W</t>
  </si>
  <si>
    <t>BaseCalendar</t>
  </si>
  <si>
    <t>TARGET</t>
  </si>
  <si>
    <t>1M</t>
  </si>
  <si>
    <t>QuoteCalendar</t>
  </si>
  <si>
    <t>UnitedStates::Settlement</t>
  </si>
  <si>
    <t>2M</t>
  </si>
  <si>
    <t>JoinCalendarRule</t>
  </si>
  <si>
    <t>JoinHolidays</t>
  </si>
  <si>
    <t>3M</t>
  </si>
  <si>
    <t>JoinCalendar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</si>
  <si>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</si>
  <si>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</si>
  <si>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</si>
  <si>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</si>
  <si>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</si>
  <si>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</si>
  <si>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</si>
  <si>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</si>
  <si>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</si>
  <si>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</si>
  <si>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</si>
  <si>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2Y</t>
  </si>
  <si>
    <t>UnitedKingdom::Exchange</t>
  </si>
  <si>
    <t>Switzerland</t>
  </si>
  <si>
    <t>Japan</t>
  </si>
  <si>
    <t>Australia</t>
  </si>
  <si>
    <t>HongKong::HKEx</t>
  </si>
  <si>
    <t>Sweden</t>
  </si>
  <si>
    <t>BasisCurve</t>
  </si>
  <si>
    <t>SettlementDate</t>
  </si>
  <si>
    <t>SettlementDays</t>
  </si>
  <si>
    <t>Trigger</t>
  </si>
  <si>
    <t>EvaluationDate</t>
  </si>
  <si>
    <t>1W</t>
  </si>
  <si>
    <t>DayCounter</t>
  </si>
  <si>
    <t>Compounding</t>
  </si>
  <si>
    <t>Frequency</t>
  </si>
  <si>
    <t>Actual/360</t>
  </si>
  <si>
    <t>Simple</t>
  </si>
  <si>
    <t>Tenor</t>
  </si>
  <si>
    <t>StartDate</t>
  </si>
  <si>
    <t>EndDate</t>
  </si>
  <si>
    <t>BASISEURON</t>
  </si>
  <si>
    <t>Actual/365 (Fixed)</t>
  </si>
  <si>
    <t>InterestRateTrigger</t>
  </si>
  <si>
    <t>1D</t>
  </si>
  <si>
    <t>2D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</si>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</sst>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£&quot;#,##0;[Red]\-&quot;£&quot;#,##0"/>
    <numFmt numFmtId="165" formatCode="_-* #,##0.00_-;\-* #,##0.00_-;_-* &quot;-&quot;??_-;_-@_-"/>
    <numFmt numFmtId="166" formatCode="0.0000%"/>
    <numFmt numFmtId="167" formatCode="ddd\,\ dd\-mmm\-yyyy"/>
    <numFmt numFmtId="168" formatCode="ddd\,\ d\-mmm\-yyyy\,\ hh:mm:ss"/>
    <numFmt numFmtId="169" formatCode="General_)"/>
    <numFmt numFmtId="170" formatCode="#,##0.0;#,##0.0"/>
    <numFmt numFmtId="171" formatCode="0.0000"/>
    <numFmt numFmtId="172" formatCode="General&quot;W&quot;"/>
    <numFmt numFmtId="173" formatCode="General&quot;M&quot;"/>
    <numFmt numFmtId="174" formatCode="ddd\,\ dd\-mmm\-yyyy\,\ hh:mm:ss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theme="1"/>
      <name val="Courier New"/>
      <family val="3"/>
    </font>
    <font>
      <b/>
      <sz val="8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gray0625">
        <fgColor indexed="22"/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0" fontId="1" fillId="0" borderId="0"/>
    <xf numFmtId="169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8" fillId="6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54">
    <xf numFmtId="0" fontId="0" fillId="0" borderId="0" xfId="0"/>
    <xf numFmtId="1" fontId="4" fillId="0" borderId="3" xfId="1" applyNumberFormat="1" applyFont="1" applyFill="1" applyBorder="1" applyAlignment="1">
      <alignment horizontal="center" vertical="center"/>
    </xf>
    <xf numFmtId="0" fontId="4" fillId="5" borderId="3" xfId="1" applyFont="1" applyFill="1" applyBorder="1" applyAlignment="1"/>
    <xf numFmtId="0" fontId="4" fillId="5" borderId="4" xfId="1" applyFont="1" applyFill="1" applyBorder="1" applyAlignment="1"/>
    <xf numFmtId="0" fontId="4" fillId="5" borderId="5" xfId="1" applyFont="1" applyFill="1" applyBorder="1" applyAlignment="1"/>
    <xf numFmtId="0" fontId="4" fillId="0" borderId="7" xfId="3" applyFont="1" applyFill="1" applyBorder="1" applyAlignment="1">
      <alignment horizontal="center"/>
    </xf>
    <xf numFmtId="0" fontId="4" fillId="4" borderId="2" xfId="1" applyFont="1" applyFill="1" applyBorder="1" applyAlignment="1">
      <alignment vertical="center"/>
    </xf>
    <xf numFmtId="1" fontId="4" fillId="0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1" applyFont="1" applyFill="1"/>
    <xf numFmtId="1" fontId="4" fillId="0" borderId="4" xfId="1" applyNumberFormat="1" applyFont="1" applyFill="1" applyBorder="1" applyAlignment="1">
      <alignment horizontal="center" vertical="center"/>
    </xf>
    <xf numFmtId="168" fontId="4" fillId="0" borderId="8" xfId="1" applyNumberFormat="1" applyFont="1" applyFill="1" applyBorder="1" applyAlignment="1" applyProtection="1">
      <alignment horizontal="center"/>
    </xf>
    <xf numFmtId="0" fontId="4" fillId="5" borderId="3" xfId="3" applyFont="1" applyFill="1" applyBorder="1" applyAlignment="1"/>
    <xf numFmtId="0" fontId="4" fillId="0" borderId="6" xfId="3" applyFont="1" applyFill="1" applyBorder="1" applyAlignment="1">
      <alignment horizontal="center"/>
    </xf>
    <xf numFmtId="0" fontId="4" fillId="5" borderId="4" xfId="3" applyFont="1" applyFill="1" applyBorder="1" applyAlignment="1"/>
    <xf numFmtId="168" fontId="4" fillId="0" borderId="7" xfId="1" quotePrefix="1" applyNumberFormat="1" applyFont="1" applyFill="1" applyBorder="1" applyAlignment="1" applyProtection="1">
      <alignment horizontal="center"/>
    </xf>
    <xf numFmtId="168" fontId="4" fillId="0" borderId="3" xfId="1" quotePrefix="1" applyNumberFormat="1" applyFont="1" applyFill="1" applyBorder="1" applyAlignment="1" applyProtection="1">
      <alignment horizontal="center"/>
    </xf>
    <xf numFmtId="168" fontId="4" fillId="0" borderId="4" xfId="1" applyNumberFormat="1" applyFont="1" applyFill="1" applyBorder="1" applyAlignment="1" applyProtection="1">
      <alignment horizontal="center"/>
    </xf>
    <xf numFmtId="168" fontId="4" fillId="0" borderId="5" xfId="1" applyNumberFormat="1" applyFont="1" applyFill="1" applyBorder="1" applyAlignment="1" applyProtection="1">
      <alignment horizontal="center"/>
    </xf>
    <xf numFmtId="0" fontId="4" fillId="0" borderId="3" xfId="1" applyFont="1" applyFill="1" applyBorder="1"/>
    <xf numFmtId="167" fontId="4" fillId="0" borderId="5" xfId="1" applyNumberFormat="1" applyFont="1" applyFill="1" applyBorder="1"/>
    <xf numFmtId="167" fontId="4" fillId="0" borderId="9" xfId="1" applyNumberFormat="1" applyFont="1" applyFill="1" applyBorder="1"/>
    <xf numFmtId="167" fontId="4" fillId="0" borderId="10" xfId="1" applyNumberFormat="1" applyFont="1" applyFill="1" applyBorder="1"/>
    <xf numFmtId="167" fontId="4" fillId="0" borderId="11" xfId="1" applyNumberFormat="1" applyFont="1" applyFill="1" applyBorder="1"/>
    <xf numFmtId="167" fontId="4" fillId="0" borderId="3" xfId="1" applyNumberFormat="1" applyFont="1" applyFill="1" applyBorder="1"/>
    <xf numFmtId="167" fontId="4" fillId="0" borderId="4" xfId="1" applyNumberFormat="1" applyFont="1" applyFill="1" applyBorder="1"/>
    <xf numFmtId="0" fontId="4" fillId="0" borderId="4" xfId="1" applyFont="1" applyFill="1" applyBorder="1"/>
    <xf numFmtId="0" fontId="4" fillId="0" borderId="5" xfId="1" applyFont="1" applyFill="1" applyBorder="1"/>
    <xf numFmtId="0" fontId="4" fillId="5" borderId="4" xfId="1" applyFont="1" applyFill="1" applyBorder="1"/>
    <xf numFmtId="0" fontId="4" fillId="5" borderId="5" xfId="1" applyFont="1" applyFill="1" applyBorder="1"/>
    <xf numFmtId="166" fontId="4" fillId="0" borderId="3" xfId="1" applyNumberFormat="1" applyFont="1" applyFill="1" applyBorder="1"/>
    <xf numFmtId="166" fontId="4" fillId="0" borderId="5" xfId="1" applyNumberFormat="1" applyFont="1" applyFill="1" applyBorder="1"/>
    <xf numFmtId="166" fontId="4" fillId="0" borderId="4" xfId="1" applyNumberFormat="1" applyFont="1" applyFill="1" applyBorder="1"/>
    <xf numFmtId="167" fontId="9" fillId="0" borderId="5" xfId="0" applyNumberFormat="1" applyFont="1" applyBorder="1"/>
    <xf numFmtId="171" fontId="4" fillId="3" borderId="0" xfId="1" applyNumberFormat="1" applyFont="1" applyFill="1"/>
    <xf numFmtId="168" fontId="4" fillId="0" borderId="6" xfId="1" applyNumberFormat="1" applyFont="1" applyFill="1" applyBorder="1" applyAlignment="1" applyProtection="1">
      <alignment horizontal="center"/>
    </xf>
    <xf numFmtId="0" fontId="4" fillId="0" borderId="4" xfId="3" applyFont="1" applyFill="1" applyBorder="1" applyAlignment="1">
      <alignment horizontal="center"/>
    </xf>
    <xf numFmtId="168" fontId="4" fillId="0" borderId="5" xfId="1" quotePrefix="1" applyNumberFormat="1" applyFont="1" applyFill="1" applyBorder="1" applyAlignment="1" applyProtection="1">
      <alignment horizontal="center"/>
    </xf>
    <xf numFmtId="0" fontId="10" fillId="2" borderId="2" xfId="0" applyFont="1" applyFill="1" applyBorder="1" applyAlignment="1">
      <alignment horizontal="center"/>
    </xf>
    <xf numFmtId="171" fontId="9" fillId="0" borderId="3" xfId="0" applyNumberFormat="1" applyFont="1" applyBorder="1"/>
    <xf numFmtId="171" fontId="9" fillId="0" borderId="4" xfId="0" applyNumberFormat="1" applyFont="1" applyBorder="1"/>
    <xf numFmtId="171" fontId="9" fillId="0" borderId="5" xfId="0" applyNumberFormat="1" applyFont="1" applyBorder="1"/>
    <xf numFmtId="0" fontId="9" fillId="3" borderId="0" xfId="0" applyFont="1" applyFill="1"/>
    <xf numFmtId="0" fontId="10" fillId="4" borderId="1" xfId="0" applyFont="1" applyFill="1" applyBorder="1"/>
    <xf numFmtId="0" fontId="10" fillId="5" borderId="3" xfId="0" applyFont="1" applyFill="1" applyBorder="1" applyAlignment="1" applyProtection="1">
      <alignment horizontal="center"/>
    </xf>
    <xf numFmtId="0" fontId="10" fillId="5" borderId="4" xfId="0" applyFont="1" applyFill="1" applyBorder="1" applyAlignment="1" applyProtection="1">
      <alignment horizontal="center"/>
    </xf>
    <xf numFmtId="0" fontId="10" fillId="5" borderId="5" xfId="0" applyFont="1" applyFill="1" applyBorder="1" applyAlignment="1" applyProtection="1">
      <alignment horizontal="center"/>
    </xf>
    <xf numFmtId="172" fontId="10" fillId="5" borderId="4" xfId="0" applyNumberFormat="1" applyFont="1" applyFill="1" applyBorder="1" applyAlignment="1" applyProtection="1">
      <alignment horizontal="center"/>
    </xf>
    <xf numFmtId="173" fontId="10" fillId="5" borderId="4" xfId="0" applyNumberFormat="1" applyFont="1" applyFill="1" applyBorder="1" applyAlignment="1" applyProtection="1">
      <alignment horizontal="center"/>
    </xf>
    <xf numFmtId="173" fontId="10" fillId="5" borderId="5" xfId="0" applyNumberFormat="1" applyFont="1" applyFill="1" applyBorder="1" applyAlignment="1" applyProtection="1">
      <alignment horizontal="center"/>
    </xf>
    <xf numFmtId="174" fontId="9" fillId="0" borderId="2" xfId="0" applyNumberFormat="1" applyFont="1" applyBorder="1"/>
    <xf numFmtId="0" fontId="9" fillId="0" borderId="5" xfId="0" applyNumberFormat="1" applyFont="1" applyBorder="1"/>
    <xf numFmtId="0" fontId="10" fillId="5" borderId="11" xfId="0" applyFont="1" applyFill="1" applyBorder="1"/>
  </cellXfs>
  <cellStyles count="17">
    <cellStyle name="Comma 2" xfId="4"/>
    <cellStyle name="Migliaia (0)_AZIONI" xfId="5"/>
    <cellStyle name="Migliaia_AZIONI" xfId="6"/>
    <cellStyle name="Normal" xfId="0" builtinId="0"/>
    <cellStyle name="Normal 2" xfId="1"/>
    <cellStyle name="Normal 2 2" xfId="7"/>
    <cellStyle name="Normal 3" xfId="8"/>
    <cellStyle name="Normal_SwaptionATMVols" xfId="3"/>
    <cellStyle name="Normale_AZIONI" xfId="9"/>
    <cellStyle name="Percent 2" xfId="2"/>
    <cellStyle name="Percent 2 2" xfId="10"/>
    <cellStyle name="Percent 2 2 2" xfId="11"/>
    <cellStyle name="Percent 2 2 3" xfId="12"/>
    <cellStyle name="Percent 3" xfId="13"/>
    <cellStyle name="result" xfId="14"/>
    <cellStyle name="Valuta (0)_AZIONI" xfId="15"/>
    <cellStyle name="Valuta_AZIONI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Fx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 FxPoints"/>
      <sheetName val="GBP FxPoints"/>
      <sheetName val="CHF FxPoints"/>
      <sheetName val="JPY FxPoints"/>
      <sheetName val="AUD FxPoints"/>
      <sheetName val="HKD FxPoints"/>
      <sheetName val="SEK FxPoints"/>
      <sheetName val="PLN FxPoints"/>
      <sheetName val="CZK FxPoints"/>
      <sheetName val="HUF FxPoints"/>
      <sheetName val="CNH FxPoints"/>
      <sheetName val="EUR CCSwaps"/>
      <sheetName val="GBP CCSwaps"/>
      <sheetName val="JPY CCSwaps"/>
      <sheetName val="CHF CCSwaps"/>
      <sheetName val="AUD CCSwaps"/>
      <sheetName val="HKD CCSwaps"/>
      <sheetName val="SEK CCSwaps"/>
      <sheetName val="Deposits"/>
    </sheetNames>
    <definedNames>
      <definedName name="TriggerCounter" refersTo="='General Settings'!$D$6"/>
    </definedNames>
    <sheetDataSet>
      <sheetData sheetId="0">
        <row r="6">
          <cell r="D6">
            <v>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">
          <cell r="D6" t="str">
            <v>CBS</v>
          </cell>
        </row>
      </sheetData>
      <sheetData sheetId="13">
        <row r="6">
          <cell r="D6" t="str">
            <v>CBS</v>
          </cell>
        </row>
      </sheetData>
      <sheetData sheetId="14">
        <row r="6">
          <cell r="D6" t="str">
            <v>CBS</v>
          </cell>
        </row>
      </sheetData>
      <sheetData sheetId="15">
        <row r="6">
          <cell r="D6" t="str">
            <v>CBS</v>
          </cell>
        </row>
      </sheetData>
      <sheetData sheetId="16">
        <row r="6">
          <cell r="D6" t="str">
            <v>CBS</v>
          </cell>
        </row>
      </sheetData>
      <sheetData sheetId="17">
        <row r="6">
          <cell r="D6" t="str">
            <v>CBS</v>
          </cell>
        </row>
      </sheetData>
      <sheetData sheetId="18">
        <row r="6">
          <cell r="D6" t="str">
            <v>CBS</v>
          </cell>
        </row>
      </sheetData>
      <sheetData sheetId="19">
        <row r="6">
          <cell r="D6" t="str">
            <v>USDONDP_Quote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showGridLines="0" tabSelected="1" workbookViewId="0">
      <selection activeCell="C2" sqref="C2"/>
    </sheetView>
  </sheetViews>
  <sheetFormatPr defaultRowHeight="11.25" x14ac:dyDescent="0.2"/>
  <cols>
    <col min="1" max="1" width="2.7109375" style="43" customWidth="1"/>
    <col min="2" max="2" width="20.28515625" style="43" bestFit="1" customWidth="1"/>
    <col min="3" max="3" width="27.5703125" style="43" bestFit="1" customWidth="1"/>
    <col min="4" max="4" width="2.7109375" style="43" customWidth="1"/>
    <col min="5" max="16384" width="9.140625" style="43"/>
  </cols>
  <sheetData>
    <row r="2" spans="2:13" x14ac:dyDescent="0.2">
      <c r="B2" s="44" t="s">
        <v>53</v>
      </c>
      <c r="C2" s="51"/>
      <c r="E2" s="8" t="s">
        <v>61</v>
      </c>
      <c r="F2" s="39" t="s">
        <v>1</v>
      </c>
      <c r="G2" s="39" t="s">
        <v>3</v>
      </c>
      <c r="H2" s="39" t="s">
        <v>4</v>
      </c>
      <c r="I2" s="39" t="s">
        <v>5</v>
      </c>
      <c r="J2" s="39" t="s">
        <v>6</v>
      </c>
      <c r="K2" s="39" t="s">
        <v>7</v>
      </c>
      <c r="L2" s="39" t="s">
        <v>8</v>
      </c>
      <c r="M2" s="39" t="s">
        <v>9</v>
      </c>
    </row>
    <row r="3" spans="2:13" x14ac:dyDescent="0.2">
      <c r="B3" s="53" t="s">
        <v>66</v>
      </c>
      <c r="C3" s="52">
        <f>[1]!TriggerCounter</f>
        <v>14</v>
      </c>
      <c r="E3" s="45" t="s">
        <v>11</v>
      </c>
      <c r="F3" s="40">
        <f t="array" ref="F3:F23">USD!H2:H22*100</f>
        <v>0.22999999999750997</v>
      </c>
      <c r="G3" s="40">
        <f t="array" ref="G3:G23">EUR!H2:H22*100</f>
        <v>-0.14999999999698588</v>
      </c>
      <c r="H3" s="40">
        <f t="array" ref="H3:H23">GBP!H2:H22*100</f>
        <v>0.5099999999997884</v>
      </c>
      <c r="I3" s="40">
        <f t="array" ref="I3:I23">CHF!H2:H22*100</f>
        <v>-0.77500000000307878</v>
      </c>
      <c r="J3" s="40">
        <f t="array" ref="J3:J23">JPY!H2:H22*100</f>
        <v>4.9999999996330757E-2</v>
      </c>
      <c r="K3" s="40">
        <f t="array" ref="K3:K23">AUD!H2:H22*100</f>
        <v>2.1700000000022257</v>
      </c>
      <c r="L3" s="40">
        <f t="array" ref="L3:L23">HKD!H2:H22*100</f>
        <v>0.18249999999309097</v>
      </c>
      <c r="M3" s="40">
        <f t="array" ref="M3:M23">SEK!H2:H22*100</f>
        <v>-0.29999999999796856</v>
      </c>
    </row>
    <row r="4" spans="2:13" x14ac:dyDescent="0.2">
      <c r="B4" s="53" t="s">
        <v>54</v>
      </c>
      <c r="C4" s="34">
        <f>_xll.qlSettingsEvaluationDate(Trigger)</f>
        <v>42145</v>
      </c>
      <c r="E4" s="46" t="s">
        <v>13</v>
      </c>
      <c r="F4" s="41">
        <v>0.2299999999991087</v>
      </c>
      <c r="G4" s="41">
        <v>-0.15000000000018332</v>
      </c>
      <c r="H4" s="41">
        <v>0.5099999999997884</v>
      </c>
      <c r="I4" s="41">
        <v>-0.77499999999988134</v>
      </c>
      <c r="J4" s="41">
        <v>-9.5123908749883412E-10</v>
      </c>
      <c r="K4" s="41">
        <v>2.170000000000627</v>
      </c>
      <c r="L4" s="41">
        <v>7.6041666665949137E-2</v>
      </c>
      <c r="M4" s="41">
        <v>-0.32500000095376791</v>
      </c>
    </row>
    <row r="5" spans="2:13" x14ac:dyDescent="0.2">
      <c r="E5" s="47" t="s">
        <v>15</v>
      </c>
      <c r="F5" s="42">
        <v>0.24000000000024002</v>
      </c>
      <c r="G5" s="42">
        <v>-0.1500000008562985</v>
      </c>
      <c r="H5" s="42">
        <v>0.52000000000026103</v>
      </c>
      <c r="I5" s="42">
        <v>-0.82500000113050476</v>
      </c>
      <c r="J5" s="42">
        <v>4.8034376161965042E-2</v>
      </c>
      <c r="K5" s="42">
        <v>2.0749999999996049</v>
      </c>
      <c r="L5" s="42">
        <v>0.26361111115336128</v>
      </c>
      <c r="M5" s="42">
        <v>-0.29999999999930083</v>
      </c>
    </row>
    <row r="6" spans="2:13" x14ac:dyDescent="0.2">
      <c r="E6" s="48" t="s">
        <v>55</v>
      </c>
      <c r="F6" s="41">
        <v>0.33083530259896726</v>
      </c>
      <c r="G6" s="41" t="e">
        <v>#NUM!</v>
      </c>
      <c r="H6" s="41">
        <v>0.62331691192296645</v>
      </c>
      <c r="I6" s="41">
        <v>-0.85270897151439629</v>
      </c>
      <c r="J6" s="41">
        <v>0.32820092913902038</v>
      </c>
      <c r="K6" s="41">
        <v>2.316520194856889</v>
      </c>
      <c r="L6" s="41">
        <v>0.43630892491797191</v>
      </c>
      <c r="M6" s="41">
        <v>-0.2936606594677395</v>
      </c>
    </row>
    <row r="7" spans="2:13" x14ac:dyDescent="0.2">
      <c r="E7" s="48" t="s">
        <v>19</v>
      </c>
      <c r="F7" s="41">
        <v>0.33999158516197425</v>
      </c>
      <c r="G7" s="41" t="e">
        <v>#NUM!</v>
      </c>
      <c r="H7" s="41">
        <v>0.63013909650691924</v>
      </c>
      <c r="I7" s="41">
        <v>-0.83812780367439488</v>
      </c>
      <c r="J7" s="41">
        <v>0.33720830809601055</v>
      </c>
      <c r="K7" s="41">
        <v>2.3037264942242786</v>
      </c>
      <c r="L7" s="41">
        <v>0.42878497116802639</v>
      </c>
      <c r="M7" s="41">
        <v>-0.28609265774814929</v>
      </c>
    </row>
    <row r="8" spans="2:13" x14ac:dyDescent="0.2">
      <c r="E8" s="48" t="s">
        <v>21</v>
      </c>
      <c r="F8" s="41">
        <v>0.34516224344103918</v>
      </c>
      <c r="G8" s="41" t="e">
        <v>#NUM!</v>
      </c>
      <c r="H8" s="41">
        <v>0.63180993215697767</v>
      </c>
      <c r="I8" s="41">
        <v>-0.81468653522006762</v>
      </c>
      <c r="J8" s="41">
        <v>0.34235752705884842</v>
      </c>
      <c r="K8" s="41">
        <v>2.3108720225201953</v>
      </c>
      <c r="L8" s="41">
        <v>0.42019721150875539</v>
      </c>
      <c r="M8" s="41">
        <v>-0.28405725992414993</v>
      </c>
    </row>
    <row r="9" spans="2:13" x14ac:dyDescent="0.2">
      <c r="E9" s="49" t="s">
        <v>24</v>
      </c>
      <c r="F9" s="41">
        <v>0.34430253005111117</v>
      </c>
      <c r="G9" s="41" t="e">
        <v>#NUM!</v>
      </c>
      <c r="H9" s="41">
        <v>0.62726259911895277</v>
      </c>
      <c r="I9" s="41">
        <v>-0.83187894844047228</v>
      </c>
      <c r="J9" s="41">
        <v>0.34142351508481189</v>
      </c>
      <c r="K9" s="41">
        <v>2.3146145655488226</v>
      </c>
      <c r="L9" s="41">
        <v>0.41743754911404896</v>
      </c>
      <c r="M9" s="41">
        <v>-0.30668264747271068</v>
      </c>
    </row>
    <row r="10" spans="2:13" x14ac:dyDescent="0.2">
      <c r="E10" s="49" t="s">
        <v>27</v>
      </c>
      <c r="F10" s="41">
        <v>0.35308796851853885</v>
      </c>
      <c r="G10" s="41" t="e">
        <v>#NUM!</v>
      </c>
      <c r="H10" s="41">
        <v>0.63274762645676974</v>
      </c>
      <c r="I10" s="41">
        <v>-0.98109991950964015</v>
      </c>
      <c r="J10" s="41">
        <v>0.34883289827619141</v>
      </c>
      <c r="K10" s="41">
        <v>2.3177246141809977</v>
      </c>
      <c r="L10" s="41">
        <v>0.40357485643494245</v>
      </c>
      <c r="M10" s="41">
        <v>-0.35237148971592913</v>
      </c>
    </row>
    <row r="11" spans="2:13" x14ac:dyDescent="0.2">
      <c r="E11" s="49" t="s">
        <v>30</v>
      </c>
      <c r="F11" s="41">
        <v>0.36425519753234492</v>
      </c>
      <c r="G11" s="41" t="e">
        <v>#NUM!</v>
      </c>
      <c r="H11" s="41">
        <v>0.64080272589013254</v>
      </c>
      <c r="I11" s="41">
        <v>-1.0348606780872143</v>
      </c>
      <c r="J11" s="41">
        <v>0.35994682671997258</v>
      </c>
      <c r="K11" s="41">
        <v>2.3221604341188145</v>
      </c>
      <c r="L11" s="41">
        <v>0.40004311005903637</v>
      </c>
      <c r="M11" s="41">
        <v>-0.37311635647086916</v>
      </c>
    </row>
    <row r="12" spans="2:13" x14ac:dyDescent="0.2">
      <c r="E12" s="49" t="s">
        <v>32</v>
      </c>
      <c r="F12" s="41">
        <v>0.37687566566928865</v>
      </c>
      <c r="G12" s="41" t="e">
        <v>#NUM!</v>
      </c>
      <c r="H12" s="41">
        <v>0.64461052862862822</v>
      </c>
      <c r="I12" s="41">
        <v>-1.0568293407172966</v>
      </c>
      <c r="J12" s="41">
        <v>0.37245632489148051</v>
      </c>
      <c r="K12" s="41">
        <v>2.3248857354831074</v>
      </c>
      <c r="L12" s="41">
        <v>0.40504000972298804</v>
      </c>
      <c r="M12" s="41">
        <v>-0.38236665854948276</v>
      </c>
    </row>
    <row r="13" spans="2:13" x14ac:dyDescent="0.2">
      <c r="E13" s="49" t="s">
        <v>33</v>
      </c>
      <c r="F13" s="41">
        <v>0.39290706705523182</v>
      </c>
      <c r="G13" s="41" t="e">
        <v>#NUM!</v>
      </c>
      <c r="H13" s="41">
        <v>0.65416015896083057</v>
      </c>
      <c r="I13" s="41">
        <v>-1.0802945002469562</v>
      </c>
      <c r="J13" s="41">
        <v>0.38789327806236262</v>
      </c>
      <c r="K13" s="41">
        <v>2.3312554846415647</v>
      </c>
      <c r="L13" s="41">
        <v>0.41685520735595266</v>
      </c>
      <c r="M13" s="41">
        <v>-0.37636749335976644</v>
      </c>
    </row>
    <row r="14" spans="2:13" x14ac:dyDescent="0.2">
      <c r="E14" s="49" t="s">
        <v>34</v>
      </c>
      <c r="F14" s="41">
        <v>0.41647518340596723</v>
      </c>
      <c r="G14" s="41" t="e">
        <v>#NUM!</v>
      </c>
      <c r="H14" s="41">
        <v>0.66995552058686891</v>
      </c>
      <c r="I14" s="41">
        <v>-1.0915575460664038</v>
      </c>
      <c r="J14" s="41">
        <v>0.41126500702806529</v>
      </c>
      <c r="K14" s="41">
        <v>2.3348525352951328</v>
      </c>
      <c r="L14" s="41">
        <v>0.43628439474740677</v>
      </c>
      <c r="M14" s="41">
        <v>-0.37359382893056053</v>
      </c>
    </row>
    <row r="15" spans="2:13" x14ac:dyDescent="0.2">
      <c r="E15" s="49" t="s">
        <v>35</v>
      </c>
      <c r="F15" s="41">
        <v>0.44252898395236162</v>
      </c>
      <c r="G15" s="41" t="e">
        <v>#NUM!</v>
      </c>
      <c r="H15" s="41">
        <v>0.68151678699600116</v>
      </c>
      <c r="I15" s="41">
        <v>-1.0974583590336504</v>
      </c>
      <c r="J15" s="41">
        <v>0.43706198891098802</v>
      </c>
      <c r="K15" s="41">
        <v>2.3347027348513381</v>
      </c>
      <c r="L15" s="41">
        <v>0.46073835929437268</v>
      </c>
      <c r="M15" s="41">
        <v>-0.35684525955711111</v>
      </c>
    </row>
    <row r="16" spans="2:13" x14ac:dyDescent="0.2">
      <c r="E16" s="49" t="s">
        <v>36</v>
      </c>
      <c r="F16" s="41">
        <v>0.46992714969716065</v>
      </c>
      <c r="G16" s="41" t="e">
        <v>#NUM!</v>
      </c>
      <c r="H16" s="41">
        <v>0.70031942849357331</v>
      </c>
      <c r="I16" s="41">
        <v>-1.0939335596734263</v>
      </c>
      <c r="J16" s="41">
        <v>0.46348437435395567</v>
      </c>
      <c r="K16" s="41">
        <v>2.3482447917577969</v>
      </c>
      <c r="L16" s="41">
        <v>0.48687572416779507</v>
      </c>
      <c r="M16" s="41">
        <v>-0.3603222726003214</v>
      </c>
    </row>
    <row r="17" spans="5:13" x14ac:dyDescent="0.2">
      <c r="E17" s="49" t="s">
        <v>37</v>
      </c>
      <c r="F17" s="41">
        <v>0.50282659311322486</v>
      </c>
      <c r="G17" s="41" t="e">
        <v>#NUM!</v>
      </c>
      <c r="H17" s="41">
        <v>0.71898741163684521</v>
      </c>
      <c r="I17" s="41">
        <v>-1.0892222568627323</v>
      </c>
      <c r="J17" s="41">
        <v>0.49612313271228126</v>
      </c>
      <c r="K17" s="41">
        <v>2.3479853612029822</v>
      </c>
      <c r="L17" s="41">
        <v>0.51665887002367017</v>
      </c>
      <c r="M17" s="41">
        <v>-0.3409064532807663</v>
      </c>
    </row>
    <row r="18" spans="5:13" x14ac:dyDescent="0.2">
      <c r="E18" s="49" t="s">
        <v>38</v>
      </c>
      <c r="F18" s="41">
        <v>0.53229136138026634</v>
      </c>
      <c r="G18" s="41" t="e">
        <v>#NUM!</v>
      </c>
      <c r="H18" s="41">
        <v>0.74059840923412201</v>
      </c>
      <c r="I18" s="41">
        <v>-1.0888782483318395</v>
      </c>
      <c r="J18" s="41">
        <v>0.52442102909043575</v>
      </c>
      <c r="K18" s="41">
        <v>2.3544806287259976</v>
      </c>
      <c r="L18" s="41">
        <v>0.54829848660049196</v>
      </c>
      <c r="M18" s="41">
        <v>-0.3385032353744033</v>
      </c>
    </row>
    <row r="19" spans="5:13" x14ac:dyDescent="0.2">
      <c r="E19" s="49" t="s">
        <v>39</v>
      </c>
      <c r="F19" s="41">
        <v>0.55924836134887568</v>
      </c>
      <c r="G19" s="41" t="e">
        <v>#NUM!</v>
      </c>
      <c r="H19" s="41">
        <v>0.75585436985350585</v>
      </c>
      <c r="I19" s="41">
        <v>-1.0949582253848884</v>
      </c>
      <c r="J19" s="41">
        <v>0.55187217518137022</v>
      </c>
      <c r="K19" s="41">
        <v>2.3614195049127065</v>
      </c>
      <c r="L19" s="41">
        <v>0.57608650059740851</v>
      </c>
      <c r="M19" s="41">
        <v>-0.33402874024033935</v>
      </c>
    </row>
    <row r="20" spans="5:13" x14ac:dyDescent="0.2">
      <c r="E20" s="49" t="s">
        <v>40</v>
      </c>
      <c r="F20" s="41">
        <v>0.5940256038639159</v>
      </c>
      <c r="G20" s="41" t="e">
        <v>#NUM!</v>
      </c>
      <c r="H20" s="41">
        <v>0.78024310759749449</v>
      </c>
      <c r="I20" s="41">
        <v>-1.0760133722616991</v>
      </c>
      <c r="J20" s="41">
        <v>0.58631654818172985</v>
      </c>
      <c r="K20" s="41">
        <v>2.3835439287395377</v>
      </c>
      <c r="L20" s="41">
        <v>0.60551079439219657</v>
      </c>
      <c r="M20" s="41">
        <v>-0.31485234356177583</v>
      </c>
    </row>
    <row r="21" spans="5:13" x14ac:dyDescent="0.2">
      <c r="E21" s="49" t="s">
        <v>41</v>
      </c>
      <c r="F21" s="41">
        <v>0.68997609630988099</v>
      </c>
      <c r="G21" s="41" t="e">
        <v>#NUM!</v>
      </c>
      <c r="H21" s="41">
        <v>0.84862703786293903</v>
      </c>
      <c r="I21" s="41">
        <v>-1.0668008928820909</v>
      </c>
      <c r="J21" s="41">
        <v>0.68119819727087338</v>
      </c>
      <c r="K21" s="41">
        <v>2.3959769655400911</v>
      </c>
      <c r="L21" s="41">
        <v>0.69437493747554146</v>
      </c>
      <c r="M21" s="41">
        <v>-0.30236100744792599</v>
      </c>
    </row>
    <row r="22" spans="5:13" x14ac:dyDescent="0.2">
      <c r="E22" s="49" t="s">
        <v>42</v>
      </c>
      <c r="F22" s="41">
        <v>0.79271880989670185</v>
      </c>
      <c r="G22" s="41" t="e">
        <v>#NUM!</v>
      </c>
      <c r="H22" s="41">
        <v>0.92315335128188514</v>
      </c>
      <c r="I22" s="41">
        <v>-1.0300659871625453</v>
      </c>
      <c r="J22" s="41">
        <v>0.78276644083364255</v>
      </c>
      <c r="K22" s="41">
        <v>2.4549364419621909</v>
      </c>
      <c r="L22" s="41">
        <v>0.79078154478795948</v>
      </c>
      <c r="M22" s="41">
        <v>-0.25836726563481455</v>
      </c>
    </row>
    <row r="23" spans="5:13" x14ac:dyDescent="0.2">
      <c r="E23" s="50" t="s">
        <v>43</v>
      </c>
      <c r="F23" s="42">
        <v>0.98989226892360216</v>
      </c>
      <c r="G23" s="42" t="e">
        <v>#NUM!</v>
      </c>
      <c r="H23" s="42">
        <v>1.0641756783834575</v>
      </c>
      <c r="I23" s="42">
        <v>-1.0021861176509599</v>
      </c>
      <c r="J23" s="42">
        <v>0.97753470346013294</v>
      </c>
      <c r="K23" s="42">
        <v>2.5152227752220888</v>
      </c>
      <c r="L23" s="42">
        <v>0.98393356793850439</v>
      </c>
      <c r="M23" s="42">
        <v>-0.14747391777857485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1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67</v>
      </c>
      <c r="F2" s="22">
        <f t="array" ref="F2:F4">EvaluationDate</f>
        <v>42145</v>
      </c>
      <c r="G2" s="25">
        <f>_xll.qlCalendarAdvance(JoinCalendar,F2,E2,"f",FALSE)</f>
        <v>42146</v>
      </c>
      <c r="H2" s="31">
        <f>_xll.qlYieldTSForwardRate(BasisCurve,F2,G2,DayCounter,Compounding,Frequency,,InterestRateTrigger)</f>
        <v>2.2999999999750997E-3</v>
      </c>
      <c r="I2" s="35"/>
      <c r="J2" s="9"/>
      <c r="K2" s="9"/>
      <c r="L2" s="9"/>
    </row>
    <row r="3" spans="2:12" x14ac:dyDescent="0.2">
      <c r="B3" s="2" t="s">
        <v>12</v>
      </c>
      <c r="C3" s="1" t="s">
        <v>3</v>
      </c>
      <c r="D3" s="10" t="s">
        <v>2</v>
      </c>
      <c r="E3" s="46" t="s">
        <v>68</v>
      </c>
      <c r="F3" s="23">
        <v>42145</v>
      </c>
      <c r="G3" s="26">
        <f>_xll.qlCalendarAdvance(JoinCalendar,F3,E3,"f",FALSE)</f>
        <v>42150</v>
      </c>
      <c r="H3" s="33">
        <f>_xll.qlYieldTSForwardRate(BasisCurve,F3,G3,DayCounter,Compounding,Frequency,,InterestRateTrigger)</f>
        <v>2.299999999991087E-3</v>
      </c>
      <c r="I3" s="35"/>
      <c r="J3" s="9"/>
      <c r="K3" s="9"/>
      <c r="L3" s="9"/>
    </row>
    <row r="4" spans="2:12" x14ac:dyDescent="0.2">
      <c r="B4" s="3" t="s">
        <v>14</v>
      </c>
      <c r="C4" s="11" t="s">
        <v>11</v>
      </c>
      <c r="D4" s="10" t="s">
        <v>2</v>
      </c>
      <c r="E4" s="47" t="s">
        <v>69</v>
      </c>
      <c r="F4" s="24">
        <v>42145</v>
      </c>
      <c r="G4" s="21">
        <f>_xll.qlCalendarAdvance(JoinCalendar,F4,E4,"f",FALSE)</f>
        <v>42151</v>
      </c>
      <c r="H4" s="32">
        <f>_xll.qlYieldTSForwardRate(BasisCurve,F4,G4,DayCounter,Compounding,Frequency,,InterestRateTrigger)</f>
        <v>2.4000000000024002E-3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3.3083530259896726E-3</v>
      </c>
      <c r="I5" s="35"/>
      <c r="J5" s="9"/>
      <c r="K5" s="9"/>
      <c r="L5" s="9"/>
    </row>
    <row r="6" spans="2:12" x14ac:dyDescent="0.2">
      <c r="B6" s="13" t="s">
        <v>17</v>
      </c>
      <c r="C6" s="14" t="s">
        <v>3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3.3999158516197425E-3</v>
      </c>
      <c r="I6" s="35"/>
      <c r="J6" s="9"/>
      <c r="K6" s="9"/>
      <c r="L6" s="9"/>
    </row>
    <row r="7" spans="2:12" x14ac:dyDescent="0.2">
      <c r="B7" s="15" t="s">
        <v>18</v>
      </c>
      <c r="C7" s="5" t="s">
        <v>1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3.4516224344103919E-3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3.4430253005111118E-3</v>
      </c>
      <c r="I8" s="35"/>
      <c r="J8" s="9"/>
      <c r="K8" s="9"/>
      <c r="L8" s="9"/>
    </row>
    <row r="9" spans="2:12" x14ac:dyDescent="0.2">
      <c r="B9" s="13" t="s">
        <v>22</v>
      </c>
      <c r="C9" s="17" t="s">
        <v>23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3.5308796851853883E-3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26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3.6425519753234491E-3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3.7687566566928865E-3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JoinHolidays(TARGET,UnitedStates::Settlement)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3.9290706705523183E-3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4.1647518340596724E-3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4.4252898395236162E-3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4.6992714969716068E-3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5.0282659311322482E-3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5.3229136138026635E-3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5.5924836134887568E-3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5.9402560386391592E-3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6.8997609630988095E-3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7.9271880989670186E-3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9.8989226892360217E-3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7 C3 C1">
      <formula1>"EUR,USD,GBP,JPY,CHF,AUD,CNY,CNH,HKD,RMB,SEK,PLN,HUF,CZK"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3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67</v>
      </c>
      <c r="F2" s="22">
        <f t="array" ref="F2:F4">EvaluationDate</f>
        <v>42145</v>
      </c>
      <c r="G2" s="25">
        <f>_xll.qlCalendarAdvance(JoinCalendar,F2,E2,"f",FALSE)</f>
        <v>42146</v>
      </c>
      <c r="H2" s="31">
        <f>_xll.qlYieldTSForwardRate(BasisCurve,F2,G2,DayCounter,Compounding,Frequency,,InterestRateTrigger)</f>
        <v>-1.4999999999698588E-3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68</v>
      </c>
      <c r="F3" s="23">
        <v>42145</v>
      </c>
      <c r="G3" s="26">
        <f>_xll.qlCalendarAdvance(JoinCalendar,F3,E3,"f",FALSE)</f>
        <v>42150</v>
      </c>
      <c r="H3" s="33">
        <f>_xll.qlYieldTSForwardRate(BasisCurve,F3,G3,DayCounter,Compounding,Frequency,,InterestRateTrigger)</f>
        <v>-1.5000000000018332E-3</v>
      </c>
      <c r="I3" s="35"/>
      <c r="J3" s="9"/>
      <c r="K3" s="9"/>
      <c r="L3" s="9"/>
    </row>
    <row r="4" spans="2:12" x14ac:dyDescent="0.2">
      <c r="B4" s="3" t="s">
        <v>14</v>
      </c>
      <c r="C4" s="11" t="s">
        <v>11</v>
      </c>
      <c r="D4" s="10" t="s">
        <v>2</v>
      </c>
      <c r="E4" s="47" t="s">
        <v>69</v>
      </c>
      <c r="F4" s="24">
        <v>42145</v>
      </c>
      <c r="G4" s="21">
        <f>_xll.qlCalendarAdvance(JoinCalendar,F4,E4,"f",FALSE)</f>
        <v>42151</v>
      </c>
      <c r="H4" s="32">
        <f>_xll.qlYieldTSForwardRate(BasisCurve,F4,G4,DayCounter,Compounding,Frequency,,InterestRateTrigger)</f>
        <v>-1.500000008562985E-3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 t="e">
        <f>_xll.qlYieldTSForwardRate(BasisCurve,F5,G5,DayCounter,Compounding,Frequency,,InterestRateTrigger)</f>
        <v>#NUM!</v>
      </c>
      <c r="I5" s="35"/>
      <c r="J5" s="9"/>
      <c r="K5" s="9"/>
      <c r="L5" s="9"/>
    </row>
    <row r="6" spans="2:12" x14ac:dyDescent="0.2">
      <c r="B6" s="13" t="s">
        <v>17</v>
      </c>
      <c r="C6" s="14" t="s">
        <v>3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 t="e">
        <f>_xll.qlYieldTSForwardRate(BasisCurve,F6,G6,DayCounter,Compounding,Frequency,,InterestRateTrigger)</f>
        <v>#NUM!</v>
      </c>
      <c r="I6" s="35"/>
      <c r="J6" s="9"/>
      <c r="K6" s="9"/>
      <c r="L6" s="9"/>
    </row>
    <row r="7" spans="2:12" x14ac:dyDescent="0.2">
      <c r="B7" s="15" t="s">
        <v>18</v>
      </c>
      <c r="C7" s="5" t="s">
        <v>1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 t="e">
        <f>_xll.qlYieldTSForwardRate(BasisCurve,F7,G7,DayCounter,Compounding,Frequency,,InterestRateTrigger)</f>
        <v>#NUM!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0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 t="e">
        <f>_xll.qlYieldTSForwardRate(BasisCurve,F8,G8,DayCounter,Compounding,Frequency,,InterestRateTrigger)</f>
        <v>#NUM!</v>
      </c>
      <c r="I8" s="35"/>
      <c r="J8" s="9"/>
      <c r="K8" s="9"/>
      <c r="L8" s="9"/>
    </row>
    <row r="9" spans="2:12" x14ac:dyDescent="0.2">
      <c r="B9" s="13" t="s">
        <v>22</v>
      </c>
      <c r="C9" s="17" t="s">
        <v>23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 t="e">
        <f>_xll.qlYieldTSForwardRate(BasisCurve,F9,G9,DayCounter,Compounding,Frequency,,InterestRateTrigger)</f>
        <v>#NUM!</v>
      </c>
      <c r="I9" s="35"/>
      <c r="J9" s="9"/>
      <c r="K9" s="9"/>
      <c r="L9" s="9"/>
    </row>
    <row r="10" spans="2:12" x14ac:dyDescent="0.2">
      <c r="B10" s="3" t="s">
        <v>25</v>
      </c>
      <c r="C10" s="18" t="s">
        <v>26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 t="e">
        <f>_xll.qlYieldTSForwardRate(BasisCurve,F10,G10,DayCounter,Compounding,Frequency,,InterestRateTrigger)</f>
        <v>#NUM!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 t="e">
        <f>_xll.qlYieldTSForwardRate(BasisCurve,F11,G11,DayCounter,Compounding,Frequency,,InterestRateTrigger)</f>
        <v>#NUM!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JoinHolidays(TARGET,UnitedStates::Settlement)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 t="e">
        <f>_xll.qlYieldTSForwardRate(BasisCurve,F12,G12,DayCounter,Compounding,Frequency,,InterestRateTrigger)</f>
        <v>#NUM!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 t="e">
        <f>_xll.qlYieldTSForwardRate(BasisCurve,F13,G13,DayCounter,Compounding,Frequency,,InterestRateTrigger)</f>
        <v>#NUM!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 t="e">
        <f>_xll.qlYieldTSForwardRate(BasisCurve,F14,G14,DayCounter,Compounding,Frequency,,InterestRateTrigger)</f>
        <v>#NUM!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 t="e">
        <f>_xll.qlYieldTSForwardRate(BasisCurve,F15,G15,DayCounter,Compounding,Frequency,,InterestRateTrigger)</f>
        <v>#NUM!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EURBASISUSDON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 t="e">
        <f>_xll.qlYieldTSForwardRate(BasisCurve,F16,G16,DayCounter,Compounding,Frequency,,InterestRateTrigger)</f>
        <v>#NUM!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 t="e">
        <f>_xll.qlYieldTSForwardRate(BasisCurve,F17,G17,DayCounter,Compounding,Frequency,,InterestRateTrigger)</f>
        <v>#NUM!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 t="e">
        <f>_xll.qlYieldTSForwardRate(BasisCurve,F18,G18,DayCounter,Compounding,Frequency,,InterestRateTrigger)</f>
        <v>#NUM!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 t="e">
        <f>_xll.qlYieldTSForwardRate(BasisCurve,F19,G19,DayCounter,Compounding,Frequency,,InterestRateTrigger)</f>
        <v>#NUM!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 t="e">
        <f>_xll.qlYieldTSForwardRate(BasisCurve,F20,G20,DayCounter,Compounding,Frequency,,InterestRateTrigger)</f>
        <v>#NUM!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 t="e">
        <f>_xll.qlYieldTSForwardRate(BasisCurve,F21,G21,DayCounter,Compounding,Frequency,,InterestRateTrigger)</f>
        <v>#NUM!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 t="e">
        <f>_xll.qlYieldTSForwardRate(BasisCurve,F22,G22,DayCounter,Compounding,Frequency,,InterestRateTrigger)</f>
        <v>#NUM!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7 C3 C1">
      <formula1>"EUR,USD,GBP,JPY,CHF,AUD,CNY,CNH,HKD,RMB,SEK,PLN,HUF,CZK"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4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67</v>
      </c>
      <c r="F2" s="22">
        <f t="array" ref="F2:F4">EvaluationDate</f>
        <v>42145</v>
      </c>
      <c r="G2" s="25">
        <f>_xll.qlCalendarAdvance(JoinCalendar,F2,E2,"f",FALSE)</f>
        <v>42146</v>
      </c>
      <c r="H2" s="31">
        <f>_xll.qlYieldTSForwardRate(BasisCurve,F2,G2,DayCounter,Compounding,Frequency,,InterestRateTrigger)</f>
        <v>5.099999999997884E-3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68</v>
      </c>
      <c r="F3" s="23">
        <v>42145</v>
      </c>
      <c r="G3" s="26">
        <f>_xll.qlCalendarAdvance(JoinCalendar,F3,E3,"f",FALSE)</f>
        <v>42150</v>
      </c>
      <c r="H3" s="33">
        <f>_xll.qlYieldTSForwardRate(BasisCurve,F3,G3,DayCounter,Compounding,Frequency,,InterestRateTrigger)</f>
        <v>5.099999999997884E-3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69</v>
      </c>
      <c r="F4" s="24">
        <v>42145</v>
      </c>
      <c r="G4" s="21">
        <f>_xll.qlCalendarAdvance(JoinCalendar,F4,E4,"f",FALSE)</f>
        <v>42151</v>
      </c>
      <c r="H4" s="32">
        <f>_xll.qlYieldTSForwardRate(BasisCurve,F4,G4,DayCounter,Compounding,Frequency,,InterestRateTrigger)</f>
        <v>5.2000000000026105E-3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6.2331691192296645E-3</v>
      </c>
      <c r="I5" s="35"/>
      <c r="J5" s="9"/>
      <c r="K5" s="9"/>
      <c r="L5" s="9"/>
    </row>
    <row r="6" spans="2:12" x14ac:dyDescent="0.2">
      <c r="B6" s="13" t="s">
        <v>17</v>
      </c>
      <c r="C6" s="14" t="s">
        <v>4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6.3013909650691926E-3</v>
      </c>
      <c r="I6" s="35"/>
      <c r="J6" s="9"/>
      <c r="K6" s="9"/>
      <c r="L6" s="9"/>
    </row>
    <row r="7" spans="2:12" x14ac:dyDescent="0.2">
      <c r="B7" s="15" t="s">
        <v>18</v>
      </c>
      <c r="C7" s="5" t="s">
        <v>1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6.3180993215697766E-3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0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6.2726259911895276E-3</v>
      </c>
      <c r="I8" s="35"/>
      <c r="J8" s="9"/>
      <c r="K8" s="9"/>
      <c r="L8" s="9"/>
    </row>
    <row r="9" spans="2:12" x14ac:dyDescent="0.2">
      <c r="B9" s="13" t="s">
        <v>22</v>
      </c>
      <c r="C9" s="17" t="s">
        <v>44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6.3274762645676979E-3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26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6.408027258901325E-3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6.4461052862862817E-3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JoinHolidays(UnitedKingdom::Exchange,UnitedStates::Settlement)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6.5416015896083059E-3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6.6995552058686896E-3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42367</v>
      </c>
      <c r="H14" s="33">
        <f>_xll.qlYieldTSForwardRate(BasisCurve,F14,G14,DayCounter,Compounding,Frequency,,InterestRateTrigger)</f>
        <v>6.8151678699600116E-3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7.0031942849357329E-3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GBPBASISUSDBASISEURON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7.1898741163684519E-3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65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7.4059840923412206E-3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7.5585436985350588E-3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7.8024310759749445E-3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8.4862703786293906E-3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9.2315335128188517E-3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1.0641756783834576E-2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7 C3 C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5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67</v>
      </c>
      <c r="F2" s="22">
        <f t="array" ref="F2:F4">EvaluationDate</f>
        <v>42145</v>
      </c>
      <c r="G2" s="25">
        <f>_xll.qlCalendarAdvance(JoinCalendar,F2,E2,"f",FALSE)</f>
        <v>42146</v>
      </c>
      <c r="H2" s="31">
        <f>_xll.qlYieldTSForwardRate(BasisCurve,F2,G2,DayCounter,Compounding,Frequency,,InterestRateTrigger)</f>
        <v>-7.7500000000307878E-3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68</v>
      </c>
      <c r="F3" s="23">
        <v>42145</v>
      </c>
      <c r="G3" s="26">
        <f>_xll.qlCalendarAdvance(JoinCalendar,F3,E3,"f",FALSE)</f>
        <v>42150</v>
      </c>
      <c r="H3" s="33">
        <f>_xll.qlYieldTSForwardRate(BasisCurve,F3,G3,DayCounter,Compounding,Frequency,,InterestRateTrigger)</f>
        <v>-7.7499999999988134E-3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69</v>
      </c>
      <c r="F4" s="24">
        <v>42145</v>
      </c>
      <c r="G4" s="21">
        <f>_xll.qlCalendarAdvance(JoinCalendar,F4,E4,"f",FALSE)</f>
        <v>42151</v>
      </c>
      <c r="H4" s="32">
        <f>_xll.qlYieldTSForwardRate(BasisCurve,F4,G4,DayCounter,Compounding,Frequency,,InterestRateTrigger)</f>
        <v>-8.2500000113050476E-3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-8.527089715143963E-3</v>
      </c>
      <c r="I5" s="35"/>
      <c r="J5" s="9"/>
      <c r="K5" s="9"/>
      <c r="L5" s="9"/>
    </row>
    <row r="6" spans="2:12" x14ac:dyDescent="0.2">
      <c r="B6" s="13" t="s">
        <v>17</v>
      </c>
      <c r="C6" s="14" t="s">
        <v>1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-8.3812780367439488E-3</v>
      </c>
      <c r="I6" s="35"/>
      <c r="J6" s="9"/>
      <c r="K6" s="9"/>
      <c r="L6" s="9"/>
    </row>
    <row r="7" spans="2:12" x14ac:dyDescent="0.2">
      <c r="B7" s="15" t="s">
        <v>18</v>
      </c>
      <c r="C7" s="5" t="s">
        <v>5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-8.1468653522006763E-3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-8.318789484404723E-3</v>
      </c>
      <c r="I8" s="35"/>
      <c r="J8" s="9"/>
      <c r="K8" s="9"/>
      <c r="L8" s="9"/>
    </row>
    <row r="9" spans="2:12" x14ac:dyDescent="0.2">
      <c r="B9" s="13" t="s">
        <v>22</v>
      </c>
      <c r="C9" s="17" t="s">
        <v>26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-9.8109991950964016E-3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45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-1.0348606780872143E-2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-1.0568293407172967E-2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JoinHolidays(UnitedStates::Settlement,Switzerland)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-1.0802945002469562E-2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-1.0915575460664037E-2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-1.0974583590336503E-2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-1.0939335596734262E-2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CHFBASISUSDBASISEURON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-1.0892222568627322E-2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-1.0888782483318395E-2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-1.0949582253848884E-2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-1.0760133722616992E-2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-1.0668008928820909E-2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-1.0300659871625453E-2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-1.0021861176509599E-2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7 C3 C1">
      <formula1>"EUR,USD,GBP,JPY,CHF,AUD,CNY,CNH,HKD,RMB,SEK,PLN,HUF,CZK"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6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67</v>
      </c>
      <c r="F2" s="22">
        <f t="array" ref="F2:F4">EvaluationDate</f>
        <v>42145</v>
      </c>
      <c r="G2" s="25">
        <f>_xll.qlCalendarAdvance(JoinCalendar,F2,E2,"f",FALSE)</f>
        <v>42146</v>
      </c>
      <c r="H2" s="31">
        <f>_xll.qlYieldTSForwardRate(BasisCurve,F2,G2,DayCounter,Compounding,Frequency,,InterestRateTrigger)</f>
        <v>4.9999999996330757E-4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68</v>
      </c>
      <c r="F3" s="23">
        <v>42145</v>
      </c>
      <c r="G3" s="26">
        <f>_xll.qlCalendarAdvance(JoinCalendar,F3,E3,"f",FALSE)</f>
        <v>42150</v>
      </c>
      <c r="H3" s="33">
        <f>_xll.qlYieldTSForwardRate(BasisCurve,F3,G3,DayCounter,Compounding,Frequency,,InterestRateTrigger)</f>
        <v>-9.5123908749883412E-12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69</v>
      </c>
      <c r="F4" s="24">
        <v>42145</v>
      </c>
      <c r="G4" s="21">
        <f>_xll.qlCalendarAdvance(JoinCalendar,F4,E4,"f",FALSE)</f>
        <v>42151</v>
      </c>
      <c r="H4" s="32">
        <f>_xll.qlYieldTSForwardRate(BasisCurve,F4,G4,DayCounter,Compounding,Frequency,,InterestRateTrigger)</f>
        <v>4.8034376161965042E-4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3.2820092913902039E-3</v>
      </c>
      <c r="I5" s="35"/>
      <c r="J5" s="9"/>
      <c r="K5" s="9"/>
      <c r="L5" s="9"/>
    </row>
    <row r="6" spans="2:12" x14ac:dyDescent="0.2">
      <c r="B6" s="13" t="s">
        <v>17</v>
      </c>
      <c r="C6" s="14" t="s">
        <v>1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3.3720830809601055E-3</v>
      </c>
      <c r="I6" s="35"/>
      <c r="J6" s="9"/>
      <c r="K6" s="9"/>
      <c r="L6" s="9"/>
    </row>
    <row r="7" spans="2:12" x14ac:dyDescent="0.2">
      <c r="B7" s="15" t="s">
        <v>18</v>
      </c>
      <c r="C7" s="5" t="s">
        <v>6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3.4235752705884842E-3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3.414235150848119E-3</v>
      </c>
      <c r="I8" s="35"/>
      <c r="J8" s="9"/>
      <c r="K8" s="9"/>
      <c r="L8" s="9"/>
    </row>
    <row r="9" spans="2:12" x14ac:dyDescent="0.2">
      <c r="B9" s="13" t="s">
        <v>22</v>
      </c>
      <c r="C9" s="17" t="s">
        <v>26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3.4883289827619141E-3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46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3.5994682671997257E-3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3.7245632489148052E-3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JoinHolidays(UnitedStates::Settlement,Japan)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3.8789327806236264E-3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4.1126500702806526E-3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4.3706198891098804E-3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4.6348437435395568E-3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JPYBASISUSDBASISEURON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4.9612313271228123E-3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42457</v>
      </c>
      <c r="H17" s="33">
        <f>_xll.qlYieldTSForwardRate(BasisCurve,F17,G17,DayCounter,Compounding,Frequency,,InterestRateTrigger)</f>
        <v>5.244210290904357E-3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5.5187217518137023E-3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5.8631654818172979E-3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6.8119819727087338E-3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7.8276644083364252E-3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9.7753470346013289E-3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7 C3 C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7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67</v>
      </c>
      <c r="F2" s="22">
        <f t="array" ref="F2:F4">EvaluationDate</f>
        <v>42145</v>
      </c>
      <c r="G2" s="25">
        <f>_xll.qlCalendarAdvance(JoinCalendar,F2,E2,"f",FALSE)</f>
        <v>42146</v>
      </c>
      <c r="H2" s="31">
        <f>_xll.qlYieldTSForwardRate(BasisCurve,F2,G2,DayCounter,Compounding,Frequency,,InterestRateTrigger)</f>
        <v>2.1700000000022257E-2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68</v>
      </c>
      <c r="F3" s="23">
        <v>42145</v>
      </c>
      <c r="G3" s="26">
        <f>_xll.qlCalendarAdvance(JoinCalendar,F3,E3,"f",FALSE)</f>
        <v>42150</v>
      </c>
      <c r="H3" s="33">
        <f>_xll.qlYieldTSForwardRate(BasisCurve,F3,G3,DayCounter,Compounding,Frequency,,InterestRateTrigger)</f>
        <v>2.170000000000627E-2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69</v>
      </c>
      <c r="F4" s="24">
        <v>42145</v>
      </c>
      <c r="G4" s="21">
        <f>_xll.qlCalendarAdvance(JoinCalendar,F4,E4,"f",FALSE)</f>
        <v>42151</v>
      </c>
      <c r="H4" s="32">
        <f>_xll.qlYieldTSForwardRate(BasisCurve,F4,G4,DayCounter,Compounding,Frequency,,InterestRateTrigger)</f>
        <v>2.0749999999996049E-2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2.316520194856889E-2</v>
      </c>
      <c r="I5" s="35"/>
      <c r="J5" s="9"/>
      <c r="K5" s="9"/>
      <c r="L5" s="9"/>
    </row>
    <row r="6" spans="2:12" x14ac:dyDescent="0.2">
      <c r="B6" s="13" t="s">
        <v>17</v>
      </c>
      <c r="C6" s="1" t="s">
        <v>7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2.3037264942242786E-2</v>
      </c>
      <c r="I6" s="35"/>
      <c r="J6" s="9"/>
      <c r="K6" s="9"/>
      <c r="L6" s="9"/>
    </row>
    <row r="7" spans="2:12" x14ac:dyDescent="0.2">
      <c r="B7" s="15" t="s">
        <v>18</v>
      </c>
      <c r="C7" s="37" t="s">
        <v>1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2.3108720225201954E-2</v>
      </c>
      <c r="I7" s="35"/>
      <c r="J7" s="9"/>
      <c r="K7" s="9"/>
      <c r="L7" s="9"/>
    </row>
    <row r="8" spans="2:12" x14ac:dyDescent="0.2">
      <c r="B8" s="3" t="s">
        <v>20</v>
      </c>
      <c r="C8" s="38" t="b">
        <f>IF(BaseCurrency=CollateralCurrency,TRUE,FALSE)</f>
        <v>0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2.3146145655488226E-2</v>
      </c>
      <c r="I8" s="35"/>
      <c r="J8" s="9"/>
      <c r="K8" s="9"/>
      <c r="L8" s="9"/>
    </row>
    <row r="9" spans="2:12" x14ac:dyDescent="0.2">
      <c r="B9" s="13" t="s">
        <v>22</v>
      </c>
      <c r="C9" s="17" t="s">
        <v>47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2.3177246141809976E-2</v>
      </c>
      <c r="I9" s="35"/>
      <c r="J9" s="9"/>
      <c r="K9" s="9"/>
      <c r="L9" s="9"/>
    </row>
    <row r="10" spans="2:12" x14ac:dyDescent="0.2">
      <c r="B10" s="3" t="s">
        <v>25</v>
      </c>
      <c r="C10" s="18" t="s">
        <v>26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2.3221604341188144E-2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2.3248857354831075E-2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JoinHolidays(Australia,UnitedStates::Settlement)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2.3312554846415649E-2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2.3348525352951326E-2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42367</v>
      </c>
      <c r="H14" s="33">
        <f>_xll.qlYieldTSForwardRate(BasisCurve,F14,G14,DayCounter,Compounding,Frequency,,InterestRateTrigger)</f>
        <v>2.3347027348513381E-2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42396</v>
      </c>
      <c r="H15" s="33">
        <f>_xll.qlYieldTSForwardRate(BasisCurve,F15,G15,DayCounter,Compounding,Frequency,,InterestRateTrigger)</f>
        <v>2.3482447917577969E-2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AUDBASISUSDBASISEURON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2.3479853612029821E-2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2.3544806287259978E-2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2.3614195049127065E-2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2.3835439287395378E-2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2.3959769655400913E-2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2.4549364419621907E-2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2.5152227752220889E-2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6:C7 C3 C1">
      <formula1>"EUR,USD,GBP,JPY,CHF,AUD,CNY,CNH,HKD,RMB,SEK,PLN,HUF,CZK"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8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67</v>
      </c>
      <c r="F2" s="22">
        <f t="array" ref="F2:F4">EvaluationDate</f>
        <v>42145</v>
      </c>
      <c r="G2" s="25">
        <f>_xll.qlCalendarAdvance(JoinCalendar,F2,E2,"f",FALSE)</f>
        <v>42146</v>
      </c>
      <c r="H2" s="31">
        <f>_xll.qlYieldTSForwardRate(BasisCurve,F2,G2,DayCounter,Compounding,Frequency,,InterestRateTrigger)</f>
        <v>1.8249999999309097E-3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68</v>
      </c>
      <c r="F3" s="23">
        <v>42145</v>
      </c>
      <c r="G3" s="26">
        <f>_xll.qlCalendarAdvance(JoinCalendar,F3,E3,"f",FALSE)</f>
        <v>42150</v>
      </c>
      <c r="H3" s="33">
        <f>_xll.qlYieldTSForwardRate(BasisCurve,F3,G3,DayCounter,Compounding,Frequency,,InterestRateTrigger)</f>
        <v>7.6041666665949137E-4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69</v>
      </c>
      <c r="F4" s="24">
        <v>42145</v>
      </c>
      <c r="G4" s="21">
        <f>_xll.qlCalendarAdvance(JoinCalendar,F4,E4,"f",FALSE)</f>
        <v>42151</v>
      </c>
      <c r="H4" s="32">
        <f>_xll.qlYieldTSForwardRate(BasisCurve,F4,G4,DayCounter,Compounding,Frequency,,InterestRateTrigger)</f>
        <v>2.6361111115336127E-3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4.3630892491797191E-3</v>
      </c>
      <c r="I5" s="35"/>
      <c r="J5" s="9"/>
      <c r="K5" s="9"/>
      <c r="L5" s="9"/>
    </row>
    <row r="6" spans="2:12" x14ac:dyDescent="0.2">
      <c r="B6" s="13" t="s">
        <v>17</v>
      </c>
      <c r="C6" s="1" t="s">
        <v>1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4.287849711680264E-3</v>
      </c>
      <c r="I6" s="35"/>
      <c r="J6" s="9"/>
      <c r="K6" s="9"/>
      <c r="L6" s="9"/>
    </row>
    <row r="7" spans="2:12" x14ac:dyDescent="0.2">
      <c r="B7" s="15" t="s">
        <v>18</v>
      </c>
      <c r="C7" s="37" t="s">
        <v>8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4.2019721150875541E-3</v>
      </c>
      <c r="I7" s="35"/>
      <c r="J7" s="9"/>
      <c r="K7" s="9"/>
      <c r="L7" s="9"/>
    </row>
    <row r="8" spans="2:12" x14ac:dyDescent="0.2">
      <c r="B8" s="3" t="s">
        <v>20</v>
      </c>
      <c r="C8" s="38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4.1743754911404895E-3</v>
      </c>
      <c r="I8" s="35"/>
      <c r="J8" s="9"/>
      <c r="K8" s="9"/>
      <c r="L8" s="9"/>
    </row>
    <row r="9" spans="2:12" x14ac:dyDescent="0.2">
      <c r="B9" s="13" t="s">
        <v>22</v>
      </c>
      <c r="C9" s="17" t="s">
        <v>26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4.0357485643494244E-3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48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4.0004311005903638E-3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42276</v>
      </c>
      <c r="H11" s="33">
        <f>_xll.qlYieldTSForwardRate(BasisCurve,F11,G11,DayCounter,Compounding,Frequency,,InterestRateTrigger)</f>
        <v>4.0504000972298804E-3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JoinHolidays(UnitedStates::Settlement,HongKong::HKEx)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4.1685520735595264E-3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4.3628439474740679E-3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4.6073835929437267E-3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4.8687572416779507E-3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HKDBASISUSDBASISEURON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5.1665887002367017E-3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65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5.4829848660049195E-3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5.7608650059740854E-3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6.0551079439219654E-3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6.9437493747554141E-3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7.9078154478795949E-3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9.8393356793850442E-3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6"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6:C7 C3 C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9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67</v>
      </c>
      <c r="F2" s="22">
        <f t="array" ref="F2:F4">EvaluationDate</f>
        <v>42145</v>
      </c>
      <c r="G2" s="25">
        <f>_xll.qlCalendarAdvance(JoinCalendar,F2,E2,"f",FALSE)</f>
        <v>42146</v>
      </c>
      <c r="H2" s="31">
        <f>_xll.qlYieldTSForwardRate(BasisCurve,F2,G2,DayCounter,Compounding,Frequency,,InterestRateTrigger)</f>
        <v>-2.9999999999796856E-3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68</v>
      </c>
      <c r="F3" s="23">
        <v>42145</v>
      </c>
      <c r="G3" s="26">
        <f>_xll.qlCalendarAdvance(JoinCalendar,F3,E3,"f",FALSE)</f>
        <v>42150</v>
      </c>
      <c r="H3" s="33">
        <f>_xll.qlYieldTSForwardRate(BasisCurve,F3,G3,DayCounter,Compounding,Frequency,,InterestRateTrigger)</f>
        <v>-3.2500000095376791E-3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69</v>
      </c>
      <c r="F4" s="24">
        <v>42145</v>
      </c>
      <c r="G4" s="21">
        <f>_xll.qlCalendarAdvance(JoinCalendar,F4,E4,"f",FALSE)</f>
        <v>42151</v>
      </c>
      <c r="H4" s="32">
        <f>_xll.qlYieldTSForwardRate(BasisCurve,F4,G4,DayCounter,Compounding,Frequency,,InterestRateTrigger)</f>
        <v>-2.9999999999930083E-3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-2.936606594677395E-3</v>
      </c>
      <c r="I5" s="35"/>
      <c r="J5" s="9"/>
      <c r="K5" s="9"/>
      <c r="L5" s="9"/>
    </row>
    <row r="6" spans="2:12" x14ac:dyDescent="0.2">
      <c r="B6" s="13" t="s">
        <v>17</v>
      </c>
      <c r="C6" s="1" t="s">
        <v>1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-2.8609265774814929E-3</v>
      </c>
      <c r="I6" s="35"/>
      <c r="J6" s="9"/>
      <c r="K6" s="9"/>
      <c r="L6" s="9"/>
    </row>
    <row r="7" spans="2:12" x14ac:dyDescent="0.2">
      <c r="B7" s="15" t="s">
        <v>18</v>
      </c>
      <c r="C7" s="37" t="s">
        <v>9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-2.8405725992414993E-3</v>
      </c>
      <c r="I7" s="35"/>
      <c r="J7" s="9"/>
      <c r="K7" s="9"/>
      <c r="L7" s="9"/>
    </row>
    <row r="8" spans="2:12" x14ac:dyDescent="0.2">
      <c r="B8" s="3" t="s">
        <v>20</v>
      </c>
      <c r="C8" s="38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-3.0668264747271065E-3</v>
      </c>
      <c r="I8" s="35"/>
      <c r="J8" s="9"/>
      <c r="K8" s="9"/>
      <c r="L8" s="9"/>
    </row>
    <row r="9" spans="2:12" x14ac:dyDescent="0.2">
      <c r="B9" s="13" t="s">
        <v>22</v>
      </c>
      <c r="C9" s="17" t="s">
        <v>26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-3.5237148971592916E-3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49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-3.7311635647086917E-3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-3.8236665854948274E-3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JoinHolidays(UnitedStates::Settlement,Sweden)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-3.7636749335976643E-3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-3.7359382893056054E-3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-3.5684525955711108E-3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-3.6032227260032143E-3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SEKBASISUSDBASISEURON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-3.4090645328076629E-3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-3.3850323537440333E-3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-3.3402874024033935E-3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-3.1485234356177583E-3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-3.0236100744792599E-3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-2.5836726563481455E-3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-1.4747391777857487E-3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6">
    <dataValidation type="list" allowBlank="1" showInputMessage="1" showErrorMessage="1" sqref="C6:C7 C3 C1">
      <formula1>"EUR,USD,GBP,JPY,CHF,AUD,CNY,CNH,HKD,RMB,SEK,PLN,HUF,CZK"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99</vt:i4>
      </vt:variant>
    </vt:vector>
  </HeadingPairs>
  <TitlesOfParts>
    <vt:vector size="108" baseType="lpstr">
      <vt:lpstr>Contribution</vt:lpstr>
      <vt:lpstr>USD</vt:lpstr>
      <vt:lpstr>EUR</vt:lpstr>
      <vt:lpstr>GBP</vt:lpstr>
      <vt:lpstr>CHF</vt:lpstr>
      <vt:lpstr>JPY</vt:lpstr>
      <vt:lpstr>AUD</vt:lpstr>
      <vt:lpstr>HKD</vt:lpstr>
      <vt:lpstr>SEK</vt:lpstr>
      <vt:lpstr>AUD!BaseCurrency</vt:lpstr>
      <vt:lpstr>CHF!BaseCurrency</vt:lpstr>
      <vt:lpstr>EUR!BaseCurrency</vt:lpstr>
      <vt:lpstr>GBP!BaseCurrency</vt:lpstr>
      <vt:lpstr>HKD!BaseCurrency</vt:lpstr>
      <vt:lpstr>JPY!BaseCurrency</vt:lpstr>
      <vt:lpstr>SEK!BaseCurrency</vt:lpstr>
      <vt:lpstr>USD!BaseCurrency</vt:lpstr>
      <vt:lpstr>AUD!BasisCurve</vt:lpstr>
      <vt:lpstr>CHF!BasisCurve</vt:lpstr>
      <vt:lpstr>EUR!BasisCurve</vt:lpstr>
      <vt:lpstr>GBP!BasisCurve</vt:lpstr>
      <vt:lpstr>HKD!BasisCurve</vt:lpstr>
      <vt:lpstr>JPY!BasisCurve</vt:lpstr>
      <vt:lpstr>SEK!BasisCurve</vt:lpstr>
      <vt:lpstr>USD!BasisCurve</vt:lpstr>
      <vt:lpstr>AUD!CollateralCurrency</vt:lpstr>
      <vt:lpstr>CHF!CollateralCurrency</vt:lpstr>
      <vt:lpstr>EUR!CollateralCurrency</vt:lpstr>
      <vt:lpstr>GBP!CollateralCurrency</vt:lpstr>
      <vt:lpstr>HKD!CollateralCurrency</vt:lpstr>
      <vt:lpstr>JPY!CollateralCurrency</vt:lpstr>
      <vt:lpstr>SEK!CollateralCurrency</vt:lpstr>
      <vt:lpstr>USD!CollateralCurrency</vt:lpstr>
      <vt:lpstr>AUD!CollateralCurve</vt:lpstr>
      <vt:lpstr>CHF!CollateralCurve</vt:lpstr>
      <vt:lpstr>EUR!CollateralCurve</vt:lpstr>
      <vt:lpstr>GBP!CollateralCurve</vt:lpstr>
      <vt:lpstr>HKD!CollateralCurve</vt:lpstr>
      <vt:lpstr>JPY!CollateralCurve</vt:lpstr>
      <vt:lpstr>SEK!CollateralCurve</vt:lpstr>
      <vt:lpstr>USD!CollateralCurve</vt:lpstr>
      <vt:lpstr>AUD!Compounding</vt:lpstr>
      <vt:lpstr>CHF!Compounding</vt:lpstr>
      <vt:lpstr>EUR!Compounding</vt:lpstr>
      <vt:lpstr>GBP!Compounding</vt:lpstr>
      <vt:lpstr>HKD!Compounding</vt:lpstr>
      <vt:lpstr>JPY!Compounding</vt:lpstr>
      <vt:lpstr>SEK!Compounding</vt:lpstr>
      <vt:lpstr>USD!Compounding</vt:lpstr>
      <vt:lpstr>AUD!DayCounter</vt:lpstr>
      <vt:lpstr>CHF!DayCounter</vt:lpstr>
      <vt:lpstr>EUR!DayCounter</vt:lpstr>
      <vt:lpstr>GBP!DayCounter</vt:lpstr>
      <vt:lpstr>HKD!DayCounter</vt:lpstr>
      <vt:lpstr>JPY!DayCounter</vt:lpstr>
      <vt:lpstr>SEK!DayCounter</vt:lpstr>
      <vt:lpstr>USD!DayCounter</vt:lpstr>
      <vt:lpstr>EvaluationDate</vt:lpstr>
      <vt:lpstr>AUD!ForeignCurrency</vt:lpstr>
      <vt:lpstr>CHF!ForeignCurrency</vt:lpstr>
      <vt:lpstr>EUR!ForeignCurrency</vt:lpstr>
      <vt:lpstr>GBP!ForeignCurrency</vt:lpstr>
      <vt:lpstr>HKD!ForeignCurrency</vt:lpstr>
      <vt:lpstr>JPY!ForeignCurrency</vt:lpstr>
      <vt:lpstr>SEK!ForeignCurrency</vt:lpstr>
      <vt:lpstr>USD!ForeignCurrency</vt:lpstr>
      <vt:lpstr>AUD!Frequency</vt:lpstr>
      <vt:lpstr>CHF!Frequency</vt:lpstr>
      <vt:lpstr>EUR!Frequency</vt:lpstr>
      <vt:lpstr>GBP!Frequency</vt:lpstr>
      <vt:lpstr>HKD!Frequency</vt:lpstr>
      <vt:lpstr>JPY!Frequency</vt:lpstr>
      <vt:lpstr>SEK!Frequency</vt:lpstr>
      <vt:lpstr>USD!Frequency</vt:lpstr>
      <vt:lpstr>InterestRateTrigger</vt:lpstr>
      <vt:lpstr>AUD!IsCurrencyPairCollateralBased</vt:lpstr>
      <vt:lpstr>CHF!IsCurrencyPairCollateralBased</vt:lpstr>
      <vt:lpstr>EUR!IsCurrencyPairCollateralBased</vt:lpstr>
      <vt:lpstr>GBP!IsCurrencyPairCollateralBased</vt:lpstr>
      <vt:lpstr>HKD!IsCurrencyPairCollateralBased</vt:lpstr>
      <vt:lpstr>JPY!IsCurrencyPairCollateralBased</vt:lpstr>
      <vt:lpstr>SEK!IsCurrencyPairCollateralBased</vt:lpstr>
      <vt:lpstr>USD!IsCurrencyPairCollateralBased</vt:lpstr>
      <vt:lpstr>AUD!JoinCalendar</vt:lpstr>
      <vt:lpstr>CHF!JoinCalendar</vt:lpstr>
      <vt:lpstr>EUR!JoinCalendar</vt:lpstr>
      <vt:lpstr>GBP!JoinCalendar</vt:lpstr>
      <vt:lpstr>HKD!JoinCalendar</vt:lpstr>
      <vt:lpstr>JPY!JoinCalendar</vt:lpstr>
      <vt:lpstr>SEK!JoinCalendar</vt:lpstr>
      <vt:lpstr>USD!JoinCalendar</vt:lpstr>
      <vt:lpstr>AUD!QuoteCurrency</vt:lpstr>
      <vt:lpstr>CHF!QuoteCurrency</vt:lpstr>
      <vt:lpstr>EUR!QuoteCurrency</vt:lpstr>
      <vt:lpstr>GBP!QuoteCurrency</vt:lpstr>
      <vt:lpstr>HKD!QuoteCurrency</vt:lpstr>
      <vt:lpstr>JPY!QuoteCurrency</vt:lpstr>
      <vt:lpstr>SEK!QuoteCurrency</vt:lpstr>
      <vt:lpstr>USD!QuoteCurrency</vt:lpstr>
      <vt:lpstr>AUD!SettlementDate</vt:lpstr>
      <vt:lpstr>CHF!SettlementDate</vt:lpstr>
      <vt:lpstr>EUR!SettlementDate</vt:lpstr>
      <vt:lpstr>GBP!SettlementDate</vt:lpstr>
      <vt:lpstr>HKD!SettlementDate</vt:lpstr>
      <vt:lpstr>JPY!SettlementDate</vt:lpstr>
      <vt:lpstr>SEK!SettlementDate</vt:lpstr>
      <vt:lpstr>USD!SettlementDate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ZANZI MADDALENA</cp:lastModifiedBy>
  <dcterms:created xsi:type="dcterms:W3CDTF">2015-05-20T13:23:50Z</dcterms:created>
  <dcterms:modified xsi:type="dcterms:W3CDTF">2015-05-21T17:35:51Z</dcterms:modified>
</cp:coreProperties>
</file>