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1730" tabRatio="877"/>
  </bookViews>
  <sheets>
    <sheet name="General Settings" sheetId="56" r:id="rId1"/>
    <sheet name="EUR FxPoints" sheetId="97" r:id="rId2"/>
    <sheet name="GBP FxPoints" sheetId="103" r:id="rId3"/>
    <sheet name="CHF FxPoints" sheetId="109" r:id="rId4"/>
    <sheet name="JPY FxPoints" sheetId="104" r:id="rId5"/>
    <sheet name="AUD FxPoints" sheetId="105" r:id="rId6"/>
    <sheet name="HKD FxPoints" sheetId="106" r:id="rId7"/>
    <sheet name="SEK FxPoints" sheetId="108" r:id="rId8"/>
    <sheet name="PLN FxPoints" sheetId="110" r:id="rId9"/>
    <sheet name="CZK FxPoints" sheetId="111" r:id="rId10"/>
    <sheet name="HUF FxPoints" sheetId="112" r:id="rId11"/>
    <sheet name="CNH FxPoints" sheetId="113" r:id="rId12"/>
    <sheet name="EUR CCSwaps" sheetId="114" r:id="rId13"/>
    <sheet name="GBP CCSwaps" sheetId="91" r:id="rId14"/>
    <sheet name="JPY CCSwaps" sheetId="115" r:id="rId15"/>
    <sheet name="CHF CCSwaps" sheetId="116" r:id="rId16"/>
    <sheet name="AUD CCSwaps" sheetId="117" r:id="rId17"/>
    <sheet name="HKD CCSwaps" sheetId="118" r:id="rId18"/>
    <sheet name="SEK CCSwaps" sheetId="119" r:id="rId19"/>
    <sheet name="Deposits" sheetId="120" r:id="rId20"/>
  </sheets>
  <definedNames>
    <definedName name="Calendar">'General Settings'!$I$8</definedName>
    <definedName name="Contributor" localSheetId="16">'AUD CCSwaps'!$M$2</definedName>
    <definedName name="Contributor" localSheetId="5">'AUD FxPoints'!$M$2</definedName>
    <definedName name="Contributor" localSheetId="15">'CHF CCSwaps'!$M$2</definedName>
    <definedName name="Contributor" localSheetId="3">'CHF FxPoints'!$M$2</definedName>
    <definedName name="Contributor" localSheetId="11">'CNH FxPoints'!$M$2</definedName>
    <definedName name="Contributor" localSheetId="9">'CZK FxPoints'!$M$2</definedName>
    <definedName name="Contributor" localSheetId="12">'EUR CCSwaps'!$M$2</definedName>
    <definedName name="Contributor" localSheetId="1">'EUR FxPoints'!$M$2</definedName>
    <definedName name="Contributor" localSheetId="13">'GBP CCSwaps'!$M$2</definedName>
    <definedName name="Contributor" localSheetId="2">'GBP FxPoints'!$M$2</definedName>
    <definedName name="Contributor" localSheetId="17">'HKD CCSwaps'!$M$2</definedName>
    <definedName name="Contributor" localSheetId="6">'HKD FxPoints'!$M$2</definedName>
    <definedName name="Contributor" localSheetId="10">'HUF FxPoints'!$M$2</definedName>
    <definedName name="Contributor" localSheetId="14">'JPY CCSwaps'!$M$2</definedName>
    <definedName name="Contributor" localSheetId="4">'JPY FxPoints'!$M$2</definedName>
    <definedName name="Contributor" localSheetId="8">'PLN FxPoints'!$M$2</definedName>
    <definedName name="Contributor" localSheetId="18">'SEK CCSwaps'!$M$2</definedName>
    <definedName name="Contributor" localSheetId="7">'SEK FxPoints'!$M$2</definedName>
    <definedName name="Contributors">'General Settings'!$C$19:$C$39</definedName>
    <definedName name="ContributorsCodes">'General Settings'!$D$19:$D$39</definedName>
    <definedName name="ContributorTable">'General Settings'!$C$19:$D$39</definedName>
    <definedName name="Currency">'General Settings'!$I$5</definedName>
    <definedName name="EvaluationDate">'General Settings'!$D$13</definedName>
    <definedName name="FamilyName">'General Settings'!$I$9</definedName>
    <definedName name="FileOverwrite">'General Settings'!$D$12</definedName>
    <definedName name="Instruments" localSheetId="16">'AUD CCSwaps'!$L$5:$L$47</definedName>
    <definedName name="Instruments" localSheetId="5">'AUD FxPoints'!$L$5:$L$63</definedName>
    <definedName name="Instruments" localSheetId="15">'CHF CCSwaps'!$L$5:$L$47</definedName>
    <definedName name="Instruments" localSheetId="3">'CHF FxPoints'!$L$5:$L$63</definedName>
    <definedName name="Instruments" localSheetId="11">'CNH FxPoints'!$L$5:$L$63</definedName>
    <definedName name="Instruments" localSheetId="9">'CZK FxPoints'!$L$5:$L$63</definedName>
    <definedName name="Instruments" localSheetId="12">'EUR CCSwaps'!$L$5:$L$47</definedName>
    <definedName name="Instruments" localSheetId="1">'EUR FxPoints'!$L$5:$L$63</definedName>
    <definedName name="Instruments" localSheetId="13">'GBP CCSwaps'!$L$5:$L$47</definedName>
    <definedName name="Instruments" localSheetId="2">'GBP FxPoints'!$L$5:$L$63</definedName>
    <definedName name="Instruments" localSheetId="17">'HKD CCSwaps'!$L$5:$L$47</definedName>
    <definedName name="Instruments" localSheetId="6">'HKD FxPoints'!$L$6:$L$63</definedName>
    <definedName name="Instruments" localSheetId="10">'HUF FxPoints'!$L$5:$L$63</definedName>
    <definedName name="Instruments" localSheetId="14">'JPY CCSwaps'!$L$5:$L$47</definedName>
    <definedName name="Instruments" localSheetId="4">'JPY FxPoints'!$L$5:$L$63</definedName>
    <definedName name="Instruments" localSheetId="8">'PLN FxPoints'!$L$5:$L$63</definedName>
    <definedName name="Instruments" localSheetId="18">'SEK CCSwaps'!$L$5:$L$47</definedName>
    <definedName name="Instruments" localSheetId="7">'SEK FxPoints'!$L$5:$L$63</definedName>
    <definedName name="InterpolationType">'General Settings'!$D$7</definedName>
    <definedName name="LastUpdate">'General Settings'!$I$14</definedName>
    <definedName name="LiveDataFeed">'General Settings'!$I$15</definedName>
    <definedName name="MinorCurrency" localSheetId="16">'AUD CCSwaps'!$E$2</definedName>
    <definedName name="MinorCurrency" localSheetId="5">'AUD FxPoints'!$E$2</definedName>
    <definedName name="MinorCurrency" localSheetId="15">'CHF CCSwaps'!$E$2</definedName>
    <definedName name="MinorCurrency" localSheetId="3">'CHF FxPoints'!$E$2</definedName>
    <definedName name="MinorCurrency" localSheetId="11">'CNH FxPoints'!$E$2</definedName>
    <definedName name="MinorCurrency" localSheetId="9">'CZK FxPoints'!$E$2</definedName>
    <definedName name="MinorCurrency" localSheetId="12">'EUR CCSwaps'!$E$2</definedName>
    <definedName name="MinorCurrency" localSheetId="1">'EUR FxPoints'!$E$2</definedName>
    <definedName name="MinorCurrency" localSheetId="13">'GBP CCSwaps'!$E$2</definedName>
    <definedName name="MinorCurrency" localSheetId="2">'GBP FxPoints'!$E$2</definedName>
    <definedName name="MinorCurrency" localSheetId="17">'HKD CCSwaps'!$E$2</definedName>
    <definedName name="MinorCurrency" localSheetId="6">'HKD FxPoints'!$E$2</definedName>
    <definedName name="MinorCurrency" localSheetId="10">'HUF FxPoints'!$E$2</definedName>
    <definedName name="MinorCurrency" localSheetId="14">'JPY CCSwaps'!$E$2</definedName>
    <definedName name="MinorCurrency" localSheetId="4">'JPY FxPoints'!$E$2</definedName>
    <definedName name="MinorCurrency" localSheetId="8">'PLN FxPoints'!$E$2</definedName>
    <definedName name="MinorCurrency" localSheetId="18">'SEK CCSwaps'!$E$2</definedName>
    <definedName name="MinorCurrency" localSheetId="7">'SEK FxPoints'!$E$2</definedName>
    <definedName name="MoneyMarketDayCounter">'General Settings'!$I$10</definedName>
    <definedName name="ObjectOverwrite">'General Settings'!$D$9</definedName>
    <definedName name="Permanent">'General Settings'!$D$8</definedName>
    <definedName name="PriceTickValue">'General Settings'!$I$7</definedName>
    <definedName name="Quote" localSheetId="16">'AUD CCSwaps'!$W$5:$W$47</definedName>
    <definedName name="Quote" localSheetId="5">'AUD FxPoints'!$Y$5:$Y$63</definedName>
    <definedName name="Quote" localSheetId="15">'CHF CCSwaps'!$W$5:$W$47</definedName>
    <definedName name="Quote" localSheetId="3">'CHF FxPoints'!$Y$5:$Y$63</definedName>
    <definedName name="Quote" localSheetId="11">'CNH FxPoints'!$Y$5:$Y$63</definedName>
    <definedName name="Quote" localSheetId="9">'CZK FxPoints'!$Y$5:$Y$63</definedName>
    <definedName name="Quote" localSheetId="19">Deposits!$R$6:$R$29</definedName>
    <definedName name="Quote" localSheetId="12">'EUR CCSwaps'!$W$5:$W$47</definedName>
    <definedName name="Quote" localSheetId="1">'EUR FxPoints'!$Y$5:$Y$63</definedName>
    <definedName name="Quote" localSheetId="13">'GBP CCSwaps'!$W$5:$W$47</definedName>
    <definedName name="Quote" localSheetId="2">'GBP FxPoints'!$Y$5:$Y$63</definedName>
    <definedName name="Quote" localSheetId="17">'HKD CCSwaps'!$W$5:$W$47</definedName>
    <definedName name="Quote" localSheetId="6">'HKD FxPoints'!$Y$5:$Y$63</definedName>
    <definedName name="Quote" localSheetId="10">'HUF FxPoints'!$Y$5:$Y$63</definedName>
    <definedName name="Quote" localSheetId="14">'JPY CCSwaps'!$W$5:$W$47</definedName>
    <definedName name="Quote" localSheetId="4">'JPY FxPoints'!$Y$5:$Y$63</definedName>
    <definedName name="Quote" localSheetId="8">'PLN FxPoints'!$Y$5:$Y$63</definedName>
    <definedName name="Quote" localSheetId="18">'SEK CCSwaps'!$W$5:$W$47</definedName>
    <definedName name="Quote" localSheetId="7">'SEK FxPoints'!$Y$5:$Y$63</definedName>
    <definedName name="QuoteLive" localSheetId="16">'AUD CCSwaps'!$S$5:$S$47</definedName>
    <definedName name="QuoteLive" localSheetId="5">'AUD FxPoints'!$U$5:$U$63</definedName>
    <definedName name="QuoteLive" localSheetId="15">'CHF CCSwaps'!$S$5:$S$47</definedName>
    <definedName name="QuoteLive" localSheetId="3">'CHF FxPoints'!$U$5:$U$63</definedName>
    <definedName name="QuoteLive" localSheetId="11">'CNH FxPoints'!$U$5:$U$63</definedName>
    <definedName name="QuoteLive" localSheetId="9">'CZK FxPoints'!$U$5:$U$63</definedName>
    <definedName name="QuoteLive" localSheetId="19">Deposits!$N$6:$N$29</definedName>
    <definedName name="QuoteLive" localSheetId="12">'EUR CCSwaps'!$S$5:$S$47</definedName>
    <definedName name="QuoteLive" localSheetId="1">'EUR FxPoints'!$U$5:$U$63</definedName>
    <definedName name="QuoteLive" localSheetId="13">'GBP CCSwaps'!$S$5:$S$47</definedName>
    <definedName name="QuoteLive" localSheetId="2">'GBP FxPoints'!$U$5:$U$63</definedName>
    <definedName name="QuoteLive" localSheetId="17">'HKD CCSwaps'!$S$5:$S$47</definedName>
    <definedName name="QuoteLive" localSheetId="6">'HKD FxPoints'!$U$5:$U$63</definedName>
    <definedName name="QuoteLive" localSheetId="10">'HUF FxPoints'!$U$5:$U$63</definedName>
    <definedName name="QuoteLive" localSheetId="14">'JPY CCSwaps'!$S$5:$S$47</definedName>
    <definedName name="QuoteLive" localSheetId="4">'JPY FxPoints'!$U$5:$U$63</definedName>
    <definedName name="QuoteLive" localSheetId="8">'PLN FxPoints'!$U$5:$U$63</definedName>
    <definedName name="QuoteLive" localSheetId="18">'SEK CCSwaps'!$S$5:$S$47</definedName>
    <definedName name="QuoteLive" localSheetId="7">'SEK FxPoints'!$U$5:$U$63</definedName>
    <definedName name="QuoteStatic" localSheetId="16">'AUD CCSwaps'!$U$5:$U$47</definedName>
    <definedName name="QuoteStatic" localSheetId="5">'AUD FxPoints'!$W$5:$W$63</definedName>
    <definedName name="QuoteStatic" localSheetId="15">'CHF CCSwaps'!$U$5:$U$47</definedName>
    <definedName name="QuoteStatic" localSheetId="3">'CHF FxPoints'!$W$5:$W$63</definedName>
    <definedName name="QuoteStatic" localSheetId="11">'CNH FxPoints'!$W$5:$W$63</definedName>
    <definedName name="QuoteStatic" localSheetId="9">'CZK FxPoints'!$W$5:$W$63</definedName>
    <definedName name="QuoteStatic" localSheetId="19">Deposits!$P$6:$P$29</definedName>
    <definedName name="QuoteStatic" localSheetId="12">'EUR CCSwaps'!$U$5:$U$47</definedName>
    <definedName name="QuoteStatic" localSheetId="1">'EUR FxPoints'!$W$5:$W$63</definedName>
    <definedName name="QuoteStatic" localSheetId="13">'GBP CCSwaps'!$U$5:$U$47</definedName>
    <definedName name="QuoteStatic" localSheetId="2">'GBP FxPoints'!$W$5:$W$63</definedName>
    <definedName name="QuoteStatic" localSheetId="17">'HKD CCSwaps'!$U$5:$U$47</definedName>
    <definedName name="QuoteStatic" localSheetId="6">'HKD FxPoints'!$W$5:$W$63</definedName>
    <definedName name="QuoteStatic" localSheetId="10">'HUF FxPoints'!$W$5:$W$63</definedName>
    <definedName name="QuoteStatic" localSheetId="14">'JPY CCSwaps'!$U$5:$U$47</definedName>
    <definedName name="QuoteStatic" localSheetId="4">'JPY FxPoints'!$W$5:$W$63</definedName>
    <definedName name="QuoteStatic" localSheetId="8">'PLN FxPoints'!$W$5:$W$63</definedName>
    <definedName name="QuoteStatic" localSheetId="18">'SEK CCSwaps'!$U$5:$U$47</definedName>
    <definedName name="QuoteStatic" localSheetId="7">'SEK FxPoints'!$W$5:$W$63</definedName>
    <definedName name="QuoteSuffix">'General Settings'!$D$14</definedName>
    <definedName name="RateTickValue">'General Settings'!$I$6</definedName>
    <definedName name="ReutersRtMode">'General Settings'!$D$5</definedName>
    <definedName name="SerializationPath">'General Settings'!$D$11</definedName>
    <definedName name="Serialize">'General Settings'!$D$10</definedName>
    <definedName name="Trigger">'General Settings'!$I$13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N29" i="120" l="1"/>
  <c r="N28" i="120"/>
  <c r="N27" i="120"/>
  <c r="N26" i="120"/>
  <c r="N25" i="120"/>
  <c r="N24" i="120"/>
  <c r="N23" i="120"/>
  <c r="N22" i="120"/>
  <c r="N21" i="120"/>
  <c r="N20" i="120"/>
  <c r="N19" i="120"/>
  <c r="N18" i="120"/>
  <c r="N17" i="120"/>
  <c r="N16" i="120"/>
  <c r="N15" i="120"/>
  <c r="N14" i="120"/>
  <c r="N13" i="120"/>
  <c r="N12" i="120"/>
  <c r="N11" i="120"/>
  <c r="N10" i="120"/>
  <c r="N9" i="120"/>
  <c r="N8" i="120"/>
  <c r="N7" i="120"/>
  <c r="N6" i="120"/>
  <c r="K5" i="120" l="1"/>
  <c r="K17" i="120" l="1"/>
  <c r="K16" i="120"/>
  <c r="K15" i="120"/>
  <c r="R6" i="120" l="1" a="1"/>
  <c r="R6" i="120" s="1"/>
  <c r="K29" i="120"/>
  <c r="K28" i="120"/>
  <c r="K27" i="120"/>
  <c r="K26" i="120"/>
  <c r="K25" i="120"/>
  <c r="K24" i="120"/>
  <c r="K23" i="120"/>
  <c r="K22" i="120"/>
  <c r="K21" i="120"/>
  <c r="K20" i="120"/>
  <c r="K19" i="120"/>
  <c r="K18" i="120"/>
  <c r="K14" i="120"/>
  <c r="K13" i="120"/>
  <c r="K12" i="120"/>
  <c r="K11" i="120"/>
  <c r="K10" i="120"/>
  <c r="K9" i="120"/>
  <c r="K8" i="120"/>
  <c r="K7" i="120"/>
  <c r="K6" i="120"/>
  <c r="D29" i="120"/>
  <c r="D28" i="120"/>
  <c r="D27" i="120"/>
  <c r="D26" i="120"/>
  <c r="D25" i="120"/>
  <c r="D24" i="120"/>
  <c r="D23" i="120"/>
  <c r="D22" i="120"/>
  <c r="D21" i="120"/>
  <c r="D20" i="120"/>
  <c r="D19" i="120"/>
  <c r="D18" i="120"/>
  <c r="D17" i="120"/>
  <c r="D16" i="120"/>
  <c r="D15" i="120"/>
  <c r="D14" i="120"/>
  <c r="D13" i="120"/>
  <c r="D12" i="120"/>
  <c r="D11" i="120"/>
  <c r="D10" i="120"/>
  <c r="D9" i="120"/>
  <c r="D8" i="120"/>
  <c r="D7" i="120"/>
  <c r="D6" i="120"/>
  <c r="E20" i="120"/>
  <c r="E16" i="120"/>
  <c r="E14" i="120"/>
  <c r="F20" i="120"/>
  <c r="F16" i="120"/>
  <c r="E27" i="120"/>
  <c r="E23" i="120"/>
  <c r="E10" i="120"/>
  <c r="F27" i="120"/>
  <c r="F23" i="120"/>
  <c r="E19" i="120"/>
  <c r="E15" i="120"/>
  <c r="E7" i="120"/>
  <c r="F19" i="120"/>
  <c r="F15" i="120"/>
  <c r="E26" i="120"/>
  <c r="E22" i="120"/>
  <c r="E11" i="120"/>
  <c r="F11" i="120" s="1"/>
  <c r="F26" i="120"/>
  <c r="F22" i="120"/>
  <c r="E18" i="120"/>
  <c r="E12" i="120"/>
  <c r="E8" i="120"/>
  <c r="F18" i="120"/>
  <c r="F12" i="120"/>
  <c r="E29" i="120"/>
  <c r="E25" i="120"/>
  <c r="E13" i="120"/>
  <c r="F29" i="120"/>
  <c r="F25" i="120"/>
  <c r="F13" i="120"/>
  <c r="E21" i="120"/>
  <c r="E17" i="120"/>
  <c r="E9" i="120"/>
  <c r="F17" i="120"/>
  <c r="F9" i="120"/>
  <c r="E24" i="120"/>
  <c r="E6" i="120"/>
  <c r="F24" i="120"/>
  <c r="F21" i="120"/>
  <c r="E28" i="120"/>
  <c r="F14" i="120"/>
  <c r="F10" i="120"/>
  <c r="F28" i="120"/>
  <c r="R29" i="120" l="1"/>
  <c r="R21" i="120"/>
  <c r="R12" i="120"/>
  <c r="R27" i="120"/>
  <c r="R11" i="120"/>
  <c r="R26" i="120"/>
  <c r="R10" i="120"/>
  <c r="R9" i="120"/>
  <c r="R24" i="120"/>
  <c r="R8" i="120"/>
  <c r="R23" i="120"/>
  <c r="R15" i="120"/>
  <c r="R7" i="120"/>
  <c r="R13" i="120"/>
  <c r="R28" i="120"/>
  <c r="R20" i="120"/>
  <c r="R19" i="120"/>
  <c r="R18" i="120"/>
  <c r="R25" i="120"/>
  <c r="R17" i="120"/>
  <c r="R16" i="120"/>
  <c r="R22" i="120"/>
  <c r="R14" i="120"/>
  <c r="S47" i="119"/>
  <c r="I47" i="119"/>
  <c r="L47" i="119" s="1"/>
  <c r="E47" i="119"/>
  <c r="S46" i="119"/>
  <c r="I46" i="119"/>
  <c r="L46" i="119" s="1"/>
  <c r="E46" i="119"/>
  <c r="S45" i="119"/>
  <c r="L45" i="119"/>
  <c r="I45" i="119"/>
  <c r="E45" i="119"/>
  <c r="S44" i="119"/>
  <c r="L44" i="119"/>
  <c r="I44" i="119"/>
  <c r="E44" i="119"/>
  <c r="S43" i="119"/>
  <c r="I43" i="119"/>
  <c r="L43" i="119" s="1"/>
  <c r="E43" i="119"/>
  <c r="S42" i="119"/>
  <c r="I42" i="119"/>
  <c r="L42" i="119" s="1"/>
  <c r="E42" i="119"/>
  <c r="S41" i="119"/>
  <c r="I41" i="119"/>
  <c r="L41" i="119" s="1"/>
  <c r="E41" i="119"/>
  <c r="S40" i="119"/>
  <c r="I40" i="119"/>
  <c r="L40" i="119" s="1"/>
  <c r="E40" i="119"/>
  <c r="S39" i="119"/>
  <c r="I39" i="119"/>
  <c r="L39" i="119" s="1"/>
  <c r="E39" i="119"/>
  <c r="S38" i="119"/>
  <c r="L38" i="119"/>
  <c r="I38" i="119"/>
  <c r="E38" i="119"/>
  <c r="S37" i="119"/>
  <c r="L37" i="119"/>
  <c r="I37" i="119"/>
  <c r="E37" i="119"/>
  <c r="S36" i="119"/>
  <c r="I36" i="119"/>
  <c r="L36" i="119" s="1"/>
  <c r="E36" i="119"/>
  <c r="S35" i="119"/>
  <c r="I35" i="119"/>
  <c r="L35" i="119" s="1"/>
  <c r="E35" i="119"/>
  <c r="S34" i="119"/>
  <c r="I34" i="119"/>
  <c r="L34" i="119" s="1"/>
  <c r="E34" i="119"/>
  <c r="S33" i="119"/>
  <c r="I33" i="119"/>
  <c r="L33" i="119" s="1"/>
  <c r="E33" i="119"/>
  <c r="S32" i="119"/>
  <c r="I32" i="119"/>
  <c r="L32" i="119" s="1"/>
  <c r="E32" i="119"/>
  <c r="S31" i="119"/>
  <c r="I31" i="119"/>
  <c r="L31" i="119" s="1"/>
  <c r="E31" i="119"/>
  <c r="S30" i="119"/>
  <c r="L30" i="119"/>
  <c r="I30" i="119"/>
  <c r="E30" i="119"/>
  <c r="S29" i="119"/>
  <c r="L29" i="119"/>
  <c r="I29" i="119"/>
  <c r="E29" i="119"/>
  <c r="S28" i="119"/>
  <c r="I28" i="119"/>
  <c r="L28" i="119" s="1"/>
  <c r="E28" i="119"/>
  <c r="S27" i="119"/>
  <c r="I27" i="119"/>
  <c r="L27" i="119" s="1"/>
  <c r="E27" i="119"/>
  <c r="S26" i="119"/>
  <c r="I26" i="119"/>
  <c r="L26" i="119" s="1"/>
  <c r="E26" i="119"/>
  <c r="S25" i="119"/>
  <c r="I25" i="119"/>
  <c r="L25" i="119" s="1"/>
  <c r="E25" i="119"/>
  <c r="S24" i="119"/>
  <c r="I24" i="119"/>
  <c r="L24" i="119" s="1"/>
  <c r="E24" i="119"/>
  <c r="S23" i="119"/>
  <c r="I23" i="119"/>
  <c r="L23" i="119" s="1"/>
  <c r="E23" i="119"/>
  <c r="S22" i="119"/>
  <c r="L22" i="119"/>
  <c r="I22" i="119"/>
  <c r="E22" i="119"/>
  <c r="S21" i="119"/>
  <c r="L21" i="119"/>
  <c r="I21" i="119"/>
  <c r="E21" i="119"/>
  <c r="S20" i="119"/>
  <c r="I20" i="119"/>
  <c r="L20" i="119" s="1"/>
  <c r="E20" i="119"/>
  <c r="S19" i="119"/>
  <c r="I19" i="119"/>
  <c r="L19" i="119" s="1"/>
  <c r="E19" i="119"/>
  <c r="S18" i="119"/>
  <c r="I18" i="119"/>
  <c r="L18" i="119" s="1"/>
  <c r="E18" i="119"/>
  <c r="S17" i="119"/>
  <c r="I17" i="119"/>
  <c r="L17" i="119" s="1"/>
  <c r="E17" i="119"/>
  <c r="S16" i="119"/>
  <c r="I16" i="119"/>
  <c r="L16" i="119" s="1"/>
  <c r="E16" i="119"/>
  <c r="S15" i="119"/>
  <c r="I15" i="119"/>
  <c r="L15" i="119" s="1"/>
  <c r="E15" i="119"/>
  <c r="S14" i="119"/>
  <c r="L14" i="119"/>
  <c r="I14" i="119"/>
  <c r="E14" i="119"/>
  <c r="S13" i="119"/>
  <c r="L13" i="119"/>
  <c r="I13" i="119"/>
  <c r="E13" i="119"/>
  <c r="S12" i="119"/>
  <c r="I12" i="119"/>
  <c r="L12" i="119" s="1"/>
  <c r="E12" i="119"/>
  <c r="S11" i="119"/>
  <c r="I11" i="119"/>
  <c r="L11" i="119" s="1"/>
  <c r="E11" i="119"/>
  <c r="S10" i="119"/>
  <c r="I10" i="119"/>
  <c r="L10" i="119" s="1"/>
  <c r="E10" i="119"/>
  <c r="S9" i="119"/>
  <c r="I9" i="119"/>
  <c r="L9" i="119" s="1"/>
  <c r="E9" i="119"/>
  <c r="S8" i="119"/>
  <c r="L8" i="119"/>
  <c r="I8" i="119"/>
  <c r="E8" i="119"/>
  <c r="S7" i="119"/>
  <c r="I7" i="119"/>
  <c r="L7" i="119" s="1"/>
  <c r="E7" i="119"/>
  <c r="S6" i="119"/>
  <c r="I6" i="119"/>
  <c r="L6" i="119" s="1"/>
  <c r="E6" i="119"/>
  <c r="S5" i="119"/>
  <c r="W5" i="119" s="1" a="1"/>
  <c r="I5" i="119"/>
  <c r="L5" i="119" s="1"/>
  <c r="E5" i="119"/>
  <c r="S47" i="118"/>
  <c r="I47" i="118"/>
  <c r="L47" i="118" s="1"/>
  <c r="E47" i="118"/>
  <c r="S46" i="118"/>
  <c r="I46" i="118"/>
  <c r="L46" i="118" s="1"/>
  <c r="E46" i="118"/>
  <c r="S45" i="118"/>
  <c r="L45" i="118"/>
  <c r="I45" i="118"/>
  <c r="E45" i="118"/>
  <c r="S44" i="118"/>
  <c r="L44" i="118"/>
  <c r="I44" i="118"/>
  <c r="E44" i="118"/>
  <c r="S43" i="118"/>
  <c r="I43" i="118"/>
  <c r="L43" i="118" s="1"/>
  <c r="E43" i="118"/>
  <c r="S42" i="118"/>
  <c r="I42" i="118"/>
  <c r="L42" i="118" s="1"/>
  <c r="E42" i="118"/>
  <c r="S41" i="118"/>
  <c r="I41" i="118"/>
  <c r="L41" i="118" s="1"/>
  <c r="E41" i="118"/>
  <c r="S40" i="118"/>
  <c r="I40" i="118"/>
  <c r="L40" i="118" s="1"/>
  <c r="E40" i="118"/>
  <c r="S39" i="118"/>
  <c r="I39" i="118"/>
  <c r="L39" i="118" s="1"/>
  <c r="E39" i="118"/>
  <c r="S38" i="118"/>
  <c r="L38" i="118"/>
  <c r="I38" i="118"/>
  <c r="E38" i="118"/>
  <c r="S37" i="118"/>
  <c r="L37" i="118"/>
  <c r="I37" i="118"/>
  <c r="E37" i="118"/>
  <c r="S36" i="118"/>
  <c r="I36" i="118"/>
  <c r="L36" i="118" s="1"/>
  <c r="E36" i="118"/>
  <c r="S35" i="118"/>
  <c r="I35" i="118"/>
  <c r="L35" i="118" s="1"/>
  <c r="E35" i="118"/>
  <c r="S34" i="118"/>
  <c r="I34" i="118"/>
  <c r="L34" i="118" s="1"/>
  <c r="E34" i="118"/>
  <c r="S33" i="118"/>
  <c r="I33" i="118"/>
  <c r="L33" i="118" s="1"/>
  <c r="E33" i="118"/>
  <c r="S32" i="118"/>
  <c r="I32" i="118"/>
  <c r="L32" i="118" s="1"/>
  <c r="E32" i="118"/>
  <c r="S31" i="118"/>
  <c r="I31" i="118"/>
  <c r="L31" i="118" s="1"/>
  <c r="E31" i="118"/>
  <c r="S30" i="118"/>
  <c r="L30" i="118"/>
  <c r="I30" i="118"/>
  <c r="E30" i="118"/>
  <c r="S29" i="118"/>
  <c r="I29" i="118"/>
  <c r="L29" i="118" s="1"/>
  <c r="E29" i="118"/>
  <c r="S28" i="118"/>
  <c r="I28" i="118"/>
  <c r="L28" i="118" s="1"/>
  <c r="E28" i="118"/>
  <c r="S27" i="118"/>
  <c r="I27" i="118"/>
  <c r="L27" i="118" s="1"/>
  <c r="E27" i="118"/>
  <c r="S26" i="118"/>
  <c r="I26" i="118"/>
  <c r="L26" i="118" s="1"/>
  <c r="E26" i="118"/>
  <c r="S25" i="118"/>
  <c r="I25" i="118"/>
  <c r="L25" i="118" s="1"/>
  <c r="E25" i="118"/>
  <c r="S24" i="118"/>
  <c r="I24" i="118"/>
  <c r="L24" i="118" s="1"/>
  <c r="E24" i="118"/>
  <c r="S23" i="118"/>
  <c r="I23" i="118"/>
  <c r="L23" i="118" s="1"/>
  <c r="E23" i="118"/>
  <c r="S22" i="118"/>
  <c r="L22" i="118"/>
  <c r="I22" i="118"/>
  <c r="E22" i="118"/>
  <c r="S21" i="118"/>
  <c r="I21" i="118"/>
  <c r="L21" i="118" s="1"/>
  <c r="E21" i="118"/>
  <c r="S20" i="118"/>
  <c r="I20" i="118"/>
  <c r="L20" i="118" s="1"/>
  <c r="E20" i="118"/>
  <c r="S19" i="118"/>
  <c r="I19" i="118"/>
  <c r="L19" i="118" s="1"/>
  <c r="E19" i="118"/>
  <c r="S18" i="118"/>
  <c r="I18" i="118"/>
  <c r="L18" i="118" s="1"/>
  <c r="E18" i="118"/>
  <c r="S17" i="118"/>
  <c r="I17" i="118"/>
  <c r="L17" i="118" s="1"/>
  <c r="E17" i="118"/>
  <c r="S16" i="118"/>
  <c r="I16" i="118"/>
  <c r="L16" i="118" s="1"/>
  <c r="E16" i="118"/>
  <c r="S15" i="118"/>
  <c r="I15" i="118"/>
  <c r="L15" i="118" s="1"/>
  <c r="E15" i="118"/>
  <c r="S14" i="118"/>
  <c r="L14" i="118"/>
  <c r="I14" i="118"/>
  <c r="E14" i="118"/>
  <c r="S13" i="118"/>
  <c r="I13" i="118"/>
  <c r="L13" i="118" s="1"/>
  <c r="E13" i="118"/>
  <c r="S12" i="118"/>
  <c r="I12" i="118"/>
  <c r="L12" i="118" s="1"/>
  <c r="E12" i="118"/>
  <c r="S11" i="118"/>
  <c r="I11" i="118"/>
  <c r="L11" i="118" s="1"/>
  <c r="E11" i="118"/>
  <c r="S10" i="118"/>
  <c r="I10" i="118"/>
  <c r="L10" i="118" s="1"/>
  <c r="E10" i="118"/>
  <c r="S9" i="118"/>
  <c r="I9" i="118"/>
  <c r="L9" i="118" s="1"/>
  <c r="E9" i="118"/>
  <c r="S8" i="118"/>
  <c r="L8" i="118"/>
  <c r="I8" i="118"/>
  <c r="E8" i="118"/>
  <c r="S7" i="118"/>
  <c r="I7" i="118"/>
  <c r="L7" i="118" s="1"/>
  <c r="E7" i="118"/>
  <c r="S6" i="118"/>
  <c r="I6" i="118"/>
  <c r="L6" i="118" s="1"/>
  <c r="E6" i="118"/>
  <c r="S5" i="118"/>
  <c r="W5" i="118" s="1" a="1"/>
  <c r="I5" i="118"/>
  <c r="L5" i="118" s="1"/>
  <c r="E5" i="118"/>
  <c r="S47" i="117"/>
  <c r="I47" i="117"/>
  <c r="L47" i="117" s="1"/>
  <c r="E47" i="117"/>
  <c r="S46" i="117"/>
  <c r="I46" i="117"/>
  <c r="L46" i="117" s="1"/>
  <c r="E46" i="117"/>
  <c r="S45" i="117"/>
  <c r="L45" i="117"/>
  <c r="I45" i="117"/>
  <c r="E45" i="117"/>
  <c r="S44" i="117"/>
  <c r="I44" i="117"/>
  <c r="L44" i="117" s="1"/>
  <c r="E44" i="117"/>
  <c r="S43" i="117"/>
  <c r="I43" i="117"/>
  <c r="L43" i="117" s="1"/>
  <c r="E43" i="117"/>
  <c r="S42" i="117"/>
  <c r="I42" i="117"/>
  <c r="L42" i="117" s="1"/>
  <c r="E42" i="117"/>
  <c r="S41" i="117"/>
  <c r="I41" i="117"/>
  <c r="L41" i="117" s="1"/>
  <c r="E41" i="117"/>
  <c r="S40" i="117"/>
  <c r="I40" i="117"/>
  <c r="L40" i="117" s="1"/>
  <c r="E40" i="117"/>
  <c r="S39" i="117"/>
  <c r="I39" i="117"/>
  <c r="L39" i="117" s="1"/>
  <c r="E39" i="117"/>
  <c r="S38" i="117"/>
  <c r="L38" i="117"/>
  <c r="I38" i="117"/>
  <c r="E38" i="117"/>
  <c r="S37" i="117"/>
  <c r="I37" i="117"/>
  <c r="L37" i="117" s="1"/>
  <c r="E37" i="117"/>
  <c r="S36" i="117"/>
  <c r="L36" i="117"/>
  <c r="I36" i="117"/>
  <c r="E36" i="117"/>
  <c r="S35" i="117"/>
  <c r="I35" i="117"/>
  <c r="L35" i="117" s="1"/>
  <c r="E35" i="117"/>
  <c r="S34" i="117"/>
  <c r="I34" i="117"/>
  <c r="L34" i="117" s="1"/>
  <c r="E34" i="117"/>
  <c r="S33" i="117"/>
  <c r="I33" i="117"/>
  <c r="L33" i="117" s="1"/>
  <c r="E33" i="117"/>
  <c r="S32" i="117"/>
  <c r="I32" i="117"/>
  <c r="L32" i="117" s="1"/>
  <c r="E32" i="117"/>
  <c r="S31" i="117"/>
  <c r="I31" i="117"/>
  <c r="L31" i="117" s="1"/>
  <c r="E31" i="117"/>
  <c r="S30" i="117"/>
  <c r="L30" i="117"/>
  <c r="I30" i="117"/>
  <c r="E30" i="117"/>
  <c r="S29" i="117"/>
  <c r="I29" i="117"/>
  <c r="L29" i="117" s="1"/>
  <c r="E29" i="117"/>
  <c r="S28" i="117"/>
  <c r="I28" i="117"/>
  <c r="L28" i="117" s="1"/>
  <c r="E28" i="117"/>
  <c r="S27" i="117"/>
  <c r="I27" i="117"/>
  <c r="L27" i="117" s="1"/>
  <c r="E27" i="117"/>
  <c r="S26" i="117"/>
  <c r="I26" i="117"/>
  <c r="L26" i="117" s="1"/>
  <c r="E26" i="117"/>
  <c r="S25" i="117"/>
  <c r="I25" i="117"/>
  <c r="L25" i="117" s="1"/>
  <c r="E25" i="117"/>
  <c r="S24" i="117"/>
  <c r="I24" i="117"/>
  <c r="L24" i="117" s="1"/>
  <c r="E24" i="117"/>
  <c r="S23" i="117"/>
  <c r="I23" i="117"/>
  <c r="L23" i="117" s="1"/>
  <c r="E23" i="117"/>
  <c r="S22" i="117"/>
  <c r="L22" i="117"/>
  <c r="I22" i="117"/>
  <c r="E22" i="117"/>
  <c r="S21" i="117"/>
  <c r="I21" i="117"/>
  <c r="L21" i="117" s="1"/>
  <c r="E21" i="117"/>
  <c r="S20" i="117"/>
  <c r="I20" i="117"/>
  <c r="L20" i="117" s="1"/>
  <c r="E20" i="117"/>
  <c r="S19" i="117"/>
  <c r="I19" i="117"/>
  <c r="L19" i="117" s="1"/>
  <c r="E19" i="117"/>
  <c r="S18" i="117"/>
  <c r="I18" i="117"/>
  <c r="L18" i="117" s="1"/>
  <c r="E18" i="117"/>
  <c r="S17" i="117"/>
  <c r="I17" i="117"/>
  <c r="L17" i="117" s="1"/>
  <c r="E17" i="117"/>
  <c r="S16" i="117"/>
  <c r="I16" i="117"/>
  <c r="L16" i="117" s="1"/>
  <c r="E16" i="117"/>
  <c r="S15" i="117"/>
  <c r="I15" i="117"/>
  <c r="L15" i="117" s="1"/>
  <c r="E15" i="117"/>
  <c r="S14" i="117"/>
  <c r="L14" i="117"/>
  <c r="I14" i="117"/>
  <c r="E14" i="117"/>
  <c r="S13" i="117"/>
  <c r="I13" i="117"/>
  <c r="L13" i="117" s="1"/>
  <c r="E13" i="117"/>
  <c r="S12" i="117"/>
  <c r="I12" i="117"/>
  <c r="L12" i="117" s="1"/>
  <c r="E12" i="117"/>
  <c r="S11" i="117"/>
  <c r="I11" i="117"/>
  <c r="L11" i="117" s="1"/>
  <c r="E11" i="117"/>
  <c r="S10" i="117"/>
  <c r="I10" i="117"/>
  <c r="L10" i="117" s="1"/>
  <c r="E10" i="117"/>
  <c r="S9" i="117"/>
  <c r="I9" i="117"/>
  <c r="L9" i="117" s="1"/>
  <c r="E9" i="117"/>
  <c r="S8" i="117"/>
  <c r="L8" i="117"/>
  <c r="I8" i="117"/>
  <c r="E8" i="117"/>
  <c r="S7" i="117"/>
  <c r="I7" i="117"/>
  <c r="L7" i="117" s="1"/>
  <c r="E7" i="117"/>
  <c r="S6" i="117"/>
  <c r="I6" i="117"/>
  <c r="L6" i="117" s="1"/>
  <c r="E6" i="117"/>
  <c r="S5" i="117"/>
  <c r="W5" i="117" s="1" a="1"/>
  <c r="I5" i="117"/>
  <c r="L5" i="117" s="1"/>
  <c r="E5" i="117"/>
  <c r="S47" i="116"/>
  <c r="I47" i="116"/>
  <c r="L47" i="116" s="1"/>
  <c r="E47" i="116"/>
  <c r="S46" i="116"/>
  <c r="L46" i="116"/>
  <c r="I46" i="116"/>
  <c r="E46" i="116"/>
  <c r="S45" i="116"/>
  <c r="L45" i="116"/>
  <c r="I45" i="116"/>
  <c r="E45" i="116"/>
  <c r="S44" i="116"/>
  <c r="L44" i="116"/>
  <c r="I44" i="116"/>
  <c r="E44" i="116"/>
  <c r="S43" i="116"/>
  <c r="L43" i="116"/>
  <c r="I43" i="116"/>
  <c r="E43" i="116"/>
  <c r="S42" i="116"/>
  <c r="I42" i="116"/>
  <c r="L42" i="116" s="1"/>
  <c r="E42" i="116"/>
  <c r="S41" i="116"/>
  <c r="I41" i="116"/>
  <c r="L41" i="116" s="1"/>
  <c r="E41" i="116"/>
  <c r="S40" i="116"/>
  <c r="L40" i="116"/>
  <c r="I40" i="116"/>
  <c r="E40" i="116"/>
  <c r="S39" i="116"/>
  <c r="I39" i="116"/>
  <c r="L39" i="116" s="1"/>
  <c r="E39" i="116"/>
  <c r="S38" i="116"/>
  <c r="L38" i="116"/>
  <c r="I38" i="116"/>
  <c r="E38" i="116"/>
  <c r="S37" i="116"/>
  <c r="L37" i="116"/>
  <c r="I37" i="116"/>
  <c r="E37" i="116"/>
  <c r="S36" i="116"/>
  <c r="I36" i="116"/>
  <c r="L36" i="116" s="1"/>
  <c r="E36" i="116"/>
  <c r="S35" i="116"/>
  <c r="I35" i="116"/>
  <c r="L35" i="116" s="1"/>
  <c r="E35" i="116"/>
  <c r="S34" i="116"/>
  <c r="I34" i="116"/>
  <c r="L34" i="116" s="1"/>
  <c r="E34" i="116"/>
  <c r="S33" i="116"/>
  <c r="I33" i="116"/>
  <c r="L33" i="116" s="1"/>
  <c r="E33" i="116"/>
  <c r="S32" i="116"/>
  <c r="L32" i="116"/>
  <c r="I32" i="116"/>
  <c r="E32" i="116"/>
  <c r="S31" i="116"/>
  <c r="I31" i="116"/>
  <c r="L31" i="116" s="1"/>
  <c r="E31" i="116"/>
  <c r="S30" i="116"/>
  <c r="L30" i="116"/>
  <c r="I30" i="116"/>
  <c r="E30" i="116"/>
  <c r="S29" i="116"/>
  <c r="I29" i="116"/>
  <c r="L29" i="116" s="1"/>
  <c r="E29" i="116"/>
  <c r="S28" i="116"/>
  <c r="I28" i="116"/>
  <c r="L28" i="116" s="1"/>
  <c r="E28" i="116"/>
  <c r="S27" i="116"/>
  <c r="I27" i="116"/>
  <c r="L27" i="116" s="1"/>
  <c r="E27" i="116"/>
  <c r="S26" i="116"/>
  <c r="I26" i="116"/>
  <c r="L26" i="116" s="1"/>
  <c r="E26" i="116"/>
  <c r="S25" i="116"/>
  <c r="I25" i="116"/>
  <c r="L25" i="116" s="1"/>
  <c r="E25" i="116"/>
  <c r="S24" i="116"/>
  <c r="L24" i="116"/>
  <c r="I24" i="116"/>
  <c r="E24" i="116"/>
  <c r="S23" i="116"/>
  <c r="I23" i="116"/>
  <c r="L23" i="116" s="1"/>
  <c r="E23" i="116"/>
  <c r="S22" i="116"/>
  <c r="L22" i="116"/>
  <c r="I22" i="116"/>
  <c r="E22" i="116"/>
  <c r="S21" i="116"/>
  <c r="I21" i="116"/>
  <c r="L21" i="116" s="1"/>
  <c r="E21" i="116"/>
  <c r="S20" i="116"/>
  <c r="I20" i="116"/>
  <c r="L20" i="116" s="1"/>
  <c r="E20" i="116"/>
  <c r="S19" i="116"/>
  <c r="I19" i="116"/>
  <c r="L19" i="116" s="1"/>
  <c r="E19" i="116"/>
  <c r="S18" i="116"/>
  <c r="I18" i="116"/>
  <c r="L18" i="116" s="1"/>
  <c r="E18" i="116"/>
  <c r="S17" i="116"/>
  <c r="I17" i="116"/>
  <c r="L17" i="116" s="1"/>
  <c r="E17" i="116"/>
  <c r="S16" i="116"/>
  <c r="L16" i="116"/>
  <c r="I16" i="116"/>
  <c r="E16" i="116"/>
  <c r="S15" i="116"/>
  <c r="I15" i="116"/>
  <c r="L15" i="116" s="1"/>
  <c r="E15" i="116"/>
  <c r="S14" i="116"/>
  <c r="L14" i="116"/>
  <c r="I14" i="116"/>
  <c r="E14" i="116"/>
  <c r="S13" i="116"/>
  <c r="I13" i="116"/>
  <c r="L13" i="116" s="1"/>
  <c r="E13" i="116"/>
  <c r="S12" i="116"/>
  <c r="I12" i="116"/>
  <c r="L12" i="116" s="1"/>
  <c r="E12" i="116"/>
  <c r="S11" i="116"/>
  <c r="I11" i="116"/>
  <c r="L11" i="116" s="1"/>
  <c r="E11" i="116"/>
  <c r="S10" i="116"/>
  <c r="I10" i="116"/>
  <c r="L10" i="116" s="1"/>
  <c r="E10" i="116"/>
  <c r="S9" i="116"/>
  <c r="I9" i="116"/>
  <c r="L9" i="116" s="1"/>
  <c r="E9" i="116"/>
  <c r="S8" i="116"/>
  <c r="L8" i="116"/>
  <c r="I8" i="116"/>
  <c r="E8" i="116"/>
  <c r="S7" i="116"/>
  <c r="I7" i="116"/>
  <c r="L7" i="116" s="1"/>
  <c r="E7" i="116"/>
  <c r="S6" i="116"/>
  <c r="I6" i="116"/>
  <c r="L6" i="116" s="1"/>
  <c r="E6" i="116"/>
  <c r="S5" i="116"/>
  <c r="W5" i="116" s="1" a="1"/>
  <c r="I5" i="116"/>
  <c r="L5" i="116" s="1"/>
  <c r="E5" i="116"/>
  <c r="S47" i="115"/>
  <c r="I47" i="115"/>
  <c r="L47" i="115" s="1"/>
  <c r="E47" i="115"/>
  <c r="S46" i="115"/>
  <c r="I46" i="115"/>
  <c r="L46" i="115" s="1"/>
  <c r="E46" i="115"/>
  <c r="S45" i="115"/>
  <c r="L45" i="115"/>
  <c r="I45" i="115"/>
  <c r="E45" i="115"/>
  <c r="S44" i="115"/>
  <c r="I44" i="115"/>
  <c r="L44" i="115" s="1"/>
  <c r="E44" i="115"/>
  <c r="S43" i="115"/>
  <c r="I43" i="115"/>
  <c r="L43" i="115" s="1"/>
  <c r="E43" i="115"/>
  <c r="S42" i="115"/>
  <c r="I42" i="115"/>
  <c r="L42" i="115" s="1"/>
  <c r="E42" i="115"/>
  <c r="S41" i="115"/>
  <c r="I41" i="115"/>
  <c r="L41" i="115" s="1"/>
  <c r="E41" i="115"/>
  <c r="S40" i="115"/>
  <c r="I40" i="115"/>
  <c r="L40" i="115" s="1"/>
  <c r="E40" i="115"/>
  <c r="S39" i="115"/>
  <c r="I39" i="115"/>
  <c r="L39" i="115" s="1"/>
  <c r="E39" i="115"/>
  <c r="S38" i="115"/>
  <c r="L38" i="115"/>
  <c r="I38" i="115"/>
  <c r="E38" i="115"/>
  <c r="S37" i="115"/>
  <c r="I37" i="115"/>
  <c r="L37" i="115" s="1"/>
  <c r="E37" i="115"/>
  <c r="S36" i="115"/>
  <c r="I36" i="115"/>
  <c r="L36" i="115" s="1"/>
  <c r="E36" i="115"/>
  <c r="S35" i="115"/>
  <c r="I35" i="115"/>
  <c r="L35" i="115" s="1"/>
  <c r="E35" i="115"/>
  <c r="S34" i="115"/>
  <c r="I34" i="115"/>
  <c r="L34" i="115" s="1"/>
  <c r="E34" i="115"/>
  <c r="S33" i="115"/>
  <c r="I33" i="115"/>
  <c r="L33" i="115" s="1"/>
  <c r="E33" i="115"/>
  <c r="S32" i="115"/>
  <c r="I32" i="115"/>
  <c r="L32" i="115" s="1"/>
  <c r="E32" i="115"/>
  <c r="S31" i="115"/>
  <c r="I31" i="115"/>
  <c r="L31" i="115" s="1"/>
  <c r="E31" i="115"/>
  <c r="S30" i="115"/>
  <c r="L30" i="115"/>
  <c r="I30" i="115"/>
  <c r="E30" i="115"/>
  <c r="S29" i="115"/>
  <c r="I29" i="115"/>
  <c r="L29" i="115" s="1"/>
  <c r="E29" i="115"/>
  <c r="S28" i="115"/>
  <c r="I28" i="115"/>
  <c r="L28" i="115" s="1"/>
  <c r="E28" i="115"/>
  <c r="S27" i="115"/>
  <c r="I27" i="115"/>
  <c r="L27" i="115" s="1"/>
  <c r="E27" i="115"/>
  <c r="S26" i="115"/>
  <c r="I26" i="115"/>
  <c r="L26" i="115" s="1"/>
  <c r="E26" i="115"/>
  <c r="S25" i="115"/>
  <c r="I25" i="115"/>
  <c r="L25" i="115" s="1"/>
  <c r="E25" i="115"/>
  <c r="S24" i="115"/>
  <c r="I24" i="115"/>
  <c r="L24" i="115" s="1"/>
  <c r="E24" i="115"/>
  <c r="S23" i="115"/>
  <c r="I23" i="115"/>
  <c r="L23" i="115" s="1"/>
  <c r="E23" i="115"/>
  <c r="S22" i="115"/>
  <c r="L22" i="115"/>
  <c r="I22" i="115"/>
  <c r="E22" i="115"/>
  <c r="S21" i="115"/>
  <c r="I21" i="115"/>
  <c r="L21" i="115" s="1"/>
  <c r="E21" i="115"/>
  <c r="S20" i="115"/>
  <c r="I20" i="115"/>
  <c r="L20" i="115" s="1"/>
  <c r="E20" i="115"/>
  <c r="S19" i="115"/>
  <c r="I19" i="115"/>
  <c r="L19" i="115" s="1"/>
  <c r="E19" i="115"/>
  <c r="S18" i="115"/>
  <c r="I18" i="115"/>
  <c r="L18" i="115" s="1"/>
  <c r="E18" i="115"/>
  <c r="S17" i="115"/>
  <c r="I17" i="115"/>
  <c r="L17" i="115" s="1"/>
  <c r="E17" i="115"/>
  <c r="S16" i="115"/>
  <c r="I16" i="115"/>
  <c r="L16" i="115" s="1"/>
  <c r="E16" i="115"/>
  <c r="S15" i="115"/>
  <c r="I15" i="115"/>
  <c r="L15" i="115" s="1"/>
  <c r="E15" i="115"/>
  <c r="S14" i="115"/>
  <c r="L14" i="115"/>
  <c r="I14" i="115"/>
  <c r="E14" i="115"/>
  <c r="S13" i="115"/>
  <c r="I13" i="115"/>
  <c r="L13" i="115" s="1"/>
  <c r="E13" i="115"/>
  <c r="S12" i="115"/>
  <c r="I12" i="115"/>
  <c r="L12" i="115" s="1"/>
  <c r="E12" i="115"/>
  <c r="S11" i="115"/>
  <c r="I11" i="115"/>
  <c r="L11" i="115" s="1"/>
  <c r="E11" i="115"/>
  <c r="S10" i="115"/>
  <c r="I10" i="115"/>
  <c r="L10" i="115" s="1"/>
  <c r="E10" i="115"/>
  <c r="S9" i="115"/>
  <c r="I9" i="115"/>
  <c r="L9" i="115" s="1"/>
  <c r="E9" i="115"/>
  <c r="S8" i="115"/>
  <c r="L8" i="115"/>
  <c r="I8" i="115"/>
  <c r="E8" i="115"/>
  <c r="S7" i="115"/>
  <c r="I7" i="115"/>
  <c r="L7" i="115" s="1"/>
  <c r="E7" i="115"/>
  <c r="S6" i="115"/>
  <c r="I6" i="115"/>
  <c r="L6" i="115" s="1"/>
  <c r="E6" i="115"/>
  <c r="S5" i="115"/>
  <c r="W5" i="115" s="1" a="1"/>
  <c r="I5" i="115"/>
  <c r="L5" i="115" s="1"/>
  <c r="E5" i="115"/>
  <c r="S47" i="91"/>
  <c r="S46" i="91"/>
  <c r="S45" i="91"/>
  <c r="S44" i="91"/>
  <c r="S43" i="91"/>
  <c r="S42" i="91"/>
  <c r="S41" i="91"/>
  <c r="S40" i="91"/>
  <c r="S39" i="91"/>
  <c r="S38" i="91"/>
  <c r="S37" i="91"/>
  <c r="S36" i="91"/>
  <c r="S35" i="91"/>
  <c r="S34" i="91"/>
  <c r="S33" i="91"/>
  <c r="S32" i="91"/>
  <c r="S31" i="91"/>
  <c r="S30" i="91"/>
  <c r="S29" i="91"/>
  <c r="S28" i="91"/>
  <c r="S27" i="91"/>
  <c r="S26" i="91"/>
  <c r="S25" i="91"/>
  <c r="S24" i="91"/>
  <c r="S23" i="91"/>
  <c r="S22" i="91"/>
  <c r="S21" i="91"/>
  <c r="S20" i="91"/>
  <c r="S19" i="91"/>
  <c r="S18" i="91"/>
  <c r="S17" i="91"/>
  <c r="S16" i="91"/>
  <c r="S15" i="91"/>
  <c r="S14" i="91"/>
  <c r="S13" i="91"/>
  <c r="S12" i="91"/>
  <c r="S11" i="91"/>
  <c r="S10" i="91"/>
  <c r="S9" i="91"/>
  <c r="S8" i="91"/>
  <c r="S7" i="91"/>
  <c r="S6" i="91"/>
  <c r="S5" i="91"/>
  <c r="S47" i="114"/>
  <c r="S46" i="114"/>
  <c r="S45" i="114"/>
  <c r="S44" i="114"/>
  <c r="S43" i="114"/>
  <c r="S42" i="114"/>
  <c r="S41" i="114"/>
  <c r="S40" i="114"/>
  <c r="S39" i="114"/>
  <c r="S38" i="114"/>
  <c r="S37" i="114"/>
  <c r="S36" i="114"/>
  <c r="S35" i="114"/>
  <c r="S34" i="114"/>
  <c r="S33" i="114"/>
  <c r="S32" i="114"/>
  <c r="S31" i="114"/>
  <c r="S30" i="114"/>
  <c r="S29" i="114"/>
  <c r="S28" i="114"/>
  <c r="S27" i="114"/>
  <c r="S26" i="114"/>
  <c r="S25" i="114"/>
  <c r="S24" i="114"/>
  <c r="S23" i="114"/>
  <c r="S22" i="114"/>
  <c r="S21" i="114"/>
  <c r="S20" i="114"/>
  <c r="S19" i="114"/>
  <c r="S18" i="114"/>
  <c r="S17" i="114"/>
  <c r="S16" i="114"/>
  <c r="S15" i="114"/>
  <c r="S14" i="114"/>
  <c r="S13" i="114"/>
  <c r="S12" i="114"/>
  <c r="S11" i="114"/>
  <c r="S10" i="114"/>
  <c r="S9" i="114"/>
  <c r="S8" i="114"/>
  <c r="S7" i="114"/>
  <c r="S6" i="114"/>
  <c r="S5" i="114"/>
  <c r="I47" i="114"/>
  <c r="L47" i="114" s="1"/>
  <c r="E47" i="114"/>
  <c r="I46" i="114"/>
  <c r="L46" i="114" s="1"/>
  <c r="E46" i="114"/>
  <c r="L45" i="114"/>
  <c r="I45" i="114"/>
  <c r="E45" i="114"/>
  <c r="I44" i="114"/>
  <c r="L44" i="114" s="1"/>
  <c r="E44" i="114"/>
  <c r="I43" i="114"/>
  <c r="L43" i="114" s="1"/>
  <c r="E43" i="114"/>
  <c r="I42" i="114"/>
  <c r="L42" i="114" s="1"/>
  <c r="E42" i="114"/>
  <c r="I41" i="114"/>
  <c r="L41" i="114" s="1"/>
  <c r="E41" i="114"/>
  <c r="I40" i="114"/>
  <c r="L40" i="114" s="1"/>
  <c r="E40" i="114"/>
  <c r="I39" i="114"/>
  <c r="L39" i="114" s="1"/>
  <c r="E39" i="114"/>
  <c r="L38" i="114"/>
  <c r="I38" i="114"/>
  <c r="E38" i="114"/>
  <c r="I37" i="114"/>
  <c r="L37" i="114" s="1"/>
  <c r="E37" i="114"/>
  <c r="I36" i="114"/>
  <c r="L36" i="114" s="1"/>
  <c r="E36" i="114"/>
  <c r="I35" i="114"/>
  <c r="L35" i="114" s="1"/>
  <c r="E35" i="114"/>
  <c r="I34" i="114"/>
  <c r="L34" i="114" s="1"/>
  <c r="E34" i="114"/>
  <c r="I33" i="114"/>
  <c r="L33" i="114" s="1"/>
  <c r="E33" i="114"/>
  <c r="I32" i="114"/>
  <c r="L32" i="114" s="1"/>
  <c r="E32" i="114"/>
  <c r="I31" i="114"/>
  <c r="L31" i="114" s="1"/>
  <c r="E31" i="114"/>
  <c r="L30" i="114"/>
  <c r="I30" i="114"/>
  <c r="E30" i="114"/>
  <c r="I29" i="114"/>
  <c r="L29" i="114" s="1"/>
  <c r="E29" i="114"/>
  <c r="I28" i="114"/>
  <c r="L28" i="114" s="1"/>
  <c r="E28" i="114"/>
  <c r="I27" i="114"/>
  <c r="L27" i="114" s="1"/>
  <c r="E27" i="114"/>
  <c r="I26" i="114"/>
  <c r="L26" i="114" s="1"/>
  <c r="E26" i="114"/>
  <c r="I25" i="114"/>
  <c r="L25" i="114" s="1"/>
  <c r="E25" i="114"/>
  <c r="I24" i="114"/>
  <c r="L24" i="114" s="1"/>
  <c r="E24" i="114"/>
  <c r="I23" i="114"/>
  <c r="L23" i="114" s="1"/>
  <c r="E23" i="114"/>
  <c r="L22" i="114"/>
  <c r="I22" i="114"/>
  <c r="E22" i="114"/>
  <c r="I21" i="114"/>
  <c r="L21" i="114" s="1"/>
  <c r="E21" i="114"/>
  <c r="I20" i="114"/>
  <c r="L20" i="114" s="1"/>
  <c r="E20" i="114"/>
  <c r="I19" i="114"/>
  <c r="L19" i="114" s="1"/>
  <c r="E19" i="114"/>
  <c r="I18" i="114"/>
  <c r="L18" i="114" s="1"/>
  <c r="E18" i="114"/>
  <c r="I17" i="114"/>
  <c r="L17" i="114" s="1"/>
  <c r="E17" i="114"/>
  <c r="I16" i="114"/>
  <c r="L16" i="114" s="1"/>
  <c r="E16" i="114"/>
  <c r="I15" i="114"/>
  <c r="L15" i="114" s="1"/>
  <c r="E15" i="114"/>
  <c r="L14" i="114"/>
  <c r="I14" i="114"/>
  <c r="E14" i="114"/>
  <c r="I13" i="114"/>
  <c r="L13" i="114" s="1"/>
  <c r="E13" i="114"/>
  <c r="I12" i="114"/>
  <c r="L12" i="114" s="1"/>
  <c r="E12" i="114"/>
  <c r="I11" i="114"/>
  <c r="L11" i="114" s="1"/>
  <c r="E11" i="114"/>
  <c r="I10" i="114"/>
  <c r="L10" i="114" s="1"/>
  <c r="E10" i="114"/>
  <c r="I9" i="114"/>
  <c r="L9" i="114" s="1"/>
  <c r="E9" i="114"/>
  <c r="L8" i="114"/>
  <c r="I8" i="114"/>
  <c r="E8" i="114"/>
  <c r="I7" i="114"/>
  <c r="L7" i="114" s="1"/>
  <c r="E7" i="114"/>
  <c r="I6" i="114"/>
  <c r="L6" i="114" s="1"/>
  <c r="E6" i="114"/>
  <c r="W5" i="114" a="1"/>
  <c r="I5" i="114"/>
  <c r="L5" i="114" s="1"/>
  <c r="E5" i="114"/>
  <c r="W5" i="91" a="1"/>
  <c r="W29" i="91" s="1"/>
  <c r="G4" i="119"/>
  <c r="G4" i="118"/>
  <c r="G4" i="117"/>
  <c r="G4" i="116"/>
  <c r="G4" i="115"/>
  <c r="G4" i="114"/>
  <c r="S29" i="120"/>
  <c r="S24" i="120"/>
  <c r="S19" i="120"/>
  <c r="S21" i="120"/>
  <c r="S8" i="120"/>
  <c r="S18" i="120"/>
  <c r="S12" i="120"/>
  <c r="S23" i="120"/>
  <c r="S25" i="120"/>
  <c r="S27" i="120"/>
  <c r="S17" i="120"/>
  <c r="S7" i="120"/>
  <c r="S16" i="120"/>
  <c r="S13" i="120"/>
  <c r="S22" i="120"/>
  <c r="S14" i="120"/>
  <c r="S15" i="120"/>
  <c r="S11" i="120"/>
  <c r="S26" i="120"/>
  <c r="S28" i="120"/>
  <c r="S20" i="120"/>
  <c r="S10" i="120"/>
  <c r="S9" i="120"/>
  <c r="F6" i="120"/>
  <c r="F8" i="120"/>
  <c r="F7" i="120"/>
  <c r="S6" i="120"/>
  <c r="F24" i="115"/>
  <c r="F20" i="115"/>
  <c r="F47" i="115"/>
  <c r="F25" i="114"/>
  <c r="F24" i="117"/>
  <c r="F21" i="119"/>
  <c r="F35" i="114"/>
  <c r="F45" i="119"/>
  <c r="F16" i="118"/>
  <c r="F36" i="115"/>
  <c r="F22" i="115"/>
  <c r="F46" i="119"/>
  <c r="F8" i="116"/>
  <c r="F46" i="117"/>
  <c r="F41" i="116"/>
  <c r="F28" i="119"/>
  <c r="F44" i="117"/>
  <c r="F29" i="119"/>
  <c r="F25" i="119"/>
  <c r="F13" i="115"/>
  <c r="F26" i="115"/>
  <c r="F38" i="115"/>
  <c r="F32" i="115"/>
  <c r="F42" i="117"/>
  <c r="F25" i="116"/>
  <c r="F43" i="119"/>
  <c r="F25" i="117"/>
  <c r="G22" i="115"/>
  <c r="F10" i="118"/>
  <c r="F35" i="118"/>
  <c r="F17" i="118"/>
  <c r="F30" i="116"/>
  <c r="F24" i="114"/>
  <c r="F30" i="115"/>
  <c r="F29" i="117"/>
  <c r="F16" i="115"/>
  <c r="F25" i="115"/>
  <c r="F17" i="114"/>
  <c r="F41" i="118"/>
  <c r="F40" i="114"/>
  <c r="F14" i="118"/>
  <c r="F33" i="117"/>
  <c r="F26" i="118"/>
  <c r="F35" i="116"/>
  <c r="F27" i="117"/>
  <c r="F6" i="118"/>
  <c r="F5" i="116"/>
  <c r="F20" i="114"/>
  <c r="F45" i="117"/>
  <c r="F7" i="116"/>
  <c r="F39" i="116"/>
  <c r="F6" i="115"/>
  <c r="F41" i="119"/>
  <c r="F31" i="114"/>
  <c r="F31" i="117"/>
  <c r="F34" i="117"/>
  <c r="F33" i="115"/>
  <c r="F28" i="115"/>
  <c r="F27" i="114"/>
  <c r="F43" i="116"/>
  <c r="F23" i="119"/>
  <c r="F19" i="119"/>
  <c r="F10" i="114"/>
  <c r="F17" i="115"/>
  <c r="F27" i="115"/>
  <c r="F9" i="117"/>
  <c r="F18" i="116"/>
  <c r="F21" i="116"/>
  <c r="F14" i="119"/>
  <c r="F32" i="117"/>
  <c r="F40" i="119"/>
  <c r="F26" i="119"/>
  <c r="F30" i="119"/>
  <c r="F14" i="117"/>
  <c r="F37" i="118"/>
  <c r="F37" i="114"/>
  <c r="F29" i="115"/>
  <c r="F46" i="115"/>
  <c r="F47" i="117"/>
  <c r="F36" i="119"/>
  <c r="F33" i="116"/>
  <c r="F6" i="116"/>
  <c r="F44" i="114"/>
  <c r="F40" i="115"/>
  <c r="F20" i="116"/>
  <c r="F12" i="118"/>
  <c r="F11" i="116"/>
  <c r="F15" i="116"/>
  <c r="F37" i="115"/>
  <c r="F43" i="115"/>
  <c r="F9" i="114"/>
  <c r="F44" i="115"/>
  <c r="F13" i="116"/>
  <c r="F34" i="116"/>
  <c r="F5" i="117"/>
  <c r="F34" i="115"/>
  <c r="F21" i="114"/>
  <c r="F30" i="114"/>
  <c r="F43" i="114"/>
  <c r="F45" i="115"/>
  <c r="G45" i="115" s="1"/>
  <c r="F29" i="114"/>
  <c r="F32" i="118"/>
  <c r="F15" i="114"/>
  <c r="F24" i="116"/>
  <c r="F40" i="116"/>
  <c r="F38" i="117"/>
  <c r="F23" i="117"/>
  <c r="F40" i="117"/>
  <c r="F11" i="117"/>
  <c r="F41" i="117"/>
  <c r="F42" i="118"/>
  <c r="F19" i="117"/>
  <c r="F22" i="119"/>
  <c r="F21" i="117"/>
  <c r="F28" i="114"/>
  <c r="F30" i="117"/>
  <c r="F36" i="116"/>
  <c r="F47" i="118"/>
  <c r="F45" i="114"/>
  <c r="F35" i="117"/>
  <c r="F11" i="119"/>
  <c r="F11" i="118"/>
  <c r="F21" i="118"/>
  <c r="G15" i="116"/>
  <c r="F39" i="115"/>
  <c r="F20" i="117"/>
  <c r="F7" i="119"/>
  <c r="F19" i="114"/>
  <c r="F31" i="115"/>
  <c r="F18" i="117"/>
  <c r="F23" i="114"/>
  <c r="F32" i="114"/>
  <c r="F9" i="118"/>
  <c r="F39" i="117"/>
  <c r="F12" i="116"/>
  <c r="F15" i="115"/>
  <c r="F46" i="114"/>
  <c r="F16" i="119"/>
  <c r="F44" i="118"/>
  <c r="F41" i="115"/>
  <c r="F6" i="114"/>
  <c r="F12" i="115"/>
  <c r="F5" i="119"/>
  <c r="F14" i="115"/>
  <c r="F10" i="116"/>
  <c r="F42" i="115"/>
  <c r="F27" i="116"/>
  <c r="F7" i="117"/>
  <c r="F9" i="116"/>
  <c r="G9" i="116" s="1"/>
  <c r="F33" i="118"/>
  <c r="G33" i="118" s="1"/>
  <c r="F31" i="119"/>
  <c r="F43" i="117"/>
  <c r="F31" i="118"/>
  <c r="F24" i="119"/>
  <c r="F44" i="116"/>
  <c r="F12" i="119"/>
  <c r="F18" i="118"/>
  <c r="F15" i="118"/>
  <c r="F36" i="114"/>
  <c r="F39" i="114"/>
  <c r="F47" i="114"/>
  <c r="F8" i="117"/>
  <c r="F18" i="115"/>
  <c r="F39" i="118"/>
  <c r="F24" i="118"/>
  <c r="F13" i="117"/>
  <c r="F7" i="114"/>
  <c r="F26" i="116"/>
  <c r="F8" i="119"/>
  <c r="F20" i="118"/>
  <c r="F17" i="119"/>
  <c r="F5" i="118"/>
  <c r="F37" i="117"/>
  <c r="F43" i="118"/>
  <c r="F31" i="116"/>
  <c r="F16" i="117"/>
  <c r="F23" i="115"/>
  <c r="F26" i="117"/>
  <c r="F33" i="119"/>
  <c r="F10" i="117"/>
  <c r="F6" i="117"/>
  <c r="G35" i="114"/>
  <c r="G20" i="115"/>
  <c r="F10" i="115"/>
  <c r="F5" i="114"/>
  <c r="F32" i="119"/>
  <c r="G20" i="117"/>
  <c r="F42" i="119"/>
  <c r="F39" i="119"/>
  <c r="F36" i="118"/>
  <c r="F9" i="115"/>
  <c r="F38" i="119"/>
  <c r="F42" i="114"/>
  <c r="F34" i="119"/>
  <c r="F27" i="118"/>
  <c r="F29" i="118"/>
  <c r="F23" i="116"/>
  <c r="F11" i="114"/>
  <c r="F34" i="118"/>
  <c r="G34" i="118" s="1"/>
  <c r="F14" i="116"/>
  <c r="F38" i="114"/>
  <c r="F35" i="115"/>
  <c r="F14" i="114"/>
  <c r="G14" i="114" s="1"/>
  <c r="F9" i="119"/>
  <c r="F25" i="118"/>
  <c r="F44" i="119"/>
  <c r="F40" i="118"/>
  <c r="F8" i="115"/>
  <c r="F5" i="115"/>
  <c r="F13" i="118"/>
  <c r="F15" i="119"/>
  <c r="F46" i="118"/>
  <c r="F17" i="116"/>
  <c r="F16" i="114"/>
  <c r="G28" i="119"/>
  <c r="F11" i="115"/>
  <c r="F22" i="114"/>
  <c r="G28" i="114"/>
  <c r="F22" i="117"/>
  <c r="F20" i="119"/>
  <c r="G45" i="114"/>
  <c r="F17" i="117"/>
  <c r="F45" i="118"/>
  <c r="F35" i="119"/>
  <c r="F42" i="116"/>
  <c r="F12" i="114"/>
  <c r="F29" i="116"/>
  <c r="F16" i="116"/>
  <c r="F21" i="115"/>
  <c r="F47" i="116"/>
  <c r="F23" i="118"/>
  <c r="F22" i="116"/>
  <c r="F28" i="117"/>
  <c r="G28" i="117" s="1"/>
  <c r="F8" i="114"/>
  <c r="F18" i="119"/>
  <c r="F34" i="114"/>
  <c r="F36" i="117"/>
  <c r="G36" i="117" s="1"/>
  <c r="F38" i="118"/>
  <c r="F19" i="118"/>
  <c r="F28" i="116"/>
  <c r="F27" i="119"/>
  <c r="F37" i="116"/>
  <c r="F18" i="114"/>
  <c r="F15" i="117"/>
  <c r="F28" i="118"/>
  <c r="F33" i="114"/>
  <c r="F7" i="118"/>
  <c r="F12" i="117"/>
  <c r="F46" i="116"/>
  <c r="F41" i="114"/>
  <c r="F19" i="115"/>
  <c r="F26" i="114"/>
  <c r="F19" i="116"/>
  <c r="F8" i="118"/>
  <c r="F7" i="115"/>
  <c r="F32" i="116"/>
  <c r="F13" i="119"/>
  <c r="F13" i="114"/>
  <c r="F6" i="119"/>
  <c r="F45" i="116"/>
  <c r="F47" i="119"/>
  <c r="F30" i="118"/>
  <c r="F22" i="118"/>
  <c r="F38" i="116"/>
  <c r="F37" i="119"/>
  <c r="F10" i="119"/>
  <c r="W22" i="91" l="1"/>
  <c r="M5" i="119" a="1"/>
  <c r="W42" i="119"/>
  <c r="W34" i="119"/>
  <c r="W26" i="119"/>
  <c r="W18" i="119"/>
  <c r="W10" i="119"/>
  <c r="W47" i="119"/>
  <c r="W23" i="119"/>
  <c r="W7" i="119"/>
  <c r="W36" i="119"/>
  <c r="W41" i="119"/>
  <c r="W33" i="119"/>
  <c r="W25" i="119"/>
  <c r="W17" i="119"/>
  <c r="W9" i="119"/>
  <c r="W15" i="119"/>
  <c r="W12" i="119"/>
  <c r="W40" i="119"/>
  <c r="W32" i="119"/>
  <c r="W24" i="119"/>
  <c r="W16" i="119"/>
  <c r="W8" i="119"/>
  <c r="W31" i="119"/>
  <c r="W39" i="119"/>
  <c r="W46" i="119"/>
  <c r="W38" i="119"/>
  <c r="W30" i="119"/>
  <c r="W22" i="119"/>
  <c r="W14" i="119"/>
  <c r="W6" i="119"/>
  <c r="W44" i="119"/>
  <c r="W45" i="119"/>
  <c r="W37" i="119"/>
  <c r="W29" i="119"/>
  <c r="W21" i="119"/>
  <c r="W13" i="119"/>
  <c r="W5" i="119"/>
  <c r="W20" i="119"/>
  <c r="W28" i="119"/>
  <c r="W43" i="119"/>
  <c r="W35" i="119"/>
  <c r="W27" i="119"/>
  <c r="W19" i="119"/>
  <c r="W11" i="119"/>
  <c r="M5" i="118" a="1"/>
  <c r="M30" i="118" s="1"/>
  <c r="W42" i="118"/>
  <c r="W34" i="118"/>
  <c r="W26" i="118"/>
  <c r="W18" i="118"/>
  <c r="W10" i="118"/>
  <c r="W47" i="118"/>
  <c r="W39" i="118"/>
  <c r="W31" i="118"/>
  <c r="W15" i="118"/>
  <c r="W7" i="118"/>
  <c r="W45" i="118"/>
  <c r="W37" i="118"/>
  <c r="W29" i="118"/>
  <c r="W21" i="118"/>
  <c r="W13" i="118"/>
  <c r="W5" i="118"/>
  <c r="W41" i="118"/>
  <c r="W33" i="118"/>
  <c r="W25" i="118"/>
  <c r="W17" i="118"/>
  <c r="W9" i="118"/>
  <c r="W38" i="118"/>
  <c r="W30" i="118"/>
  <c r="W22" i="118"/>
  <c r="W6" i="118"/>
  <c r="W44" i="118"/>
  <c r="W36" i="118"/>
  <c r="W28" i="118"/>
  <c r="W20" i="118"/>
  <c r="W12" i="118"/>
  <c r="W40" i="118"/>
  <c r="W32" i="118"/>
  <c r="W24" i="118"/>
  <c r="W16" i="118"/>
  <c r="W8" i="118"/>
  <c r="W23" i="118"/>
  <c r="W46" i="118"/>
  <c r="W14" i="118"/>
  <c r="W43" i="118"/>
  <c r="W35" i="118"/>
  <c r="W27" i="118"/>
  <c r="W19" i="118"/>
  <c r="W11" i="118"/>
  <c r="M5" i="117" a="1"/>
  <c r="W42" i="117"/>
  <c r="W34" i="117"/>
  <c r="W26" i="117"/>
  <c r="W18" i="117"/>
  <c r="W10" i="117"/>
  <c r="W47" i="117"/>
  <c r="W23" i="117"/>
  <c r="W41" i="117"/>
  <c r="W33" i="117"/>
  <c r="W25" i="117"/>
  <c r="W17" i="117"/>
  <c r="W9" i="117"/>
  <c r="W40" i="117"/>
  <c r="W32" i="117"/>
  <c r="W24" i="117"/>
  <c r="W8" i="117"/>
  <c r="W31" i="117"/>
  <c r="W46" i="117"/>
  <c r="W30" i="117"/>
  <c r="W22" i="117"/>
  <c r="W14" i="117"/>
  <c r="W6" i="117"/>
  <c r="W45" i="117"/>
  <c r="W13" i="117"/>
  <c r="W5" i="117"/>
  <c r="W16" i="117"/>
  <c r="W21" i="117"/>
  <c r="W39" i="117"/>
  <c r="W15" i="117"/>
  <c r="W7" i="117"/>
  <c r="W38" i="117"/>
  <c r="W37" i="117"/>
  <c r="W29" i="117"/>
  <c r="W44" i="117"/>
  <c r="W36" i="117"/>
  <c r="W28" i="117"/>
  <c r="W20" i="117"/>
  <c r="W12" i="117"/>
  <c r="W43" i="117"/>
  <c r="W35" i="117"/>
  <c r="W27" i="117"/>
  <c r="W19" i="117"/>
  <c r="W11" i="117"/>
  <c r="M5" i="116" a="1"/>
  <c r="W42" i="116"/>
  <c r="W34" i="116"/>
  <c r="W26" i="116"/>
  <c r="W18" i="116"/>
  <c r="W10" i="116"/>
  <c r="W47" i="116"/>
  <c r="W39" i="116"/>
  <c r="W31" i="116"/>
  <c r="W23" i="116"/>
  <c r="W15" i="116"/>
  <c r="W7" i="116"/>
  <c r="W20" i="116"/>
  <c r="W35" i="116"/>
  <c r="W27" i="116"/>
  <c r="W19" i="116"/>
  <c r="W11" i="116"/>
  <c r="W41" i="116"/>
  <c r="W33" i="116"/>
  <c r="W25" i="116"/>
  <c r="W17" i="116"/>
  <c r="W9" i="116"/>
  <c r="W44" i="116"/>
  <c r="W36" i="116"/>
  <c r="W12" i="116"/>
  <c r="W40" i="116"/>
  <c r="W32" i="116"/>
  <c r="W24" i="116"/>
  <c r="W16" i="116"/>
  <c r="W8" i="116"/>
  <c r="W14" i="116"/>
  <c r="W46" i="116"/>
  <c r="W30" i="116"/>
  <c r="W22" i="116"/>
  <c r="W6" i="116"/>
  <c r="W38" i="116"/>
  <c r="W45" i="116"/>
  <c r="W37" i="116"/>
  <c r="W29" i="116"/>
  <c r="W21" i="116"/>
  <c r="W13" i="116"/>
  <c r="W5" i="116"/>
  <c r="W43" i="116"/>
  <c r="W28" i="116"/>
  <c r="W7" i="91"/>
  <c r="W23" i="91"/>
  <c r="W13" i="91"/>
  <c r="W45" i="91"/>
  <c r="W6" i="91"/>
  <c r="W30" i="91"/>
  <c r="M5" i="115" a="1"/>
  <c r="W42" i="115"/>
  <c r="W34" i="115"/>
  <c r="W26" i="115"/>
  <c r="W18" i="115"/>
  <c r="W10" i="115"/>
  <c r="W40" i="115"/>
  <c r="W32" i="115"/>
  <c r="W24" i="115"/>
  <c r="W16" i="115"/>
  <c r="W8" i="115"/>
  <c r="W31" i="115"/>
  <c r="W15" i="115"/>
  <c r="W41" i="115"/>
  <c r="W33" i="115"/>
  <c r="W25" i="115"/>
  <c r="W17" i="115"/>
  <c r="W9" i="115"/>
  <c r="W47" i="115"/>
  <c r="W39" i="115"/>
  <c r="W23" i="115"/>
  <c r="W7" i="115"/>
  <c r="W38" i="115"/>
  <c r="W22" i="115"/>
  <c r="W6" i="115"/>
  <c r="W37" i="115"/>
  <c r="W21" i="115"/>
  <c r="W5" i="115"/>
  <c r="W35" i="115"/>
  <c r="W19" i="115"/>
  <c r="W45" i="115"/>
  <c r="W13" i="115"/>
  <c r="W44" i="115"/>
  <c r="W12" i="115"/>
  <c r="W36" i="115"/>
  <c r="W20" i="115"/>
  <c r="W30" i="115"/>
  <c r="W29" i="115"/>
  <c r="W28" i="115"/>
  <c r="W11" i="115"/>
  <c r="W46" i="115"/>
  <c r="W14" i="115"/>
  <c r="W43" i="115"/>
  <c r="W27" i="115"/>
  <c r="W20" i="91"/>
  <c r="W5" i="91"/>
  <c r="W37" i="91"/>
  <c r="W12" i="91"/>
  <c r="W38" i="91"/>
  <c r="W14" i="91"/>
  <c r="W39" i="91"/>
  <c r="W46" i="91"/>
  <c r="W21" i="91"/>
  <c r="W28" i="91"/>
  <c r="W44" i="91"/>
  <c r="M5" i="114" a="1"/>
  <c r="W42" i="114"/>
  <c r="W34" i="114"/>
  <c r="W26" i="114"/>
  <c r="W18" i="114"/>
  <c r="W10" i="114"/>
  <c r="W9" i="114"/>
  <c r="W24" i="114"/>
  <c r="W8" i="114"/>
  <c r="W47" i="114"/>
  <c r="W31" i="114"/>
  <c r="W15" i="114"/>
  <c r="W7" i="114"/>
  <c r="W41" i="114"/>
  <c r="W33" i="114"/>
  <c r="W25" i="114"/>
  <c r="W17" i="114"/>
  <c r="W40" i="114"/>
  <c r="W32" i="114"/>
  <c r="W16" i="114"/>
  <c r="W39" i="114"/>
  <c r="W23" i="114"/>
  <c r="W46" i="114"/>
  <c r="W30" i="114"/>
  <c r="W14" i="114"/>
  <c r="W45" i="114"/>
  <c r="W29" i="114"/>
  <c r="W44" i="114"/>
  <c r="W12" i="114"/>
  <c r="W43" i="114"/>
  <c r="W27" i="114"/>
  <c r="W11" i="114"/>
  <c r="W22" i="114"/>
  <c r="W20" i="114"/>
  <c r="W13" i="114"/>
  <c r="W28" i="114"/>
  <c r="W38" i="114"/>
  <c r="W6" i="114"/>
  <c r="W37" i="114"/>
  <c r="W21" i="114"/>
  <c r="W5" i="114"/>
  <c r="W19" i="114"/>
  <c r="W36" i="114"/>
  <c r="W35" i="114"/>
  <c r="W36" i="91"/>
  <c r="W8" i="91"/>
  <c r="W16" i="91"/>
  <c r="W24" i="91"/>
  <c r="W32" i="91"/>
  <c r="W40" i="91"/>
  <c r="W42" i="91"/>
  <c r="W9" i="91"/>
  <c r="W17" i="91"/>
  <c r="W25" i="91"/>
  <c r="W33" i="91"/>
  <c r="W41" i="91"/>
  <c r="W10" i="91"/>
  <c r="W26" i="91"/>
  <c r="W34" i="91"/>
  <c r="W19" i="91"/>
  <c r="W18" i="91"/>
  <c r="W11" i="91"/>
  <c r="W27" i="91"/>
  <c r="W35" i="91"/>
  <c r="W43" i="91"/>
  <c r="W47" i="91"/>
  <c r="W31" i="91"/>
  <c r="W15" i="91"/>
  <c r="L47" i="91"/>
  <c r="L46" i="91"/>
  <c r="L45" i="91"/>
  <c r="L44" i="91"/>
  <c r="L43" i="91"/>
  <c r="L42" i="91"/>
  <c r="L41" i="91"/>
  <c r="L40" i="91"/>
  <c r="L39" i="91"/>
  <c r="L38" i="91"/>
  <c r="L37" i="91"/>
  <c r="L36" i="91"/>
  <c r="L35" i="91"/>
  <c r="L34" i="91"/>
  <c r="L33" i="91"/>
  <c r="L32" i="91"/>
  <c r="L31" i="91"/>
  <c r="L30" i="91"/>
  <c r="L29" i="91"/>
  <c r="L28" i="91"/>
  <c r="L27" i="91"/>
  <c r="L26" i="91"/>
  <c r="L25" i="91"/>
  <c r="L24" i="91"/>
  <c r="L23" i="91"/>
  <c r="L22" i="91"/>
  <c r="L21" i="91"/>
  <c r="L20" i="91"/>
  <c r="L19" i="91"/>
  <c r="L18" i="91"/>
  <c r="L17" i="91"/>
  <c r="L16" i="91"/>
  <c r="L15" i="91"/>
  <c r="L14" i="91"/>
  <c r="L13" i="91"/>
  <c r="L12" i="91"/>
  <c r="L11" i="91"/>
  <c r="L10" i="91"/>
  <c r="L9" i="91"/>
  <c r="L8" i="91"/>
  <c r="L7" i="91"/>
  <c r="L6" i="91"/>
  <c r="I12" i="91"/>
  <c r="I10" i="91"/>
  <c r="E47" i="91"/>
  <c r="E46" i="91"/>
  <c r="E45" i="91"/>
  <c r="E44" i="91"/>
  <c r="E43" i="91"/>
  <c r="E42" i="91"/>
  <c r="E41" i="91"/>
  <c r="E40" i="91"/>
  <c r="E39" i="91"/>
  <c r="E38" i="91"/>
  <c r="E37" i="91"/>
  <c r="E36" i="91"/>
  <c r="E35" i="91"/>
  <c r="E34" i="91"/>
  <c r="E33" i="91"/>
  <c r="E32" i="91"/>
  <c r="E31" i="91"/>
  <c r="E30" i="91"/>
  <c r="E29" i="91"/>
  <c r="E28" i="91"/>
  <c r="E27" i="91"/>
  <c r="E26" i="91"/>
  <c r="E25" i="91"/>
  <c r="E24" i="91"/>
  <c r="E23" i="91"/>
  <c r="E22" i="91"/>
  <c r="E21" i="91"/>
  <c r="E20" i="91"/>
  <c r="E19" i="91"/>
  <c r="E18" i="91"/>
  <c r="E17" i="91"/>
  <c r="E16" i="91"/>
  <c r="E15" i="91"/>
  <c r="E14" i="91"/>
  <c r="E13" i="91"/>
  <c r="E12" i="91"/>
  <c r="E11" i="91"/>
  <c r="E10" i="91"/>
  <c r="E9" i="91"/>
  <c r="E8" i="91"/>
  <c r="E7" i="91"/>
  <c r="E6" i="91"/>
  <c r="I46" i="91"/>
  <c r="I44" i="91"/>
  <c r="G6" i="119"/>
  <c r="G28" i="115"/>
  <c r="G20" i="114"/>
  <c r="X20" i="116"/>
  <c r="X6" i="117"/>
  <c r="X6" i="116"/>
  <c r="G18" i="118"/>
  <c r="F36" i="91"/>
  <c r="G21" i="117"/>
  <c r="X33" i="115"/>
  <c r="F17" i="91"/>
  <c r="G24" i="115"/>
  <c r="G7" i="116"/>
  <c r="X27" i="117"/>
  <c r="G23" i="117"/>
  <c r="F42" i="91"/>
  <c r="F29" i="91"/>
  <c r="G31" i="115"/>
  <c r="X26" i="118"/>
  <c r="X16" i="114"/>
  <c r="X40" i="117"/>
  <c r="G41" i="114"/>
  <c r="X17" i="115"/>
  <c r="G30" i="116"/>
  <c r="G47" i="115"/>
  <c r="X34" i="118"/>
  <c r="X47" i="117"/>
  <c r="X15" i="115"/>
  <c r="G9" i="115"/>
  <c r="X8" i="116"/>
  <c r="X12" i="116"/>
  <c r="G13" i="116"/>
  <c r="X13" i="116"/>
  <c r="G39" i="117"/>
  <c r="F21" i="91"/>
  <c r="G27" i="119"/>
  <c r="X32" i="116"/>
  <c r="X45" i="116"/>
  <c r="G11" i="118"/>
  <c r="F39" i="91"/>
  <c r="X44" i="114"/>
  <c r="X31" i="119"/>
  <c r="X43" i="117"/>
  <c r="G47" i="114"/>
  <c r="G23" i="118"/>
  <c r="X7" i="118"/>
  <c r="X10" i="115"/>
  <c r="G9" i="114"/>
  <c r="G31" i="118"/>
  <c r="G17" i="114"/>
  <c r="X21" i="119"/>
  <c r="G14" i="118"/>
  <c r="G18" i="115"/>
  <c r="F46" i="91"/>
  <c r="G40" i="119"/>
  <c r="X17" i="117"/>
  <c r="X6" i="118"/>
  <c r="X14" i="116"/>
  <c r="X29" i="119"/>
  <c r="X19" i="117"/>
  <c r="G13" i="114"/>
  <c r="F34" i="91"/>
  <c r="X35" i="116"/>
  <c r="X28" i="117"/>
  <c r="X36" i="91"/>
  <c r="G42" i="119"/>
  <c r="X28" i="118"/>
  <c r="G47" i="116"/>
  <c r="X42" i="116"/>
  <c r="F10" i="91"/>
  <c r="X10" i="91" s="1"/>
  <c r="G27" i="116"/>
  <c r="F18" i="91"/>
  <c r="X35" i="119"/>
  <c r="G42" i="114"/>
  <c r="X11" i="118"/>
  <c r="G31" i="119"/>
  <c r="X32" i="118"/>
  <c r="X30" i="117"/>
  <c r="X31" i="114"/>
  <c r="X18" i="118"/>
  <c r="F16" i="91"/>
  <c r="F32" i="91"/>
  <c r="X41" i="116"/>
  <c r="X5" i="116"/>
  <c r="G20" i="116"/>
  <c r="G8" i="118"/>
  <c r="G37" i="114"/>
  <c r="X12" i="114"/>
  <c r="G15" i="119"/>
  <c r="G18" i="117"/>
  <c r="X36" i="115"/>
  <c r="X35" i="115"/>
  <c r="X9" i="117"/>
  <c r="X34" i="115"/>
  <c r="G30" i="115"/>
  <c r="X40" i="114"/>
  <c r="X44" i="116"/>
  <c r="G32" i="118"/>
  <c r="F27" i="91"/>
  <c r="X24" i="114"/>
  <c r="G22" i="116"/>
  <c r="G36" i="115"/>
  <c r="G13" i="118"/>
  <c r="G45" i="117"/>
  <c r="G27" i="118"/>
  <c r="X41" i="115"/>
  <c r="G21" i="114"/>
  <c r="X28" i="119"/>
  <c r="X5" i="118"/>
  <c r="F15" i="91"/>
  <c r="X15" i="91" s="1"/>
  <c r="G39" i="116"/>
  <c r="F28" i="91"/>
  <c r="X28" i="91" s="1"/>
  <c r="X44" i="115"/>
  <c r="X11" i="117"/>
  <c r="G24" i="116"/>
  <c r="G30" i="114"/>
  <c r="X26" i="114"/>
  <c r="G18" i="114"/>
  <c r="G43" i="118"/>
  <c r="X41" i="118"/>
  <c r="G37" i="117"/>
  <c r="G20" i="119"/>
  <c r="G5" i="116"/>
  <c r="G31" i="116"/>
  <c r="X43" i="115"/>
  <c r="X27" i="114"/>
  <c r="X19" i="114"/>
  <c r="X22" i="119"/>
  <c r="X23" i="116"/>
  <c r="G24" i="119"/>
  <c r="G38" i="119"/>
  <c r="F6" i="91"/>
  <c r="G32" i="117"/>
  <c r="X30" i="116"/>
  <c r="X20" i="114"/>
  <c r="G24" i="118"/>
  <c r="G22" i="118"/>
  <c r="G42" i="117"/>
  <c r="G28" i="116"/>
  <c r="X40" i="116"/>
  <c r="X36" i="117"/>
  <c r="X26" i="116"/>
  <c r="G17" i="116"/>
  <c r="F22" i="91"/>
  <c r="X44" i="118"/>
  <c r="X13" i="114"/>
  <c r="X30" i="114"/>
  <c r="X35" i="117"/>
  <c r="X17" i="114"/>
  <c r="F41" i="91"/>
  <c r="X45" i="118"/>
  <c r="X11" i="115"/>
  <c r="G15" i="114"/>
  <c r="X12" i="118"/>
  <c r="G28" i="118"/>
  <c r="X43" i="119"/>
  <c r="G45" i="118"/>
  <c r="G17" i="117"/>
  <c r="X22" i="118"/>
  <c r="G33" i="114"/>
  <c r="X32" i="114"/>
  <c r="F24" i="91"/>
  <c r="X46" i="118"/>
  <c r="X46" i="115"/>
  <c r="F25" i="91"/>
  <c r="X28" i="115"/>
  <c r="X32" i="119"/>
  <c r="X18" i="114"/>
  <c r="X39" i="114"/>
  <c r="X22" i="115"/>
  <c r="G26" i="114"/>
  <c r="F7" i="91"/>
  <c r="G27" i="115"/>
  <c r="X25" i="117"/>
  <c r="G34" i="116"/>
  <c r="X37" i="117"/>
  <c r="G7" i="119"/>
  <c r="G34" i="119"/>
  <c r="G13" i="119"/>
  <c r="F20" i="91"/>
  <c r="X8" i="114"/>
  <c r="G13" i="117"/>
  <c r="G41" i="117"/>
  <c r="X41" i="114"/>
  <c r="G27" i="114"/>
  <c r="X18" i="116"/>
  <c r="X34" i="119"/>
  <c r="X43" i="114"/>
  <c r="X33" i="119"/>
  <c r="G45" i="116"/>
  <c r="G9" i="118"/>
  <c r="G35" i="118"/>
  <c r="G33" i="117"/>
  <c r="X33" i="116"/>
  <c r="G38" i="117"/>
  <c r="F45" i="91"/>
  <c r="X46" i="116"/>
  <c r="X20" i="115"/>
  <c r="X22" i="116"/>
  <c r="G40" i="118"/>
  <c r="G37" i="116"/>
  <c r="X29" i="117"/>
  <c r="X11" i="116"/>
  <c r="X23" i="114"/>
  <c r="X27" i="118"/>
  <c r="X6" i="114"/>
  <c r="G8" i="116"/>
  <c r="G25" i="116"/>
  <c r="G29" i="116"/>
  <c r="X29" i="115"/>
  <c r="X24" i="118"/>
  <c r="X9" i="119"/>
  <c r="X14" i="119"/>
  <c r="G16" i="118"/>
  <c r="G5" i="118"/>
  <c r="G17" i="118"/>
  <c r="G15" i="115"/>
  <c r="F26" i="91"/>
  <c r="G23" i="115"/>
  <c r="G45" i="119"/>
  <c r="X24" i="117"/>
  <c r="G19" i="118"/>
  <c r="X25" i="114"/>
  <c r="F19" i="91"/>
  <c r="G41" i="118"/>
  <c r="G15" i="117"/>
  <c r="X13" i="115"/>
  <c r="F44" i="91"/>
  <c r="X44" i="91" s="1"/>
  <c r="G16" i="119"/>
  <c r="X39" i="116"/>
  <c r="X43" i="116"/>
  <c r="G19" i="115"/>
  <c r="X40" i="115"/>
  <c r="F33" i="91"/>
  <c r="X15" i="114"/>
  <c r="X8" i="119"/>
  <c r="X15" i="116"/>
  <c r="G33" i="119"/>
  <c r="X33" i="118"/>
  <c r="X21" i="115"/>
  <c r="X31" i="118"/>
  <c r="X36" i="116"/>
  <c r="X33" i="91"/>
  <c r="F47" i="91"/>
  <c r="X5" i="114"/>
  <c r="G43" i="117"/>
  <c r="G17" i="119"/>
  <c r="G43" i="114"/>
  <c r="G31" i="114"/>
  <c r="X31" i="117"/>
  <c r="X8" i="118"/>
  <c r="X36" i="118"/>
  <c r="X34" i="117"/>
  <c r="X9" i="115"/>
  <c r="G30" i="119"/>
  <c r="G40" i="117"/>
  <c r="G39" i="119"/>
  <c r="X27" i="115"/>
  <c r="X7" i="116"/>
  <c r="X30" i="115"/>
  <c r="X17" i="91"/>
  <c r="G8" i="115"/>
  <c r="G31" i="117"/>
  <c r="G18" i="119"/>
  <c r="G23" i="119"/>
  <c r="G16" i="116"/>
  <c r="X38" i="118"/>
  <c r="X19" i="118"/>
  <c r="X35" i="114"/>
  <c r="X42" i="119"/>
  <c r="G22" i="119"/>
  <c r="X40" i="118"/>
  <c r="G40" i="116"/>
  <c r="G36" i="118"/>
  <c r="G21" i="119"/>
  <c r="X38" i="119"/>
  <c r="G20" i="118"/>
  <c r="G25" i="117"/>
  <c r="G6" i="116"/>
  <c r="F31" i="91"/>
  <c r="G14" i="119"/>
  <c r="X24" i="119"/>
  <c r="X43" i="118"/>
  <c r="G35" i="116"/>
  <c r="G29" i="115"/>
  <c r="G24" i="114"/>
  <c r="X29" i="118"/>
  <c r="G5" i="115"/>
  <c r="F40" i="91"/>
  <c r="X40" i="91" s="1"/>
  <c r="F38" i="91"/>
  <c r="X38" i="91" s="1"/>
  <c r="G25" i="118"/>
  <c r="G42" i="118"/>
  <c r="G39" i="115"/>
  <c r="X42" i="118"/>
  <c r="X18" i="119"/>
  <c r="F37" i="91"/>
  <c r="G11" i="119"/>
  <c r="X47" i="114"/>
  <c r="F9" i="91"/>
  <c r="X44" i="117"/>
  <c r="G29" i="119"/>
  <c r="X47" i="118"/>
  <c r="G39" i="118"/>
  <c r="G37" i="119"/>
  <c r="X10" i="114"/>
  <c r="X16" i="119"/>
  <c r="G26" i="116"/>
  <c r="G43" i="115"/>
  <c r="G36" i="114"/>
  <c r="X16" i="118"/>
  <c r="G40" i="115"/>
  <c r="X11" i="119"/>
  <c r="G22" i="117"/>
  <c r="X33" i="114"/>
  <c r="X12" i="119"/>
  <c r="X7" i="117"/>
  <c r="G7" i="118"/>
  <c r="X45" i="115"/>
  <c r="X14" i="118"/>
  <c r="X37" i="116"/>
  <c r="F43" i="91"/>
  <c r="X43" i="91" s="1"/>
  <c r="X31" i="116"/>
  <c r="X6" i="119"/>
  <c r="G5" i="119"/>
  <c r="F23" i="91"/>
  <c r="X38" i="115"/>
  <c r="X14" i="114"/>
  <c r="X36" i="114"/>
  <c r="X25" i="118"/>
  <c r="G5" i="114"/>
  <c r="X38" i="117"/>
  <c r="G40" i="114"/>
  <c r="G41" i="116"/>
  <c r="X42" i="91"/>
  <c r="G15" i="118"/>
  <c r="X29" i="114"/>
  <c r="G6" i="114"/>
  <c r="X46" i="119"/>
  <c r="G33" i="116"/>
  <c r="X10" i="117"/>
  <c r="X25" i="115"/>
  <c r="X38" i="114"/>
  <c r="X16" i="115"/>
  <c r="G23" i="116"/>
  <c r="X23" i="119"/>
  <c r="G37" i="115"/>
  <c r="G23" i="114"/>
  <c r="X46" i="114"/>
  <c r="X13" i="119"/>
  <c r="G8" i="117"/>
  <c r="G6" i="118"/>
  <c r="X12" i="115"/>
  <c r="X37" i="119"/>
  <c r="X47" i="91"/>
  <c r="F35" i="91"/>
  <c r="X35" i="91" s="1"/>
  <c r="G8" i="119"/>
  <c r="X47" i="116"/>
  <c r="X27" i="119"/>
  <c r="X25" i="116"/>
  <c r="X47" i="119"/>
  <c r="X7" i="119"/>
  <c r="G33" i="115"/>
  <c r="G25" i="115"/>
  <c r="X5" i="115"/>
  <c r="G36" i="116"/>
  <c r="X20" i="117"/>
  <c r="G41" i="119"/>
  <c r="X8" i="117"/>
  <c r="X36" i="119"/>
  <c r="G26" i="119"/>
  <c r="G7" i="114"/>
  <c r="X23" i="118"/>
  <c r="X21" i="117"/>
  <c r="G26" i="118"/>
  <c r="G11" i="117"/>
  <c r="X10" i="118"/>
  <c r="G16" i="115"/>
  <c r="X39" i="117"/>
  <c r="X17" i="116"/>
  <c r="G24" i="117"/>
  <c r="G43" i="119"/>
  <c r="X39" i="118"/>
  <c r="G18" i="116"/>
  <c r="X5" i="117"/>
  <c r="X5" i="119"/>
  <c r="G14" i="115"/>
  <c r="X24" i="115"/>
  <c r="G29" i="117"/>
  <c r="G32" i="119"/>
  <c r="G11" i="116"/>
  <c r="X7" i="114"/>
  <c r="X44" i="119"/>
  <c r="X37" i="114"/>
  <c r="G47" i="117"/>
  <c r="X17" i="118"/>
  <c r="G19" i="114"/>
  <c r="X12" i="117"/>
  <c r="G26" i="115"/>
  <c r="G7" i="115"/>
  <c r="X34" i="116"/>
  <c r="X20" i="119"/>
  <c r="X39" i="115"/>
  <c r="G9" i="117"/>
  <c r="X18" i="117"/>
  <c r="G32" i="115"/>
  <c r="X42" i="114"/>
  <c r="G41" i="115"/>
  <c r="G35" i="119"/>
  <c r="G22" i="114"/>
  <c r="X16" i="117"/>
  <c r="X9" i="114"/>
  <c r="F12" i="91"/>
  <c r="X10" i="119"/>
  <c r="X33" i="117"/>
  <c r="X19" i="115"/>
  <c r="G25" i="119"/>
  <c r="X26" i="119"/>
  <c r="G21" i="115"/>
  <c r="X7" i="115"/>
  <c r="X42" i="117"/>
  <c r="X41" i="119"/>
  <c r="X32" i="115"/>
  <c r="G19" i="117"/>
  <c r="G27" i="117"/>
  <c r="G35" i="115"/>
  <c r="X26" i="117"/>
  <c r="G43" i="116"/>
  <c r="X22" i="114"/>
  <c r="G38" i="118"/>
  <c r="G38" i="114"/>
  <c r="G14" i="116"/>
  <c r="X9" i="118"/>
  <c r="G5" i="117"/>
  <c r="X25" i="119"/>
  <c r="X22" i="117"/>
  <c r="F13" i="91"/>
  <c r="X13" i="118"/>
  <c r="X37" i="115"/>
  <c r="X21" i="118"/>
  <c r="X32" i="117"/>
  <c r="G17" i="115"/>
  <c r="X29" i="116"/>
  <c r="X40" i="119"/>
  <c r="G34" i="117"/>
  <c r="G19" i="119"/>
  <c r="G30" i="118"/>
  <c r="X39" i="119"/>
  <c r="G29" i="114"/>
  <c r="X10" i="116"/>
  <c r="G34" i="114"/>
  <c r="G8" i="114"/>
  <c r="F8" i="91"/>
  <c r="X8" i="91" s="1"/>
  <c r="G13" i="115"/>
  <c r="X47" i="115"/>
  <c r="G6" i="117"/>
  <c r="X14" i="115"/>
  <c r="X15" i="118"/>
  <c r="G16" i="114"/>
  <c r="X28" i="116"/>
  <c r="X16" i="116"/>
  <c r="G9" i="119"/>
  <c r="G34" i="115"/>
  <c r="X41" i="117"/>
  <c r="X6" i="115"/>
  <c r="G39" i="114"/>
  <c r="G11" i="114"/>
  <c r="S2" i="120"/>
  <c r="X34" i="114"/>
  <c r="X21" i="116"/>
  <c r="G42" i="115"/>
  <c r="X45" i="119"/>
  <c r="X30" i="118"/>
  <c r="X15" i="117"/>
  <c r="G38" i="115"/>
  <c r="X45" i="117"/>
  <c r="F30" i="91"/>
  <c r="G47" i="119"/>
  <c r="X31" i="91"/>
  <c r="G19" i="116"/>
  <c r="X27" i="116"/>
  <c r="X38" i="116"/>
  <c r="X31" i="115"/>
  <c r="G14" i="117"/>
  <c r="G42" i="116"/>
  <c r="X19" i="116"/>
  <c r="X8" i="115"/>
  <c r="X21" i="114"/>
  <c r="X26" i="91"/>
  <c r="G35" i="117"/>
  <c r="G29" i="118"/>
  <c r="X18" i="115"/>
  <c r="X42" i="115"/>
  <c r="X39" i="91"/>
  <c r="G30" i="117"/>
  <c r="X9" i="116"/>
  <c r="G11" i="115"/>
  <c r="X19" i="119"/>
  <c r="X35" i="118"/>
  <c r="X45" i="114"/>
  <c r="G37" i="118"/>
  <c r="G36" i="119"/>
  <c r="G26" i="117"/>
  <c r="G6" i="115"/>
  <c r="X11" i="114"/>
  <c r="X23" i="115"/>
  <c r="G38" i="116"/>
  <c r="G21" i="118"/>
  <c r="F14" i="91"/>
  <c r="G32" i="114"/>
  <c r="X13" i="117"/>
  <c r="X20" i="118"/>
  <c r="G21" i="116"/>
  <c r="G47" i="118"/>
  <c r="G25" i="114"/>
  <c r="X28" i="114"/>
  <c r="X37" i="118"/>
  <c r="X15" i="119"/>
  <c r="X24" i="116"/>
  <c r="X30" i="119"/>
  <c r="X17" i="119"/>
  <c r="G32" i="116"/>
  <c r="X23" i="117"/>
  <c r="G7" i="117"/>
  <c r="G16" i="117"/>
  <c r="X26" i="115"/>
  <c r="X14" i="117"/>
  <c r="F11" i="91"/>
  <c r="X11" i="91" s="1"/>
  <c r="X46" i="117"/>
  <c r="M47" i="119" l="1"/>
  <c r="M39" i="119"/>
  <c r="M31" i="119"/>
  <c r="M23" i="119"/>
  <c r="M15" i="119"/>
  <c r="M7" i="119"/>
  <c r="M28" i="119"/>
  <c r="M46" i="119"/>
  <c r="M38" i="119"/>
  <c r="M30" i="119"/>
  <c r="M22" i="119"/>
  <c r="M14" i="119"/>
  <c r="M6" i="119"/>
  <c r="M36" i="119"/>
  <c r="M25" i="119"/>
  <c r="M17" i="119"/>
  <c r="M45" i="119"/>
  <c r="M37" i="119"/>
  <c r="M29" i="119"/>
  <c r="M21" i="119"/>
  <c r="M13" i="119"/>
  <c r="M5" i="119"/>
  <c r="M44" i="119"/>
  <c r="M20" i="119"/>
  <c r="M33" i="119"/>
  <c r="M12" i="119"/>
  <c r="M41" i="119"/>
  <c r="M43" i="119"/>
  <c r="M35" i="119"/>
  <c r="M27" i="119"/>
  <c r="M19" i="119"/>
  <c r="M11" i="119"/>
  <c r="M9" i="119"/>
  <c r="M42" i="119"/>
  <c r="M34" i="119"/>
  <c r="M26" i="119"/>
  <c r="M18" i="119"/>
  <c r="M10" i="119"/>
  <c r="M40" i="119"/>
  <c r="M32" i="119"/>
  <c r="M24" i="119"/>
  <c r="M16" i="119"/>
  <c r="M8" i="119"/>
  <c r="M8" i="118"/>
  <c r="M12" i="118"/>
  <c r="M45" i="118"/>
  <c r="M20" i="118"/>
  <c r="M25" i="118"/>
  <c r="M28" i="118"/>
  <c r="M18" i="118"/>
  <c r="M38" i="118"/>
  <c r="M36" i="118"/>
  <c r="M40" i="118"/>
  <c r="M44" i="118"/>
  <c r="M11" i="118"/>
  <c r="M46" i="118"/>
  <c r="M7" i="118"/>
  <c r="M9" i="118"/>
  <c r="M5" i="118"/>
  <c r="M27" i="118"/>
  <c r="M33" i="118"/>
  <c r="M15" i="118"/>
  <c r="M17" i="118"/>
  <c r="M13" i="118"/>
  <c r="M35" i="118"/>
  <c r="M10" i="118"/>
  <c r="M23" i="118"/>
  <c r="M16" i="118"/>
  <c r="M41" i="118"/>
  <c r="M21" i="118"/>
  <c r="M6" i="118"/>
  <c r="M26" i="118"/>
  <c r="M31" i="118"/>
  <c r="M24" i="118"/>
  <c r="M19" i="118"/>
  <c r="M29" i="118"/>
  <c r="M14" i="118"/>
  <c r="M34" i="118"/>
  <c r="M39" i="118"/>
  <c r="M32" i="118"/>
  <c r="M43" i="118"/>
  <c r="M37" i="118"/>
  <c r="M22" i="118"/>
  <c r="M42" i="118"/>
  <c r="M47" i="118"/>
  <c r="M47" i="117"/>
  <c r="M39" i="117"/>
  <c r="M31" i="117"/>
  <c r="M23" i="117"/>
  <c r="M15" i="117"/>
  <c r="M7" i="117"/>
  <c r="M44" i="117"/>
  <c r="M28" i="117"/>
  <c r="M20" i="117"/>
  <c r="M12" i="117"/>
  <c r="M46" i="117"/>
  <c r="M38" i="117"/>
  <c r="M30" i="117"/>
  <c r="M22" i="117"/>
  <c r="M14" i="117"/>
  <c r="M6" i="117"/>
  <c r="M45" i="117"/>
  <c r="M37" i="117"/>
  <c r="M29" i="117"/>
  <c r="M21" i="117"/>
  <c r="M13" i="117"/>
  <c r="M5" i="117"/>
  <c r="M35" i="117"/>
  <c r="M11" i="117"/>
  <c r="M34" i="117"/>
  <c r="M27" i="117"/>
  <c r="M18" i="117"/>
  <c r="M36" i="117"/>
  <c r="M19" i="117"/>
  <c r="M42" i="117"/>
  <c r="M43" i="117"/>
  <c r="M26" i="117"/>
  <c r="M10" i="117"/>
  <c r="M41" i="117"/>
  <c r="M33" i="117"/>
  <c r="M25" i="117"/>
  <c r="M17" i="117"/>
  <c r="M9" i="117"/>
  <c r="M40" i="117"/>
  <c r="M32" i="117"/>
  <c r="M24" i="117"/>
  <c r="M16" i="117"/>
  <c r="M8" i="117"/>
  <c r="M47" i="116"/>
  <c r="M39" i="116"/>
  <c r="M31" i="116"/>
  <c r="M23" i="116"/>
  <c r="M15" i="116"/>
  <c r="M7" i="116"/>
  <c r="M28" i="116"/>
  <c r="M20" i="116"/>
  <c r="M27" i="116"/>
  <c r="M9" i="116"/>
  <c r="M40" i="116"/>
  <c r="M32" i="116"/>
  <c r="M24" i="116"/>
  <c r="M46" i="116"/>
  <c r="M38" i="116"/>
  <c r="M30" i="116"/>
  <c r="M22" i="116"/>
  <c r="M14" i="116"/>
  <c r="M6" i="116"/>
  <c r="M36" i="116"/>
  <c r="M16" i="116"/>
  <c r="M45" i="116"/>
  <c r="M37" i="116"/>
  <c r="M29" i="116"/>
  <c r="M21" i="116"/>
  <c r="M13" i="116"/>
  <c r="M5" i="116"/>
  <c r="M44" i="116"/>
  <c r="M12" i="116"/>
  <c r="M41" i="116"/>
  <c r="M25" i="116"/>
  <c r="M35" i="116"/>
  <c r="M19" i="116"/>
  <c r="M11" i="116"/>
  <c r="M17" i="116"/>
  <c r="M43" i="116"/>
  <c r="M8" i="116"/>
  <c r="M42" i="116"/>
  <c r="M34" i="116"/>
  <c r="M26" i="116"/>
  <c r="M18" i="116"/>
  <c r="M10" i="116"/>
  <c r="M33" i="116"/>
  <c r="M47" i="115"/>
  <c r="M39" i="115"/>
  <c r="M31" i="115"/>
  <c r="M23" i="115"/>
  <c r="M15" i="115"/>
  <c r="M7" i="115"/>
  <c r="M38" i="115"/>
  <c r="M22" i="115"/>
  <c r="M6" i="115"/>
  <c r="M45" i="115"/>
  <c r="M37" i="115"/>
  <c r="M29" i="115"/>
  <c r="M21" i="115"/>
  <c r="M13" i="115"/>
  <c r="M5" i="115"/>
  <c r="M36" i="115"/>
  <c r="M20" i="115"/>
  <c r="M46" i="115"/>
  <c r="M30" i="115"/>
  <c r="M14" i="115"/>
  <c r="M44" i="115"/>
  <c r="M28" i="115"/>
  <c r="M12" i="115"/>
  <c r="M35" i="115"/>
  <c r="M19" i="115"/>
  <c r="M34" i="115"/>
  <c r="M18" i="115"/>
  <c r="M33" i="115"/>
  <c r="M17" i="115"/>
  <c r="M16" i="115"/>
  <c r="M42" i="115"/>
  <c r="M10" i="115"/>
  <c r="M41" i="115"/>
  <c r="M9" i="115"/>
  <c r="M24" i="115"/>
  <c r="M32" i="115"/>
  <c r="M27" i="115"/>
  <c r="M26" i="115"/>
  <c r="M25" i="115"/>
  <c r="M8" i="115"/>
  <c r="M43" i="115"/>
  <c r="M11" i="115"/>
  <c r="M40" i="115"/>
  <c r="M47" i="114"/>
  <c r="M39" i="114"/>
  <c r="M31" i="114"/>
  <c r="M23" i="114"/>
  <c r="M15" i="114"/>
  <c r="M7" i="114"/>
  <c r="M38" i="114"/>
  <c r="M22" i="114"/>
  <c r="M14" i="114"/>
  <c r="M37" i="114"/>
  <c r="M21" i="114"/>
  <c r="M5" i="114"/>
  <c r="M36" i="114"/>
  <c r="M20" i="114"/>
  <c r="M46" i="114"/>
  <c r="M30" i="114"/>
  <c r="M6" i="114"/>
  <c r="M45" i="114"/>
  <c r="M29" i="114"/>
  <c r="M13" i="114"/>
  <c r="M44" i="114"/>
  <c r="M28" i="114"/>
  <c r="M12" i="114"/>
  <c r="M43" i="114"/>
  <c r="M27" i="114"/>
  <c r="M11" i="114"/>
  <c r="M42" i="114"/>
  <c r="M26" i="114"/>
  <c r="M10" i="114"/>
  <c r="M41" i="114"/>
  <c r="M9" i="114"/>
  <c r="M40" i="114"/>
  <c r="M24" i="114"/>
  <c r="M8" i="114"/>
  <c r="M19" i="114"/>
  <c r="M33" i="114"/>
  <c r="M17" i="114"/>
  <c r="M25" i="114"/>
  <c r="M35" i="114"/>
  <c r="M34" i="114"/>
  <c r="M18" i="114"/>
  <c r="M32" i="114"/>
  <c r="M16" i="114"/>
  <c r="AD4" i="113"/>
  <c r="AG63" i="113"/>
  <c r="AF63" i="113"/>
  <c r="AE63" i="113"/>
  <c r="U63" i="113"/>
  <c r="L63" i="113"/>
  <c r="E63" i="113"/>
  <c r="AG62" i="113"/>
  <c r="AF62" i="113"/>
  <c r="AE62" i="113"/>
  <c r="U62" i="113"/>
  <c r="L62" i="113"/>
  <c r="E62" i="113"/>
  <c r="AG61" i="113"/>
  <c r="AF61" i="113"/>
  <c r="AE61" i="113"/>
  <c r="U61" i="113"/>
  <c r="L61" i="113"/>
  <c r="E61" i="113"/>
  <c r="AG60" i="113"/>
  <c r="AF60" i="113"/>
  <c r="AE60" i="113"/>
  <c r="U60" i="113"/>
  <c r="L60" i="113"/>
  <c r="E60" i="113"/>
  <c r="AG59" i="113"/>
  <c r="AF59" i="113"/>
  <c r="AE59" i="113"/>
  <c r="U59" i="113"/>
  <c r="L59" i="113"/>
  <c r="E59" i="113"/>
  <c r="AG58" i="113"/>
  <c r="AF58" i="113"/>
  <c r="AE58" i="113"/>
  <c r="U58" i="113"/>
  <c r="L58" i="113"/>
  <c r="E58" i="113"/>
  <c r="AG57" i="113"/>
  <c r="AF57" i="113"/>
  <c r="AE57" i="113"/>
  <c r="U57" i="113"/>
  <c r="L57" i="113"/>
  <c r="E57" i="113"/>
  <c r="AG56" i="113"/>
  <c r="AF56" i="113"/>
  <c r="AE56" i="113"/>
  <c r="U56" i="113"/>
  <c r="L56" i="113"/>
  <c r="E56" i="113"/>
  <c r="AG55" i="113"/>
  <c r="AF55" i="113"/>
  <c r="AE55" i="113"/>
  <c r="U55" i="113"/>
  <c r="L55" i="113"/>
  <c r="E55" i="113"/>
  <c r="AG54" i="113"/>
  <c r="AF54" i="113"/>
  <c r="AE54" i="113"/>
  <c r="U54" i="113"/>
  <c r="L54" i="113"/>
  <c r="E54" i="113"/>
  <c r="AG53" i="113"/>
  <c r="AF53" i="113"/>
  <c r="AE53" i="113"/>
  <c r="U53" i="113"/>
  <c r="L53" i="113"/>
  <c r="E53" i="113"/>
  <c r="AG52" i="113"/>
  <c r="AF52" i="113"/>
  <c r="AE52" i="113"/>
  <c r="U52" i="113"/>
  <c r="L52" i="113"/>
  <c r="E52" i="113"/>
  <c r="AG51" i="113"/>
  <c r="AF51" i="113"/>
  <c r="AE51" i="113"/>
  <c r="U51" i="113"/>
  <c r="L51" i="113"/>
  <c r="E51" i="113"/>
  <c r="AG50" i="113"/>
  <c r="AF50" i="113"/>
  <c r="AE50" i="113"/>
  <c r="U50" i="113"/>
  <c r="L50" i="113"/>
  <c r="E50" i="113"/>
  <c r="AG49" i="113"/>
  <c r="AF49" i="113"/>
  <c r="AE49" i="113"/>
  <c r="U49" i="113"/>
  <c r="L49" i="113"/>
  <c r="E49" i="113"/>
  <c r="AG48" i="113"/>
  <c r="AF48" i="113"/>
  <c r="AE48" i="113"/>
  <c r="U48" i="113"/>
  <c r="L48" i="113"/>
  <c r="E48" i="113"/>
  <c r="AG47" i="113"/>
  <c r="AF47" i="113"/>
  <c r="AE47" i="113"/>
  <c r="U47" i="113"/>
  <c r="L47" i="113"/>
  <c r="E47" i="113"/>
  <c r="AG46" i="113"/>
  <c r="AF46" i="113"/>
  <c r="AE46" i="113"/>
  <c r="U46" i="113"/>
  <c r="L46" i="113"/>
  <c r="E46" i="113"/>
  <c r="AG45" i="113"/>
  <c r="AF45" i="113"/>
  <c r="AE45" i="113"/>
  <c r="U45" i="113"/>
  <c r="L45" i="113"/>
  <c r="E45" i="113"/>
  <c r="AG44" i="113"/>
  <c r="AF44" i="113"/>
  <c r="AE44" i="113"/>
  <c r="U44" i="113"/>
  <c r="L44" i="113"/>
  <c r="E44" i="113"/>
  <c r="U43" i="113"/>
  <c r="L43" i="113"/>
  <c r="E43" i="113"/>
  <c r="AG42" i="113"/>
  <c r="AF42" i="113"/>
  <c r="AE42" i="113"/>
  <c r="U42" i="113"/>
  <c r="L42" i="113"/>
  <c r="E42" i="113"/>
  <c r="AG41" i="113"/>
  <c r="AF41" i="113"/>
  <c r="AE41" i="113"/>
  <c r="U41" i="113"/>
  <c r="L41" i="113"/>
  <c r="E41" i="113"/>
  <c r="AG40" i="113"/>
  <c r="AF40" i="113"/>
  <c r="AE40" i="113"/>
  <c r="U40" i="113"/>
  <c r="L40" i="113"/>
  <c r="E40" i="113"/>
  <c r="AG39" i="113"/>
  <c r="AF39" i="113"/>
  <c r="AE39" i="113"/>
  <c r="U39" i="113"/>
  <c r="L39" i="113"/>
  <c r="E39" i="113"/>
  <c r="U38" i="113"/>
  <c r="L38" i="113"/>
  <c r="E38" i="113"/>
  <c r="U37" i="113"/>
  <c r="L37" i="113"/>
  <c r="E37" i="113"/>
  <c r="U36" i="113"/>
  <c r="L36" i="113"/>
  <c r="E36" i="113"/>
  <c r="U35" i="113"/>
  <c r="L35" i="113"/>
  <c r="E35" i="113"/>
  <c r="AG34" i="113"/>
  <c r="AF34" i="113"/>
  <c r="AE34" i="113"/>
  <c r="U34" i="113"/>
  <c r="L34" i="113"/>
  <c r="E34" i="113"/>
  <c r="AG33" i="113"/>
  <c r="AF33" i="113"/>
  <c r="AE33" i="113"/>
  <c r="U33" i="113"/>
  <c r="L33" i="113"/>
  <c r="E33" i="113"/>
  <c r="U32" i="113"/>
  <c r="L32" i="113"/>
  <c r="E32" i="113"/>
  <c r="AG31" i="113"/>
  <c r="AF31" i="113"/>
  <c r="AE31" i="113"/>
  <c r="U31" i="113"/>
  <c r="L31" i="113"/>
  <c r="E31" i="113"/>
  <c r="AG30" i="113"/>
  <c r="AF30" i="113"/>
  <c r="AE30" i="113"/>
  <c r="U30" i="113"/>
  <c r="L30" i="113"/>
  <c r="E30" i="113"/>
  <c r="U29" i="113"/>
  <c r="L29" i="113"/>
  <c r="E29" i="113"/>
  <c r="AG28" i="113"/>
  <c r="AF28" i="113"/>
  <c r="AE28" i="113"/>
  <c r="U28" i="113"/>
  <c r="L28" i="113"/>
  <c r="E28" i="113"/>
  <c r="AG27" i="113"/>
  <c r="AF27" i="113"/>
  <c r="AE27" i="113"/>
  <c r="U27" i="113"/>
  <c r="L27" i="113"/>
  <c r="E27" i="113"/>
  <c r="U26" i="113"/>
  <c r="L26" i="113"/>
  <c r="E26" i="113"/>
  <c r="AG25" i="113"/>
  <c r="AF25" i="113"/>
  <c r="AE25" i="113"/>
  <c r="U25" i="113"/>
  <c r="L25" i="113"/>
  <c r="E25" i="113"/>
  <c r="AG24" i="113"/>
  <c r="AF24" i="113"/>
  <c r="AE24" i="113"/>
  <c r="U24" i="113"/>
  <c r="L24" i="113"/>
  <c r="E24" i="113"/>
  <c r="U23" i="113"/>
  <c r="L23" i="113"/>
  <c r="E23" i="113"/>
  <c r="U22" i="113"/>
  <c r="L22" i="113"/>
  <c r="E22" i="113"/>
  <c r="U21" i="113"/>
  <c r="L21" i="113"/>
  <c r="E21" i="113"/>
  <c r="U20" i="113"/>
  <c r="L20" i="113"/>
  <c r="E20" i="113"/>
  <c r="U19" i="113"/>
  <c r="L19" i="113"/>
  <c r="E19" i="113"/>
  <c r="U18" i="113"/>
  <c r="L18" i="113"/>
  <c r="E18" i="113"/>
  <c r="U17" i="113"/>
  <c r="L17" i="113"/>
  <c r="E17" i="113"/>
  <c r="U16" i="113"/>
  <c r="L16" i="113"/>
  <c r="E16" i="113"/>
  <c r="U15" i="113"/>
  <c r="L15" i="113"/>
  <c r="E15" i="113"/>
  <c r="U14" i="113"/>
  <c r="L14" i="113"/>
  <c r="E14" i="113"/>
  <c r="U13" i="113"/>
  <c r="L13" i="113"/>
  <c r="E13" i="113"/>
  <c r="U12" i="113"/>
  <c r="L12" i="113"/>
  <c r="E12" i="113"/>
  <c r="U11" i="113"/>
  <c r="L11" i="113"/>
  <c r="E11" i="113"/>
  <c r="U10" i="113"/>
  <c r="L10" i="113"/>
  <c r="E10" i="113"/>
  <c r="U9" i="113"/>
  <c r="L9" i="113"/>
  <c r="E9" i="113"/>
  <c r="U8" i="113"/>
  <c r="L8" i="113"/>
  <c r="E8" i="113"/>
  <c r="U7" i="113"/>
  <c r="L7" i="113"/>
  <c r="E7" i="113"/>
  <c r="U6" i="113"/>
  <c r="L6" i="113"/>
  <c r="E6" i="113"/>
  <c r="U5" i="113"/>
  <c r="Y5" i="113" s="1" a="1"/>
  <c r="L5" i="113"/>
  <c r="E5" i="113"/>
  <c r="AG63" i="112"/>
  <c r="AF63" i="112"/>
  <c r="AE63" i="112"/>
  <c r="U63" i="112"/>
  <c r="L63" i="112"/>
  <c r="E63" i="112"/>
  <c r="AG62" i="112"/>
  <c r="AF62" i="112"/>
  <c r="AE62" i="112"/>
  <c r="U62" i="112"/>
  <c r="L62" i="112"/>
  <c r="E62" i="112"/>
  <c r="AG61" i="112"/>
  <c r="AF61" i="112"/>
  <c r="AE61" i="112"/>
  <c r="U61" i="112"/>
  <c r="L61" i="112"/>
  <c r="E61" i="112"/>
  <c r="AG60" i="112"/>
  <c r="AF60" i="112"/>
  <c r="AE60" i="112"/>
  <c r="U60" i="112"/>
  <c r="L60" i="112"/>
  <c r="E60" i="112"/>
  <c r="AG59" i="112"/>
  <c r="AF59" i="112"/>
  <c r="AE59" i="112"/>
  <c r="U59" i="112"/>
  <c r="L59" i="112"/>
  <c r="E59" i="112"/>
  <c r="AG58" i="112"/>
  <c r="AF58" i="112"/>
  <c r="AE58" i="112"/>
  <c r="U58" i="112"/>
  <c r="L58" i="112"/>
  <c r="E58" i="112"/>
  <c r="AG57" i="112"/>
  <c r="AF57" i="112"/>
  <c r="AE57" i="112"/>
  <c r="U57" i="112"/>
  <c r="L57" i="112"/>
  <c r="E57" i="112"/>
  <c r="AG56" i="112"/>
  <c r="AF56" i="112"/>
  <c r="AE56" i="112"/>
  <c r="U56" i="112"/>
  <c r="L56" i="112"/>
  <c r="E56" i="112"/>
  <c r="AG55" i="112"/>
  <c r="AF55" i="112"/>
  <c r="AE55" i="112"/>
  <c r="U55" i="112"/>
  <c r="L55" i="112"/>
  <c r="E55" i="112"/>
  <c r="AG54" i="112"/>
  <c r="AF54" i="112"/>
  <c r="AE54" i="112"/>
  <c r="U54" i="112"/>
  <c r="L54" i="112"/>
  <c r="E54" i="112"/>
  <c r="AG53" i="112"/>
  <c r="AF53" i="112"/>
  <c r="AE53" i="112"/>
  <c r="U53" i="112"/>
  <c r="L53" i="112"/>
  <c r="E53" i="112"/>
  <c r="AG52" i="112"/>
  <c r="AF52" i="112"/>
  <c r="AE52" i="112"/>
  <c r="U52" i="112"/>
  <c r="L52" i="112"/>
  <c r="E52" i="112"/>
  <c r="AG51" i="112"/>
  <c r="AF51" i="112"/>
  <c r="AE51" i="112"/>
  <c r="U51" i="112"/>
  <c r="L51" i="112"/>
  <c r="E51" i="112"/>
  <c r="AG50" i="112"/>
  <c r="AF50" i="112"/>
  <c r="AE50" i="112"/>
  <c r="U50" i="112"/>
  <c r="L50" i="112"/>
  <c r="E50" i="112"/>
  <c r="AG49" i="112"/>
  <c r="AF49" i="112"/>
  <c r="AE49" i="112"/>
  <c r="U49" i="112"/>
  <c r="L49" i="112"/>
  <c r="E49" i="112"/>
  <c r="AG48" i="112"/>
  <c r="AF48" i="112"/>
  <c r="AE48" i="112"/>
  <c r="U48" i="112"/>
  <c r="L48" i="112"/>
  <c r="E48" i="112"/>
  <c r="AG47" i="112"/>
  <c r="AF47" i="112"/>
  <c r="AE47" i="112"/>
  <c r="U47" i="112"/>
  <c r="L47" i="112"/>
  <c r="E47" i="112"/>
  <c r="AG46" i="112"/>
  <c r="AF46" i="112"/>
  <c r="AE46" i="112"/>
  <c r="U46" i="112"/>
  <c r="L46" i="112"/>
  <c r="E46" i="112"/>
  <c r="AG45" i="112"/>
  <c r="AF45" i="112"/>
  <c r="AE45" i="112"/>
  <c r="U45" i="112"/>
  <c r="L45" i="112"/>
  <c r="E45" i="112"/>
  <c r="AG44" i="112"/>
  <c r="AF44" i="112"/>
  <c r="AE44" i="112"/>
  <c r="U44" i="112"/>
  <c r="L44" i="112"/>
  <c r="E44" i="112"/>
  <c r="U43" i="112"/>
  <c r="L43" i="112"/>
  <c r="E43" i="112"/>
  <c r="AG42" i="112"/>
  <c r="AF42" i="112"/>
  <c r="AE42" i="112"/>
  <c r="U42" i="112"/>
  <c r="L42" i="112"/>
  <c r="E42" i="112"/>
  <c r="AG41" i="112"/>
  <c r="AF41" i="112"/>
  <c r="AE41" i="112"/>
  <c r="U41" i="112"/>
  <c r="L41" i="112"/>
  <c r="E41" i="112"/>
  <c r="AG40" i="112"/>
  <c r="AF40" i="112"/>
  <c r="AE40" i="112"/>
  <c r="U40" i="112"/>
  <c r="L40" i="112"/>
  <c r="E40" i="112"/>
  <c r="AG39" i="112"/>
  <c r="AF39" i="112"/>
  <c r="AE39" i="112"/>
  <c r="U39" i="112"/>
  <c r="L39" i="112"/>
  <c r="E39" i="112"/>
  <c r="U38" i="112"/>
  <c r="L38" i="112"/>
  <c r="E38" i="112"/>
  <c r="U37" i="112"/>
  <c r="L37" i="112"/>
  <c r="E37" i="112"/>
  <c r="U36" i="112"/>
  <c r="L36" i="112"/>
  <c r="E36" i="112"/>
  <c r="U35" i="112"/>
  <c r="L35" i="112"/>
  <c r="E35" i="112"/>
  <c r="AG34" i="112"/>
  <c r="AF34" i="112"/>
  <c r="AE34" i="112"/>
  <c r="U34" i="112"/>
  <c r="L34" i="112"/>
  <c r="E34" i="112"/>
  <c r="AG33" i="112"/>
  <c r="AF33" i="112"/>
  <c r="AE33" i="112"/>
  <c r="U33" i="112"/>
  <c r="L33" i="112"/>
  <c r="E33" i="112"/>
  <c r="U32" i="112"/>
  <c r="L32" i="112"/>
  <c r="E32" i="112"/>
  <c r="AG31" i="112"/>
  <c r="AF31" i="112"/>
  <c r="AE31" i="112"/>
  <c r="U31" i="112"/>
  <c r="L31" i="112"/>
  <c r="E31" i="112"/>
  <c r="AG30" i="112"/>
  <c r="AF30" i="112"/>
  <c r="AE30" i="112"/>
  <c r="U30" i="112"/>
  <c r="L30" i="112"/>
  <c r="E30" i="112"/>
  <c r="U29" i="112"/>
  <c r="L29" i="112"/>
  <c r="E29" i="112"/>
  <c r="AG28" i="112"/>
  <c r="AF28" i="112"/>
  <c r="AE28" i="112"/>
  <c r="U28" i="112"/>
  <c r="L28" i="112"/>
  <c r="E28" i="112"/>
  <c r="AG27" i="112"/>
  <c r="AF27" i="112"/>
  <c r="AE27" i="112"/>
  <c r="U27" i="112"/>
  <c r="L27" i="112"/>
  <c r="E27" i="112"/>
  <c r="U26" i="112"/>
  <c r="L26" i="112"/>
  <c r="E26" i="112"/>
  <c r="AG25" i="112"/>
  <c r="AF25" i="112"/>
  <c r="AE25" i="112"/>
  <c r="U25" i="112"/>
  <c r="L25" i="112"/>
  <c r="E25" i="112"/>
  <c r="AG24" i="112"/>
  <c r="AF24" i="112"/>
  <c r="AE24" i="112"/>
  <c r="U24" i="112"/>
  <c r="L24" i="112"/>
  <c r="E24" i="112"/>
  <c r="U23" i="112"/>
  <c r="L23" i="112"/>
  <c r="E23" i="112"/>
  <c r="U22" i="112"/>
  <c r="L22" i="112"/>
  <c r="E22" i="112"/>
  <c r="U21" i="112"/>
  <c r="L21" i="112"/>
  <c r="E21" i="112"/>
  <c r="U20" i="112"/>
  <c r="L20" i="112"/>
  <c r="E20" i="112"/>
  <c r="U19" i="112"/>
  <c r="L19" i="112"/>
  <c r="E19" i="112"/>
  <c r="U18" i="112"/>
  <c r="L18" i="112"/>
  <c r="E18" i="112"/>
  <c r="U17" i="112"/>
  <c r="L17" i="112"/>
  <c r="E17" i="112"/>
  <c r="U16" i="112"/>
  <c r="L16" i="112"/>
  <c r="E16" i="112"/>
  <c r="U15" i="112"/>
  <c r="L15" i="112"/>
  <c r="E15" i="112"/>
  <c r="U14" i="112"/>
  <c r="L14" i="112"/>
  <c r="E14" i="112"/>
  <c r="U13" i="112"/>
  <c r="L13" i="112"/>
  <c r="E13" i="112"/>
  <c r="U12" i="112"/>
  <c r="L12" i="112"/>
  <c r="E12" i="112"/>
  <c r="U11" i="112"/>
  <c r="L11" i="112"/>
  <c r="E11" i="112"/>
  <c r="U10" i="112"/>
  <c r="L10" i="112"/>
  <c r="E10" i="112"/>
  <c r="U9" i="112"/>
  <c r="L9" i="112"/>
  <c r="E9" i="112"/>
  <c r="U8" i="112"/>
  <c r="L8" i="112"/>
  <c r="E8" i="112"/>
  <c r="U7" i="112"/>
  <c r="L7" i="112"/>
  <c r="E7" i="112"/>
  <c r="U6" i="112"/>
  <c r="L6" i="112"/>
  <c r="E6" i="112"/>
  <c r="U5" i="112"/>
  <c r="Y5" i="112" s="1" a="1"/>
  <c r="L5" i="112"/>
  <c r="E5" i="112"/>
  <c r="AD4" i="112"/>
  <c r="AG63" i="111"/>
  <c r="AF63" i="111"/>
  <c r="AE63" i="111"/>
  <c r="U63" i="111"/>
  <c r="L63" i="111"/>
  <c r="E63" i="111"/>
  <c r="AG62" i="111"/>
  <c r="AF62" i="111"/>
  <c r="AE62" i="111"/>
  <c r="U62" i="111"/>
  <c r="L62" i="111"/>
  <c r="E62" i="111"/>
  <c r="AG61" i="111"/>
  <c r="AF61" i="111"/>
  <c r="AE61" i="111"/>
  <c r="U61" i="111"/>
  <c r="L61" i="111"/>
  <c r="E61" i="111"/>
  <c r="AG60" i="111"/>
  <c r="AF60" i="111"/>
  <c r="AE60" i="111"/>
  <c r="U60" i="111"/>
  <c r="L60" i="111"/>
  <c r="E60" i="111"/>
  <c r="AG59" i="111"/>
  <c r="AF59" i="111"/>
  <c r="AE59" i="111"/>
  <c r="U59" i="111"/>
  <c r="L59" i="111"/>
  <c r="E59" i="111"/>
  <c r="AG58" i="111"/>
  <c r="AF58" i="111"/>
  <c r="AE58" i="111"/>
  <c r="U58" i="111"/>
  <c r="L58" i="111"/>
  <c r="E58" i="111"/>
  <c r="AG57" i="111"/>
  <c r="AF57" i="111"/>
  <c r="AE57" i="111"/>
  <c r="U57" i="111"/>
  <c r="L57" i="111"/>
  <c r="E57" i="111"/>
  <c r="AG56" i="111"/>
  <c r="AF56" i="111"/>
  <c r="AE56" i="111"/>
  <c r="U56" i="111"/>
  <c r="L56" i="111"/>
  <c r="E56" i="111"/>
  <c r="AG55" i="111"/>
  <c r="AF55" i="111"/>
  <c r="AE55" i="111"/>
  <c r="U55" i="111"/>
  <c r="L55" i="111"/>
  <c r="E55" i="111"/>
  <c r="AG54" i="111"/>
  <c r="AF54" i="111"/>
  <c r="AE54" i="111"/>
  <c r="U54" i="111"/>
  <c r="L54" i="111"/>
  <c r="E54" i="111"/>
  <c r="AG53" i="111"/>
  <c r="AF53" i="111"/>
  <c r="AE53" i="111"/>
  <c r="U53" i="111"/>
  <c r="L53" i="111"/>
  <c r="E53" i="111"/>
  <c r="AG52" i="111"/>
  <c r="AF52" i="111"/>
  <c r="AE52" i="111"/>
  <c r="U52" i="111"/>
  <c r="L52" i="111"/>
  <c r="E52" i="111"/>
  <c r="AG51" i="111"/>
  <c r="AF51" i="111"/>
  <c r="AE51" i="111"/>
  <c r="U51" i="111"/>
  <c r="L51" i="111"/>
  <c r="E51" i="111"/>
  <c r="AG50" i="111"/>
  <c r="AF50" i="111"/>
  <c r="AE50" i="111"/>
  <c r="U50" i="111"/>
  <c r="L50" i="111"/>
  <c r="E50" i="111"/>
  <c r="AG49" i="111"/>
  <c r="AF49" i="111"/>
  <c r="AE49" i="111"/>
  <c r="U49" i="111"/>
  <c r="L49" i="111"/>
  <c r="E49" i="111"/>
  <c r="AG48" i="111"/>
  <c r="AF48" i="111"/>
  <c r="AE48" i="111"/>
  <c r="U48" i="111"/>
  <c r="L48" i="111"/>
  <c r="E48" i="111"/>
  <c r="AG47" i="111"/>
  <c r="AF47" i="111"/>
  <c r="AE47" i="111"/>
  <c r="U47" i="111"/>
  <c r="L47" i="111"/>
  <c r="E47" i="111"/>
  <c r="AG46" i="111"/>
  <c r="AF46" i="111"/>
  <c r="AE46" i="111"/>
  <c r="U46" i="111"/>
  <c r="L46" i="111"/>
  <c r="E46" i="111"/>
  <c r="AG45" i="111"/>
  <c r="AF45" i="111"/>
  <c r="AE45" i="111"/>
  <c r="U45" i="111"/>
  <c r="L45" i="111"/>
  <c r="E45" i="111"/>
  <c r="AG44" i="111"/>
  <c r="AF44" i="111"/>
  <c r="AE44" i="111"/>
  <c r="U44" i="111"/>
  <c r="L44" i="111"/>
  <c r="E44" i="111"/>
  <c r="U43" i="111"/>
  <c r="L43" i="111"/>
  <c r="E43" i="111"/>
  <c r="AG42" i="111"/>
  <c r="AF42" i="111"/>
  <c r="AE42" i="111"/>
  <c r="U42" i="111"/>
  <c r="L42" i="111"/>
  <c r="E42" i="111"/>
  <c r="AG41" i="111"/>
  <c r="AF41" i="111"/>
  <c r="AE41" i="111"/>
  <c r="U41" i="111"/>
  <c r="L41" i="111"/>
  <c r="E41" i="111"/>
  <c r="AG40" i="111"/>
  <c r="AF40" i="111"/>
  <c r="AE40" i="111"/>
  <c r="U40" i="111"/>
  <c r="L40" i="111"/>
  <c r="E40" i="111"/>
  <c r="AG39" i="111"/>
  <c r="AF39" i="111"/>
  <c r="AE39" i="111"/>
  <c r="U39" i="111"/>
  <c r="L39" i="111"/>
  <c r="E39" i="111"/>
  <c r="U38" i="111"/>
  <c r="L38" i="111"/>
  <c r="E38" i="111"/>
  <c r="U37" i="111"/>
  <c r="L37" i="111"/>
  <c r="E37" i="111"/>
  <c r="U36" i="111"/>
  <c r="L36" i="111"/>
  <c r="E36" i="111"/>
  <c r="U35" i="111"/>
  <c r="L35" i="111"/>
  <c r="E35" i="111"/>
  <c r="AG34" i="111"/>
  <c r="AF34" i="111"/>
  <c r="AE34" i="111"/>
  <c r="U34" i="111"/>
  <c r="L34" i="111"/>
  <c r="E34" i="111"/>
  <c r="AG33" i="111"/>
  <c r="AF33" i="111"/>
  <c r="AE33" i="111"/>
  <c r="U33" i="111"/>
  <c r="L33" i="111"/>
  <c r="E33" i="111"/>
  <c r="U32" i="111"/>
  <c r="L32" i="111"/>
  <c r="E32" i="111"/>
  <c r="AG31" i="111"/>
  <c r="AF31" i="111"/>
  <c r="AE31" i="111"/>
  <c r="U31" i="111"/>
  <c r="L31" i="111"/>
  <c r="E31" i="111"/>
  <c r="AG30" i="111"/>
  <c r="AF30" i="111"/>
  <c r="AE30" i="111"/>
  <c r="U30" i="111"/>
  <c r="L30" i="111"/>
  <c r="E30" i="111"/>
  <c r="U29" i="111"/>
  <c r="L29" i="111"/>
  <c r="E29" i="111"/>
  <c r="AG28" i="111"/>
  <c r="AF28" i="111"/>
  <c r="AE28" i="111"/>
  <c r="U28" i="111"/>
  <c r="L28" i="111"/>
  <c r="E28" i="111"/>
  <c r="AG27" i="111"/>
  <c r="AF27" i="111"/>
  <c r="AE27" i="111"/>
  <c r="U27" i="111"/>
  <c r="L27" i="111"/>
  <c r="E27" i="111"/>
  <c r="U26" i="111"/>
  <c r="L26" i="111"/>
  <c r="E26" i="111"/>
  <c r="AG25" i="111"/>
  <c r="AF25" i="111"/>
  <c r="AE25" i="111"/>
  <c r="U25" i="111"/>
  <c r="L25" i="111"/>
  <c r="E25" i="111"/>
  <c r="AG24" i="111"/>
  <c r="AF24" i="111"/>
  <c r="AE24" i="111"/>
  <c r="U24" i="111"/>
  <c r="L24" i="111"/>
  <c r="E24" i="111"/>
  <c r="U23" i="111"/>
  <c r="L23" i="111"/>
  <c r="E23" i="111"/>
  <c r="U22" i="111"/>
  <c r="L22" i="111"/>
  <c r="E22" i="111"/>
  <c r="U21" i="111"/>
  <c r="L21" i="111"/>
  <c r="E21" i="111"/>
  <c r="U20" i="111"/>
  <c r="L20" i="111"/>
  <c r="E20" i="111"/>
  <c r="U19" i="111"/>
  <c r="L19" i="111"/>
  <c r="E19" i="111"/>
  <c r="U18" i="111"/>
  <c r="L18" i="111"/>
  <c r="E18" i="111"/>
  <c r="U17" i="111"/>
  <c r="L17" i="111"/>
  <c r="E17" i="111"/>
  <c r="U16" i="111"/>
  <c r="L16" i="111"/>
  <c r="E16" i="111"/>
  <c r="U15" i="111"/>
  <c r="L15" i="111"/>
  <c r="E15" i="111"/>
  <c r="U14" i="111"/>
  <c r="L14" i="111"/>
  <c r="E14" i="111"/>
  <c r="U13" i="111"/>
  <c r="L13" i="111"/>
  <c r="E13" i="111"/>
  <c r="U12" i="111"/>
  <c r="L12" i="111"/>
  <c r="E12" i="111"/>
  <c r="U11" i="111"/>
  <c r="L11" i="111"/>
  <c r="E11" i="111"/>
  <c r="U10" i="111"/>
  <c r="L10" i="111"/>
  <c r="E10" i="111"/>
  <c r="U9" i="111"/>
  <c r="L9" i="111"/>
  <c r="E9" i="111"/>
  <c r="U8" i="111"/>
  <c r="L8" i="111"/>
  <c r="E8" i="111"/>
  <c r="U7" i="111"/>
  <c r="L7" i="111"/>
  <c r="E7" i="111"/>
  <c r="U6" i="111"/>
  <c r="L6" i="111"/>
  <c r="E6" i="111"/>
  <c r="U5" i="111"/>
  <c r="Y5" i="111" s="1" a="1"/>
  <c r="L5" i="111"/>
  <c r="E5" i="111"/>
  <c r="AD4" i="111"/>
  <c r="AG63" i="110"/>
  <c r="AF63" i="110"/>
  <c r="AE63" i="110"/>
  <c r="U63" i="110"/>
  <c r="L63" i="110"/>
  <c r="E63" i="110"/>
  <c r="AG62" i="110"/>
  <c r="AF62" i="110"/>
  <c r="AE62" i="110"/>
  <c r="U62" i="110"/>
  <c r="L62" i="110"/>
  <c r="E62" i="110"/>
  <c r="AG61" i="110"/>
  <c r="AF61" i="110"/>
  <c r="AE61" i="110"/>
  <c r="U61" i="110"/>
  <c r="L61" i="110"/>
  <c r="E61" i="110"/>
  <c r="AG60" i="110"/>
  <c r="AF60" i="110"/>
  <c r="AE60" i="110"/>
  <c r="U60" i="110"/>
  <c r="L60" i="110"/>
  <c r="E60" i="110"/>
  <c r="AG59" i="110"/>
  <c r="AF59" i="110"/>
  <c r="AE59" i="110"/>
  <c r="U59" i="110"/>
  <c r="L59" i="110"/>
  <c r="E59" i="110"/>
  <c r="AG58" i="110"/>
  <c r="AF58" i="110"/>
  <c r="AE58" i="110"/>
  <c r="U58" i="110"/>
  <c r="L58" i="110"/>
  <c r="E58" i="110"/>
  <c r="AG57" i="110"/>
  <c r="AF57" i="110"/>
  <c r="AE57" i="110"/>
  <c r="U57" i="110"/>
  <c r="L57" i="110"/>
  <c r="E57" i="110"/>
  <c r="AG56" i="110"/>
  <c r="AF56" i="110"/>
  <c r="AE56" i="110"/>
  <c r="U56" i="110"/>
  <c r="L56" i="110"/>
  <c r="E56" i="110"/>
  <c r="AG55" i="110"/>
  <c r="AF55" i="110"/>
  <c r="AE55" i="110"/>
  <c r="U55" i="110"/>
  <c r="L55" i="110"/>
  <c r="E55" i="110"/>
  <c r="AG54" i="110"/>
  <c r="AF54" i="110"/>
  <c r="AE54" i="110"/>
  <c r="U54" i="110"/>
  <c r="L54" i="110"/>
  <c r="E54" i="110"/>
  <c r="U53" i="110"/>
  <c r="L53" i="110"/>
  <c r="E53" i="110"/>
  <c r="AG52" i="110"/>
  <c r="AF52" i="110"/>
  <c r="AE52" i="110"/>
  <c r="U52" i="110"/>
  <c r="L52" i="110"/>
  <c r="E52" i="110"/>
  <c r="AG51" i="110"/>
  <c r="AF51" i="110"/>
  <c r="AE51" i="110"/>
  <c r="U51" i="110"/>
  <c r="L51" i="110"/>
  <c r="E51" i="110"/>
  <c r="AG50" i="110"/>
  <c r="AF50" i="110"/>
  <c r="AE50" i="110"/>
  <c r="U50" i="110"/>
  <c r="L50" i="110"/>
  <c r="E50" i="110"/>
  <c r="AG49" i="110"/>
  <c r="AF49" i="110"/>
  <c r="AE49" i="110"/>
  <c r="U49" i="110"/>
  <c r="L49" i="110"/>
  <c r="E49" i="110"/>
  <c r="U48" i="110"/>
  <c r="L48" i="110"/>
  <c r="E48" i="110"/>
  <c r="AG47" i="110"/>
  <c r="AF47" i="110"/>
  <c r="AE47" i="110"/>
  <c r="U47" i="110"/>
  <c r="L47" i="110"/>
  <c r="E47" i="110"/>
  <c r="AG46" i="110"/>
  <c r="AF46" i="110"/>
  <c r="AE46" i="110"/>
  <c r="U46" i="110"/>
  <c r="L46" i="110"/>
  <c r="E46" i="110"/>
  <c r="U45" i="110"/>
  <c r="L45" i="110"/>
  <c r="E45" i="110"/>
  <c r="AG44" i="110"/>
  <c r="AF44" i="110"/>
  <c r="AE44" i="110"/>
  <c r="U44" i="110"/>
  <c r="L44" i="110"/>
  <c r="E44" i="110"/>
  <c r="U43" i="110"/>
  <c r="L43" i="110"/>
  <c r="E43" i="110"/>
  <c r="U42" i="110"/>
  <c r="L42" i="110"/>
  <c r="E42" i="110"/>
  <c r="U41" i="110"/>
  <c r="L41" i="110"/>
  <c r="E41" i="110"/>
  <c r="U40" i="110"/>
  <c r="L40" i="110"/>
  <c r="E40" i="110"/>
  <c r="U39" i="110"/>
  <c r="L39" i="110"/>
  <c r="E39" i="110"/>
  <c r="U38" i="110"/>
  <c r="L38" i="110"/>
  <c r="E38" i="110"/>
  <c r="U37" i="110"/>
  <c r="L37" i="110"/>
  <c r="E37" i="110"/>
  <c r="U36" i="110"/>
  <c r="L36" i="110"/>
  <c r="E36" i="110"/>
  <c r="U35" i="110"/>
  <c r="L35" i="110"/>
  <c r="E35" i="110"/>
  <c r="AG34" i="110"/>
  <c r="AF34" i="110"/>
  <c r="AE34" i="110"/>
  <c r="U34" i="110"/>
  <c r="L34" i="110"/>
  <c r="E34" i="110"/>
  <c r="AG33" i="110"/>
  <c r="AF33" i="110"/>
  <c r="AE33" i="110"/>
  <c r="U33" i="110"/>
  <c r="L33" i="110"/>
  <c r="E33" i="110"/>
  <c r="U32" i="110"/>
  <c r="L32" i="110"/>
  <c r="E32" i="110"/>
  <c r="AG31" i="110"/>
  <c r="AF31" i="110"/>
  <c r="AE31" i="110"/>
  <c r="U31" i="110"/>
  <c r="L31" i="110"/>
  <c r="E31" i="110"/>
  <c r="AG30" i="110"/>
  <c r="AF30" i="110"/>
  <c r="AE30" i="110"/>
  <c r="U30" i="110"/>
  <c r="L30" i="110"/>
  <c r="E30" i="110"/>
  <c r="U29" i="110"/>
  <c r="L29" i="110"/>
  <c r="E29" i="110"/>
  <c r="AG28" i="110"/>
  <c r="AF28" i="110"/>
  <c r="AE28" i="110"/>
  <c r="U28" i="110"/>
  <c r="L28" i="110"/>
  <c r="E28" i="110"/>
  <c r="AG27" i="110"/>
  <c r="AF27" i="110"/>
  <c r="AE27" i="110"/>
  <c r="U27" i="110"/>
  <c r="L27" i="110"/>
  <c r="E27" i="110"/>
  <c r="U26" i="110"/>
  <c r="L26" i="110"/>
  <c r="E26" i="110"/>
  <c r="AG25" i="110"/>
  <c r="AF25" i="110"/>
  <c r="AE25" i="110"/>
  <c r="U25" i="110"/>
  <c r="L25" i="110"/>
  <c r="E25" i="110"/>
  <c r="AG24" i="110"/>
  <c r="AF24" i="110"/>
  <c r="AE24" i="110"/>
  <c r="U24" i="110"/>
  <c r="L24" i="110"/>
  <c r="E24" i="110"/>
  <c r="U23" i="110"/>
  <c r="L23" i="110"/>
  <c r="E23" i="110"/>
  <c r="U22" i="110"/>
  <c r="L22" i="110"/>
  <c r="E22" i="110"/>
  <c r="U21" i="110"/>
  <c r="L21" i="110"/>
  <c r="E21" i="110"/>
  <c r="U20" i="110"/>
  <c r="L20" i="110"/>
  <c r="E20" i="110"/>
  <c r="U19" i="110"/>
  <c r="L19" i="110"/>
  <c r="E19" i="110"/>
  <c r="U18" i="110"/>
  <c r="L18" i="110"/>
  <c r="E18" i="110"/>
  <c r="U17" i="110"/>
  <c r="L17" i="110"/>
  <c r="E17" i="110"/>
  <c r="U16" i="110"/>
  <c r="L16" i="110"/>
  <c r="E16" i="110"/>
  <c r="U15" i="110"/>
  <c r="L15" i="110"/>
  <c r="E15" i="110"/>
  <c r="U14" i="110"/>
  <c r="L14" i="110"/>
  <c r="E14" i="110"/>
  <c r="U13" i="110"/>
  <c r="L13" i="110"/>
  <c r="E13" i="110"/>
  <c r="U12" i="110"/>
  <c r="L12" i="110"/>
  <c r="E12" i="110"/>
  <c r="U11" i="110"/>
  <c r="L11" i="110"/>
  <c r="E11" i="110"/>
  <c r="U10" i="110"/>
  <c r="L10" i="110"/>
  <c r="E10" i="110"/>
  <c r="U9" i="110"/>
  <c r="L9" i="110"/>
  <c r="E9" i="110"/>
  <c r="U8" i="110"/>
  <c r="L8" i="110"/>
  <c r="E8" i="110"/>
  <c r="U7" i="110"/>
  <c r="L7" i="110"/>
  <c r="E7" i="110"/>
  <c r="U6" i="110"/>
  <c r="L6" i="110"/>
  <c r="E6" i="110"/>
  <c r="U5" i="110"/>
  <c r="Y5" i="110" s="1" a="1"/>
  <c r="L5" i="110"/>
  <c r="E5" i="110"/>
  <c r="AD4" i="110"/>
  <c r="AG63" i="109"/>
  <c r="AF63" i="109"/>
  <c r="AE63" i="109"/>
  <c r="U63" i="109"/>
  <c r="L63" i="109"/>
  <c r="E63" i="109"/>
  <c r="AG62" i="109"/>
  <c r="AF62" i="109"/>
  <c r="AE62" i="109"/>
  <c r="U62" i="109"/>
  <c r="L62" i="109"/>
  <c r="E62" i="109"/>
  <c r="AG61" i="109"/>
  <c r="AF61" i="109"/>
  <c r="AE61" i="109"/>
  <c r="U61" i="109"/>
  <c r="L61" i="109"/>
  <c r="E61" i="109"/>
  <c r="AG60" i="109"/>
  <c r="AF60" i="109"/>
  <c r="AE60" i="109"/>
  <c r="U60" i="109"/>
  <c r="L60" i="109"/>
  <c r="E60" i="109"/>
  <c r="AG59" i="109"/>
  <c r="AF59" i="109"/>
  <c r="AE59" i="109"/>
  <c r="U59" i="109"/>
  <c r="L59" i="109"/>
  <c r="E59" i="109"/>
  <c r="AG58" i="109"/>
  <c r="AF58" i="109"/>
  <c r="AE58" i="109"/>
  <c r="U58" i="109"/>
  <c r="L58" i="109"/>
  <c r="E58" i="109"/>
  <c r="AG57" i="109"/>
  <c r="AF57" i="109"/>
  <c r="AE57" i="109"/>
  <c r="U57" i="109"/>
  <c r="L57" i="109"/>
  <c r="E57" i="109"/>
  <c r="AG56" i="109"/>
  <c r="AF56" i="109"/>
  <c r="AE56" i="109"/>
  <c r="U56" i="109"/>
  <c r="L56" i="109"/>
  <c r="E56" i="109"/>
  <c r="AG55" i="109"/>
  <c r="AF55" i="109"/>
  <c r="AE55" i="109"/>
  <c r="U55" i="109"/>
  <c r="L55" i="109"/>
  <c r="E55" i="109"/>
  <c r="AG54" i="109"/>
  <c r="AF54" i="109"/>
  <c r="AE54" i="109"/>
  <c r="U54" i="109"/>
  <c r="L54" i="109"/>
  <c r="E54" i="109"/>
  <c r="U53" i="109"/>
  <c r="L53" i="109"/>
  <c r="E53" i="109"/>
  <c r="AG52" i="109"/>
  <c r="AF52" i="109"/>
  <c r="AE52" i="109"/>
  <c r="U52" i="109"/>
  <c r="L52" i="109"/>
  <c r="E52" i="109"/>
  <c r="AG51" i="109"/>
  <c r="AF51" i="109"/>
  <c r="AE51" i="109"/>
  <c r="U51" i="109"/>
  <c r="L51" i="109"/>
  <c r="E51" i="109"/>
  <c r="AG50" i="109"/>
  <c r="AF50" i="109"/>
  <c r="AE50" i="109"/>
  <c r="U50" i="109"/>
  <c r="L50" i="109"/>
  <c r="E50" i="109"/>
  <c r="AG49" i="109"/>
  <c r="AF49" i="109"/>
  <c r="AE49" i="109"/>
  <c r="U49" i="109"/>
  <c r="L49" i="109"/>
  <c r="E49" i="109"/>
  <c r="U48" i="109"/>
  <c r="L48" i="109"/>
  <c r="E48" i="109"/>
  <c r="AG47" i="109"/>
  <c r="AF47" i="109"/>
  <c r="AE47" i="109"/>
  <c r="U47" i="109"/>
  <c r="L47" i="109"/>
  <c r="E47" i="109"/>
  <c r="AG46" i="109"/>
  <c r="AF46" i="109"/>
  <c r="AE46" i="109"/>
  <c r="U46" i="109"/>
  <c r="L46" i="109"/>
  <c r="E46" i="109"/>
  <c r="U45" i="109"/>
  <c r="L45" i="109"/>
  <c r="E45" i="109"/>
  <c r="AG44" i="109"/>
  <c r="AF44" i="109"/>
  <c r="AE44" i="109"/>
  <c r="U44" i="109"/>
  <c r="L44" i="109"/>
  <c r="E44" i="109"/>
  <c r="U43" i="109"/>
  <c r="L43" i="109"/>
  <c r="E43" i="109"/>
  <c r="U42" i="109"/>
  <c r="L42" i="109"/>
  <c r="E42" i="109"/>
  <c r="U41" i="109"/>
  <c r="L41" i="109"/>
  <c r="E41" i="109"/>
  <c r="U40" i="109"/>
  <c r="L40" i="109"/>
  <c r="E40" i="109"/>
  <c r="U39" i="109"/>
  <c r="L39" i="109"/>
  <c r="E39" i="109"/>
  <c r="U38" i="109"/>
  <c r="L38" i="109"/>
  <c r="E38" i="109"/>
  <c r="U37" i="109"/>
  <c r="L37" i="109"/>
  <c r="E37" i="109"/>
  <c r="U36" i="109"/>
  <c r="L36" i="109"/>
  <c r="E36" i="109"/>
  <c r="U35" i="109"/>
  <c r="L35" i="109"/>
  <c r="E35" i="109"/>
  <c r="AG34" i="109"/>
  <c r="AF34" i="109"/>
  <c r="AE34" i="109"/>
  <c r="U34" i="109"/>
  <c r="L34" i="109"/>
  <c r="E34" i="109"/>
  <c r="AG33" i="109"/>
  <c r="AF33" i="109"/>
  <c r="AE33" i="109"/>
  <c r="U33" i="109"/>
  <c r="L33" i="109"/>
  <c r="E33" i="109"/>
  <c r="U32" i="109"/>
  <c r="L32" i="109"/>
  <c r="E32" i="109"/>
  <c r="AG31" i="109"/>
  <c r="AF31" i="109"/>
  <c r="AE31" i="109"/>
  <c r="U31" i="109"/>
  <c r="L31" i="109"/>
  <c r="E31" i="109"/>
  <c r="AG30" i="109"/>
  <c r="AF30" i="109"/>
  <c r="AE30" i="109"/>
  <c r="U30" i="109"/>
  <c r="L30" i="109"/>
  <c r="E30" i="109"/>
  <c r="U29" i="109"/>
  <c r="L29" i="109"/>
  <c r="E29" i="109"/>
  <c r="AG28" i="109"/>
  <c r="AF28" i="109"/>
  <c r="AE28" i="109"/>
  <c r="U28" i="109"/>
  <c r="L28" i="109"/>
  <c r="E28" i="109"/>
  <c r="AG27" i="109"/>
  <c r="AF27" i="109"/>
  <c r="AE27" i="109"/>
  <c r="U27" i="109"/>
  <c r="L27" i="109"/>
  <c r="E27" i="109"/>
  <c r="U26" i="109"/>
  <c r="L26" i="109"/>
  <c r="E26" i="109"/>
  <c r="AG25" i="109"/>
  <c r="AF25" i="109"/>
  <c r="AE25" i="109"/>
  <c r="U25" i="109"/>
  <c r="L25" i="109"/>
  <c r="E25" i="109"/>
  <c r="AG24" i="109"/>
  <c r="AF24" i="109"/>
  <c r="AE24" i="109"/>
  <c r="U24" i="109"/>
  <c r="L24" i="109"/>
  <c r="E24" i="109"/>
  <c r="U23" i="109"/>
  <c r="L23" i="109"/>
  <c r="E23" i="109"/>
  <c r="U22" i="109"/>
  <c r="L22" i="109"/>
  <c r="E22" i="109"/>
  <c r="U21" i="109"/>
  <c r="L21" i="109"/>
  <c r="E21" i="109"/>
  <c r="U20" i="109"/>
  <c r="L20" i="109"/>
  <c r="E20" i="109"/>
  <c r="U19" i="109"/>
  <c r="L19" i="109"/>
  <c r="E19" i="109"/>
  <c r="U18" i="109"/>
  <c r="L18" i="109"/>
  <c r="E18" i="109"/>
  <c r="U17" i="109"/>
  <c r="L17" i="109"/>
  <c r="E17" i="109"/>
  <c r="U16" i="109"/>
  <c r="L16" i="109"/>
  <c r="E16" i="109"/>
  <c r="U15" i="109"/>
  <c r="L15" i="109"/>
  <c r="E15" i="109"/>
  <c r="U14" i="109"/>
  <c r="L14" i="109"/>
  <c r="E14" i="109"/>
  <c r="U13" i="109"/>
  <c r="L13" i="109"/>
  <c r="E13" i="109"/>
  <c r="U12" i="109"/>
  <c r="L12" i="109"/>
  <c r="E12" i="109"/>
  <c r="U11" i="109"/>
  <c r="L11" i="109"/>
  <c r="E11" i="109"/>
  <c r="U10" i="109"/>
  <c r="L10" i="109"/>
  <c r="E10" i="109"/>
  <c r="U9" i="109"/>
  <c r="L9" i="109"/>
  <c r="E9" i="109"/>
  <c r="U8" i="109"/>
  <c r="L8" i="109"/>
  <c r="E8" i="109"/>
  <c r="U7" i="109"/>
  <c r="L7" i="109"/>
  <c r="E7" i="109"/>
  <c r="U6" i="109"/>
  <c r="L6" i="109"/>
  <c r="E6" i="109"/>
  <c r="U5" i="109"/>
  <c r="Y5" i="109" s="1" a="1"/>
  <c r="L5" i="109"/>
  <c r="E5" i="109"/>
  <c r="AD4" i="109"/>
  <c r="U63" i="108"/>
  <c r="L63" i="108"/>
  <c r="E63" i="108"/>
  <c r="U62" i="108"/>
  <c r="L62" i="108"/>
  <c r="E62" i="108"/>
  <c r="U61" i="108"/>
  <c r="L61" i="108"/>
  <c r="E61" i="108"/>
  <c r="U60" i="108"/>
  <c r="L60" i="108"/>
  <c r="E60" i="108"/>
  <c r="U59" i="108"/>
  <c r="L59" i="108"/>
  <c r="E59" i="108"/>
  <c r="U58" i="108"/>
  <c r="L58" i="108"/>
  <c r="E58" i="108"/>
  <c r="U57" i="108"/>
  <c r="L57" i="108"/>
  <c r="E57" i="108"/>
  <c r="U56" i="108"/>
  <c r="L56" i="108"/>
  <c r="E56" i="108"/>
  <c r="U55" i="108"/>
  <c r="L55" i="108"/>
  <c r="E55" i="108"/>
  <c r="U54" i="108"/>
  <c r="L54" i="108"/>
  <c r="E54" i="108"/>
  <c r="U53" i="108"/>
  <c r="L53" i="108"/>
  <c r="E53" i="108"/>
  <c r="AG52" i="108"/>
  <c r="AF52" i="108"/>
  <c r="AE52" i="108"/>
  <c r="U52" i="108"/>
  <c r="L52" i="108"/>
  <c r="E52" i="108"/>
  <c r="AG51" i="108"/>
  <c r="AF51" i="108"/>
  <c r="AE51" i="108"/>
  <c r="U51" i="108"/>
  <c r="L51" i="108"/>
  <c r="E51" i="108"/>
  <c r="AG50" i="108"/>
  <c r="AF50" i="108"/>
  <c r="AE50" i="108"/>
  <c r="U50" i="108"/>
  <c r="L50" i="108"/>
  <c r="E50" i="108"/>
  <c r="AG49" i="108"/>
  <c r="AF49" i="108"/>
  <c r="AE49" i="108"/>
  <c r="U49" i="108"/>
  <c r="L49" i="108"/>
  <c r="E49" i="108"/>
  <c r="U48" i="108"/>
  <c r="L48" i="108"/>
  <c r="E48" i="108"/>
  <c r="AG47" i="108"/>
  <c r="AF47" i="108"/>
  <c r="AE47" i="108"/>
  <c r="U47" i="108"/>
  <c r="L47" i="108"/>
  <c r="E47" i="108"/>
  <c r="AG46" i="108"/>
  <c r="AF46" i="108"/>
  <c r="AE46" i="108"/>
  <c r="U46" i="108"/>
  <c r="L46" i="108"/>
  <c r="E46" i="108"/>
  <c r="U45" i="108"/>
  <c r="L45" i="108"/>
  <c r="E45" i="108"/>
  <c r="AG44" i="108"/>
  <c r="AF44" i="108"/>
  <c r="AE44" i="108"/>
  <c r="U44" i="108"/>
  <c r="L44" i="108"/>
  <c r="E44" i="108"/>
  <c r="U43" i="108"/>
  <c r="L43" i="108"/>
  <c r="E43" i="108"/>
  <c r="U42" i="108"/>
  <c r="L42" i="108"/>
  <c r="E42" i="108"/>
  <c r="U41" i="108"/>
  <c r="L41" i="108"/>
  <c r="E41" i="108"/>
  <c r="U40" i="108"/>
  <c r="L40" i="108"/>
  <c r="E40" i="108"/>
  <c r="U39" i="108"/>
  <c r="L39" i="108"/>
  <c r="E39" i="108"/>
  <c r="U38" i="108"/>
  <c r="L38" i="108"/>
  <c r="E38" i="108"/>
  <c r="U37" i="108"/>
  <c r="L37" i="108"/>
  <c r="E37" i="108"/>
  <c r="U36" i="108"/>
  <c r="L36" i="108"/>
  <c r="E36" i="108"/>
  <c r="U35" i="108"/>
  <c r="L35" i="108"/>
  <c r="E35" i="108"/>
  <c r="AG34" i="108"/>
  <c r="AF34" i="108"/>
  <c r="AE34" i="108"/>
  <c r="U34" i="108"/>
  <c r="L34" i="108"/>
  <c r="E34" i="108"/>
  <c r="AG33" i="108"/>
  <c r="AF33" i="108"/>
  <c r="AE33" i="108"/>
  <c r="U33" i="108"/>
  <c r="L33" i="108"/>
  <c r="E33" i="108"/>
  <c r="U32" i="108"/>
  <c r="L32" i="108"/>
  <c r="E32" i="108"/>
  <c r="AG31" i="108"/>
  <c r="AF31" i="108"/>
  <c r="AE31" i="108"/>
  <c r="U31" i="108"/>
  <c r="L31" i="108"/>
  <c r="E31" i="108"/>
  <c r="AG30" i="108"/>
  <c r="AF30" i="108"/>
  <c r="AE30" i="108"/>
  <c r="U30" i="108"/>
  <c r="L30" i="108"/>
  <c r="E30" i="108"/>
  <c r="U29" i="108"/>
  <c r="L29" i="108"/>
  <c r="E29" i="108"/>
  <c r="AG28" i="108"/>
  <c r="AF28" i="108"/>
  <c r="AE28" i="108"/>
  <c r="U28" i="108"/>
  <c r="L28" i="108"/>
  <c r="E28" i="108"/>
  <c r="AG27" i="108"/>
  <c r="AF27" i="108"/>
  <c r="AE27" i="108"/>
  <c r="U27" i="108"/>
  <c r="L27" i="108"/>
  <c r="E27" i="108"/>
  <c r="U26" i="108"/>
  <c r="L26" i="108"/>
  <c r="E26" i="108"/>
  <c r="AG25" i="108"/>
  <c r="AF25" i="108"/>
  <c r="AE25" i="108"/>
  <c r="U25" i="108"/>
  <c r="L25" i="108"/>
  <c r="E25" i="108"/>
  <c r="AG24" i="108"/>
  <c r="AF24" i="108"/>
  <c r="AE24" i="108"/>
  <c r="U24" i="108"/>
  <c r="L24" i="108"/>
  <c r="E24" i="108"/>
  <c r="U23" i="108"/>
  <c r="L23" i="108"/>
  <c r="E23" i="108"/>
  <c r="U22" i="108"/>
  <c r="L22" i="108"/>
  <c r="E22" i="108"/>
  <c r="U21" i="108"/>
  <c r="L21" i="108"/>
  <c r="E21" i="108"/>
  <c r="U20" i="108"/>
  <c r="L20" i="108"/>
  <c r="E20" i="108"/>
  <c r="U19" i="108"/>
  <c r="L19" i="108"/>
  <c r="E19" i="108"/>
  <c r="U18" i="108"/>
  <c r="L18" i="108"/>
  <c r="E18" i="108"/>
  <c r="U17" i="108"/>
  <c r="L17" i="108"/>
  <c r="E17" i="108"/>
  <c r="U16" i="108"/>
  <c r="L16" i="108"/>
  <c r="E16" i="108"/>
  <c r="U15" i="108"/>
  <c r="L15" i="108"/>
  <c r="E15" i="108"/>
  <c r="U14" i="108"/>
  <c r="L14" i="108"/>
  <c r="E14" i="108"/>
  <c r="U13" i="108"/>
  <c r="L13" i="108"/>
  <c r="E13" i="108"/>
  <c r="U12" i="108"/>
  <c r="L12" i="108"/>
  <c r="E12" i="108"/>
  <c r="U11" i="108"/>
  <c r="L11" i="108"/>
  <c r="E11" i="108"/>
  <c r="U10" i="108"/>
  <c r="L10" i="108"/>
  <c r="E10" i="108"/>
  <c r="U9" i="108"/>
  <c r="L9" i="108"/>
  <c r="E9" i="108"/>
  <c r="U8" i="108"/>
  <c r="L8" i="108"/>
  <c r="E8" i="108"/>
  <c r="U7" i="108"/>
  <c r="L7" i="108"/>
  <c r="E7" i="108"/>
  <c r="U6" i="108"/>
  <c r="L6" i="108"/>
  <c r="E6" i="108"/>
  <c r="U5" i="108"/>
  <c r="L5" i="108"/>
  <c r="E5" i="108"/>
  <c r="AD4" i="108"/>
  <c r="U63" i="106"/>
  <c r="L63" i="106"/>
  <c r="E63" i="106"/>
  <c r="U62" i="106"/>
  <c r="L62" i="106"/>
  <c r="E62" i="106"/>
  <c r="U61" i="106"/>
  <c r="L61" i="106"/>
  <c r="E61" i="106"/>
  <c r="U60" i="106"/>
  <c r="L60" i="106"/>
  <c r="E60" i="106"/>
  <c r="U59" i="106"/>
  <c r="L59" i="106"/>
  <c r="E59" i="106"/>
  <c r="U58" i="106"/>
  <c r="L58" i="106"/>
  <c r="E58" i="106"/>
  <c r="U57" i="106"/>
  <c r="L57" i="106"/>
  <c r="E57" i="106"/>
  <c r="U56" i="106"/>
  <c r="L56" i="106"/>
  <c r="E56" i="106"/>
  <c r="U55" i="106"/>
  <c r="L55" i="106"/>
  <c r="E55" i="106"/>
  <c r="U54" i="106"/>
  <c r="L54" i="106"/>
  <c r="E54" i="106"/>
  <c r="U53" i="106"/>
  <c r="L53" i="106"/>
  <c r="E53" i="106"/>
  <c r="AG52" i="106"/>
  <c r="AF52" i="106"/>
  <c r="AE52" i="106"/>
  <c r="U52" i="106"/>
  <c r="L52" i="106"/>
  <c r="E52" i="106"/>
  <c r="AG51" i="106"/>
  <c r="AF51" i="106"/>
  <c r="AE51" i="106"/>
  <c r="U51" i="106"/>
  <c r="L51" i="106"/>
  <c r="E51" i="106"/>
  <c r="AG50" i="106"/>
  <c r="AF50" i="106"/>
  <c r="AE50" i="106"/>
  <c r="U50" i="106"/>
  <c r="L50" i="106"/>
  <c r="E50" i="106"/>
  <c r="AG49" i="106"/>
  <c r="AF49" i="106"/>
  <c r="AE49" i="106"/>
  <c r="U49" i="106"/>
  <c r="L49" i="106"/>
  <c r="E49" i="106"/>
  <c r="U48" i="106"/>
  <c r="L48" i="106"/>
  <c r="E48" i="106"/>
  <c r="AG47" i="106"/>
  <c r="AF47" i="106"/>
  <c r="AE47" i="106"/>
  <c r="U47" i="106"/>
  <c r="L47" i="106"/>
  <c r="E47" i="106"/>
  <c r="AG46" i="106"/>
  <c r="AF46" i="106"/>
  <c r="AE46" i="106"/>
  <c r="U46" i="106"/>
  <c r="L46" i="106"/>
  <c r="E46" i="106"/>
  <c r="U45" i="106"/>
  <c r="L45" i="106"/>
  <c r="E45" i="106"/>
  <c r="AG44" i="106"/>
  <c r="AF44" i="106"/>
  <c r="AE44" i="106"/>
  <c r="U44" i="106"/>
  <c r="L44" i="106"/>
  <c r="E44" i="106"/>
  <c r="U43" i="106"/>
  <c r="L43" i="106"/>
  <c r="E43" i="106"/>
  <c r="U42" i="106"/>
  <c r="L42" i="106"/>
  <c r="E42" i="106"/>
  <c r="U41" i="106"/>
  <c r="L41" i="106"/>
  <c r="E41" i="106"/>
  <c r="U40" i="106"/>
  <c r="L40" i="106"/>
  <c r="E40" i="106"/>
  <c r="U39" i="106"/>
  <c r="L39" i="106"/>
  <c r="E39" i="106"/>
  <c r="U38" i="106"/>
  <c r="L38" i="106"/>
  <c r="E38" i="106"/>
  <c r="U37" i="106"/>
  <c r="L37" i="106"/>
  <c r="E37" i="106"/>
  <c r="U36" i="106"/>
  <c r="L36" i="106"/>
  <c r="E36" i="106"/>
  <c r="U35" i="106"/>
  <c r="L35" i="106"/>
  <c r="E35" i="106"/>
  <c r="AG34" i="106"/>
  <c r="AF34" i="106"/>
  <c r="AE34" i="106"/>
  <c r="U34" i="106"/>
  <c r="L34" i="106"/>
  <c r="E34" i="106"/>
  <c r="AG33" i="106"/>
  <c r="AF33" i="106"/>
  <c r="AE33" i="106"/>
  <c r="U33" i="106"/>
  <c r="L33" i="106"/>
  <c r="E33" i="106"/>
  <c r="U32" i="106"/>
  <c r="L32" i="106"/>
  <c r="E32" i="106"/>
  <c r="AG31" i="106"/>
  <c r="AF31" i="106"/>
  <c r="AE31" i="106"/>
  <c r="U31" i="106"/>
  <c r="L31" i="106"/>
  <c r="E31" i="106"/>
  <c r="AG30" i="106"/>
  <c r="AF30" i="106"/>
  <c r="AE30" i="106"/>
  <c r="U30" i="106"/>
  <c r="L30" i="106"/>
  <c r="E30" i="106"/>
  <c r="U29" i="106"/>
  <c r="L29" i="106"/>
  <c r="E29" i="106"/>
  <c r="AG28" i="106"/>
  <c r="AF28" i="106"/>
  <c r="AE28" i="106"/>
  <c r="U28" i="106"/>
  <c r="L28" i="106"/>
  <c r="E28" i="106"/>
  <c r="AG27" i="106"/>
  <c r="AF27" i="106"/>
  <c r="AE27" i="106"/>
  <c r="U27" i="106"/>
  <c r="L27" i="106"/>
  <c r="E27" i="106"/>
  <c r="U26" i="106"/>
  <c r="L26" i="106"/>
  <c r="E26" i="106"/>
  <c r="AG25" i="106"/>
  <c r="AF25" i="106"/>
  <c r="AE25" i="106"/>
  <c r="U25" i="106"/>
  <c r="L25" i="106"/>
  <c r="E25" i="106"/>
  <c r="AG24" i="106"/>
  <c r="AF24" i="106"/>
  <c r="AE24" i="106"/>
  <c r="U24" i="106"/>
  <c r="L24" i="106"/>
  <c r="E24" i="106"/>
  <c r="U23" i="106"/>
  <c r="L23" i="106"/>
  <c r="E23" i="106"/>
  <c r="U22" i="106"/>
  <c r="L22" i="106"/>
  <c r="E22" i="106"/>
  <c r="U21" i="106"/>
  <c r="L21" i="106"/>
  <c r="E21" i="106"/>
  <c r="U20" i="106"/>
  <c r="L20" i="106"/>
  <c r="E20" i="106"/>
  <c r="U19" i="106"/>
  <c r="L19" i="106"/>
  <c r="E19" i="106"/>
  <c r="U18" i="106"/>
  <c r="L18" i="106"/>
  <c r="E18" i="106"/>
  <c r="U17" i="106"/>
  <c r="L17" i="106"/>
  <c r="E17" i="106"/>
  <c r="U16" i="106"/>
  <c r="L16" i="106"/>
  <c r="E16" i="106"/>
  <c r="U15" i="106"/>
  <c r="L15" i="106"/>
  <c r="E15" i="106"/>
  <c r="U14" i="106"/>
  <c r="L14" i="106"/>
  <c r="E14" i="106"/>
  <c r="U13" i="106"/>
  <c r="L13" i="106"/>
  <c r="E13" i="106"/>
  <c r="U12" i="106"/>
  <c r="L12" i="106"/>
  <c r="E12" i="106"/>
  <c r="U11" i="106"/>
  <c r="L11" i="106"/>
  <c r="E11" i="106"/>
  <c r="U10" i="106"/>
  <c r="L10" i="106"/>
  <c r="E10" i="106"/>
  <c r="U9" i="106"/>
  <c r="L9" i="106"/>
  <c r="E9" i="106"/>
  <c r="U8" i="106"/>
  <c r="L8" i="106"/>
  <c r="E8" i="106"/>
  <c r="U7" i="106"/>
  <c r="L7" i="106"/>
  <c r="E7" i="106"/>
  <c r="U6" i="106"/>
  <c r="L6" i="106"/>
  <c r="E6" i="106"/>
  <c r="U5" i="106"/>
  <c r="Y5" i="106" s="1" a="1"/>
  <c r="L5" i="106"/>
  <c r="E5" i="106"/>
  <c r="AD4" i="106"/>
  <c r="U63" i="105"/>
  <c r="L63" i="105"/>
  <c r="E63" i="105"/>
  <c r="U62" i="105"/>
  <c r="L62" i="105"/>
  <c r="E62" i="105"/>
  <c r="U61" i="105"/>
  <c r="L61" i="105"/>
  <c r="E61" i="105"/>
  <c r="U60" i="105"/>
  <c r="L60" i="105"/>
  <c r="E60" i="105"/>
  <c r="U59" i="105"/>
  <c r="L59" i="105"/>
  <c r="E59" i="105"/>
  <c r="U58" i="105"/>
  <c r="L58" i="105"/>
  <c r="E58" i="105"/>
  <c r="U57" i="105"/>
  <c r="L57" i="105"/>
  <c r="E57" i="105"/>
  <c r="U56" i="105"/>
  <c r="L56" i="105"/>
  <c r="E56" i="105"/>
  <c r="U55" i="105"/>
  <c r="L55" i="105"/>
  <c r="E55" i="105"/>
  <c r="U54" i="105"/>
  <c r="L54" i="105"/>
  <c r="E54" i="105"/>
  <c r="U53" i="105"/>
  <c r="L53" i="105"/>
  <c r="E53" i="105"/>
  <c r="AG52" i="105"/>
  <c r="AF52" i="105"/>
  <c r="AE52" i="105"/>
  <c r="U52" i="105"/>
  <c r="L52" i="105"/>
  <c r="E52" i="105"/>
  <c r="AG51" i="105"/>
  <c r="AF51" i="105"/>
  <c r="AE51" i="105"/>
  <c r="U51" i="105"/>
  <c r="L51" i="105"/>
  <c r="E51" i="105"/>
  <c r="AG50" i="105"/>
  <c r="AF50" i="105"/>
  <c r="AE50" i="105"/>
  <c r="U50" i="105"/>
  <c r="L50" i="105"/>
  <c r="E50" i="105"/>
  <c r="AG49" i="105"/>
  <c r="AF49" i="105"/>
  <c r="AE49" i="105"/>
  <c r="U49" i="105"/>
  <c r="L49" i="105"/>
  <c r="E49" i="105"/>
  <c r="U48" i="105"/>
  <c r="L48" i="105"/>
  <c r="E48" i="105"/>
  <c r="AG47" i="105"/>
  <c r="AF47" i="105"/>
  <c r="AE47" i="105"/>
  <c r="U47" i="105"/>
  <c r="L47" i="105"/>
  <c r="E47" i="105"/>
  <c r="AG46" i="105"/>
  <c r="AF46" i="105"/>
  <c r="AE46" i="105"/>
  <c r="U46" i="105"/>
  <c r="L46" i="105"/>
  <c r="E46" i="105"/>
  <c r="U45" i="105"/>
  <c r="L45" i="105"/>
  <c r="E45" i="105"/>
  <c r="AG44" i="105"/>
  <c r="AF44" i="105"/>
  <c r="AE44" i="105"/>
  <c r="U44" i="105"/>
  <c r="L44" i="105"/>
  <c r="E44" i="105"/>
  <c r="U43" i="105"/>
  <c r="L43" i="105"/>
  <c r="E43" i="105"/>
  <c r="U42" i="105"/>
  <c r="L42" i="105"/>
  <c r="E42" i="105"/>
  <c r="U41" i="105"/>
  <c r="L41" i="105"/>
  <c r="E41" i="105"/>
  <c r="U40" i="105"/>
  <c r="L40" i="105"/>
  <c r="E40" i="105"/>
  <c r="U39" i="105"/>
  <c r="L39" i="105"/>
  <c r="E39" i="105"/>
  <c r="U38" i="105"/>
  <c r="L38" i="105"/>
  <c r="E38" i="105"/>
  <c r="U37" i="105"/>
  <c r="L37" i="105"/>
  <c r="E37" i="105"/>
  <c r="U36" i="105"/>
  <c r="L36" i="105"/>
  <c r="E36" i="105"/>
  <c r="U35" i="105"/>
  <c r="L35" i="105"/>
  <c r="E35" i="105"/>
  <c r="AG34" i="105"/>
  <c r="AF34" i="105"/>
  <c r="AE34" i="105"/>
  <c r="U34" i="105"/>
  <c r="L34" i="105"/>
  <c r="E34" i="105"/>
  <c r="AG33" i="105"/>
  <c r="AF33" i="105"/>
  <c r="AE33" i="105"/>
  <c r="U33" i="105"/>
  <c r="L33" i="105"/>
  <c r="E33" i="105"/>
  <c r="U32" i="105"/>
  <c r="L32" i="105"/>
  <c r="E32" i="105"/>
  <c r="AG31" i="105"/>
  <c r="AF31" i="105"/>
  <c r="AE31" i="105"/>
  <c r="U31" i="105"/>
  <c r="L31" i="105"/>
  <c r="E31" i="105"/>
  <c r="AG30" i="105"/>
  <c r="AF30" i="105"/>
  <c r="AE30" i="105"/>
  <c r="U30" i="105"/>
  <c r="L30" i="105"/>
  <c r="E30" i="105"/>
  <c r="U29" i="105"/>
  <c r="L29" i="105"/>
  <c r="E29" i="105"/>
  <c r="AG28" i="105"/>
  <c r="AF28" i="105"/>
  <c r="AE28" i="105"/>
  <c r="U28" i="105"/>
  <c r="L28" i="105"/>
  <c r="E28" i="105"/>
  <c r="AG27" i="105"/>
  <c r="AF27" i="105"/>
  <c r="AE27" i="105"/>
  <c r="U27" i="105"/>
  <c r="L27" i="105"/>
  <c r="E27" i="105"/>
  <c r="U26" i="105"/>
  <c r="L26" i="105"/>
  <c r="E26" i="105"/>
  <c r="AG25" i="105"/>
  <c r="AF25" i="105"/>
  <c r="AE25" i="105"/>
  <c r="U25" i="105"/>
  <c r="L25" i="105"/>
  <c r="E25" i="105"/>
  <c r="AG24" i="105"/>
  <c r="AF24" i="105"/>
  <c r="AE24" i="105"/>
  <c r="U24" i="105"/>
  <c r="L24" i="105"/>
  <c r="E24" i="105"/>
  <c r="U23" i="105"/>
  <c r="L23" i="105"/>
  <c r="E23" i="105"/>
  <c r="U22" i="105"/>
  <c r="L22" i="105"/>
  <c r="E22" i="105"/>
  <c r="U21" i="105"/>
  <c r="L21" i="105"/>
  <c r="E21" i="105"/>
  <c r="U20" i="105"/>
  <c r="L20" i="105"/>
  <c r="E20" i="105"/>
  <c r="U19" i="105"/>
  <c r="L19" i="105"/>
  <c r="E19" i="105"/>
  <c r="U18" i="105"/>
  <c r="L18" i="105"/>
  <c r="E18" i="105"/>
  <c r="U17" i="105"/>
  <c r="L17" i="105"/>
  <c r="E17" i="105"/>
  <c r="U16" i="105"/>
  <c r="L16" i="105"/>
  <c r="E16" i="105"/>
  <c r="U15" i="105"/>
  <c r="L15" i="105"/>
  <c r="E15" i="105"/>
  <c r="U14" i="105"/>
  <c r="L14" i="105"/>
  <c r="E14" i="105"/>
  <c r="U13" i="105"/>
  <c r="L13" i="105"/>
  <c r="E13" i="105"/>
  <c r="U12" i="105"/>
  <c r="L12" i="105"/>
  <c r="E12" i="105"/>
  <c r="U11" i="105"/>
  <c r="L11" i="105"/>
  <c r="E11" i="105"/>
  <c r="U10" i="105"/>
  <c r="L10" i="105"/>
  <c r="E10" i="105"/>
  <c r="U9" i="105"/>
  <c r="L9" i="105"/>
  <c r="E9" i="105"/>
  <c r="U8" i="105"/>
  <c r="L8" i="105"/>
  <c r="E8" i="105"/>
  <c r="U7" i="105"/>
  <c r="L7" i="105"/>
  <c r="E7" i="105"/>
  <c r="U6" i="105"/>
  <c r="L6" i="105"/>
  <c r="E6" i="105"/>
  <c r="U5" i="105"/>
  <c r="L5" i="105"/>
  <c r="E5" i="105"/>
  <c r="AD4" i="105"/>
  <c r="U63" i="104"/>
  <c r="L63" i="104"/>
  <c r="E63" i="104"/>
  <c r="U62" i="104"/>
  <c r="L62" i="104"/>
  <c r="E62" i="104"/>
  <c r="U61" i="104"/>
  <c r="L61" i="104"/>
  <c r="E61" i="104"/>
  <c r="U60" i="104"/>
  <c r="L60" i="104"/>
  <c r="E60" i="104"/>
  <c r="U59" i="104"/>
  <c r="L59" i="104"/>
  <c r="E59" i="104"/>
  <c r="U58" i="104"/>
  <c r="L58" i="104"/>
  <c r="E58" i="104"/>
  <c r="U57" i="104"/>
  <c r="L57" i="104"/>
  <c r="E57" i="104"/>
  <c r="U56" i="104"/>
  <c r="L56" i="104"/>
  <c r="E56" i="104"/>
  <c r="U55" i="104"/>
  <c r="L55" i="104"/>
  <c r="E55" i="104"/>
  <c r="U54" i="104"/>
  <c r="L54" i="104"/>
  <c r="E54" i="104"/>
  <c r="U53" i="104"/>
  <c r="L53" i="104"/>
  <c r="E53" i="104"/>
  <c r="AG52" i="104"/>
  <c r="AF52" i="104"/>
  <c r="AE52" i="104"/>
  <c r="U52" i="104"/>
  <c r="L52" i="104"/>
  <c r="E52" i="104"/>
  <c r="AG51" i="104"/>
  <c r="AF51" i="104"/>
  <c r="AE51" i="104"/>
  <c r="U51" i="104"/>
  <c r="L51" i="104"/>
  <c r="E51" i="104"/>
  <c r="AG50" i="104"/>
  <c r="AF50" i="104"/>
  <c r="AE50" i="104"/>
  <c r="U50" i="104"/>
  <c r="L50" i="104"/>
  <c r="E50" i="104"/>
  <c r="AG49" i="104"/>
  <c r="AF49" i="104"/>
  <c r="AE49" i="104"/>
  <c r="U49" i="104"/>
  <c r="L49" i="104"/>
  <c r="E49" i="104"/>
  <c r="U48" i="104"/>
  <c r="L48" i="104"/>
  <c r="E48" i="104"/>
  <c r="AG47" i="104"/>
  <c r="AF47" i="104"/>
  <c r="AE47" i="104"/>
  <c r="U47" i="104"/>
  <c r="L47" i="104"/>
  <c r="E47" i="104"/>
  <c r="AG46" i="104"/>
  <c r="AF46" i="104"/>
  <c r="AE46" i="104"/>
  <c r="U46" i="104"/>
  <c r="L46" i="104"/>
  <c r="E46" i="104"/>
  <c r="U45" i="104"/>
  <c r="L45" i="104"/>
  <c r="E45" i="104"/>
  <c r="AG44" i="104"/>
  <c r="AF44" i="104"/>
  <c r="AE44" i="104"/>
  <c r="U44" i="104"/>
  <c r="L44" i="104"/>
  <c r="E44" i="104"/>
  <c r="U43" i="104"/>
  <c r="L43" i="104"/>
  <c r="E43" i="104"/>
  <c r="U42" i="104"/>
  <c r="L42" i="104"/>
  <c r="E42" i="104"/>
  <c r="U41" i="104"/>
  <c r="L41" i="104"/>
  <c r="E41" i="104"/>
  <c r="U40" i="104"/>
  <c r="L40" i="104"/>
  <c r="E40" i="104"/>
  <c r="U39" i="104"/>
  <c r="L39" i="104"/>
  <c r="E39" i="104"/>
  <c r="U38" i="104"/>
  <c r="L38" i="104"/>
  <c r="E38" i="104"/>
  <c r="U37" i="104"/>
  <c r="L37" i="104"/>
  <c r="E37" i="104"/>
  <c r="U36" i="104"/>
  <c r="L36" i="104"/>
  <c r="E36" i="104"/>
  <c r="U35" i="104"/>
  <c r="L35" i="104"/>
  <c r="E35" i="104"/>
  <c r="AG34" i="104"/>
  <c r="AF34" i="104"/>
  <c r="AE34" i="104"/>
  <c r="U34" i="104"/>
  <c r="L34" i="104"/>
  <c r="E34" i="104"/>
  <c r="AG33" i="104"/>
  <c r="AF33" i="104"/>
  <c r="AE33" i="104"/>
  <c r="U33" i="104"/>
  <c r="L33" i="104"/>
  <c r="E33" i="104"/>
  <c r="U32" i="104"/>
  <c r="L32" i="104"/>
  <c r="E32" i="104"/>
  <c r="AG31" i="104"/>
  <c r="AF31" i="104"/>
  <c r="AE31" i="104"/>
  <c r="U31" i="104"/>
  <c r="L31" i="104"/>
  <c r="E31" i="104"/>
  <c r="AG30" i="104"/>
  <c r="AF30" i="104"/>
  <c r="AE30" i="104"/>
  <c r="U30" i="104"/>
  <c r="L30" i="104"/>
  <c r="E30" i="104"/>
  <c r="U29" i="104"/>
  <c r="L29" i="104"/>
  <c r="E29" i="104"/>
  <c r="AG28" i="104"/>
  <c r="AF28" i="104"/>
  <c r="AE28" i="104"/>
  <c r="U28" i="104"/>
  <c r="L28" i="104"/>
  <c r="E28" i="104"/>
  <c r="AG27" i="104"/>
  <c r="AF27" i="104"/>
  <c r="AE27" i="104"/>
  <c r="U27" i="104"/>
  <c r="L27" i="104"/>
  <c r="E27" i="104"/>
  <c r="U26" i="104"/>
  <c r="L26" i="104"/>
  <c r="E26" i="104"/>
  <c r="AG25" i="104"/>
  <c r="AF25" i="104"/>
  <c r="AE25" i="104"/>
  <c r="U25" i="104"/>
  <c r="L25" i="104"/>
  <c r="E25" i="104"/>
  <c r="AG24" i="104"/>
  <c r="AF24" i="104"/>
  <c r="AE24" i="104"/>
  <c r="U24" i="104"/>
  <c r="L24" i="104"/>
  <c r="E24" i="104"/>
  <c r="U23" i="104"/>
  <c r="L23" i="104"/>
  <c r="E23" i="104"/>
  <c r="U22" i="104"/>
  <c r="L22" i="104"/>
  <c r="E22" i="104"/>
  <c r="U21" i="104"/>
  <c r="L21" i="104"/>
  <c r="E21" i="104"/>
  <c r="U20" i="104"/>
  <c r="L20" i="104"/>
  <c r="E20" i="104"/>
  <c r="U19" i="104"/>
  <c r="L19" i="104"/>
  <c r="E19" i="104"/>
  <c r="U18" i="104"/>
  <c r="L18" i="104"/>
  <c r="E18" i="104"/>
  <c r="U17" i="104"/>
  <c r="L17" i="104"/>
  <c r="E17" i="104"/>
  <c r="U16" i="104"/>
  <c r="L16" i="104"/>
  <c r="E16" i="104"/>
  <c r="U15" i="104"/>
  <c r="L15" i="104"/>
  <c r="E15" i="104"/>
  <c r="U14" i="104"/>
  <c r="L14" i="104"/>
  <c r="E14" i="104"/>
  <c r="U13" i="104"/>
  <c r="L13" i="104"/>
  <c r="E13" i="104"/>
  <c r="U12" i="104"/>
  <c r="L12" i="104"/>
  <c r="E12" i="104"/>
  <c r="U11" i="104"/>
  <c r="L11" i="104"/>
  <c r="E11" i="104"/>
  <c r="U10" i="104"/>
  <c r="L10" i="104"/>
  <c r="E10" i="104"/>
  <c r="U9" i="104"/>
  <c r="L9" i="104"/>
  <c r="E9" i="104"/>
  <c r="U8" i="104"/>
  <c r="L8" i="104"/>
  <c r="E8" i="104"/>
  <c r="U7" i="104"/>
  <c r="L7" i="104"/>
  <c r="E7" i="104"/>
  <c r="U6" i="104"/>
  <c r="L6" i="104"/>
  <c r="E6" i="104"/>
  <c r="U5" i="104"/>
  <c r="L5" i="104"/>
  <c r="E5" i="104"/>
  <c r="AD4" i="104"/>
  <c r="AE24" i="97"/>
  <c r="AF24" i="97"/>
  <c r="AG24" i="97"/>
  <c r="AE25" i="97"/>
  <c r="AF25" i="97"/>
  <c r="AG25" i="97"/>
  <c r="AE27" i="97"/>
  <c r="AF27" i="97"/>
  <c r="AG27" i="97"/>
  <c r="AE28" i="97"/>
  <c r="AF28" i="97"/>
  <c r="AG28" i="97"/>
  <c r="AE30" i="97"/>
  <c r="AF30" i="97"/>
  <c r="AG30" i="97"/>
  <c r="AE31" i="97"/>
  <c r="AF31" i="97"/>
  <c r="AG31" i="97"/>
  <c r="AE33" i="97"/>
  <c r="AF33" i="97"/>
  <c r="AG33" i="97"/>
  <c r="AE34" i="97"/>
  <c r="AF34" i="97"/>
  <c r="AG34" i="97"/>
  <c r="AE44" i="97"/>
  <c r="AF44" i="97"/>
  <c r="AG44" i="97"/>
  <c r="AE46" i="97"/>
  <c r="AF46" i="97"/>
  <c r="AG46" i="97"/>
  <c r="AE47" i="97"/>
  <c r="AF47" i="97"/>
  <c r="AG47" i="97"/>
  <c r="AE49" i="97"/>
  <c r="AF49" i="97"/>
  <c r="AG49" i="97"/>
  <c r="AE50" i="97"/>
  <c r="AF50" i="97"/>
  <c r="AG50" i="97"/>
  <c r="AE51" i="97"/>
  <c r="AF51" i="97"/>
  <c r="AG51" i="97"/>
  <c r="AE52" i="97"/>
  <c r="AF52" i="97"/>
  <c r="AG52" i="97"/>
  <c r="AE54" i="97"/>
  <c r="AF54" i="97"/>
  <c r="AG54" i="97"/>
  <c r="AE55" i="97"/>
  <c r="AF55" i="97"/>
  <c r="AG55" i="97"/>
  <c r="AE56" i="97"/>
  <c r="AF56" i="97"/>
  <c r="AG56" i="97"/>
  <c r="AE57" i="97"/>
  <c r="AF57" i="97"/>
  <c r="AG57" i="97"/>
  <c r="AE58" i="97"/>
  <c r="AF58" i="97"/>
  <c r="AG58" i="97"/>
  <c r="AE59" i="97"/>
  <c r="AF59" i="97"/>
  <c r="AG59" i="97"/>
  <c r="AE60" i="97"/>
  <c r="AF60" i="97"/>
  <c r="AG60" i="97"/>
  <c r="AE61" i="97"/>
  <c r="AF61" i="97"/>
  <c r="AG61" i="97"/>
  <c r="AE62" i="97"/>
  <c r="AF62" i="97"/>
  <c r="AG62" i="97"/>
  <c r="AG24" i="103"/>
  <c r="AG25" i="103"/>
  <c r="AG27" i="103"/>
  <c r="AG28" i="103"/>
  <c r="AG30" i="103"/>
  <c r="AG31" i="103"/>
  <c r="AG33" i="103"/>
  <c r="AG34" i="103"/>
  <c r="AG44" i="103"/>
  <c r="AG45" i="103"/>
  <c r="AG46" i="103"/>
  <c r="AG47" i="103"/>
  <c r="AG49" i="103"/>
  <c r="AG50" i="103"/>
  <c r="AG51" i="103"/>
  <c r="AG52" i="103"/>
  <c r="AG54" i="103"/>
  <c r="AG55" i="103"/>
  <c r="AG56" i="103"/>
  <c r="AG57" i="103"/>
  <c r="AG58" i="103"/>
  <c r="AG59" i="103"/>
  <c r="AG60" i="103"/>
  <c r="AG61" i="103"/>
  <c r="AG62" i="103"/>
  <c r="AF24" i="103"/>
  <c r="AF25" i="103"/>
  <c r="AF27" i="103"/>
  <c r="AF28" i="103"/>
  <c r="AF30" i="103"/>
  <c r="AF31" i="103"/>
  <c r="AF33" i="103"/>
  <c r="AF34" i="103"/>
  <c r="AF44" i="103"/>
  <c r="AF45" i="103"/>
  <c r="AF46" i="103"/>
  <c r="AF47" i="103"/>
  <c r="AF49" i="103"/>
  <c r="AF50" i="103"/>
  <c r="AF51" i="103"/>
  <c r="AF52" i="103"/>
  <c r="AF54" i="103"/>
  <c r="AF55" i="103"/>
  <c r="AF56" i="103"/>
  <c r="AF57" i="103"/>
  <c r="AF58" i="103"/>
  <c r="AF59" i="103"/>
  <c r="AF60" i="103"/>
  <c r="AF61" i="103"/>
  <c r="AF62" i="103"/>
  <c r="AE24" i="103"/>
  <c r="AE25" i="103"/>
  <c r="AE27" i="103"/>
  <c r="AE28" i="103"/>
  <c r="AE30" i="103"/>
  <c r="AE31" i="103"/>
  <c r="AE33" i="103"/>
  <c r="AE34" i="103"/>
  <c r="AE44" i="103"/>
  <c r="AE45" i="103"/>
  <c r="AE46" i="103"/>
  <c r="AE47" i="103"/>
  <c r="AE49" i="103"/>
  <c r="AE50" i="103"/>
  <c r="AE51" i="103"/>
  <c r="AE52" i="103"/>
  <c r="AE54" i="103"/>
  <c r="AE55" i="103"/>
  <c r="AE56" i="103"/>
  <c r="AE57" i="103"/>
  <c r="AE58" i="103"/>
  <c r="AE59" i="103"/>
  <c r="AE60" i="103"/>
  <c r="AE61" i="103"/>
  <c r="AE62" i="103"/>
  <c r="U63" i="103"/>
  <c r="L63" i="103"/>
  <c r="E63" i="103"/>
  <c r="U62" i="103"/>
  <c r="L62" i="103"/>
  <c r="E62" i="103"/>
  <c r="U61" i="103"/>
  <c r="L61" i="103"/>
  <c r="E61" i="103"/>
  <c r="U60" i="103"/>
  <c r="L60" i="103"/>
  <c r="E60" i="103"/>
  <c r="U59" i="103"/>
  <c r="L59" i="103"/>
  <c r="E59" i="103"/>
  <c r="U58" i="103"/>
  <c r="L58" i="103"/>
  <c r="E58" i="103"/>
  <c r="U57" i="103"/>
  <c r="L57" i="103"/>
  <c r="E57" i="103"/>
  <c r="U56" i="103"/>
  <c r="L56" i="103"/>
  <c r="E56" i="103"/>
  <c r="U55" i="103"/>
  <c r="L55" i="103"/>
  <c r="E55" i="103"/>
  <c r="U54" i="103"/>
  <c r="L54" i="103"/>
  <c r="E54" i="103"/>
  <c r="U53" i="103"/>
  <c r="L53" i="103"/>
  <c r="E53" i="103"/>
  <c r="U52" i="103"/>
  <c r="L52" i="103"/>
  <c r="E52" i="103"/>
  <c r="U51" i="103"/>
  <c r="L51" i="103"/>
  <c r="E51" i="103"/>
  <c r="U50" i="103"/>
  <c r="L50" i="103"/>
  <c r="E50" i="103"/>
  <c r="U49" i="103"/>
  <c r="L49" i="103"/>
  <c r="E49" i="103"/>
  <c r="U48" i="103"/>
  <c r="L48" i="103"/>
  <c r="E48" i="103"/>
  <c r="U47" i="103"/>
  <c r="L47" i="103"/>
  <c r="E47" i="103"/>
  <c r="U46" i="103"/>
  <c r="L46" i="103"/>
  <c r="E46" i="103"/>
  <c r="U45" i="103"/>
  <c r="L45" i="103"/>
  <c r="E45" i="103"/>
  <c r="U44" i="103"/>
  <c r="L44" i="103"/>
  <c r="E44" i="103"/>
  <c r="U43" i="103"/>
  <c r="L43" i="103"/>
  <c r="E43" i="103"/>
  <c r="U42" i="103"/>
  <c r="L42" i="103"/>
  <c r="E42" i="103"/>
  <c r="U41" i="103"/>
  <c r="L41" i="103"/>
  <c r="E41" i="103"/>
  <c r="U40" i="103"/>
  <c r="L40" i="103"/>
  <c r="E40" i="103"/>
  <c r="U39" i="103"/>
  <c r="L39" i="103"/>
  <c r="E39" i="103"/>
  <c r="U38" i="103"/>
  <c r="L38" i="103"/>
  <c r="E38" i="103"/>
  <c r="U37" i="103"/>
  <c r="L37" i="103"/>
  <c r="E37" i="103"/>
  <c r="U36" i="103"/>
  <c r="L36" i="103"/>
  <c r="E36" i="103"/>
  <c r="U35" i="103"/>
  <c r="L35" i="103"/>
  <c r="E35" i="103"/>
  <c r="U34" i="103"/>
  <c r="L34" i="103"/>
  <c r="E34" i="103"/>
  <c r="U33" i="103"/>
  <c r="L33" i="103"/>
  <c r="E33" i="103"/>
  <c r="U32" i="103"/>
  <c r="L32" i="103"/>
  <c r="E32" i="103"/>
  <c r="U31" i="103"/>
  <c r="L31" i="103"/>
  <c r="E31" i="103"/>
  <c r="U30" i="103"/>
  <c r="L30" i="103"/>
  <c r="E30" i="103"/>
  <c r="U29" i="103"/>
  <c r="L29" i="103"/>
  <c r="E29" i="103"/>
  <c r="U28" i="103"/>
  <c r="L28" i="103"/>
  <c r="E28" i="103"/>
  <c r="U27" i="103"/>
  <c r="L27" i="103"/>
  <c r="E27" i="103"/>
  <c r="U26" i="103"/>
  <c r="L26" i="103"/>
  <c r="E26" i="103"/>
  <c r="U25" i="103"/>
  <c r="L25" i="103"/>
  <c r="E25" i="103"/>
  <c r="U24" i="103"/>
  <c r="L24" i="103"/>
  <c r="E24" i="103"/>
  <c r="U23" i="103"/>
  <c r="L23" i="103"/>
  <c r="E23" i="103"/>
  <c r="U22" i="103"/>
  <c r="L22" i="103"/>
  <c r="E22" i="103"/>
  <c r="U21" i="103"/>
  <c r="L21" i="103"/>
  <c r="E21" i="103"/>
  <c r="U20" i="103"/>
  <c r="L20" i="103"/>
  <c r="E20" i="103"/>
  <c r="U19" i="103"/>
  <c r="L19" i="103"/>
  <c r="E19" i="103"/>
  <c r="U18" i="103"/>
  <c r="L18" i="103"/>
  <c r="E18" i="103"/>
  <c r="U17" i="103"/>
  <c r="L17" i="103"/>
  <c r="E17" i="103"/>
  <c r="U16" i="103"/>
  <c r="L16" i="103"/>
  <c r="E16" i="103"/>
  <c r="U15" i="103"/>
  <c r="L15" i="103"/>
  <c r="E15" i="103"/>
  <c r="U14" i="103"/>
  <c r="L14" i="103"/>
  <c r="E14" i="103"/>
  <c r="U13" i="103"/>
  <c r="L13" i="103"/>
  <c r="E13" i="103"/>
  <c r="U12" i="103"/>
  <c r="L12" i="103"/>
  <c r="E12" i="103"/>
  <c r="U11" i="103"/>
  <c r="L11" i="103"/>
  <c r="E11" i="103"/>
  <c r="U10" i="103"/>
  <c r="L10" i="103"/>
  <c r="E10" i="103"/>
  <c r="U9" i="103"/>
  <c r="L9" i="103"/>
  <c r="E9" i="103"/>
  <c r="U8" i="103"/>
  <c r="L8" i="103"/>
  <c r="E8" i="103"/>
  <c r="U7" i="103"/>
  <c r="L7" i="103"/>
  <c r="E7" i="103"/>
  <c r="U6" i="103"/>
  <c r="L6" i="103"/>
  <c r="E6" i="103"/>
  <c r="U5" i="103"/>
  <c r="Y5" i="103" s="1" a="1"/>
  <c r="L5" i="103"/>
  <c r="E5" i="103"/>
  <c r="AD4" i="103"/>
  <c r="E7" i="97"/>
  <c r="E8" i="97"/>
  <c r="E9" i="97"/>
  <c r="E10" i="97"/>
  <c r="E11" i="97"/>
  <c r="E12" i="97"/>
  <c r="E13" i="97"/>
  <c r="E14" i="97"/>
  <c r="E15" i="97"/>
  <c r="E16" i="97"/>
  <c r="E17" i="97"/>
  <c r="E18" i="97"/>
  <c r="E19" i="97"/>
  <c r="E20" i="97"/>
  <c r="E21" i="97"/>
  <c r="E22" i="97"/>
  <c r="E23" i="97"/>
  <c r="E24" i="97"/>
  <c r="E25" i="97"/>
  <c r="E26" i="97"/>
  <c r="E27" i="97"/>
  <c r="E28" i="97"/>
  <c r="E29" i="97"/>
  <c r="E30" i="97"/>
  <c r="E31" i="97"/>
  <c r="E32" i="97"/>
  <c r="E33" i="97"/>
  <c r="E34" i="97"/>
  <c r="E35" i="97"/>
  <c r="E36" i="97"/>
  <c r="E37" i="97"/>
  <c r="E38" i="97"/>
  <c r="E39" i="97"/>
  <c r="E40" i="97"/>
  <c r="E41" i="97"/>
  <c r="E42" i="97"/>
  <c r="E43" i="97"/>
  <c r="E44" i="97"/>
  <c r="E45" i="97"/>
  <c r="E46" i="97"/>
  <c r="E47" i="97"/>
  <c r="E48" i="97"/>
  <c r="E49" i="97"/>
  <c r="E50" i="97"/>
  <c r="E51" i="97"/>
  <c r="E52" i="97"/>
  <c r="E53" i="97"/>
  <c r="E54" i="97"/>
  <c r="E55" i="97"/>
  <c r="E56" i="97"/>
  <c r="E57" i="97"/>
  <c r="E58" i="97"/>
  <c r="E59" i="97"/>
  <c r="E60" i="97"/>
  <c r="E61" i="97"/>
  <c r="E62" i="97"/>
  <c r="E63" i="97"/>
  <c r="Y5" i="97" a="1"/>
  <c r="U63" i="97"/>
  <c r="U62" i="97"/>
  <c r="U61" i="97"/>
  <c r="U60" i="97"/>
  <c r="U59" i="97"/>
  <c r="U58" i="97"/>
  <c r="U57" i="97"/>
  <c r="U56" i="97"/>
  <c r="U55" i="97"/>
  <c r="U54" i="97"/>
  <c r="U53" i="97"/>
  <c r="U52" i="97"/>
  <c r="U51" i="97"/>
  <c r="U50" i="97"/>
  <c r="U49" i="97"/>
  <c r="U48" i="97"/>
  <c r="U47" i="97"/>
  <c r="U46" i="97"/>
  <c r="U45" i="97"/>
  <c r="U44" i="97"/>
  <c r="U43" i="97"/>
  <c r="U42" i="97"/>
  <c r="U41" i="97"/>
  <c r="U40" i="97"/>
  <c r="U39" i="97"/>
  <c r="U38" i="97"/>
  <c r="U37" i="97"/>
  <c r="U36" i="97"/>
  <c r="U35" i="97"/>
  <c r="U34" i="97"/>
  <c r="U33" i="97"/>
  <c r="U32" i="97"/>
  <c r="U31" i="97"/>
  <c r="U30" i="97"/>
  <c r="U29" i="97"/>
  <c r="U28" i="97"/>
  <c r="U27" i="97"/>
  <c r="U26" i="97"/>
  <c r="U25" i="97"/>
  <c r="U24" i="97"/>
  <c r="U23" i="97"/>
  <c r="U22" i="97"/>
  <c r="U21" i="97"/>
  <c r="U20" i="97"/>
  <c r="U19" i="97"/>
  <c r="U18" i="97"/>
  <c r="U17" i="97"/>
  <c r="U16" i="97"/>
  <c r="U15" i="97"/>
  <c r="U14" i="97"/>
  <c r="U13" i="97"/>
  <c r="U12" i="97"/>
  <c r="U11" i="97"/>
  <c r="U10" i="97"/>
  <c r="U9" i="97"/>
  <c r="U8" i="97"/>
  <c r="U7" i="97"/>
  <c r="U6" i="97"/>
  <c r="L24" i="97"/>
  <c r="L25" i="97"/>
  <c r="L26" i="97"/>
  <c r="L27" i="97"/>
  <c r="L28" i="97"/>
  <c r="L29" i="97"/>
  <c r="L30" i="97"/>
  <c r="L31" i="97"/>
  <c r="L46" i="97"/>
  <c r="L47" i="97"/>
  <c r="L48" i="97"/>
  <c r="L49" i="97"/>
  <c r="L50" i="97"/>
  <c r="L51" i="97"/>
  <c r="L52" i="97"/>
  <c r="L53" i="97"/>
  <c r="L54" i="97"/>
  <c r="L55" i="97"/>
  <c r="L56" i="97"/>
  <c r="L57" i="97"/>
  <c r="L58" i="97"/>
  <c r="L59" i="97"/>
  <c r="L60" i="97"/>
  <c r="L61" i="97"/>
  <c r="L62" i="97"/>
  <c r="L63" i="97"/>
  <c r="G4" i="113"/>
  <c r="G4" i="112"/>
  <c r="G4" i="111"/>
  <c r="G4" i="110"/>
  <c r="G4" i="109"/>
  <c r="G4" i="108"/>
  <c r="G4" i="106"/>
  <c r="G4" i="105"/>
  <c r="G4" i="104"/>
  <c r="G4" i="103"/>
  <c r="X14" i="91"/>
  <c r="X45" i="91"/>
  <c r="X27" i="91"/>
  <c r="F31" i="109"/>
  <c r="F50" i="112"/>
  <c r="F49" i="109"/>
  <c r="F56" i="97"/>
  <c r="F55" i="112"/>
  <c r="F32" i="105"/>
  <c r="F16" i="97"/>
  <c r="F15" i="111"/>
  <c r="F51" i="106"/>
  <c r="F39" i="111"/>
  <c r="F12" i="113"/>
  <c r="F32" i="113"/>
  <c r="F58" i="104"/>
  <c r="F35" i="108"/>
  <c r="F13" i="108"/>
  <c r="F63" i="97"/>
  <c r="F55" i="106"/>
  <c r="F63" i="111"/>
  <c r="F10" i="111"/>
  <c r="F29" i="110"/>
  <c r="F16" i="106"/>
  <c r="F62" i="108"/>
  <c r="F21" i="110"/>
  <c r="F42" i="97"/>
  <c r="F61" i="112"/>
  <c r="F27" i="112"/>
  <c r="F32" i="97"/>
  <c r="F44" i="110"/>
  <c r="F18" i="110"/>
  <c r="F34" i="103"/>
  <c r="F57" i="108"/>
  <c r="F26" i="97"/>
  <c r="F37" i="108"/>
  <c r="F53" i="110"/>
  <c r="F22" i="108"/>
  <c r="F25" i="108"/>
  <c r="F34" i="110"/>
  <c r="F25" i="105"/>
  <c r="F10" i="112"/>
  <c r="F56" i="113"/>
  <c r="F35" i="104"/>
  <c r="G35" i="104"/>
  <c r="F44" i="108"/>
  <c r="F52" i="110"/>
  <c r="F58" i="113"/>
  <c r="F12" i="108"/>
  <c r="F23" i="97"/>
  <c r="F52" i="106"/>
  <c r="F58" i="110"/>
  <c r="F35" i="111"/>
  <c r="F40" i="109"/>
  <c r="F29" i="108"/>
  <c r="F39" i="104"/>
  <c r="F38" i="109"/>
  <c r="F17" i="112"/>
  <c r="F34" i="108"/>
  <c r="F54" i="97"/>
  <c r="F16" i="110"/>
  <c r="F55" i="103"/>
  <c r="F7" i="106"/>
  <c r="F24" i="112"/>
  <c r="F38" i="110"/>
  <c r="F49" i="110"/>
  <c r="F42" i="103"/>
  <c r="F15" i="104"/>
  <c r="F11" i="97"/>
  <c r="F44" i="104"/>
  <c r="F37" i="111"/>
  <c r="F18" i="105"/>
  <c r="F41" i="105"/>
  <c r="F57" i="112"/>
  <c r="F34" i="105"/>
  <c r="F19" i="106"/>
  <c r="F61" i="105"/>
  <c r="F54" i="113"/>
  <c r="F42" i="109"/>
  <c r="F37" i="109"/>
  <c r="F45" i="111"/>
  <c r="F5" i="110"/>
  <c r="F16" i="111"/>
  <c r="F37" i="106"/>
  <c r="F48" i="109"/>
  <c r="F16" i="109"/>
  <c r="F55" i="110"/>
  <c r="F36" i="110"/>
  <c r="F50" i="104"/>
  <c r="F12" i="109"/>
  <c r="F32" i="112"/>
  <c r="F61" i="111"/>
  <c r="F51" i="110"/>
  <c r="F15" i="109"/>
  <c r="F26" i="109"/>
  <c r="F18" i="97"/>
  <c r="F51" i="113"/>
  <c r="G51" i="113" s="1"/>
  <c r="F59" i="97"/>
  <c r="F25" i="103"/>
  <c r="F50" i="108"/>
  <c r="G50" i="108" s="1"/>
  <c r="F24" i="105"/>
  <c r="F30" i="105"/>
  <c r="F23" i="103"/>
  <c r="F49" i="104"/>
  <c r="F58" i="108"/>
  <c r="F26" i="113"/>
  <c r="F7" i="108"/>
  <c r="F57" i="105"/>
  <c r="F24" i="106"/>
  <c r="F41" i="112"/>
  <c r="F21" i="97"/>
  <c r="F11" i="111"/>
  <c r="F26" i="108"/>
  <c r="F59" i="111"/>
  <c r="F8" i="97"/>
  <c r="F27" i="106"/>
  <c r="F45" i="97"/>
  <c r="F40" i="108"/>
  <c r="F60" i="104"/>
  <c r="F13" i="112"/>
  <c r="F22" i="106"/>
  <c r="F40" i="111"/>
  <c r="F41" i="111"/>
  <c r="F13" i="103"/>
  <c r="F14" i="106"/>
  <c r="F49" i="112"/>
  <c r="X30" i="91"/>
  <c r="X20" i="91"/>
  <c r="X32" i="91"/>
  <c r="F47" i="109"/>
  <c r="F7" i="103"/>
  <c r="F56" i="105"/>
  <c r="F48" i="112"/>
  <c r="F5" i="106"/>
  <c r="F18" i="113"/>
  <c r="F54" i="111"/>
  <c r="F9" i="97"/>
  <c r="F49" i="105"/>
  <c r="F31" i="110"/>
  <c r="F22" i="97"/>
  <c r="F9" i="106"/>
  <c r="G32" i="113"/>
  <c r="F58" i="106"/>
  <c r="F35" i="105"/>
  <c r="F12" i="105"/>
  <c r="G12" i="105" s="1"/>
  <c r="F18" i="104"/>
  <c r="F15" i="112"/>
  <c r="F45" i="106"/>
  <c r="G18" i="104"/>
  <c r="F30" i="113"/>
  <c r="F63" i="109"/>
  <c r="F29" i="112"/>
  <c r="F18" i="112"/>
  <c r="F11" i="103"/>
  <c r="F59" i="112"/>
  <c r="F62" i="113"/>
  <c r="F10" i="106"/>
  <c r="F34" i="113"/>
  <c r="F5" i="105"/>
  <c r="F39" i="112"/>
  <c r="F15" i="108"/>
  <c r="F46" i="109"/>
  <c r="G48" i="112"/>
  <c r="F36" i="113"/>
  <c r="F21" i="111"/>
  <c r="F16" i="108"/>
  <c r="F6" i="104"/>
  <c r="F17" i="109"/>
  <c r="F41" i="110"/>
  <c r="F34" i="111"/>
  <c r="F31" i="111"/>
  <c r="F60" i="112"/>
  <c r="F43" i="109"/>
  <c r="F50" i="97"/>
  <c r="F20" i="112"/>
  <c r="F8" i="111"/>
  <c r="F36" i="105"/>
  <c r="F11" i="109"/>
  <c r="F38" i="112"/>
  <c r="F47" i="105"/>
  <c r="F35" i="106"/>
  <c r="F11" i="113"/>
  <c r="F29" i="103"/>
  <c r="F37" i="97"/>
  <c r="F48" i="111"/>
  <c r="F11" i="110"/>
  <c r="F7" i="112"/>
  <c r="F39" i="105"/>
  <c r="F54" i="106"/>
  <c r="F20" i="105"/>
  <c r="G45" i="97"/>
  <c r="F6" i="111"/>
  <c r="F15" i="97"/>
  <c r="F31" i="97"/>
  <c r="F12" i="106"/>
  <c r="F50" i="105"/>
  <c r="F27" i="108"/>
  <c r="F36" i="106"/>
  <c r="F31" i="103"/>
  <c r="F58" i="105"/>
  <c r="F15" i="113"/>
  <c r="F10" i="113"/>
  <c r="F25" i="106"/>
  <c r="F43" i="103"/>
  <c r="F41" i="109"/>
  <c r="F53" i="103"/>
  <c r="F27" i="113"/>
  <c r="F14" i="103"/>
  <c r="F63" i="105"/>
  <c r="F55" i="113"/>
  <c r="F33" i="103"/>
  <c r="F7" i="97"/>
  <c r="F62" i="109"/>
  <c r="F30" i="112"/>
  <c r="F63" i="113"/>
  <c r="F7" i="109"/>
  <c r="F19" i="97"/>
  <c r="F46" i="103"/>
  <c r="F48" i="97"/>
  <c r="F21" i="103"/>
  <c r="F38" i="97"/>
  <c r="F40" i="104"/>
  <c r="F31" i="104"/>
  <c r="F27" i="110"/>
  <c r="F50" i="103"/>
  <c r="G50" i="103" s="1"/>
  <c r="F38" i="111"/>
  <c r="F7" i="105"/>
  <c r="F9" i="105"/>
  <c r="G50" i="97"/>
  <c r="F16" i="104"/>
  <c r="F61" i="106"/>
  <c r="F21" i="106"/>
  <c r="G62" i="113"/>
  <c r="F6" i="108"/>
  <c r="X13" i="91"/>
  <c r="X7" i="91"/>
  <c r="X16" i="91"/>
  <c r="F17" i="106"/>
  <c r="F13" i="109"/>
  <c r="F15" i="105"/>
  <c r="G15" i="105" s="1"/>
  <c r="F63" i="108"/>
  <c r="F17" i="113"/>
  <c r="G17" i="113" s="1"/>
  <c r="F47" i="103"/>
  <c r="G47" i="103" s="1"/>
  <c r="F45" i="112"/>
  <c r="F39" i="109"/>
  <c r="G55" i="112"/>
  <c r="F31" i="112"/>
  <c r="F48" i="103"/>
  <c r="F23" i="110"/>
  <c r="F46" i="112"/>
  <c r="F34" i="97"/>
  <c r="F33" i="113"/>
  <c r="G27" i="113"/>
  <c r="F8" i="104"/>
  <c r="F33" i="97"/>
  <c r="G33" i="97" s="1"/>
  <c r="F15" i="103"/>
  <c r="F22" i="112"/>
  <c r="F11" i="108"/>
  <c r="F57" i="97"/>
  <c r="F49" i="106"/>
  <c r="G49" i="106" s="1"/>
  <c r="F9" i="108"/>
  <c r="G50" i="112"/>
  <c r="F8" i="103"/>
  <c r="F19" i="112"/>
  <c r="F26" i="106"/>
  <c r="F19" i="104"/>
  <c r="G19" i="104" s="1"/>
  <c r="F28" i="109"/>
  <c r="F32" i="103"/>
  <c r="G32" i="103" s="1"/>
  <c r="F14" i="113"/>
  <c r="G55" i="106"/>
  <c r="F52" i="113"/>
  <c r="G26" i="97"/>
  <c r="F12" i="103"/>
  <c r="F31" i="106"/>
  <c r="F32" i="109"/>
  <c r="G12" i="103"/>
  <c r="F54" i="109"/>
  <c r="F41" i="103"/>
  <c r="F43" i="106"/>
  <c r="F27" i="104"/>
  <c r="F44" i="112"/>
  <c r="F20" i="103"/>
  <c r="F58" i="112"/>
  <c r="F63" i="112"/>
  <c r="F19" i="108"/>
  <c r="G19" i="108" s="1"/>
  <c r="F35" i="109"/>
  <c r="F11" i="104"/>
  <c r="F10" i="104"/>
  <c r="F28" i="113"/>
  <c r="F16" i="105"/>
  <c r="F58" i="109"/>
  <c r="F42" i="112"/>
  <c r="F23" i="109"/>
  <c r="F22" i="105"/>
  <c r="F62" i="103"/>
  <c r="F35" i="110"/>
  <c r="G16" i="108"/>
  <c r="F63" i="106"/>
  <c r="F48" i="105"/>
  <c r="F45" i="105"/>
  <c r="F55" i="109"/>
  <c r="F34" i="104"/>
  <c r="F16" i="112"/>
  <c r="F56" i="109"/>
  <c r="F31" i="113"/>
  <c r="F10" i="103"/>
  <c r="F56" i="111"/>
  <c r="F5" i="109"/>
  <c r="F30" i="103"/>
  <c r="F5" i="112"/>
  <c r="F60" i="109"/>
  <c r="F50" i="111"/>
  <c r="F54" i="103"/>
  <c r="F51" i="103"/>
  <c r="F37" i="104"/>
  <c r="F8" i="108"/>
  <c r="F36" i="104"/>
  <c r="F37" i="112"/>
  <c r="F7" i="111"/>
  <c r="G7" i="111" s="1"/>
  <c r="F43" i="105"/>
  <c r="F62" i="106"/>
  <c r="F49" i="103"/>
  <c r="F16" i="103"/>
  <c r="F53" i="109"/>
  <c r="F19" i="110"/>
  <c r="F33" i="106"/>
  <c r="F48" i="104"/>
  <c r="F11" i="105"/>
  <c r="F53" i="113"/>
  <c r="F14" i="97"/>
  <c r="G14" i="97" s="1"/>
  <c r="F40" i="105"/>
  <c r="F40" i="97"/>
  <c r="F46" i="111"/>
  <c r="F45" i="104"/>
  <c r="F52" i="112"/>
  <c r="F44" i="111"/>
  <c r="G44" i="111" s="1"/>
  <c r="F42" i="111"/>
  <c r="F20" i="104"/>
  <c r="F60" i="105"/>
  <c r="F45" i="109"/>
  <c r="G49" i="109"/>
  <c r="G10" i="106"/>
  <c r="F37" i="110"/>
  <c r="F39" i="113"/>
  <c r="F6" i="105"/>
  <c r="F39" i="97"/>
  <c r="F53" i="97"/>
  <c r="F25" i="109"/>
  <c r="F27" i="97"/>
  <c r="F47" i="104"/>
  <c r="G6" i="108"/>
  <c r="X12" i="91"/>
  <c r="X25" i="91"/>
  <c r="X18" i="91"/>
  <c r="F50" i="106"/>
  <c r="F43" i="108"/>
  <c r="X23" i="91"/>
  <c r="X24" i="91"/>
  <c r="X34" i="91"/>
  <c r="F59" i="106"/>
  <c r="G59" i="106" s="1"/>
  <c r="F20" i="108"/>
  <c r="F56" i="103"/>
  <c r="F51" i="108"/>
  <c r="F28" i="103"/>
  <c r="F60" i="111"/>
  <c r="F47" i="106"/>
  <c r="F62" i="105"/>
  <c r="X9" i="91"/>
  <c r="X41" i="91"/>
  <c r="X46" i="91"/>
  <c r="F20" i="110"/>
  <c r="X37" i="91"/>
  <c r="X22" i="91"/>
  <c r="X21" i="91"/>
  <c r="X19" i="91"/>
  <c r="X6" i="91"/>
  <c r="X29" i="91"/>
  <c r="F40" i="110"/>
  <c r="G40" i="110" s="1"/>
  <c r="F13" i="106"/>
  <c r="G13" i="106" s="1"/>
  <c r="F23" i="111"/>
  <c r="F23" i="104"/>
  <c r="G23" i="104" s="1"/>
  <c r="F56" i="104"/>
  <c r="F51" i="111"/>
  <c r="F19" i="109"/>
  <c r="G19" i="109" s="1"/>
  <c r="F60" i="110"/>
  <c r="F30" i="97"/>
  <c r="F39" i="110"/>
  <c r="F62" i="111"/>
  <c r="F6" i="112"/>
  <c r="F35" i="97"/>
  <c r="F53" i="104"/>
  <c r="F23" i="113"/>
  <c r="G53" i="110"/>
  <c r="F17" i="105"/>
  <c r="F61" i="108"/>
  <c r="F21" i="113"/>
  <c r="F54" i="108"/>
  <c r="F42" i="110"/>
  <c r="G42" i="110" s="1"/>
  <c r="F57" i="111"/>
  <c r="F40" i="106"/>
  <c r="F52" i="97"/>
  <c r="G52" i="97" s="1"/>
  <c r="F54" i="104"/>
  <c r="F58" i="111"/>
  <c r="F23" i="106"/>
  <c r="G23" i="106" s="1"/>
  <c r="F6" i="110"/>
  <c r="F24" i="108"/>
  <c r="F29" i="105"/>
  <c r="G5" i="105"/>
  <c r="F55" i="104"/>
  <c r="F30" i="104"/>
  <c r="F30" i="108"/>
  <c r="F14" i="112"/>
  <c r="F63" i="103"/>
  <c r="F49" i="111"/>
  <c r="F29" i="113"/>
  <c r="F44" i="113"/>
  <c r="F44" i="103"/>
  <c r="G45" i="111"/>
  <c r="F41" i="97"/>
  <c r="F35" i="103"/>
  <c r="F25" i="113"/>
  <c r="F31" i="108"/>
  <c r="F37" i="105"/>
  <c r="G46" i="109"/>
  <c r="F24" i="113"/>
  <c r="F29" i="109"/>
  <c r="F41" i="113"/>
  <c r="F38" i="104"/>
  <c r="G61" i="108"/>
  <c r="F46" i="105"/>
  <c r="F38" i="113"/>
  <c r="F46" i="106"/>
  <c r="F42" i="113"/>
  <c r="F38" i="108"/>
  <c r="F5" i="104"/>
  <c r="G12" i="108"/>
  <c r="F22" i="103"/>
  <c r="F59" i="109"/>
  <c r="F6" i="109"/>
  <c r="F33" i="110"/>
  <c r="F24" i="97"/>
  <c r="F27" i="109"/>
  <c r="F51" i="97"/>
  <c r="F59" i="103"/>
  <c r="G59" i="103" s="1"/>
  <c r="F19" i="105"/>
  <c r="G19" i="105" s="1"/>
  <c r="F28" i="108"/>
  <c r="F62" i="97"/>
  <c r="G62" i="97" s="1"/>
  <c r="F8" i="109"/>
  <c r="F13" i="97"/>
  <c r="F52" i="109"/>
  <c r="F33" i="105"/>
  <c r="F56" i="112"/>
  <c r="F19" i="113"/>
  <c r="F34" i="106"/>
  <c r="G34" i="106" s="1"/>
  <c r="F14" i="108"/>
  <c r="F46" i="104"/>
  <c r="F41" i="106"/>
  <c r="F10" i="108"/>
  <c r="F60" i="103"/>
  <c r="F28" i="110"/>
  <c r="F57" i="113"/>
  <c r="F32" i="110"/>
  <c r="F37" i="113"/>
  <c r="F34" i="112"/>
  <c r="F36" i="112"/>
  <c r="F52" i="105"/>
  <c r="F26" i="112"/>
  <c r="G26" i="112" s="1"/>
  <c r="F52" i="111"/>
  <c r="F9" i="104"/>
  <c r="G9" i="104" s="1"/>
  <c r="F28" i="104"/>
  <c r="F11" i="112"/>
  <c r="F60" i="113"/>
  <c r="F42" i="105"/>
  <c r="F58" i="97"/>
  <c r="G51" i="108"/>
  <c r="G7" i="109"/>
  <c r="F10" i="97"/>
  <c r="F25" i="104"/>
  <c r="F24" i="103"/>
  <c r="F35" i="112"/>
  <c r="G35" i="112" s="1"/>
  <c r="F45" i="103"/>
  <c r="F47" i="108"/>
  <c r="F17" i="103"/>
  <c r="F42" i="108"/>
  <c r="F53" i="112"/>
  <c r="G53" i="112" s="1"/>
  <c r="F37" i="103"/>
  <c r="G53" i="104"/>
  <c r="F45" i="108"/>
  <c r="F45" i="113"/>
  <c r="F22" i="111"/>
  <c r="F33" i="109"/>
  <c r="F9" i="111"/>
  <c r="F14" i="111"/>
  <c r="F7" i="104"/>
  <c r="F36" i="111"/>
  <c r="F6" i="103"/>
  <c r="F23" i="108"/>
  <c r="G23" i="108" s="1"/>
  <c r="F22" i="113"/>
  <c r="F60" i="106"/>
  <c r="F26" i="110"/>
  <c r="F44" i="109"/>
  <c r="F25" i="97"/>
  <c r="F30" i="109"/>
  <c r="F53" i="105"/>
  <c r="F26" i="104"/>
  <c r="F19" i="103"/>
  <c r="G30" i="105"/>
  <c r="F33" i="111"/>
  <c r="F59" i="113"/>
  <c r="G59" i="113" s="1"/>
  <c r="F47" i="97"/>
  <c r="F8" i="106"/>
  <c r="G8" i="106" s="1"/>
  <c r="F27" i="103"/>
  <c r="F48" i="113"/>
  <c r="F44" i="97"/>
  <c r="G44" i="97" s="1"/>
  <c r="F57" i="110"/>
  <c r="F52" i="103"/>
  <c r="F39" i="106"/>
  <c r="G46" i="111"/>
  <c r="F32" i="106"/>
  <c r="F9" i="109"/>
  <c r="F23" i="105"/>
  <c r="F8" i="113"/>
  <c r="F32" i="111"/>
  <c r="F41" i="108"/>
  <c r="F50" i="113"/>
  <c r="F16" i="113"/>
  <c r="G7" i="103"/>
  <c r="F29" i="104"/>
  <c r="F59" i="104"/>
  <c r="F48" i="106"/>
  <c r="F46" i="110"/>
  <c r="G46" i="110" s="1"/>
  <c r="F43" i="110"/>
  <c r="F12" i="104"/>
  <c r="F6" i="113"/>
  <c r="F20" i="111"/>
  <c r="F56" i="106"/>
  <c r="F51" i="112"/>
  <c r="F55" i="108"/>
  <c r="F9" i="113"/>
  <c r="F12" i="97"/>
  <c r="F47" i="111"/>
  <c r="F5" i="113"/>
  <c r="F22" i="109"/>
  <c r="F24" i="104"/>
  <c r="F43" i="104"/>
  <c r="F58" i="103"/>
  <c r="G27" i="103"/>
  <c r="F44" i="106"/>
  <c r="F49" i="113"/>
  <c r="F47" i="110"/>
  <c r="F26" i="111"/>
  <c r="F56" i="108"/>
  <c r="G15" i="103"/>
  <c r="F17" i="104"/>
  <c r="F15" i="106"/>
  <c r="F20" i="113"/>
  <c r="G20" i="113" s="1"/>
  <c r="F21" i="105"/>
  <c r="F36" i="108"/>
  <c r="F5" i="111"/>
  <c r="F12" i="111"/>
  <c r="G63" i="108"/>
  <c r="G17" i="106"/>
  <c r="F36" i="103"/>
  <c r="F5" i="103"/>
  <c r="G5" i="103" s="1"/>
  <c r="F27" i="105"/>
  <c r="F40" i="103"/>
  <c r="G40" i="103" s="1"/>
  <c r="F44" i="105"/>
  <c r="G18" i="113"/>
  <c r="F25" i="111"/>
  <c r="F25" i="110"/>
  <c r="F23" i="112"/>
  <c r="F53" i="106"/>
  <c r="F60" i="97"/>
  <c r="F61" i="109"/>
  <c r="F13" i="111"/>
  <c r="F30" i="110"/>
  <c r="F50" i="109"/>
  <c r="F17" i="108"/>
  <c r="F6" i="106"/>
  <c r="G6" i="106" s="1"/>
  <c r="F18" i="111"/>
  <c r="F14" i="109"/>
  <c r="F35" i="113"/>
  <c r="G5" i="104"/>
  <c r="F25" i="112"/>
  <c r="F47" i="112"/>
  <c r="F57" i="104"/>
  <c r="G57" i="104" s="1"/>
  <c r="F10" i="109"/>
  <c r="F8" i="105"/>
  <c r="F62" i="104"/>
  <c r="F8" i="112"/>
  <c r="F53" i="108"/>
  <c r="F32" i="104"/>
  <c r="F42" i="106"/>
  <c r="F62" i="112"/>
  <c r="F14" i="104"/>
  <c r="F21" i="104"/>
  <c r="G60" i="110"/>
  <c r="F24" i="109"/>
  <c r="F28" i="105"/>
  <c r="F55" i="97"/>
  <c r="F52" i="108"/>
  <c r="G33" i="106"/>
  <c r="F13" i="110"/>
  <c r="G57" i="108"/>
  <c r="F11" i="106"/>
  <c r="F46" i="113"/>
  <c r="F30" i="106"/>
  <c r="F29" i="111"/>
  <c r="G29" i="111" s="1"/>
  <c r="F32" i="108"/>
  <c r="F55" i="111"/>
  <c r="G55" i="111" s="1"/>
  <c r="F21" i="108"/>
  <c r="F26" i="105"/>
  <c r="F13" i="104"/>
  <c r="F33" i="108"/>
  <c r="F38" i="103"/>
  <c r="F31" i="105"/>
  <c r="G26" i="105"/>
  <c r="F22" i="104"/>
  <c r="F56" i="110"/>
  <c r="F21" i="112"/>
  <c r="F53" i="111"/>
  <c r="F39" i="108"/>
  <c r="G6" i="103"/>
  <c r="F41" i="104"/>
  <c r="G40" i="111"/>
  <c r="F60" i="108"/>
  <c r="F51" i="104"/>
  <c r="G51" i="104" s="1"/>
  <c r="F39" i="103"/>
  <c r="F20" i="97"/>
  <c r="F55" i="105"/>
  <c r="G6" i="112"/>
  <c r="F27" i="111"/>
  <c r="G24" i="109"/>
  <c r="F49" i="97"/>
  <c r="F24" i="111"/>
  <c r="F22" i="110"/>
  <c r="F30" i="111"/>
  <c r="F28" i="97"/>
  <c r="F34" i="109"/>
  <c r="G34" i="109" s="1"/>
  <c r="F36" i="109"/>
  <c r="F54" i="112"/>
  <c r="F59" i="105"/>
  <c r="F29" i="97"/>
  <c r="G44" i="105"/>
  <c r="F28" i="111"/>
  <c r="F50" i="110"/>
  <c r="F52" i="104"/>
  <c r="F9" i="112"/>
  <c r="G9" i="112" s="1"/>
  <c r="F12" i="110"/>
  <c r="F18" i="103"/>
  <c r="F61" i="113"/>
  <c r="F38" i="105"/>
  <c r="F17" i="97"/>
  <c r="G17" i="97" s="1"/>
  <c r="F24" i="110"/>
  <c r="G24" i="110" s="1"/>
  <c r="F15" i="110"/>
  <c r="F20" i="109"/>
  <c r="G38" i="103"/>
  <c r="F43" i="113"/>
  <c r="G43" i="113" s="1"/>
  <c r="G21" i="104"/>
  <c r="F40" i="113"/>
  <c r="F7" i="113"/>
  <c r="F43" i="111"/>
  <c r="G43" i="111" s="1"/>
  <c r="F59" i="110"/>
  <c r="F19" i="111"/>
  <c r="G19" i="111" s="1"/>
  <c r="F49" i="108"/>
  <c r="F29" i="106"/>
  <c r="F47" i="113"/>
  <c r="F63" i="110"/>
  <c r="F5" i="108"/>
  <c r="F14" i="110"/>
  <c r="F43" i="112"/>
  <c r="F61" i="104"/>
  <c r="F48" i="110"/>
  <c r="F51" i="109"/>
  <c r="F63" i="104"/>
  <c r="F38" i="106"/>
  <c r="F57" i="109"/>
  <c r="F13" i="113"/>
  <c r="F61" i="103"/>
  <c r="F43" i="97"/>
  <c r="F46" i="97"/>
  <c r="G32" i="106"/>
  <c r="G22" i="108"/>
  <c r="G48" i="113"/>
  <c r="F10" i="105"/>
  <c r="G10" i="105" s="1"/>
  <c r="G33" i="108"/>
  <c r="F57" i="106"/>
  <c r="G57" i="106" s="1"/>
  <c r="F8" i="110"/>
  <c r="F62" i="110"/>
  <c r="F28" i="112"/>
  <c r="F48" i="108"/>
  <c r="F42" i="104"/>
  <c r="G42" i="104" s="1"/>
  <c r="F10" i="110"/>
  <c r="F9" i="103"/>
  <c r="F57" i="103"/>
  <c r="G57" i="103" s="1"/>
  <c r="F17" i="111"/>
  <c r="F54" i="105"/>
  <c r="F9" i="110"/>
  <c r="G31" i="109"/>
  <c r="F21" i="109"/>
  <c r="F61" i="97"/>
  <c r="G61" i="97" s="1"/>
  <c r="G28" i="110"/>
  <c r="F51" i="105"/>
  <c r="F20" i="106"/>
  <c r="F18" i="109"/>
  <c r="G18" i="109" s="1"/>
  <c r="F28" i="106"/>
  <c r="F33" i="104"/>
  <c r="F18" i="108"/>
  <c r="G18" i="108" s="1"/>
  <c r="G24" i="104"/>
  <c r="G19" i="112"/>
  <c r="F40" i="112"/>
  <c r="F26" i="103"/>
  <c r="F59" i="108"/>
  <c r="F46" i="108"/>
  <c r="G47" i="108"/>
  <c r="F36" i="97"/>
  <c r="F33" i="112"/>
  <c r="F54" i="110"/>
  <c r="G54" i="110" s="1"/>
  <c r="F7" i="110"/>
  <c r="F17" i="110"/>
  <c r="F18" i="106"/>
  <c r="G53" i="105"/>
  <c r="G58" i="108"/>
  <c r="F61" i="110"/>
  <c r="F12" i="112"/>
  <c r="F13" i="105"/>
  <c r="F14" i="105"/>
  <c r="F45" i="110"/>
  <c r="Y46" i="97" l="1"/>
  <c r="Y62" i="113"/>
  <c r="Y54" i="113"/>
  <c r="Y46" i="113"/>
  <c r="Y38" i="113"/>
  <c r="Y30" i="113"/>
  <c r="Y22" i="113"/>
  <c r="Y14" i="113"/>
  <c r="Y6" i="113"/>
  <c r="Y61" i="113"/>
  <c r="Y53" i="113"/>
  <c r="Y45" i="113"/>
  <c r="Y37" i="113"/>
  <c r="Y29" i="113"/>
  <c r="Y21" i="113"/>
  <c r="Y13" i="113"/>
  <c r="Y5" i="113"/>
  <c r="Y60" i="113"/>
  <c r="Y52" i="113"/>
  <c r="Y44" i="113"/>
  <c r="Y36" i="113"/>
  <c r="Y28" i="113"/>
  <c r="Y20" i="113"/>
  <c r="Y12" i="113"/>
  <c r="Y59" i="113"/>
  <c r="Y51" i="113"/>
  <c r="Y43" i="113"/>
  <c r="Y35" i="113"/>
  <c r="Y27" i="113"/>
  <c r="Y19" i="113"/>
  <c r="Y11" i="113"/>
  <c r="Y58" i="113"/>
  <c r="Y50" i="113"/>
  <c r="Y42" i="113"/>
  <c r="Y34" i="113"/>
  <c r="Y26" i="113"/>
  <c r="Y18" i="113"/>
  <c r="Y10" i="113"/>
  <c r="Y57" i="113"/>
  <c r="Y49" i="113"/>
  <c r="Y41" i="113"/>
  <c r="Y33" i="113"/>
  <c r="Y25" i="113"/>
  <c r="Y17" i="113"/>
  <c r="Y9" i="113"/>
  <c r="Y56" i="113"/>
  <c r="Y48" i="113"/>
  <c r="Y40" i="113"/>
  <c r="Y32" i="113"/>
  <c r="Y24" i="113"/>
  <c r="Y16" i="113"/>
  <c r="Y8" i="113"/>
  <c r="Y63" i="113"/>
  <c r="Y55" i="113"/>
  <c r="Y47" i="113"/>
  <c r="Y39" i="113"/>
  <c r="Y31" i="113"/>
  <c r="Y23" i="113"/>
  <c r="Y15" i="113"/>
  <c r="Y7" i="113"/>
  <c r="Y62" i="112"/>
  <c r="Y54" i="112"/>
  <c r="Y46" i="112"/>
  <c r="Y38" i="112"/>
  <c r="Y30" i="112"/>
  <c r="Y22" i="112"/>
  <c r="Y14" i="112"/>
  <c r="Y6" i="112"/>
  <c r="Y61" i="112"/>
  <c r="Y53" i="112"/>
  <c r="Y45" i="112"/>
  <c r="Y37" i="112"/>
  <c r="Y29" i="112"/>
  <c r="Y21" i="112"/>
  <c r="Y13" i="112"/>
  <c r="Y5" i="112"/>
  <c r="Y60" i="112"/>
  <c r="Y52" i="112"/>
  <c r="Y44" i="112"/>
  <c r="Y36" i="112"/>
  <c r="Y28" i="112"/>
  <c r="Y20" i="112"/>
  <c r="Y12" i="112"/>
  <c r="Y59" i="112"/>
  <c r="Y51" i="112"/>
  <c r="Y43" i="112"/>
  <c r="Y35" i="112"/>
  <c r="Y27" i="112"/>
  <c r="Y19" i="112"/>
  <c r="Y11" i="112"/>
  <c r="Y58" i="112"/>
  <c r="Y50" i="112"/>
  <c r="Y42" i="112"/>
  <c r="Y34" i="112"/>
  <c r="Y26" i="112"/>
  <c r="Y18" i="112"/>
  <c r="Y10" i="112"/>
  <c r="Y57" i="112"/>
  <c r="Y49" i="112"/>
  <c r="Y41" i="112"/>
  <c r="Y33" i="112"/>
  <c r="Y25" i="112"/>
  <c r="Y17" i="112"/>
  <c r="Y9" i="112"/>
  <c r="Y56" i="112"/>
  <c r="Y48" i="112"/>
  <c r="Y40" i="112"/>
  <c r="Y32" i="112"/>
  <c r="Y24" i="112"/>
  <c r="Y16" i="112"/>
  <c r="Y8" i="112"/>
  <c r="Y63" i="112"/>
  <c r="Y55" i="112"/>
  <c r="Y47" i="112"/>
  <c r="Y39" i="112"/>
  <c r="Y31" i="112"/>
  <c r="Y23" i="112"/>
  <c r="Y15" i="112"/>
  <c r="Y7" i="112"/>
  <c r="Y47" i="97"/>
  <c r="Y10" i="106"/>
  <c r="Y18" i="106"/>
  <c r="Y62" i="111"/>
  <c r="Y54" i="111"/>
  <c r="Y46" i="111"/>
  <c r="Y38" i="111"/>
  <c r="Y30" i="111"/>
  <c r="Y22" i="111"/>
  <c r="Y14" i="111"/>
  <c r="Y6" i="111"/>
  <c r="Y61" i="111"/>
  <c r="Y53" i="111"/>
  <c r="Y45" i="111"/>
  <c r="Y37" i="111"/>
  <c r="Y29" i="111"/>
  <c r="Y21" i="111"/>
  <c r="Y13" i="111"/>
  <c r="Y5" i="111"/>
  <c r="Y60" i="111"/>
  <c r="Y52" i="111"/>
  <c r="Y44" i="111"/>
  <c r="Y36" i="111"/>
  <c r="Y28" i="111"/>
  <c r="Y20" i="111"/>
  <c r="Y12" i="111"/>
  <c r="Y59" i="111"/>
  <c r="Y51" i="111"/>
  <c r="Y43" i="111"/>
  <c r="Y35" i="111"/>
  <c r="Y27" i="111"/>
  <c r="Y19" i="111"/>
  <c r="Y11" i="111"/>
  <c r="Y58" i="111"/>
  <c r="Y50" i="111"/>
  <c r="Y42" i="111"/>
  <c r="Y34" i="111"/>
  <c r="Y26" i="111"/>
  <c r="Y18" i="111"/>
  <c r="Y10" i="111"/>
  <c r="Y57" i="111"/>
  <c r="Y49" i="111"/>
  <c r="Y41" i="111"/>
  <c r="Y33" i="111"/>
  <c r="Y25" i="111"/>
  <c r="Y17" i="111"/>
  <c r="Y9" i="111"/>
  <c r="Y56" i="111"/>
  <c r="Y48" i="111"/>
  <c r="Y40" i="111"/>
  <c r="Y32" i="111"/>
  <c r="Y24" i="111"/>
  <c r="Y16" i="111"/>
  <c r="Y8" i="111"/>
  <c r="Y63" i="111"/>
  <c r="Y55" i="111"/>
  <c r="Y47" i="111"/>
  <c r="Y39" i="111"/>
  <c r="Y31" i="111"/>
  <c r="Y23" i="111"/>
  <c r="Y15" i="111"/>
  <c r="Y7" i="111"/>
  <c r="Y62" i="110"/>
  <c r="Y54" i="110"/>
  <c r="Y46" i="110"/>
  <c r="Y38" i="110"/>
  <c r="Y30" i="110"/>
  <c r="Y22" i="110"/>
  <c r="Y14" i="110"/>
  <c r="Y6" i="110"/>
  <c r="Y61" i="110"/>
  <c r="Y53" i="110"/>
  <c r="Y45" i="110"/>
  <c r="Y37" i="110"/>
  <c r="Y29" i="110"/>
  <c r="Y21" i="110"/>
  <c r="Y13" i="110"/>
  <c r="Y5" i="110"/>
  <c r="Y60" i="110"/>
  <c r="Y52" i="110"/>
  <c r="Y44" i="110"/>
  <c r="Y36" i="110"/>
  <c r="Y28" i="110"/>
  <c r="Y20" i="110"/>
  <c r="Y12" i="110"/>
  <c r="Y59" i="110"/>
  <c r="Y51" i="110"/>
  <c r="Y43" i="110"/>
  <c r="Y35" i="110"/>
  <c r="Y27" i="110"/>
  <c r="Y19" i="110"/>
  <c r="Y11" i="110"/>
  <c r="Y58" i="110"/>
  <c r="Y50" i="110"/>
  <c r="Y42" i="110"/>
  <c r="Y34" i="110"/>
  <c r="Y26" i="110"/>
  <c r="Y18" i="110"/>
  <c r="Y10" i="110"/>
  <c r="Y57" i="110"/>
  <c r="Y49" i="110"/>
  <c r="Y41" i="110"/>
  <c r="Y33" i="110"/>
  <c r="Y25" i="110"/>
  <c r="Y17" i="110"/>
  <c r="Y9" i="110"/>
  <c r="Y56" i="110"/>
  <c r="Y48" i="110"/>
  <c r="Y40" i="110"/>
  <c r="Y32" i="110"/>
  <c r="Y24" i="110"/>
  <c r="Y16" i="110"/>
  <c r="Y8" i="110"/>
  <c r="Y63" i="110"/>
  <c r="Y55" i="110"/>
  <c r="Y47" i="110"/>
  <c r="Y39" i="110"/>
  <c r="Y31" i="110"/>
  <c r="Y23" i="110"/>
  <c r="Y15" i="110"/>
  <c r="Y7" i="110"/>
  <c r="Y57" i="109"/>
  <c r="Y41" i="109"/>
  <c r="Y49" i="109"/>
  <c r="Y62" i="109"/>
  <c r="Y54" i="109"/>
  <c r="Y46" i="109"/>
  <c r="Y38" i="109"/>
  <c r="Y30" i="109"/>
  <c r="Y22" i="109"/>
  <c r="Y14" i="109"/>
  <c r="Y6" i="109"/>
  <c r="Y61" i="109"/>
  <c r="Y53" i="109"/>
  <c r="Y45" i="109"/>
  <c r="Y37" i="109"/>
  <c r="Y29" i="109"/>
  <c r="Y21" i="109"/>
  <c r="Y13" i="109"/>
  <c r="Y5" i="109"/>
  <c r="Y60" i="109"/>
  <c r="Y52" i="109"/>
  <c r="Y44" i="109"/>
  <c r="Y36" i="109"/>
  <c r="Y28" i="109"/>
  <c r="Y20" i="109"/>
  <c r="Y12" i="109"/>
  <c r="Y59" i="109"/>
  <c r="Y51" i="109"/>
  <c r="Y43" i="109"/>
  <c r="Y35" i="109"/>
  <c r="Y27" i="109"/>
  <c r="Y19" i="109"/>
  <c r="Y11" i="109"/>
  <c r="Y58" i="109"/>
  <c r="Y50" i="109"/>
  <c r="Y42" i="109"/>
  <c r="Y34" i="109"/>
  <c r="Y26" i="109"/>
  <c r="Y18" i="109"/>
  <c r="Y10" i="109"/>
  <c r="Y56" i="109"/>
  <c r="Y48" i="109"/>
  <c r="Y40" i="109"/>
  <c r="Y32" i="109"/>
  <c r="Y24" i="109"/>
  <c r="Y16" i="109"/>
  <c r="Y8" i="109"/>
  <c r="Y63" i="109"/>
  <c r="Y55" i="109"/>
  <c r="Y47" i="109"/>
  <c r="Y39" i="109"/>
  <c r="Y31" i="109"/>
  <c r="Y23" i="109"/>
  <c r="Y15" i="109"/>
  <c r="Y7" i="109"/>
  <c r="Y9" i="109"/>
  <c r="Y17" i="109"/>
  <c r="Y25" i="109"/>
  <c r="Y33" i="109"/>
  <c r="Y27" i="97"/>
  <c r="Y5" i="108" a="1"/>
  <c r="M6" i="106" a="1"/>
  <c r="M18" i="106" s="1"/>
  <c r="Y34" i="106"/>
  <c r="Y41" i="106"/>
  <c r="Y33" i="106"/>
  <c r="Y56" i="106"/>
  <c r="Y16" i="106"/>
  <c r="Y57" i="106"/>
  <c r="Y42" i="106"/>
  <c r="Y17" i="106"/>
  <c r="Y40" i="106"/>
  <c r="Y58" i="106"/>
  <c r="Y24" i="106"/>
  <c r="Y62" i="106"/>
  <c r="Y54" i="106"/>
  <c r="Y46" i="106"/>
  <c r="Y38" i="106"/>
  <c r="Y30" i="106"/>
  <c r="Y22" i="106"/>
  <c r="Y14" i="106"/>
  <c r="Y6" i="106"/>
  <c r="Y61" i="106"/>
  <c r="Y53" i="106"/>
  <c r="Y45" i="106"/>
  <c r="Y37" i="106"/>
  <c r="Y29" i="106"/>
  <c r="Y21" i="106"/>
  <c r="Y13" i="106"/>
  <c r="Y5" i="106"/>
  <c r="Y60" i="106"/>
  <c r="Y52" i="106"/>
  <c r="Y44" i="106"/>
  <c r="Y36" i="106"/>
  <c r="Y28" i="106"/>
  <c r="Y20" i="106"/>
  <c r="Y12" i="106"/>
  <c r="Y59" i="106"/>
  <c r="Y51" i="106"/>
  <c r="Y43" i="106"/>
  <c r="Y35" i="106"/>
  <c r="Y27" i="106"/>
  <c r="Y19" i="106"/>
  <c r="Y11" i="106"/>
  <c r="Y63" i="106"/>
  <c r="Y55" i="106"/>
  <c r="Y47" i="106"/>
  <c r="Y39" i="106"/>
  <c r="Y31" i="106"/>
  <c r="Y23" i="106"/>
  <c r="Y15" i="106"/>
  <c r="Y7" i="106"/>
  <c r="Y25" i="106"/>
  <c r="Y48" i="106"/>
  <c r="Y8" i="106"/>
  <c r="Y26" i="106"/>
  <c r="Y49" i="106"/>
  <c r="Y9" i="106"/>
  <c r="Y32" i="106"/>
  <c r="Y50" i="106"/>
  <c r="Y5" i="105" a="1"/>
  <c r="Y5" i="104" a="1"/>
  <c r="Y59" i="97"/>
  <c r="Y62" i="103"/>
  <c r="Y54" i="103"/>
  <c r="Y46" i="103"/>
  <c r="Y38" i="103"/>
  <c r="Y30" i="103"/>
  <c r="Y22" i="103"/>
  <c r="Y14" i="103"/>
  <c r="Y6" i="103"/>
  <c r="Y45" i="103"/>
  <c r="Y29" i="103"/>
  <c r="Y61" i="103"/>
  <c r="Y53" i="103"/>
  <c r="Y37" i="103"/>
  <c r="Y21" i="103"/>
  <c r="Y13" i="103"/>
  <c r="Y5" i="103"/>
  <c r="Y60" i="103"/>
  <c r="Y50" i="103"/>
  <c r="Y40" i="103"/>
  <c r="Y28" i="103"/>
  <c r="Y18" i="103"/>
  <c r="Y8" i="103"/>
  <c r="Y49" i="103"/>
  <c r="Y39" i="103"/>
  <c r="Y27" i="103"/>
  <c r="Y17" i="103"/>
  <c r="Y35" i="103"/>
  <c r="Y25" i="103"/>
  <c r="Y56" i="103"/>
  <c r="Y44" i="103"/>
  <c r="Y12" i="103"/>
  <c r="Y43" i="103"/>
  <c r="Y23" i="103"/>
  <c r="Y20" i="103"/>
  <c r="Y31" i="103"/>
  <c r="Y59" i="103"/>
  <c r="Y7" i="103"/>
  <c r="Y58" i="103"/>
  <c r="Y36" i="103"/>
  <c r="Y16" i="103"/>
  <c r="Y47" i="103"/>
  <c r="Y15" i="103"/>
  <c r="Y34" i="103"/>
  <c r="Y52" i="103"/>
  <c r="Y48" i="103"/>
  <c r="Y26" i="103"/>
  <c r="Y24" i="103"/>
  <c r="Y42" i="103"/>
  <c r="Y32" i="103"/>
  <c r="Y10" i="103"/>
  <c r="Y63" i="103"/>
  <c r="Y57" i="103"/>
  <c r="Y51" i="103"/>
  <c r="Y41" i="103"/>
  <c r="Y19" i="103"/>
  <c r="Y55" i="103"/>
  <c r="Y33" i="103"/>
  <c r="Y11" i="103"/>
  <c r="Y9" i="103"/>
  <c r="Y19" i="97"/>
  <c r="Y24" i="97"/>
  <c r="Y41" i="97"/>
  <c r="Y52" i="97"/>
  <c r="Y61" i="97"/>
  <c r="Y25" i="97"/>
  <c r="Y42" i="97"/>
  <c r="Y54" i="97"/>
  <c r="Y62" i="97"/>
  <c r="Y12" i="97"/>
  <c r="Y20" i="97"/>
  <c r="Y36" i="97"/>
  <c r="Y57" i="97"/>
  <c r="Y44" i="97"/>
  <c r="Y53" i="97"/>
  <c r="Y56" i="97"/>
  <c r="Y35" i="97"/>
  <c r="Y13" i="97"/>
  <c r="Y45" i="97"/>
  <c r="Y14" i="97"/>
  <c r="Y55" i="97"/>
  <c r="Y15" i="97"/>
  <c r="Y23" i="97"/>
  <c r="Y51" i="97"/>
  <c r="Y31" i="97"/>
  <c r="Y11" i="97"/>
  <c r="Y58" i="97"/>
  <c r="Y37" i="97"/>
  <c r="Y34" i="97"/>
  <c r="Y6" i="97"/>
  <c r="Y22" i="97"/>
  <c r="Y38" i="97"/>
  <c r="Y33" i="97"/>
  <c r="Y8" i="97"/>
  <c r="Y32" i="97"/>
  <c r="Y48" i="97"/>
  <c r="Y63" i="97"/>
  <c r="Y50" i="97"/>
  <c r="Y43" i="97"/>
  <c r="Y21" i="97"/>
  <c r="Y29" i="97"/>
  <c r="Y7" i="97"/>
  <c r="Y39" i="97"/>
  <c r="Y16" i="97"/>
  <c r="Y40" i="97"/>
  <c r="Y30" i="97"/>
  <c r="Y9" i="97"/>
  <c r="Y60" i="97"/>
  <c r="Y49" i="97"/>
  <c r="Y28" i="97"/>
  <c r="Y17" i="97"/>
  <c r="Y10" i="97"/>
  <c r="Y18" i="97"/>
  <c r="Y26" i="97"/>
  <c r="L45" i="97"/>
  <c r="L44" i="97"/>
  <c r="L43" i="97"/>
  <c r="L42" i="97"/>
  <c r="L41" i="97"/>
  <c r="L40" i="97"/>
  <c r="L39" i="97"/>
  <c r="L38" i="97"/>
  <c r="L37" i="97"/>
  <c r="L36" i="97"/>
  <c r="L35" i="97"/>
  <c r="L34" i="97"/>
  <c r="L33" i="97"/>
  <c r="L32" i="97"/>
  <c r="L23" i="97"/>
  <c r="L22" i="97"/>
  <c r="L21" i="97"/>
  <c r="L20" i="97"/>
  <c r="L19" i="97"/>
  <c r="L18" i="97"/>
  <c r="L17" i="97"/>
  <c r="L16" i="97"/>
  <c r="L15" i="97"/>
  <c r="L14" i="97"/>
  <c r="L13" i="97"/>
  <c r="L12" i="97"/>
  <c r="L11" i="97"/>
  <c r="L10" i="97"/>
  <c r="L9" i="97"/>
  <c r="L8" i="97"/>
  <c r="L7" i="97"/>
  <c r="L6" i="97"/>
  <c r="L5" i="97"/>
  <c r="G18" i="106"/>
  <c r="G61" i="103"/>
  <c r="G46" i="113"/>
  <c r="G6" i="113"/>
  <c r="G58" i="97"/>
  <c r="G21" i="113"/>
  <c r="G44" i="112"/>
  <c r="G43" i="109"/>
  <c r="G8" i="97"/>
  <c r="G37" i="111"/>
  <c r="G31" i="108"/>
  <c r="G8" i="103"/>
  <c r="G62" i="108"/>
  <c r="Z57" i="106"/>
  <c r="G24" i="112"/>
  <c r="Z39" i="97"/>
  <c r="G39" i="112"/>
  <c r="Z17" i="110"/>
  <c r="G12" i="112"/>
  <c r="G28" i="113"/>
  <c r="Z18" i="110"/>
  <c r="Z60" i="97"/>
  <c r="G7" i="105"/>
  <c r="Z56" i="111"/>
  <c r="Z30" i="109"/>
  <c r="G36" i="105"/>
  <c r="G20" i="105"/>
  <c r="G18" i="112"/>
  <c r="G59" i="111"/>
  <c r="Z24" i="111"/>
  <c r="G39" i="109"/>
  <c r="Z8" i="110"/>
  <c r="G34" i="105"/>
  <c r="Z14" i="112"/>
  <c r="G48" i="108"/>
  <c r="G37" i="108"/>
  <c r="Z24" i="112"/>
  <c r="Z10" i="112"/>
  <c r="G16" i="106"/>
  <c r="Z50" i="97"/>
  <c r="Z19" i="103"/>
  <c r="G25" i="105"/>
  <c r="G15" i="104"/>
  <c r="G44" i="109"/>
  <c r="G6" i="105"/>
  <c r="Z57" i="103"/>
  <c r="G31" i="103"/>
  <c r="Z23" i="111"/>
  <c r="G11" i="105"/>
  <c r="Z59" i="106"/>
  <c r="G13" i="108"/>
  <c r="Z32" i="106"/>
  <c r="G60" i="106"/>
  <c r="G53" i="97"/>
  <c r="G15" i="110"/>
  <c r="G62" i="104"/>
  <c r="Z38" i="97"/>
  <c r="G16" i="105"/>
  <c r="Z41" i="112"/>
  <c r="G47" i="110"/>
  <c r="G10" i="112"/>
  <c r="Z25" i="113"/>
  <c r="Z42" i="106"/>
  <c r="Z16" i="106"/>
  <c r="Z23" i="103"/>
  <c r="Z33" i="113"/>
  <c r="Z58" i="110"/>
  <c r="Z26" i="103"/>
  <c r="Z57" i="110"/>
  <c r="Z7" i="103"/>
  <c r="G22" i="105"/>
  <c r="G36" i="97"/>
  <c r="Z50" i="112"/>
  <c r="G53" i="109"/>
  <c r="Z47" i="111"/>
  <c r="Z19" i="112"/>
  <c r="G14" i="105"/>
  <c r="Z18" i="106"/>
  <c r="Z53" i="110"/>
  <c r="G25" i="109"/>
  <c r="G49" i="103"/>
  <c r="G27" i="112"/>
  <c r="G26" i="111"/>
  <c r="Z52" i="97"/>
  <c r="G41" i="112"/>
  <c r="G18" i="110"/>
  <c r="G33" i="113"/>
  <c r="G25" i="106"/>
  <c r="Z17" i="111"/>
  <c r="G8" i="113"/>
  <c r="G39" i="110"/>
  <c r="G38" i="112"/>
  <c r="Z39" i="103"/>
  <c r="G14" i="108"/>
  <c r="Z50" i="113"/>
  <c r="Z48" i="97"/>
  <c r="G11" i="113"/>
  <c r="G60" i="113"/>
  <c r="G8" i="110"/>
  <c r="Z13" i="111"/>
  <c r="G41" i="104"/>
  <c r="G12" i="111"/>
  <c r="Z29" i="111"/>
  <c r="G63" i="110"/>
  <c r="Z58" i="103"/>
  <c r="G57" i="112"/>
  <c r="Z57" i="97"/>
  <c r="G63" i="104"/>
  <c r="Z61" i="111"/>
  <c r="G26" i="113"/>
  <c r="G7" i="104"/>
  <c r="Z51" i="111"/>
  <c r="Z48" i="103"/>
  <c r="G30" i="109"/>
  <c r="Z14" i="110"/>
  <c r="G6" i="104"/>
  <c r="Z29" i="106"/>
  <c r="Z10" i="111"/>
  <c r="Z40" i="112"/>
  <c r="Z37" i="109"/>
  <c r="Z16" i="111"/>
  <c r="Z18" i="111"/>
  <c r="G58" i="105"/>
  <c r="G46" i="103"/>
  <c r="G40" i="109"/>
  <c r="Z58" i="97"/>
  <c r="G40" i="106"/>
  <c r="Z23" i="113"/>
  <c r="G60" i="103"/>
  <c r="Z41" i="103"/>
  <c r="G62" i="109"/>
  <c r="Z44" i="110"/>
  <c r="G39" i="103"/>
  <c r="Z62" i="106"/>
  <c r="G36" i="104"/>
  <c r="Z14" i="111"/>
  <c r="G35" i="110"/>
  <c r="G55" i="97"/>
  <c r="Z40" i="113"/>
  <c r="Z38" i="106"/>
  <c r="Z45" i="103"/>
  <c r="Z33" i="112"/>
  <c r="Z8" i="106"/>
  <c r="Z47" i="106"/>
  <c r="Z43" i="97"/>
  <c r="Z18" i="109"/>
  <c r="Z45" i="113"/>
  <c r="Z51" i="113"/>
  <c r="Z21" i="112"/>
  <c r="Z27" i="109"/>
  <c r="G36" i="110"/>
  <c r="G48" i="105"/>
  <c r="G28" i="97"/>
  <c r="G36" i="108"/>
  <c r="G51" i="103"/>
  <c r="G35" i="111"/>
  <c r="G22" i="97"/>
  <c r="Z63" i="112"/>
  <c r="G5" i="111"/>
  <c r="Z21" i="109"/>
  <c r="Z55" i="97"/>
  <c r="Z35" i="103"/>
  <c r="G29" i="109"/>
  <c r="G39" i="111"/>
  <c r="Z25" i="103"/>
  <c r="G50" i="106"/>
  <c r="Z57" i="109"/>
  <c r="Z47" i="110"/>
  <c r="G50" i="111"/>
  <c r="G38" i="113"/>
  <c r="Z49" i="112"/>
  <c r="G13" i="113"/>
  <c r="G23" i="105"/>
  <c r="Z31" i="110"/>
  <c r="G59" i="97"/>
  <c r="Z63" i="110"/>
  <c r="Z62" i="110"/>
  <c r="Z28" i="106"/>
  <c r="Z46" i="106"/>
  <c r="G63" i="111"/>
  <c r="Z59" i="109"/>
  <c r="G17" i="110"/>
  <c r="G48" i="110"/>
  <c r="G35" i="113"/>
  <c r="G41" i="108"/>
  <c r="G36" i="112"/>
  <c r="G23" i="113"/>
  <c r="G54" i="109"/>
  <c r="G34" i="111"/>
  <c r="G21" i="97"/>
  <c r="G16" i="110"/>
  <c r="G25" i="113"/>
  <c r="G51" i="97"/>
  <c r="G55" i="110"/>
  <c r="Z40" i="106"/>
  <c r="G16" i="103"/>
  <c r="Z21" i="113"/>
  <c r="G34" i="113"/>
  <c r="Z32" i="103"/>
  <c r="G27" i="104"/>
  <c r="G52" i="111"/>
  <c r="Z12" i="106"/>
  <c r="Z28" i="112"/>
  <c r="G19" i="110"/>
  <c r="Z16" i="110"/>
  <c r="Z26" i="113"/>
  <c r="Z33" i="103"/>
  <c r="G40" i="108"/>
  <c r="G46" i="106"/>
  <c r="G32" i="105"/>
  <c r="Z12" i="110"/>
  <c r="G18" i="103"/>
  <c r="Z33" i="109"/>
  <c r="G21" i="103"/>
  <c r="Z9" i="111"/>
  <c r="G8" i="104"/>
  <c r="G37" i="109"/>
  <c r="Z9" i="103"/>
  <c r="Z32" i="109"/>
  <c r="G9" i="105"/>
  <c r="Z58" i="113"/>
  <c r="Z44" i="112"/>
  <c r="Z45" i="111"/>
  <c r="G14" i="110"/>
  <c r="G7" i="97"/>
  <c r="G27" i="111"/>
  <c r="Z8" i="103"/>
  <c r="G32" i="104"/>
  <c r="Z18" i="112"/>
  <c r="Z33" i="106"/>
  <c r="G11" i="110"/>
  <c r="Z36" i="103"/>
  <c r="Z57" i="111"/>
  <c r="Z28" i="111"/>
  <c r="G45" i="110"/>
  <c r="G48" i="97"/>
  <c r="G15" i="111"/>
  <c r="Z60" i="103"/>
  <c r="Z22" i="112"/>
  <c r="Z46" i="103"/>
  <c r="G30" i="111"/>
  <c r="G30" i="112"/>
  <c r="Z13" i="113"/>
  <c r="Z38" i="111"/>
  <c r="Z19" i="106"/>
  <c r="G14" i="106"/>
  <c r="Z15" i="103"/>
  <c r="Z39" i="109"/>
  <c r="Z43" i="113"/>
  <c r="Z48" i="111"/>
  <c r="G36" i="103"/>
  <c r="Z9" i="113"/>
  <c r="Z27" i="110"/>
  <c r="Z23" i="109"/>
  <c r="Z49" i="103"/>
  <c r="G38" i="106"/>
  <c r="Z7" i="111"/>
  <c r="Z19" i="113"/>
  <c r="G37" i="106"/>
  <c r="G55" i="109"/>
  <c r="G6" i="109"/>
  <c r="G30" i="110"/>
  <c r="Z53" i="111"/>
  <c r="Z37" i="112"/>
  <c r="Z31" i="112"/>
  <c r="Z36" i="112"/>
  <c r="Z63" i="111"/>
  <c r="Z42" i="111"/>
  <c r="Z52" i="111"/>
  <c r="G29" i="113"/>
  <c r="G29" i="103"/>
  <c r="Z5" i="106"/>
  <c r="Z52" i="106"/>
  <c r="Z10" i="109"/>
  <c r="G33" i="103"/>
  <c r="Z55" i="109"/>
  <c r="G63" i="112"/>
  <c r="Z45" i="106"/>
  <c r="Z41" i="109"/>
  <c r="Z20" i="109"/>
  <c r="Z21" i="103"/>
  <c r="G57" i="109"/>
  <c r="G40" i="113"/>
  <c r="Z18" i="113"/>
  <c r="G25" i="108"/>
  <c r="G5" i="108"/>
  <c r="G9" i="103"/>
  <c r="Z31" i="106"/>
  <c r="Z37" i="111"/>
  <c r="G27" i="110"/>
  <c r="Z63" i="109"/>
  <c r="G43" i="105"/>
  <c r="Z24" i="103"/>
  <c r="Z21" i="110"/>
  <c r="Z43" i="111"/>
  <c r="G28" i="109"/>
  <c r="G25" i="97"/>
  <c r="Z35" i="109"/>
  <c r="Z21" i="106"/>
  <c r="Z44" i="103"/>
  <c r="G52" i="113"/>
  <c r="Z9" i="109"/>
  <c r="Z52" i="113"/>
  <c r="Z8" i="111"/>
  <c r="Z31" i="113"/>
  <c r="G14" i="109"/>
  <c r="G54" i="111"/>
  <c r="G55" i="105"/>
  <c r="G27" i="108"/>
  <c r="Z25" i="109"/>
  <c r="Z56" i="97"/>
  <c r="Z16" i="109"/>
  <c r="Z22" i="111"/>
  <c r="G58" i="112"/>
  <c r="G26" i="106"/>
  <c r="Z24" i="106"/>
  <c r="G34" i="97"/>
  <c r="G56" i="112"/>
  <c r="G20" i="106"/>
  <c r="G8" i="109"/>
  <c r="Z61" i="106"/>
  <c r="G56" i="113"/>
  <c r="Z23" i="112"/>
  <c r="G8" i="111"/>
  <c r="Z56" i="112"/>
  <c r="Z31" i="103"/>
  <c r="Z5" i="103"/>
  <c r="Z11" i="109"/>
  <c r="Z17" i="113"/>
  <c r="Z60" i="113"/>
  <c r="Z41" i="110"/>
  <c r="G31" i="110"/>
  <c r="G17" i="103"/>
  <c r="Z39" i="110"/>
  <c r="G11" i="104"/>
  <c r="G49" i="112"/>
  <c r="G45" i="113"/>
  <c r="G45" i="104"/>
  <c r="Z17" i="106"/>
  <c r="G33" i="112"/>
  <c r="G20" i="109"/>
  <c r="G18" i="111"/>
  <c r="G32" i="111"/>
  <c r="G37" i="113"/>
  <c r="G37" i="110"/>
  <c r="G31" i="106"/>
  <c r="G36" i="113"/>
  <c r="G24" i="105"/>
  <c r="G17" i="112"/>
  <c r="G43" i="108"/>
  <c r="G48" i="106"/>
  <c r="G10" i="113"/>
  <c r="Z53" i="97"/>
  <c r="G40" i="112"/>
  <c r="Z38" i="103"/>
  <c r="Z58" i="111"/>
  <c r="Z39" i="106"/>
  <c r="Z45" i="109"/>
  <c r="G20" i="108"/>
  <c r="Z23" i="106"/>
  <c r="Z42" i="97"/>
  <c r="G54" i="105"/>
  <c r="Z61" i="110"/>
  <c r="G43" i="106"/>
  <c r="Z62" i="97"/>
  <c r="G45" i="109"/>
  <c r="G42" i="106"/>
  <c r="G15" i="113"/>
  <c r="Z47" i="109"/>
  <c r="G9" i="113"/>
  <c r="Z43" i="103"/>
  <c r="Z28" i="110"/>
  <c r="G32" i="97"/>
  <c r="Z37" i="106"/>
  <c r="G60" i="104"/>
  <c r="Z30" i="112"/>
  <c r="Z12" i="112"/>
  <c r="G50" i="104"/>
  <c r="Z48" i="112"/>
  <c r="G62" i="112"/>
  <c r="G43" i="103"/>
  <c r="G20" i="104"/>
  <c r="G8" i="112"/>
  <c r="G13" i="109"/>
  <c r="Z24" i="110"/>
  <c r="G60" i="112"/>
  <c r="Z49" i="113"/>
  <c r="Z55" i="112"/>
  <c r="G33" i="104"/>
  <c r="Z26" i="110"/>
  <c r="Z51" i="103"/>
  <c r="Z13" i="106"/>
  <c r="G5" i="112"/>
  <c r="G34" i="110"/>
  <c r="G14" i="103"/>
  <c r="Z46" i="111"/>
  <c r="Z49" i="111"/>
  <c r="Z17" i="103"/>
  <c r="G61" i="109"/>
  <c r="G5" i="113"/>
  <c r="Z39" i="111"/>
  <c r="Z47" i="103"/>
  <c r="Z60" i="109"/>
  <c r="G58" i="109"/>
  <c r="G12" i="106"/>
  <c r="G59" i="112"/>
  <c r="G61" i="112"/>
  <c r="G35" i="97"/>
  <c r="Z61" i="112"/>
  <c r="G28" i="104"/>
  <c r="G11" i="108"/>
  <c r="G59" i="110"/>
  <c r="Z19" i="109"/>
  <c r="Z38" i="113"/>
  <c r="Z50" i="106"/>
  <c r="G61" i="113"/>
  <c r="Z7" i="112"/>
  <c r="Z5" i="109"/>
  <c r="G54" i="106"/>
  <c r="G62" i="105"/>
  <c r="Z54" i="109"/>
  <c r="G56" i="103"/>
  <c r="G29" i="108"/>
  <c r="G60" i="97"/>
  <c r="G41" i="111"/>
  <c r="G19" i="103"/>
  <c r="G10" i="110"/>
  <c r="Z40" i="109"/>
  <c r="G33" i="105"/>
  <c r="Z17" i="109"/>
  <c r="G61" i="110"/>
  <c r="Z63" i="103"/>
  <c r="Z62" i="109"/>
  <c r="G11" i="112"/>
  <c r="Z20" i="106"/>
  <c r="G46" i="112"/>
  <c r="Z49" i="109"/>
  <c r="Z15" i="109"/>
  <c r="G13" i="97"/>
  <c r="Z55" i="106"/>
  <c r="G6" i="111"/>
  <c r="Z13" i="112"/>
  <c r="Z34" i="106"/>
  <c r="Z25" i="106"/>
  <c r="G18" i="105"/>
  <c r="Z34" i="109"/>
  <c r="G29" i="110"/>
  <c r="Z28" i="103"/>
  <c r="Z39" i="112"/>
  <c r="G37" i="103"/>
  <c r="G7" i="110"/>
  <c r="Z43" i="106"/>
  <c r="Z7" i="110"/>
  <c r="G11" i="109"/>
  <c r="Z30" i="113"/>
  <c r="Z56" i="106"/>
  <c r="G11" i="106"/>
  <c r="Z12" i="113"/>
  <c r="G22" i="109"/>
  <c r="G41" i="113"/>
  <c r="Z47" i="97"/>
  <c r="G30" i="106"/>
  <c r="G57" i="110"/>
  <c r="G53" i="111"/>
  <c r="G42" i="109"/>
  <c r="G41" i="106"/>
  <c r="G51" i="105"/>
  <c r="G59" i="105"/>
  <c r="G13" i="111"/>
  <c r="G9" i="109"/>
  <c r="G32" i="110"/>
  <c r="G60" i="105"/>
  <c r="G14" i="113"/>
  <c r="G15" i="108"/>
  <c r="G26" i="109"/>
  <c r="G58" i="110"/>
  <c r="G38" i="104"/>
  <c r="G47" i="105"/>
  <c r="G56" i="108"/>
  <c r="G13" i="112"/>
  <c r="Z42" i="112"/>
  <c r="G44" i="104"/>
  <c r="Z51" i="109"/>
  <c r="Z27" i="106"/>
  <c r="G16" i="112"/>
  <c r="Z49" i="97"/>
  <c r="Z6" i="110"/>
  <c r="G28" i="111"/>
  <c r="Z37" i="103"/>
  <c r="G53" i="108"/>
  <c r="G50" i="105"/>
  <c r="G59" i="108"/>
  <c r="G37" i="112"/>
  <c r="G23" i="112"/>
  <c r="G27" i="109"/>
  <c r="G20" i="103"/>
  <c r="Z9" i="112"/>
  <c r="G44" i="110"/>
  <c r="Z40" i="97"/>
  <c r="Z24" i="113"/>
  <c r="G56" i="111"/>
  <c r="Z57" i="112"/>
  <c r="Z42" i="109"/>
  <c r="G28" i="103"/>
  <c r="Z13" i="110"/>
  <c r="G9" i="110"/>
  <c r="G59" i="109"/>
  <c r="Z37" i="113"/>
  <c r="G51" i="110"/>
  <c r="G42" i="105"/>
  <c r="G29" i="104"/>
  <c r="Z26" i="106"/>
  <c r="G9" i="108"/>
  <c r="Z58" i="106"/>
  <c r="G11" i="111"/>
  <c r="G38" i="111"/>
  <c r="Z28" i="113"/>
  <c r="G15" i="97"/>
  <c r="G46" i="104"/>
  <c r="G21" i="108"/>
  <c r="Z51" i="110"/>
  <c r="G43" i="112"/>
  <c r="Z50" i="103"/>
  <c r="G55" i="113"/>
  <c r="G42" i="113"/>
  <c r="G37" i="97"/>
  <c r="Z44" i="97"/>
  <c r="Z14" i="103"/>
  <c r="G6" i="110"/>
  <c r="G53" i="113"/>
  <c r="Z30" i="110"/>
  <c r="G52" i="105"/>
  <c r="Z15" i="112"/>
  <c r="Z12" i="103"/>
  <c r="G43" i="110"/>
  <c r="G14" i="112"/>
  <c r="G7" i="106"/>
  <c r="G56" i="109"/>
  <c r="G13" i="105"/>
  <c r="Z34" i="111"/>
  <c r="Z58" i="109"/>
  <c r="G9" i="97"/>
  <c r="G49" i="110"/>
  <c r="Z50" i="110"/>
  <c r="G36" i="109"/>
  <c r="G60" i="109"/>
  <c r="G61" i="106"/>
  <c r="Z29" i="112"/>
  <c r="Z44" i="111"/>
  <c r="G29" i="97"/>
  <c r="Z20" i="110"/>
  <c r="G17" i="111"/>
  <c r="G24" i="111"/>
  <c r="G21" i="105"/>
  <c r="G39" i="106"/>
  <c r="G57" i="113"/>
  <c r="G8" i="108"/>
  <c r="G16" i="104"/>
  <c r="G11" i="103"/>
  <c r="G15" i="109"/>
  <c r="G52" i="106"/>
  <c r="G16" i="113"/>
  <c r="G52" i="103"/>
  <c r="G10" i="108"/>
  <c r="Z7" i="113"/>
  <c r="Z41" i="97"/>
  <c r="Z45" i="97"/>
  <c r="Z27" i="112"/>
  <c r="G63" i="106"/>
  <c r="G62" i="110"/>
  <c r="G56" i="110"/>
  <c r="G17" i="104"/>
  <c r="G26" i="104"/>
  <c r="G30" i="104"/>
  <c r="G37" i="104"/>
  <c r="G38" i="97"/>
  <c r="G15" i="112"/>
  <c r="G12" i="109"/>
  <c r="G23" i="97"/>
  <c r="G52" i="109"/>
  <c r="G46" i="97"/>
  <c r="G24" i="108"/>
  <c r="G16" i="109"/>
  <c r="G37" i="105"/>
  <c r="Z5" i="111"/>
  <c r="Z42" i="110"/>
  <c r="G42" i="103"/>
  <c r="G61" i="105"/>
  <c r="Z54" i="97"/>
  <c r="G39" i="113"/>
  <c r="Z22" i="109"/>
  <c r="G27" i="97"/>
  <c r="G22" i="111"/>
  <c r="G26" i="108"/>
  <c r="Z41" i="106"/>
  <c r="G22" i="104"/>
  <c r="Z20" i="111"/>
  <c r="G32" i="112"/>
  <c r="G34" i="103"/>
  <c r="Z10" i="106"/>
  <c r="G20" i="97"/>
  <c r="Z15" i="113"/>
  <c r="G52" i="104"/>
  <c r="G61" i="104"/>
  <c r="Z56" i="110"/>
  <c r="Z6" i="103"/>
  <c r="Z46" i="97"/>
  <c r="G36" i="111"/>
  <c r="Z20" i="103"/>
  <c r="Z17" i="112"/>
  <c r="Z52" i="112"/>
  <c r="Z60" i="112"/>
  <c r="Z27" i="113"/>
  <c r="G12" i="113"/>
  <c r="G40" i="97"/>
  <c r="G44" i="113"/>
  <c r="Z46" i="109"/>
  <c r="G49" i="97"/>
  <c r="Z29" i="103"/>
  <c r="G51" i="106"/>
  <c r="G21" i="106"/>
  <c r="G24" i="103"/>
  <c r="G53" i="106"/>
  <c r="G21" i="110"/>
  <c r="Z34" i="103"/>
  <c r="Z38" i="110"/>
  <c r="G55" i="108"/>
  <c r="Z10" i="113"/>
  <c r="Z19" i="110"/>
  <c r="G35" i="109"/>
  <c r="G43" i="97"/>
  <c r="G54" i="108"/>
  <c r="G16" i="111"/>
  <c r="G10" i="104"/>
  <c r="Z53" i="113"/>
  <c r="G7" i="113"/>
  <c r="G47" i="109"/>
  <c r="Z54" i="113"/>
  <c r="G40" i="104"/>
  <c r="G52" i="112"/>
  <c r="Z25" i="112"/>
  <c r="G53" i="103"/>
  <c r="Z60" i="111"/>
  <c r="Z34" i="112"/>
  <c r="G24" i="97"/>
  <c r="G21" i="111"/>
  <c r="Z48" i="106"/>
  <c r="G49" i="113"/>
  <c r="G22" i="103"/>
  <c r="G13" i="103"/>
  <c r="G41" i="109"/>
  <c r="Z63" i="106"/>
  <c r="Z15" i="111"/>
  <c r="G56" i="97"/>
  <c r="Z11" i="112"/>
  <c r="Z63" i="97"/>
  <c r="Z22" i="113"/>
  <c r="G63" i="113"/>
  <c r="G63" i="97"/>
  <c r="G38" i="105"/>
  <c r="G18" i="97"/>
  <c r="G50" i="113"/>
  <c r="Z61" i="97"/>
  <c r="Z25" i="110"/>
  <c r="Z38" i="109"/>
  <c r="G22" i="106"/>
  <c r="G21" i="112"/>
  <c r="G25" i="103"/>
  <c r="Z27" i="111"/>
  <c r="Z7" i="109"/>
  <c r="G30" i="103"/>
  <c r="G54" i="97"/>
  <c r="G12" i="110"/>
  <c r="G58" i="106"/>
  <c r="Z26" i="112"/>
  <c r="Z23" i="110"/>
  <c r="G41" i="105"/>
  <c r="G8" i="105"/>
  <c r="G29" i="105"/>
  <c r="Z40" i="103"/>
  <c r="G31" i="105"/>
  <c r="G10" i="103"/>
  <c r="G10" i="111"/>
  <c r="G13" i="110"/>
  <c r="G59" i="104"/>
  <c r="G57" i="97"/>
  <c r="G7" i="112"/>
  <c r="Z6" i="109"/>
  <c r="Z21" i="111"/>
  <c r="G33" i="111"/>
  <c r="G28" i="108"/>
  <c r="G12" i="104"/>
  <c r="G47" i="106"/>
  <c r="Z40" i="110"/>
  <c r="Z10" i="110"/>
  <c r="G52" i="108"/>
  <c r="Z5" i="112"/>
  <c r="G28" i="105"/>
  <c r="G56" i="105"/>
  <c r="G56" i="106"/>
  <c r="G45" i="103"/>
  <c r="G47" i="97"/>
  <c r="G19" i="97"/>
  <c r="Z39" i="113"/>
  <c r="Z8" i="109"/>
  <c r="Z32" i="111"/>
  <c r="Z59" i="97"/>
  <c r="G52" i="110"/>
  <c r="G30" i="113"/>
  <c r="G49" i="108"/>
  <c r="Z19" i="111"/>
  <c r="Z16" i="103"/>
  <c r="Z26" i="111"/>
  <c r="G49" i="111"/>
  <c r="G28" i="112"/>
  <c r="Z46" i="112"/>
  <c r="G9" i="111"/>
  <c r="G29" i="106"/>
  <c r="G34" i="104"/>
  <c r="G5" i="110"/>
  <c r="G60" i="111"/>
  <c r="G55" i="103"/>
  <c r="Z62" i="112"/>
  <c r="G31" i="113"/>
  <c r="G42" i="112"/>
  <c r="Z56" i="103"/>
  <c r="G30" i="97"/>
  <c r="Z63" i="113"/>
  <c r="Z49" i="110"/>
  <c r="Z11" i="110"/>
  <c r="G48" i="104"/>
  <c r="Z9" i="106"/>
  <c r="G32" i="108"/>
  <c r="Z12" i="111"/>
  <c r="G54" i="112"/>
  <c r="Z22" i="106"/>
  <c r="Z27" i="103"/>
  <c r="Z35" i="110"/>
  <c r="Z18" i="103"/>
  <c r="Z54" i="110"/>
  <c r="Z16" i="112"/>
  <c r="G39" i="104"/>
  <c r="G20" i="110"/>
  <c r="G42" i="111"/>
  <c r="G46" i="105"/>
  <c r="G38" i="109"/>
  <c r="G44" i="106"/>
  <c r="Z36" i="109"/>
  <c r="G50" i="110"/>
  <c r="G44" i="103"/>
  <c r="G54" i="103"/>
  <c r="Z50" i="109"/>
  <c r="Z34" i="110"/>
  <c r="G39" i="108"/>
  <c r="G45" i="112"/>
  <c r="Z29" i="110"/>
  <c r="Z41" i="113"/>
  <c r="G42" i="108"/>
  <c r="G12" i="97"/>
  <c r="G35" i="103"/>
  <c r="Z44" i="109"/>
  <c r="G7" i="108"/>
  <c r="Z30" i="111"/>
  <c r="G14" i="104"/>
  <c r="Z28" i="109"/>
  <c r="G5" i="106"/>
  <c r="G26" i="110"/>
  <c r="Z33" i="110"/>
  <c r="G21" i="109"/>
  <c r="Z57" i="113"/>
  <c r="Z8" i="112"/>
  <c r="Z60" i="110"/>
  <c r="Z52" i="110"/>
  <c r="Z20" i="113"/>
  <c r="Z46" i="110"/>
  <c r="G17" i="109"/>
  <c r="Z6" i="112"/>
  <c r="Z54" i="111"/>
  <c r="Z29" i="109"/>
  <c r="Z13" i="109"/>
  <c r="Z20" i="112"/>
  <c r="Z51" i="112"/>
  <c r="G47" i="104"/>
  <c r="G17" i="108"/>
  <c r="Z5" i="110"/>
  <c r="G22" i="110"/>
  <c r="Z45" i="112"/>
  <c r="G38" i="110"/>
  <c r="G25" i="104"/>
  <c r="G45" i="108"/>
  <c r="G13" i="104"/>
  <c r="G57" i="105"/>
  <c r="Z60" i="106"/>
  <c r="Z38" i="112"/>
  <c r="Z35" i="113"/>
  <c r="G47" i="112"/>
  <c r="Z6" i="111"/>
  <c r="Z14" i="106"/>
  <c r="G42" i="97"/>
  <c r="G34" i="108"/>
  <c r="G57" i="111"/>
  <c r="G35" i="106"/>
  <c r="Z55" i="110"/>
  <c r="Z36" i="113"/>
  <c r="Z51" i="97"/>
  <c r="Z42" i="113"/>
  <c r="G27" i="105"/>
  <c r="G54" i="104"/>
  <c r="Z50" i="111"/>
  <c r="G40" i="105"/>
  <c r="Z42" i="103"/>
  <c r="Z11" i="103"/>
  <c r="G41" i="97"/>
  <c r="Z10" i="103"/>
  <c r="Z53" i="103"/>
  <c r="G41" i="103"/>
  <c r="Z36" i="110"/>
  <c r="Z47" i="113"/>
  <c r="G51" i="111"/>
  <c r="Z15" i="106"/>
  <c r="G5" i="109"/>
  <c r="Z36" i="111"/>
  <c r="Z55" i="113"/>
  <c r="G62" i="103"/>
  <c r="G23" i="103"/>
  <c r="G24" i="106"/>
  <c r="G32" i="109"/>
  <c r="Z6" i="106"/>
  <c r="Z30" i="106"/>
  <c r="G16" i="97"/>
  <c r="G49" i="105"/>
  <c r="G23" i="110"/>
  <c r="G22" i="112"/>
  <c r="Z30" i="103"/>
  <c r="Z37" i="110"/>
  <c r="G62" i="111"/>
  <c r="G23" i="109"/>
  <c r="Z35" i="112"/>
  <c r="Z35" i="111"/>
  <c r="G27" i="106"/>
  <c r="G61" i="111"/>
  <c r="Z31" i="109"/>
  <c r="G58" i="104"/>
  <c r="G46" i="108"/>
  <c r="Z52" i="109"/>
  <c r="Z22" i="103"/>
  <c r="Z47" i="112"/>
  <c r="G19" i="106"/>
  <c r="Z43" i="109"/>
  <c r="Z14" i="109"/>
  <c r="Z48" i="113"/>
  <c r="G33" i="110"/>
  <c r="G48" i="111"/>
  <c r="Z16" i="113"/>
  <c r="Z59" i="111"/>
  <c r="G50" i="109"/>
  <c r="Z59" i="113"/>
  <c r="G11" i="97"/>
  <c r="G62" i="106"/>
  <c r="Z58" i="112"/>
  <c r="Z40" i="111"/>
  <c r="G63" i="109"/>
  <c r="Z55" i="103"/>
  <c r="G48" i="103"/>
  <c r="Z12" i="109"/>
  <c r="G34" i="112"/>
  <c r="G35" i="105"/>
  <c r="Z25" i="111"/>
  <c r="Z62" i="103"/>
  <c r="Z29" i="113"/>
  <c r="Z32" i="112"/>
  <c r="G56" i="104"/>
  <c r="Z55" i="111"/>
  <c r="G22" i="113"/>
  <c r="G24" i="113"/>
  <c r="Z22" i="110"/>
  <c r="G15" i="106"/>
  <c r="Z14" i="113"/>
  <c r="Z34" i="113"/>
  <c r="G47" i="113"/>
  <c r="G20" i="111"/>
  <c r="G41" i="110"/>
  <c r="Z51" i="106"/>
  <c r="G38" i="108"/>
  <c r="Z62" i="111"/>
  <c r="G58" i="103"/>
  <c r="G25" i="112"/>
  <c r="Z36" i="106"/>
  <c r="G58" i="111"/>
  <c r="G25" i="110"/>
  <c r="G55" i="104"/>
  <c r="Z56" i="109"/>
  <c r="Z59" i="112"/>
  <c r="Z11" i="106"/>
  <c r="G10" i="97"/>
  <c r="G26" i="103"/>
  <c r="Z53" i="112"/>
  <c r="G31" i="111"/>
  <c r="Z49" i="106"/>
  <c r="G58" i="113"/>
  <c r="G43" i="104"/>
  <c r="G39" i="105"/>
  <c r="G31" i="112"/>
  <c r="G17" i="105"/>
  <c r="Z33" i="111"/>
  <c r="Z54" i="112"/>
  <c r="G19" i="113"/>
  <c r="G25" i="111"/>
  <c r="Z44" i="106"/>
  <c r="Z15" i="110"/>
  <c r="G29" i="112"/>
  <c r="Z59" i="103"/>
  <c r="G51" i="109"/>
  <c r="Z26" i="109"/>
  <c r="Z53" i="109"/>
  <c r="Z11" i="113"/>
  <c r="Z24" i="109"/>
  <c r="G23" i="111"/>
  <c r="Z7" i="106"/>
  <c r="Z56" i="113"/>
  <c r="Z13" i="103"/>
  <c r="G28" i="106"/>
  <c r="G39" i="97"/>
  <c r="G35" i="108"/>
  <c r="Z32" i="113"/>
  <c r="Z53" i="106"/>
  <c r="Z59" i="110"/>
  <c r="Z35" i="106"/>
  <c r="G30" i="108"/>
  <c r="G51" i="112"/>
  <c r="G20" i="112"/>
  <c r="G47" i="111"/>
  <c r="Z9" i="110"/>
  <c r="Z11" i="111"/>
  <c r="Z61" i="103"/>
  <c r="Z54" i="106"/>
  <c r="G45" i="106"/>
  <c r="G14" i="111"/>
  <c r="Z37" i="97"/>
  <c r="Z54" i="103"/>
  <c r="Z6" i="113"/>
  <c r="Z43" i="112"/>
  <c r="Z62" i="113"/>
  <c r="Z48" i="110"/>
  <c r="Z45" i="110"/>
  <c r="G49" i="104"/>
  <c r="Z44" i="113"/>
  <c r="Z8" i="113"/>
  <c r="Z48" i="109"/>
  <c r="Z5" i="113"/>
  <c r="G36" i="106"/>
  <c r="G63" i="103"/>
  <c r="G10" i="109"/>
  <c r="Z61" i="113"/>
  <c r="G48" i="109"/>
  <c r="G60" i="108"/>
  <c r="G45" i="105"/>
  <c r="Z46" i="113"/>
  <c r="G31" i="104"/>
  <c r="G44" i="108"/>
  <c r="Z61" i="109"/>
  <c r="Z32" i="110"/>
  <c r="G33" i="109"/>
  <c r="G9" i="106"/>
  <c r="G54" i="113"/>
  <c r="Z52" i="103"/>
  <c r="Z43" i="110"/>
  <c r="G31" i="97"/>
  <c r="G63" i="105"/>
  <c r="Z41" i="111"/>
  <c r="Z31" i="111"/>
  <c r="M45" i="106" l="1"/>
  <c r="M63" i="106"/>
  <c r="M25" i="106"/>
  <c r="M43" i="106"/>
  <c r="M11" i="106"/>
  <c r="M54" i="106"/>
  <c r="M28" i="106"/>
  <c r="M39" i="106"/>
  <c r="M36" i="106"/>
  <c r="M6" i="106"/>
  <c r="M44" i="106"/>
  <c r="M12" i="106"/>
  <c r="M37" i="106"/>
  <c r="M55" i="106"/>
  <c r="M53" i="106"/>
  <c r="M8" i="106"/>
  <c r="M56" i="106"/>
  <c r="M50" i="106"/>
  <c r="M15" i="106"/>
  <c r="M40" i="106"/>
  <c r="M33" i="106"/>
  <c r="M52" i="106"/>
  <c r="M61" i="106"/>
  <c r="M35" i="106"/>
  <c r="M31" i="106"/>
  <c r="M23" i="106"/>
  <c r="M19" i="106"/>
  <c r="M60" i="106"/>
  <c r="M14" i="106"/>
  <c r="M47" i="106"/>
  <c r="M17" i="106"/>
  <c r="M9" i="106"/>
  <c r="M7" i="106"/>
  <c r="M21" i="106"/>
  <c r="M34" i="106"/>
  <c r="M48" i="106"/>
  <c r="M26" i="106"/>
  <c r="M41" i="106"/>
  <c r="M38" i="106"/>
  <c r="M32" i="106"/>
  <c r="M13" i="106"/>
  <c r="M24" i="106"/>
  <c r="M57" i="106"/>
  <c r="M59" i="106"/>
  <c r="M51" i="106"/>
  <c r="M49" i="106"/>
  <c r="M20" i="106"/>
  <c r="M29" i="106"/>
  <c r="M46" i="106"/>
  <c r="M58" i="106"/>
  <c r="M30" i="106"/>
  <c r="M27" i="106"/>
  <c r="M22" i="106"/>
  <c r="M42" i="106"/>
  <c r="M16" i="106"/>
  <c r="M62" i="106"/>
  <c r="M10" i="106"/>
  <c r="Y62" i="108"/>
  <c r="Y54" i="108"/>
  <c r="Y46" i="108"/>
  <c r="Y38" i="108"/>
  <c r="Y30" i="108"/>
  <c r="Y22" i="108"/>
  <c r="Y14" i="108"/>
  <c r="Y6" i="108"/>
  <c r="Y61" i="108"/>
  <c r="Y53" i="108"/>
  <c r="Y45" i="108"/>
  <c r="Y37" i="108"/>
  <c r="Y29" i="108"/>
  <c r="Y21" i="108"/>
  <c r="Y13" i="108"/>
  <c r="Y5" i="108"/>
  <c r="Y60" i="108"/>
  <c r="Y52" i="108"/>
  <c r="Y44" i="108"/>
  <c r="Y36" i="108"/>
  <c r="Y28" i="108"/>
  <c r="Y20" i="108"/>
  <c r="Y12" i="108"/>
  <c r="Y59" i="108"/>
  <c r="Y51" i="108"/>
  <c r="Y43" i="108"/>
  <c r="Y35" i="108"/>
  <c r="Y27" i="108"/>
  <c r="Y19" i="108"/>
  <c r="Y11" i="108"/>
  <c r="Y56" i="108"/>
  <c r="Y40" i="108"/>
  <c r="Y24" i="108"/>
  <c r="Y8" i="108"/>
  <c r="Y55" i="108"/>
  <c r="Y39" i="108"/>
  <c r="Y23" i="108"/>
  <c r="Y7" i="108"/>
  <c r="Y50" i="108"/>
  <c r="Y34" i="108"/>
  <c r="Y18" i="108"/>
  <c r="Y49" i="108"/>
  <c r="Y33" i="108"/>
  <c r="Y17" i="108"/>
  <c r="Y48" i="108"/>
  <c r="Y32" i="108"/>
  <c r="Y16" i="108"/>
  <c r="Y63" i="108"/>
  <c r="Y47" i="108"/>
  <c r="Y15" i="108"/>
  <c r="Y31" i="108"/>
  <c r="Y58" i="108"/>
  <c r="Y42" i="108"/>
  <c r="Y26" i="108"/>
  <c r="Y10" i="108"/>
  <c r="Y57" i="108"/>
  <c r="Y41" i="108"/>
  <c r="Y25" i="108"/>
  <c r="Y9" i="108"/>
  <c r="Y62" i="105"/>
  <c r="Y54" i="105"/>
  <c r="Y46" i="105"/>
  <c r="Y38" i="105"/>
  <c r="Y30" i="105"/>
  <c r="Y22" i="105"/>
  <c r="Y14" i="105"/>
  <c r="Y6" i="105"/>
  <c r="Y59" i="105"/>
  <c r="Y43" i="105"/>
  <c r="Y35" i="105"/>
  <c r="Y19" i="105"/>
  <c r="Y61" i="105"/>
  <c r="Y53" i="105"/>
  <c r="Y45" i="105"/>
  <c r="Y37" i="105"/>
  <c r="Y29" i="105"/>
  <c r="Y21" i="105"/>
  <c r="Y13" i="105"/>
  <c r="Y5" i="105"/>
  <c r="Y51" i="105"/>
  <c r="Y27" i="105"/>
  <c r="Y60" i="105"/>
  <c r="Y52" i="105"/>
  <c r="Y44" i="105"/>
  <c r="Y36" i="105"/>
  <c r="Y28" i="105"/>
  <c r="Y20" i="105"/>
  <c r="Y12" i="105"/>
  <c r="Y11" i="105"/>
  <c r="Y58" i="105"/>
  <c r="Y42" i="105"/>
  <c r="Y26" i="105"/>
  <c r="Y10" i="105"/>
  <c r="Y55" i="105"/>
  <c r="Y23" i="105"/>
  <c r="Y7" i="105"/>
  <c r="Y57" i="105"/>
  <c r="Y41" i="105"/>
  <c r="Y25" i="105"/>
  <c r="Y9" i="105"/>
  <c r="Y56" i="105"/>
  <c r="Y40" i="105"/>
  <c r="Y24" i="105"/>
  <c r="Y8" i="105"/>
  <c r="Y39" i="105"/>
  <c r="Y17" i="105"/>
  <c r="Y50" i="105"/>
  <c r="Y34" i="105"/>
  <c r="Y18" i="105"/>
  <c r="Y49" i="105"/>
  <c r="Y33" i="105"/>
  <c r="Y48" i="105"/>
  <c r="Y32" i="105"/>
  <c r="Y16" i="105"/>
  <c r="Y63" i="105"/>
  <c r="Y47" i="105"/>
  <c r="Y31" i="105"/>
  <c r="Y15" i="105"/>
  <c r="Y62" i="104"/>
  <c r="Y54" i="104"/>
  <c r="Y46" i="104"/>
  <c r="Y38" i="104"/>
  <c r="Y30" i="104"/>
  <c r="Y22" i="104"/>
  <c r="Y14" i="104"/>
  <c r="Y6" i="104"/>
  <c r="Y61" i="104"/>
  <c r="Y53" i="104"/>
  <c r="Y45" i="104"/>
  <c r="Y37" i="104"/>
  <c r="Y29" i="104"/>
  <c r="Y21" i="104"/>
  <c r="Y13" i="104"/>
  <c r="Y5" i="104"/>
  <c r="Y60" i="104"/>
  <c r="Y52" i="104"/>
  <c r="Y44" i="104"/>
  <c r="Y36" i="104"/>
  <c r="Y28" i="104"/>
  <c r="Y20" i="104"/>
  <c r="Y12" i="104"/>
  <c r="Y50" i="104"/>
  <c r="Y39" i="104"/>
  <c r="Y25" i="104"/>
  <c r="Y11" i="104"/>
  <c r="Y43" i="104"/>
  <c r="Y32" i="104"/>
  <c r="Y7" i="104"/>
  <c r="Y55" i="104"/>
  <c r="Y63" i="104"/>
  <c r="Y49" i="104"/>
  <c r="Y35" i="104"/>
  <c r="Y24" i="104"/>
  <c r="Y10" i="104"/>
  <c r="Y16" i="104"/>
  <c r="Y59" i="104"/>
  <c r="Y48" i="104"/>
  <c r="Y34" i="104"/>
  <c r="Y23" i="104"/>
  <c r="Y9" i="104"/>
  <c r="Y58" i="104"/>
  <c r="Y47" i="104"/>
  <c r="Y33" i="104"/>
  <c r="Y19" i="104"/>
  <c r="Y8" i="104"/>
  <c r="Y57" i="104"/>
  <c r="Y18" i="104"/>
  <c r="Y56" i="104"/>
  <c r="Y42" i="104"/>
  <c r="Y31" i="104"/>
  <c r="Y17" i="104"/>
  <c r="Y41" i="104"/>
  <c r="Y27" i="104"/>
  <c r="Y51" i="104"/>
  <c r="Y40" i="104"/>
  <c r="Y26" i="104"/>
  <c r="Y15" i="104"/>
  <c r="E6" i="97"/>
  <c r="U5" i="97"/>
  <c r="Y5" i="97" s="1"/>
  <c r="E5" i="97"/>
  <c r="AD4" i="97"/>
  <c r="G4" i="97"/>
  <c r="Z60" i="105"/>
  <c r="Z23" i="108"/>
  <c r="Z51" i="108"/>
  <c r="Z19" i="105"/>
  <c r="Z26" i="105"/>
  <c r="Z19" i="108"/>
  <c r="Z27" i="108"/>
  <c r="Z62" i="104"/>
  <c r="Z14" i="104"/>
  <c r="Z57" i="104"/>
  <c r="Z59" i="108"/>
  <c r="Z13" i="104"/>
  <c r="Z63" i="108"/>
  <c r="Z42" i="108"/>
  <c r="Z62" i="105"/>
  <c r="Z15" i="108"/>
  <c r="Z43" i="108"/>
  <c r="Z20" i="104"/>
  <c r="Z5" i="104"/>
  <c r="Z29" i="108"/>
  <c r="Z24" i="108"/>
  <c r="Z38" i="105"/>
  <c r="Z40" i="105"/>
  <c r="Z42" i="105"/>
  <c r="Z17" i="104"/>
  <c r="Z39" i="105"/>
  <c r="Z17" i="108"/>
  <c r="Z49" i="104"/>
  <c r="Z25" i="108"/>
  <c r="Z57" i="105"/>
  <c r="Z22" i="108"/>
  <c r="Z53" i="108"/>
  <c r="Z55" i="108"/>
  <c r="Z26" i="104"/>
  <c r="Z61" i="104"/>
  <c r="Z60" i="108"/>
  <c r="Z52" i="104"/>
  <c r="Z10" i="105"/>
  <c r="Z50" i="104"/>
  <c r="Z22" i="105"/>
  <c r="Z59" i="104"/>
  <c r="Z37" i="105"/>
  <c r="Z25" i="104"/>
  <c r="Z12" i="108"/>
  <c r="Z54" i="108"/>
  <c r="Z43" i="104"/>
  <c r="Z10" i="108"/>
  <c r="Z51" i="104"/>
  <c r="Z56" i="105"/>
  <c r="Z54" i="105"/>
  <c r="Z28" i="105"/>
  <c r="Z31" i="104"/>
  <c r="Z33" i="104"/>
  <c r="Z28" i="108"/>
  <c r="Z28" i="104"/>
  <c r="Z7" i="104"/>
  <c r="Z61" i="108"/>
  <c r="Z58" i="104"/>
  <c r="Z11" i="108"/>
  <c r="Z21" i="105"/>
  <c r="Z57" i="108"/>
  <c r="Z43" i="105"/>
  <c r="Z15" i="104"/>
  <c r="F6" i="97"/>
  <c r="Z58" i="105"/>
  <c r="Z34" i="105"/>
  <c r="Z10" i="104"/>
  <c r="Z12" i="104"/>
  <c r="Z5" i="105"/>
  <c r="Z35" i="105"/>
  <c r="Z14" i="105"/>
  <c r="Z47" i="108"/>
  <c r="Z14" i="108"/>
  <c r="Z15" i="105"/>
  <c r="Z60" i="104"/>
  <c r="Z63" i="105"/>
  <c r="Z24" i="105"/>
  <c r="Z21" i="104"/>
  <c r="Z63" i="104"/>
  <c r="Z27" i="105"/>
  <c r="Z47" i="105"/>
  <c r="F5" i="97"/>
  <c r="Z46" i="108"/>
  <c r="Z18" i="104"/>
  <c r="Z45" i="105"/>
  <c r="Z44" i="108"/>
  <c r="Z40" i="104"/>
  <c r="Z8" i="104"/>
  <c r="Z46" i="105"/>
  <c r="Z30" i="108"/>
  <c r="Z46" i="104"/>
  <c r="Z9" i="108"/>
  <c r="Z25" i="105"/>
  <c r="Z48" i="104"/>
  <c r="Z11" i="105"/>
  <c r="Z33" i="105"/>
  <c r="Z62" i="108"/>
  <c r="Z6" i="108"/>
  <c r="Z50" i="105"/>
  <c r="Z41" i="108"/>
  <c r="Z30" i="105"/>
  <c r="Z29" i="104"/>
  <c r="Z13" i="105"/>
  <c r="Z50" i="108"/>
  <c r="Z55" i="104"/>
  <c r="Z22" i="104"/>
  <c r="Z6" i="105"/>
  <c r="Z40" i="108"/>
  <c r="Z31" i="105"/>
  <c r="Z23" i="104"/>
  <c r="Z59" i="105"/>
  <c r="Z37" i="108"/>
  <c r="Z41" i="105"/>
  <c r="Z27" i="104"/>
  <c r="Z53" i="104"/>
  <c r="Z45" i="108"/>
  <c r="Z26" i="108"/>
  <c r="Z32" i="105"/>
  <c r="Z47" i="104"/>
  <c r="Z6" i="104"/>
  <c r="Z56" i="108"/>
  <c r="Z18" i="108"/>
  <c r="Z45" i="104"/>
  <c r="Z54" i="104"/>
  <c r="Z8" i="108"/>
  <c r="Z49" i="108"/>
  <c r="Z55" i="105"/>
  <c r="Z12" i="105"/>
  <c r="Z44" i="104"/>
  <c r="Z36" i="104"/>
  <c r="Z58" i="108"/>
  <c r="Z35" i="108"/>
  <c r="Z20" i="108"/>
  <c r="Z52" i="108"/>
  <c r="Z18" i="105"/>
  <c r="Z23" i="105"/>
  <c r="Z30" i="104"/>
  <c r="Z16" i="104"/>
  <c r="Z17" i="105"/>
  <c r="Z51" i="105"/>
  <c r="Z48" i="105"/>
  <c r="Z32" i="108"/>
  <c r="Z21" i="108"/>
  <c r="Z35" i="104"/>
  <c r="Z53" i="105"/>
  <c r="Z20" i="105"/>
  <c r="Z16" i="105"/>
  <c r="Z32" i="104"/>
  <c r="Z24" i="104"/>
  <c r="Z13" i="108"/>
  <c r="Z5" i="108"/>
  <c r="Z39" i="108"/>
  <c r="Z52" i="105"/>
  <c r="Z16" i="108"/>
  <c r="Z48" i="108"/>
  <c r="Z37" i="104"/>
  <c r="Z11" i="104"/>
  <c r="Z61" i="105"/>
  <c r="Z38" i="108"/>
  <c r="Z44" i="105"/>
  <c r="Z7" i="108"/>
  <c r="Z49" i="105"/>
  <c r="Z9" i="104"/>
  <c r="Z36" i="108"/>
  <c r="Z33" i="108"/>
  <c r="Z8" i="105"/>
  <c r="Z34" i="104"/>
  <c r="Z7" i="105"/>
  <c r="Z29" i="105"/>
  <c r="Z42" i="104"/>
  <c r="Z19" i="104"/>
  <c r="Z36" i="105"/>
  <c r="Z9" i="105"/>
  <c r="Z41" i="104"/>
  <c r="Z34" i="108"/>
  <c r="Z39" i="104"/>
  <c r="Z38" i="104"/>
  <c r="Z31" i="108"/>
  <c r="Z56" i="104"/>
  <c r="E5" i="91" l="1"/>
  <c r="Z8" i="97"/>
  <c r="Z7" i="97"/>
  <c r="Z30" i="97"/>
  <c r="Z31" i="97"/>
  <c r="G6" i="97"/>
  <c r="Z5" i="97"/>
  <c r="Z19" i="97"/>
  <c r="Z34" i="97"/>
  <c r="Z18" i="97"/>
  <c r="Z22" i="97"/>
  <c r="Z15" i="97"/>
  <c r="Z16" i="97"/>
  <c r="Z27" i="97"/>
  <c r="Z9" i="97"/>
  <c r="Z10" i="97"/>
  <c r="Z33" i="97"/>
  <c r="Z12" i="97"/>
  <c r="Z14" i="97"/>
  <c r="Z17" i="97"/>
  <c r="Z23" i="97"/>
  <c r="Z36" i="97"/>
  <c r="Z24" i="97"/>
  <c r="Z35" i="97"/>
  <c r="Z13" i="97"/>
  <c r="Z26" i="97"/>
  <c r="Z20" i="97"/>
  <c r="G5" i="97"/>
  <c r="Z32" i="97"/>
  <c r="Z25" i="97"/>
  <c r="Z11" i="97"/>
  <c r="Z28" i="97"/>
  <c r="Z21" i="97"/>
  <c r="Z6" i="97"/>
  <c r="Z29" i="97"/>
  <c r="I47" i="91" l="1"/>
  <c r="I45" i="91"/>
  <c r="I43" i="91"/>
  <c r="I42" i="91"/>
  <c r="I41" i="91"/>
  <c r="I40" i="91"/>
  <c r="I39" i="91"/>
  <c r="I38" i="91"/>
  <c r="I37" i="91"/>
  <c r="I36" i="91"/>
  <c r="I35" i="91"/>
  <c r="I34" i="91"/>
  <c r="I33" i="91"/>
  <c r="I32" i="91"/>
  <c r="I31" i="91"/>
  <c r="I30" i="91"/>
  <c r="I29" i="91"/>
  <c r="I28" i="91"/>
  <c r="I27" i="91"/>
  <c r="I26" i="91"/>
  <c r="I25" i="91"/>
  <c r="I24" i="91"/>
  <c r="I23" i="91"/>
  <c r="I22" i="91"/>
  <c r="I21" i="91"/>
  <c r="I20" i="91"/>
  <c r="I19" i="91"/>
  <c r="I18" i="91"/>
  <c r="I17" i="91"/>
  <c r="I16" i="91"/>
  <c r="I15" i="91"/>
  <c r="I14" i="91"/>
  <c r="I13" i="91"/>
  <c r="I11" i="91"/>
  <c r="I9" i="91"/>
  <c r="I8" i="91"/>
  <c r="I7" i="91"/>
  <c r="I6" i="91"/>
  <c r="I5" i="91"/>
  <c r="L5" i="91" s="1"/>
  <c r="M5" i="91" s="1" a="1"/>
  <c r="G4" i="91"/>
  <c r="M8" i="91" l="1"/>
  <c r="M16" i="91"/>
  <c r="M24" i="91"/>
  <c r="M32" i="91"/>
  <c r="M40" i="91"/>
  <c r="M10" i="91"/>
  <c r="M18" i="91"/>
  <c r="M26" i="91"/>
  <c r="M42" i="91"/>
  <c r="M11" i="91"/>
  <c r="M19" i="91"/>
  <c r="M27" i="91"/>
  <c r="M35" i="91"/>
  <c r="M43" i="91"/>
  <c r="M5" i="91"/>
  <c r="M21" i="91"/>
  <c r="M29" i="91"/>
  <c r="M37" i="91"/>
  <c r="M45" i="91"/>
  <c r="M6" i="91"/>
  <c r="M30" i="91"/>
  <c r="M38" i="91"/>
  <c r="M7" i="91"/>
  <c r="M23" i="91"/>
  <c r="M31" i="91"/>
  <c r="M39" i="91"/>
  <c r="M47" i="91"/>
  <c r="M9" i="91"/>
  <c r="M17" i="91"/>
  <c r="M25" i="91"/>
  <c r="M33" i="91"/>
  <c r="M41" i="91"/>
  <c r="M34" i="91"/>
  <c r="M12" i="91"/>
  <c r="M20" i="91"/>
  <c r="M28" i="91"/>
  <c r="M36" i="91"/>
  <c r="M44" i="91"/>
  <c r="M13" i="91"/>
  <c r="M14" i="91"/>
  <c r="M46" i="91"/>
  <c r="M22" i="91"/>
  <c r="M15" i="91"/>
  <c r="AF32" i="113" l="1"/>
  <c r="AF26" i="113"/>
  <c r="AF43" i="113"/>
  <c r="AE32" i="113"/>
  <c r="AE26" i="113"/>
  <c r="AE43" i="113"/>
  <c r="AG43" i="113"/>
  <c r="AG32" i="113"/>
  <c r="AG26" i="113"/>
  <c r="AF43" i="111"/>
  <c r="AE43" i="111"/>
  <c r="AG43" i="111"/>
  <c r="AF48" i="110"/>
  <c r="AF42" i="110"/>
  <c r="AF40" i="110"/>
  <c r="AF53" i="110"/>
  <c r="AF45" i="110"/>
  <c r="AF41" i="110"/>
  <c r="AF39" i="110"/>
  <c r="AE48" i="110"/>
  <c r="AE42" i="110"/>
  <c r="AE40" i="110"/>
  <c r="AE53" i="110"/>
  <c r="AE45" i="110"/>
  <c r="AE41" i="110"/>
  <c r="AE39" i="110"/>
  <c r="AG53" i="110"/>
  <c r="AG45" i="110"/>
  <c r="AG41" i="110"/>
  <c r="AG39" i="110"/>
  <c r="AG48" i="110"/>
  <c r="AG42" i="110"/>
  <c r="AG40" i="110"/>
  <c r="AF62" i="108"/>
  <c r="AF60" i="108"/>
  <c r="AF58" i="108"/>
  <c r="AF56" i="108"/>
  <c r="AF54" i="108"/>
  <c r="AF63" i="108"/>
  <c r="AF61" i="108"/>
  <c r="AF59" i="108"/>
  <c r="AF57" i="108"/>
  <c r="AF55" i="108"/>
  <c r="AE62" i="108"/>
  <c r="AE60" i="108"/>
  <c r="AE58" i="108"/>
  <c r="AE56" i="108"/>
  <c r="AE54" i="108"/>
  <c r="AE63" i="108"/>
  <c r="AE61" i="108"/>
  <c r="AE59" i="108"/>
  <c r="AE57" i="108"/>
  <c r="AE55" i="108"/>
  <c r="AG63" i="108"/>
  <c r="AG61" i="108"/>
  <c r="AG59" i="108"/>
  <c r="AG57" i="108"/>
  <c r="AG55" i="108"/>
  <c r="AG62" i="108"/>
  <c r="AG60" i="108"/>
  <c r="AG58" i="108"/>
  <c r="AG56" i="108"/>
  <c r="AG54" i="108"/>
  <c r="AF62" i="106"/>
  <c r="AF60" i="106"/>
  <c r="AF58" i="106"/>
  <c r="AF56" i="106"/>
  <c r="AF54" i="106"/>
  <c r="AF48" i="106"/>
  <c r="AF42" i="106"/>
  <c r="AF22" i="106"/>
  <c r="AF18" i="106"/>
  <c r="AF63" i="106"/>
  <c r="AF61" i="106"/>
  <c r="AF59" i="106"/>
  <c r="AF57" i="106"/>
  <c r="AF55" i="106"/>
  <c r="AF53" i="106"/>
  <c r="AF45" i="106"/>
  <c r="AF41" i="106"/>
  <c r="AF39" i="106"/>
  <c r="AF21" i="106"/>
  <c r="AF19" i="106"/>
  <c r="AF11" i="106"/>
  <c r="AE62" i="106"/>
  <c r="AE60" i="106"/>
  <c r="AE58" i="106"/>
  <c r="AE56" i="106"/>
  <c r="AE54" i="106"/>
  <c r="AE48" i="106"/>
  <c r="AE42" i="106"/>
  <c r="AE22" i="106"/>
  <c r="AE18" i="106"/>
  <c r="AE63" i="106"/>
  <c r="AE45" i="106"/>
  <c r="AE61" i="106"/>
  <c r="AE59" i="106"/>
  <c r="AE21" i="106"/>
  <c r="AE57" i="106"/>
  <c r="AE55" i="106"/>
  <c r="AE41" i="106"/>
  <c r="AE19" i="106"/>
  <c r="AE11" i="106"/>
  <c r="AE53" i="106"/>
  <c r="AE39" i="106"/>
  <c r="AG63" i="106"/>
  <c r="AG61" i="106"/>
  <c r="AG59" i="106"/>
  <c r="AG57" i="106"/>
  <c r="AG55" i="106"/>
  <c r="AG53" i="106"/>
  <c r="AG45" i="106"/>
  <c r="AG41" i="106"/>
  <c r="AG39" i="106"/>
  <c r="AG21" i="106"/>
  <c r="AG19" i="106"/>
  <c r="AG11" i="106"/>
  <c r="AG62" i="106"/>
  <c r="AG60" i="106"/>
  <c r="AG58" i="106"/>
  <c r="AG56" i="106"/>
  <c r="AG54" i="106"/>
  <c r="AG48" i="106"/>
  <c r="AG42" i="106"/>
  <c r="AG22" i="106"/>
  <c r="AG18" i="106"/>
  <c r="D19" i="56" l="1"/>
  <c r="G8" i="91"/>
  <c r="G11" i="91"/>
  <c r="G14" i="91"/>
  <c r="G9" i="91"/>
  <c r="G13" i="91"/>
  <c r="G20" i="91"/>
  <c r="F5" i="91"/>
  <c r="G25" i="91"/>
  <c r="G31" i="91"/>
  <c r="G22" i="91"/>
  <c r="G34" i="91"/>
  <c r="G38" i="91"/>
  <c r="G35" i="91"/>
  <c r="G15" i="91"/>
  <c r="G26" i="91"/>
  <c r="B1" i="56"/>
  <c r="G39" i="91"/>
  <c r="G33" i="91"/>
  <c r="G36" i="91"/>
  <c r="G27" i="91"/>
  <c r="G41" i="91"/>
  <c r="G37" i="91"/>
  <c r="G6" i="91"/>
  <c r="G19" i="91"/>
  <c r="D13" i="56"/>
  <c r="AD3" i="105"/>
  <c r="AD57" i="105"/>
  <c r="G28" i="91"/>
  <c r="AD3" i="104"/>
  <c r="G17" i="91"/>
  <c r="AD33" i="105"/>
  <c r="AD47" i="105"/>
  <c r="AD50" i="105"/>
  <c r="AD27" i="105"/>
  <c r="AD35" i="105"/>
  <c r="AD49" i="105"/>
  <c r="AD59" i="105"/>
  <c r="AD13" i="105"/>
  <c r="AB3" i="106"/>
  <c r="AD58" i="105"/>
  <c r="AD16" i="105"/>
  <c r="AC3" i="103"/>
  <c r="AD39" i="105"/>
  <c r="AD52" i="105"/>
  <c r="AD21" i="104"/>
  <c r="G21" i="91"/>
  <c r="G42" i="91"/>
  <c r="AD3" i="111"/>
  <c r="AD29" i="111"/>
  <c r="G23" i="91"/>
  <c r="AC3" i="105"/>
  <c r="AB3" i="109"/>
  <c r="AC43" i="105"/>
  <c r="G40" i="91"/>
  <c r="AC53" i="105"/>
  <c r="AC59" i="105"/>
  <c r="AD40" i="105"/>
  <c r="AD43" i="111"/>
  <c r="AB63" i="109"/>
  <c r="AD31" i="111"/>
  <c r="AD16" i="104"/>
  <c r="AB20" i="109"/>
  <c r="AD14" i="104"/>
  <c r="AD48" i="105"/>
  <c r="AD9" i="111"/>
  <c r="AD30" i="104"/>
  <c r="AD12" i="104"/>
  <c r="AD31" i="105"/>
  <c r="AB13" i="109"/>
  <c r="AD42" i="104"/>
  <c r="AD45" i="111"/>
  <c r="AD16" i="111"/>
  <c r="AD12" i="111"/>
  <c r="AB57" i="109"/>
  <c r="AD56" i="105"/>
  <c r="AD15" i="105"/>
  <c r="G47" i="91"/>
  <c r="G16" i="91"/>
  <c r="AD14" i="105"/>
  <c r="AD17" i="111"/>
  <c r="AB3" i="103"/>
  <c r="G29" i="91"/>
  <c r="AB48" i="103"/>
  <c r="AC35" i="105"/>
  <c r="AD61" i="105"/>
  <c r="AC38" i="105"/>
  <c r="AC3" i="111"/>
  <c r="AB35" i="103"/>
  <c r="AC39" i="111"/>
  <c r="AB39" i="103"/>
  <c r="AC15" i="111"/>
  <c r="AC3" i="108"/>
  <c r="AC35" i="108"/>
  <c r="AD3" i="109"/>
  <c r="AC27" i="105"/>
  <c r="AC28" i="111"/>
  <c r="G43" i="91"/>
  <c r="AC23" i="105"/>
  <c r="AD12" i="105"/>
  <c r="AD27" i="111"/>
  <c r="AB15" i="109"/>
  <c r="AD25" i="105"/>
  <c r="AD34" i="111"/>
  <c r="AD24" i="111"/>
  <c r="AD25" i="111"/>
  <c r="AC22" i="111"/>
  <c r="G24" i="91"/>
  <c r="G7" i="91"/>
  <c r="AD55" i="105"/>
  <c r="AD49" i="111"/>
  <c r="AB10" i="103"/>
  <c r="G45" i="91"/>
  <c r="AB58" i="103"/>
  <c r="AC15" i="105"/>
  <c r="AD25" i="104"/>
  <c r="G18" i="91"/>
  <c r="G32" i="91"/>
  <c r="AB3" i="111"/>
  <c r="AC40" i="111"/>
  <c r="AB27" i="103"/>
  <c r="AB62" i="103"/>
  <c r="AC55" i="105"/>
  <c r="AC47" i="111"/>
  <c r="AD3" i="103"/>
  <c r="AC38" i="108"/>
  <c r="AC49" i="105"/>
  <c r="AC30" i="111"/>
  <c r="AC14" i="111"/>
  <c r="AD40" i="104"/>
  <c r="AD22" i="111"/>
  <c r="AC33" i="105"/>
  <c r="AD13" i="103"/>
  <c r="AD51" i="105"/>
  <c r="AD60" i="111"/>
  <c r="AB47" i="109"/>
  <c r="AB26" i="109"/>
  <c r="AD33" i="104"/>
  <c r="AB48" i="111"/>
  <c r="AB61" i="111"/>
  <c r="AD50" i="104"/>
  <c r="AB14" i="106"/>
  <c r="AD13" i="104"/>
  <c r="AB59" i="109"/>
  <c r="AD32" i="105"/>
  <c r="AD15" i="111"/>
  <c r="AC22" i="105"/>
  <c r="AC28" i="105"/>
  <c r="AD18" i="104"/>
  <c r="AB44" i="109"/>
  <c r="AC53" i="111"/>
  <c r="AC60" i="111"/>
  <c r="AB56" i="111"/>
  <c r="AB59" i="111"/>
  <c r="AC28" i="108"/>
  <c r="AC30" i="108"/>
  <c r="AC37" i="108"/>
  <c r="AD54" i="109"/>
  <c r="AD17" i="109"/>
  <c r="AD49" i="109"/>
  <c r="AD34" i="103"/>
  <c r="AD43" i="103"/>
  <c r="AB63" i="106"/>
  <c r="AB40" i="106"/>
  <c r="AB18" i="106"/>
  <c r="AB35" i="106"/>
  <c r="AC34" i="103"/>
  <c r="AC46" i="103"/>
  <c r="AC56" i="103"/>
  <c r="AC43" i="103"/>
  <c r="AC55" i="103"/>
  <c r="AD14" i="103"/>
  <c r="AB44" i="106"/>
  <c r="AB24" i="106"/>
  <c r="AC27" i="103"/>
  <c r="AC25" i="103"/>
  <c r="AC29" i="108"/>
  <c r="AD60" i="103"/>
  <c r="AB23" i="106"/>
  <c r="AC63" i="103"/>
  <c r="AD13" i="109"/>
  <c r="AD42" i="103"/>
  <c r="AB41" i="106"/>
  <c r="AC61" i="103"/>
  <c r="AD58" i="104"/>
  <c r="AC25" i="111"/>
  <c r="AD24" i="109"/>
  <c r="AD45" i="103"/>
  <c r="AB51" i="106"/>
  <c r="AC61" i="108"/>
  <c r="AD63" i="103"/>
  <c r="AB42" i="106"/>
  <c r="AB32" i="106"/>
  <c r="AC17" i="103"/>
  <c r="AD58" i="109"/>
  <c r="AD25" i="103"/>
  <c r="AD19" i="104"/>
  <c r="AB33" i="109"/>
  <c r="AD38" i="105"/>
  <c r="AD21" i="111"/>
  <c r="AC51" i="105"/>
  <c r="AD29" i="104"/>
  <c r="AB27" i="109"/>
  <c r="AC41" i="111"/>
  <c r="AC46" i="111"/>
  <c r="AB51" i="111"/>
  <c r="AC48" i="108"/>
  <c r="AC45" i="108"/>
  <c r="X5" i="91"/>
  <c r="AD23" i="109"/>
  <c r="AD53" i="109"/>
  <c r="AD42" i="109"/>
  <c r="AD47" i="103"/>
  <c r="AD48" i="103"/>
  <c r="AB57" i="106"/>
  <c r="AB12" i="106"/>
  <c r="AB58" i="106"/>
  <c r="AB34" i="106"/>
  <c r="AC44" i="103"/>
  <c r="AC42" i="103"/>
  <c r="AC59" i="103"/>
  <c r="AC31" i="103"/>
  <c r="AC24" i="103"/>
  <c r="AC52" i="111"/>
  <c r="AC58" i="108"/>
  <c r="AD21" i="109"/>
  <c r="AD61" i="103"/>
  <c r="AB50" i="106"/>
  <c r="AC33" i="103"/>
  <c r="AC44" i="108"/>
  <c r="AD46" i="103"/>
  <c r="AB54" i="106"/>
  <c r="AB36" i="106"/>
  <c r="AC11" i="103"/>
  <c r="AC44" i="111"/>
  <c r="AC46" i="108"/>
  <c r="AD47" i="109"/>
  <c r="AD56" i="103"/>
  <c r="AB21" i="106"/>
  <c r="AC19" i="103"/>
  <c r="AC23" i="108"/>
  <c r="AB62" i="109"/>
  <c r="AD55" i="109"/>
  <c r="AB20" i="106"/>
  <c r="AC15" i="103"/>
  <c r="AD61" i="109"/>
  <c r="AC22" i="103"/>
  <c r="AB45" i="109"/>
  <c r="AD11" i="103"/>
  <c r="AD51" i="103"/>
  <c r="AD28" i="105"/>
  <c r="AB60" i="103"/>
  <c r="AC56" i="105"/>
  <c r="AD56" i="104"/>
  <c r="AD10" i="104"/>
  <c r="AB58" i="109"/>
  <c r="AC59" i="111"/>
  <c r="AC34" i="111"/>
  <c r="AB31" i="111"/>
  <c r="AC47" i="108"/>
  <c r="AC33" i="108"/>
  <c r="AC34" i="108"/>
  <c r="AD19" i="109"/>
  <c r="AD14" i="109"/>
  <c r="AD32" i="103"/>
  <c r="AD38" i="103"/>
  <c r="AD33" i="103"/>
  <c r="AB60" i="106"/>
  <c r="AB26" i="106"/>
  <c r="AB39" i="106"/>
  <c r="AB30" i="106"/>
  <c r="AC26" i="103"/>
  <c r="AC9" i="103"/>
  <c r="AC54" i="103"/>
  <c r="AC14" i="103"/>
  <c r="AB13" i="111"/>
  <c r="AC49" i="108"/>
  <c r="AC14" i="108"/>
  <c r="AD32" i="109"/>
  <c r="AB11" i="106"/>
  <c r="AC40" i="103"/>
  <c r="AC39" i="108"/>
  <c r="AD28" i="109"/>
  <c r="AB38" i="106"/>
  <c r="AC49" i="103"/>
  <c r="AC54" i="111"/>
  <c r="AC26" i="108"/>
  <c r="AD38" i="109"/>
  <c r="AC21" i="103"/>
  <c r="AB32" i="109"/>
  <c r="AD48" i="109"/>
  <c r="AB59" i="106"/>
  <c r="AC30" i="103"/>
  <c r="AD12" i="109"/>
  <c r="AB31" i="106"/>
  <c r="AC29" i="103"/>
  <c r="AB10" i="111"/>
  <c r="AB30" i="109"/>
  <c r="AD48" i="111"/>
  <c r="AD3" i="112"/>
  <c r="AD43" i="105"/>
  <c r="AB24" i="103"/>
  <c r="AC34" i="105"/>
  <c r="AD15" i="104"/>
  <c r="AD23" i="104"/>
  <c r="AB31" i="109"/>
  <c r="AC16" i="111"/>
  <c r="AD55" i="103"/>
  <c r="AB43" i="106"/>
  <c r="AD56" i="111"/>
  <c r="AC62" i="111"/>
  <c r="AC40" i="108"/>
  <c r="AC59" i="108"/>
  <c r="AC39" i="103"/>
  <c r="AB54" i="103"/>
  <c r="G30" i="91"/>
  <c r="AD3" i="106"/>
  <c r="AD30" i="111"/>
  <c r="AB45" i="103"/>
  <c r="AC40" i="105"/>
  <c r="AD53" i="104"/>
  <c r="AD22" i="104"/>
  <c r="AB35" i="109"/>
  <c r="AC49" i="111"/>
  <c r="AB55" i="111"/>
  <c r="AB52" i="111"/>
  <c r="AD33" i="109"/>
  <c r="AC62" i="103"/>
  <c r="AD55" i="112"/>
  <c r="AC62" i="108"/>
  <c r="AD10" i="112"/>
  <c r="AD17" i="105"/>
  <c r="AB37" i="111"/>
  <c r="AC42" i="108"/>
  <c r="AB22" i="106"/>
  <c r="AC48" i="103"/>
  <c r="AB10" i="109"/>
  <c r="AD34" i="105"/>
  <c r="AD43" i="104"/>
  <c r="AD24" i="103"/>
  <c r="AB3" i="97"/>
  <c r="AD52" i="111"/>
  <c r="AB33" i="103"/>
  <c r="AC39" i="105"/>
  <c r="AD45" i="104"/>
  <c r="AB55" i="109"/>
  <c r="AB51" i="109"/>
  <c r="AB46" i="111"/>
  <c r="AB20" i="111"/>
  <c r="AB19" i="106"/>
  <c r="AC52" i="103"/>
  <c r="AB40" i="97"/>
  <c r="AB16" i="103"/>
  <c r="AB62" i="111"/>
  <c r="AC17" i="108"/>
  <c r="AD17" i="106"/>
  <c r="AC41" i="108"/>
  <c r="AD41" i="112"/>
  <c r="AB43" i="109"/>
  <c r="AD37" i="103"/>
  <c r="AC31" i="105"/>
  <c r="AD41" i="103"/>
  <c r="AC23" i="103"/>
  <c r="AB37" i="97"/>
  <c r="AD20" i="106"/>
  <c r="AD31" i="104"/>
  <c r="AC3" i="109"/>
  <c r="AB29" i="106"/>
  <c r="AD14" i="111"/>
  <c r="AD23" i="105"/>
  <c r="AD26" i="111"/>
  <c r="AB52" i="103"/>
  <c r="AC9" i="105"/>
  <c r="AD49" i="104"/>
  <c r="AB34" i="109"/>
  <c r="AC18" i="111"/>
  <c r="AC12" i="111"/>
  <c r="AB12" i="111"/>
  <c r="AB16" i="111"/>
  <c r="AD18" i="109"/>
  <c r="AD23" i="103"/>
  <c r="AC13" i="103"/>
  <c r="AB41" i="97"/>
  <c r="M4" i="91"/>
  <c r="AB3" i="110"/>
  <c r="AC3" i="106"/>
  <c r="AB3" i="113"/>
  <c r="AB3" i="105"/>
  <c r="AB3" i="112"/>
  <c r="AC3" i="104"/>
  <c r="AD3" i="108"/>
  <c r="AB3" i="108"/>
  <c r="AD3" i="110"/>
  <c r="AC3" i="97"/>
  <c r="AC3" i="113"/>
  <c r="AD3" i="97"/>
  <c r="AC3" i="112"/>
  <c r="AC3" i="110"/>
  <c r="AB3" i="104"/>
  <c r="AD20" i="105"/>
  <c r="AD18" i="105"/>
  <c r="AD22" i="105"/>
  <c r="AD37" i="105"/>
  <c r="AD30" i="105"/>
  <c r="AD53" i="105"/>
  <c r="AD26" i="105"/>
  <c r="AD24" i="105"/>
  <c r="AD41" i="105"/>
  <c r="AD45" i="105"/>
  <c r="AD29" i="105"/>
  <c r="AD63" i="105"/>
  <c r="AD21" i="105"/>
  <c r="AD10" i="105"/>
  <c r="AD19" i="105"/>
  <c r="AD46" i="105"/>
  <c r="AD54" i="105"/>
  <c r="AD36" i="105"/>
  <c r="AD44" i="105"/>
  <c r="AD9" i="105"/>
  <c r="AD42" i="105"/>
  <c r="AD11" i="105"/>
  <c r="AD62" i="105"/>
  <c r="AD60" i="105"/>
  <c r="AD26" i="104"/>
  <c r="AD51" i="104"/>
  <c r="AD47" i="104"/>
  <c r="AD57" i="104"/>
  <c r="AD54" i="104"/>
  <c r="AD20" i="104"/>
  <c r="AD52" i="104"/>
  <c r="AD60" i="104"/>
  <c r="AD9" i="104"/>
  <c r="AD28" i="104"/>
  <c r="AD37" i="104"/>
  <c r="AD36" i="104"/>
  <c r="AD27" i="104"/>
  <c r="AD61" i="104"/>
  <c r="AD39" i="104"/>
  <c r="AD38" i="104"/>
  <c r="AD63" i="104"/>
  <c r="AD55" i="104"/>
  <c r="AD35" i="104"/>
  <c r="AD11" i="104"/>
  <c r="AD17" i="104"/>
  <c r="AD59" i="104"/>
  <c r="AD34" i="104"/>
  <c r="AD48" i="104"/>
  <c r="AD32" i="104"/>
  <c r="AD44" i="104"/>
  <c r="AD62" i="104"/>
  <c r="AD24" i="104"/>
  <c r="AD46" i="104"/>
  <c r="AD41" i="104"/>
  <c r="AB28" i="106"/>
  <c r="AB62" i="106"/>
  <c r="AB55" i="106"/>
  <c r="AB45" i="106"/>
  <c r="AB48" i="106"/>
  <c r="AB17" i="106"/>
  <c r="AB13" i="106"/>
  <c r="AB33" i="106"/>
  <c r="AB9" i="106"/>
  <c r="AB10" i="106"/>
  <c r="AB52" i="106"/>
  <c r="AB49" i="106"/>
  <c r="AB56" i="106"/>
  <c r="AB16" i="106"/>
  <c r="AB15" i="106"/>
  <c r="AB47" i="106"/>
  <c r="AB37" i="106"/>
  <c r="AB25" i="106"/>
  <c r="AB46" i="106"/>
  <c r="AB61" i="106"/>
  <c r="AB27" i="106"/>
  <c r="AB53" i="106"/>
  <c r="AC37" i="103"/>
  <c r="AC41" i="103"/>
  <c r="AC57" i="103"/>
  <c r="AC10" i="103"/>
  <c r="AC36" i="103"/>
  <c r="AC53" i="103"/>
  <c r="AC18" i="103"/>
  <c r="AC38" i="103"/>
  <c r="AC60" i="103"/>
  <c r="AC12" i="103"/>
  <c r="AC47" i="103"/>
  <c r="AC32" i="103"/>
  <c r="AC51" i="103"/>
  <c r="AC58" i="103"/>
  <c r="AC35" i="103"/>
  <c r="AC50" i="103"/>
  <c r="AC28" i="103"/>
  <c r="AC20" i="103"/>
  <c r="AC45" i="103"/>
  <c r="AC16" i="103"/>
  <c r="AD47" i="111"/>
  <c r="AD61" i="111"/>
  <c r="AD42" i="111"/>
  <c r="AD37" i="111"/>
  <c r="AD50" i="111"/>
  <c r="AD55" i="111"/>
  <c r="AD44" i="111"/>
  <c r="AD23" i="111"/>
  <c r="AD28" i="111"/>
  <c r="AD62" i="111"/>
  <c r="AD57" i="111"/>
  <c r="AD59" i="111"/>
  <c r="AD41" i="111"/>
  <c r="AD63" i="111"/>
  <c r="AD20" i="111"/>
  <c r="AD51" i="111"/>
  <c r="AD39" i="111"/>
  <c r="AD10" i="111"/>
  <c r="AD13" i="111"/>
  <c r="AD19" i="111"/>
  <c r="AD11" i="111"/>
  <c r="AD54" i="111"/>
  <c r="AD35" i="111"/>
  <c r="AD53" i="111"/>
  <c r="AD46" i="111"/>
  <c r="AD18" i="111"/>
  <c r="AD32" i="111"/>
  <c r="AD38" i="111"/>
  <c r="AD33" i="111"/>
  <c r="AD40" i="111"/>
  <c r="AD58" i="111"/>
  <c r="AD36" i="111"/>
  <c r="AC16" i="105"/>
  <c r="AC58" i="105"/>
  <c r="AC57" i="105"/>
  <c r="AC52" i="105"/>
  <c r="AC61" i="105"/>
  <c r="AC10" i="105"/>
  <c r="AC11" i="105"/>
  <c r="AC36" i="105"/>
  <c r="AC25" i="105"/>
  <c r="AC12" i="105"/>
  <c r="AC45" i="105"/>
  <c r="AC14" i="105"/>
  <c r="AC46" i="105"/>
  <c r="AC44" i="105"/>
  <c r="AC50" i="105"/>
  <c r="AC13" i="105"/>
  <c r="AC41" i="105"/>
  <c r="AC30" i="105"/>
  <c r="AC54" i="105"/>
  <c r="AC62" i="105"/>
  <c r="AC42" i="105"/>
  <c r="AC24" i="105"/>
  <c r="AC17" i="105"/>
  <c r="AC63" i="105"/>
  <c r="AC18" i="105"/>
  <c r="AC20" i="105"/>
  <c r="AC48" i="105"/>
  <c r="AC19" i="105"/>
  <c r="AC60" i="105"/>
  <c r="AC29" i="105"/>
  <c r="AC37" i="105"/>
  <c r="AC47" i="105"/>
  <c r="AC21" i="105"/>
  <c r="AC26" i="105"/>
  <c r="AC32" i="105"/>
  <c r="AB19" i="109"/>
  <c r="AB37" i="109"/>
  <c r="AB60" i="109"/>
  <c r="AB38" i="109"/>
  <c r="AB50" i="109"/>
  <c r="AB49" i="109"/>
  <c r="AB48" i="109"/>
  <c r="AB56" i="109"/>
  <c r="AB28" i="109"/>
  <c r="AB23" i="109"/>
  <c r="AB11" i="109"/>
  <c r="AB29" i="109"/>
  <c r="AB41" i="109"/>
  <c r="AB61" i="109"/>
  <c r="AB53" i="109"/>
  <c r="AB42" i="109"/>
  <c r="AB39" i="109"/>
  <c r="AB21" i="109"/>
  <c r="AB36" i="109"/>
  <c r="AB14" i="109"/>
  <c r="AB46" i="109"/>
  <c r="AB54" i="109"/>
  <c r="AB25" i="109"/>
  <c r="AB12" i="109"/>
  <c r="AB40" i="109"/>
  <c r="AB22" i="109"/>
  <c r="AB24" i="109"/>
  <c r="AB52" i="109"/>
  <c r="AB17" i="109"/>
  <c r="AB9" i="109"/>
  <c r="AB18" i="109"/>
  <c r="AB16" i="109"/>
  <c r="AB11" i="103"/>
  <c r="AB25" i="103"/>
  <c r="AB31" i="103"/>
  <c r="AB30" i="103"/>
  <c r="AB59" i="103"/>
  <c r="AB51" i="103"/>
  <c r="AB47" i="103"/>
  <c r="AB23" i="103"/>
  <c r="AB36" i="103"/>
  <c r="AB28" i="103"/>
  <c r="AB9" i="103"/>
  <c r="AB18" i="103"/>
  <c r="AB50" i="103"/>
  <c r="AB26" i="103"/>
  <c r="AB56" i="103"/>
  <c r="AB17" i="103"/>
  <c r="AB22" i="103"/>
  <c r="AB38" i="103"/>
  <c r="AB57" i="103"/>
  <c r="AB63" i="103"/>
  <c r="AB46" i="103"/>
  <c r="AB40" i="103"/>
  <c r="AB21" i="103"/>
  <c r="AB41" i="103"/>
  <c r="AB37" i="103"/>
  <c r="AB13" i="103"/>
  <c r="AB12" i="103"/>
  <c r="AB29" i="103"/>
  <c r="AB49" i="103"/>
  <c r="AB34" i="103"/>
  <c r="AB32" i="103"/>
  <c r="AB44" i="103"/>
  <c r="AB53" i="103"/>
  <c r="AB61" i="103"/>
  <c r="AB15" i="103"/>
  <c r="AB55" i="103"/>
  <c r="AB43" i="103"/>
  <c r="AB20" i="103"/>
  <c r="AB14" i="103"/>
  <c r="AB19" i="103"/>
  <c r="AB42" i="103"/>
  <c r="AC23" i="111"/>
  <c r="AC56" i="111"/>
  <c r="AC45" i="111"/>
  <c r="AC61" i="111"/>
  <c r="AC29" i="111"/>
  <c r="AC55" i="111"/>
  <c r="AC50" i="111"/>
  <c r="AC24" i="111"/>
  <c r="AC43" i="111"/>
  <c r="AC37" i="111"/>
  <c r="AC35" i="111"/>
  <c r="AC13" i="111"/>
  <c r="AC57" i="111"/>
  <c r="AC33" i="111"/>
  <c r="AC48" i="111"/>
  <c r="AC26" i="111"/>
  <c r="AC9" i="111"/>
  <c r="AC38" i="111"/>
  <c r="AC58" i="111"/>
  <c r="AC36" i="111"/>
  <c r="AC20" i="111"/>
  <c r="AC31" i="111"/>
  <c r="AC11" i="111"/>
  <c r="AC63" i="111"/>
  <c r="AC42" i="111"/>
  <c r="AC51" i="111"/>
  <c r="AC21" i="111"/>
  <c r="AC19" i="111"/>
  <c r="AC17" i="111"/>
  <c r="AC27" i="111"/>
  <c r="AC32" i="111"/>
  <c r="AC10" i="111"/>
  <c r="AC19" i="108"/>
  <c r="AC20" i="108"/>
  <c r="AC36" i="108"/>
  <c r="AC32" i="108"/>
  <c r="AC22" i="108"/>
  <c r="AC27" i="108"/>
  <c r="AC57" i="108"/>
  <c r="AC25" i="108"/>
  <c r="AC11" i="108"/>
  <c r="AC16" i="108"/>
  <c r="AC10" i="108"/>
  <c r="AC21" i="108"/>
  <c r="AC52" i="108"/>
  <c r="AC56" i="108"/>
  <c r="AC12" i="108"/>
  <c r="AC9" i="108"/>
  <c r="AC18" i="108"/>
  <c r="AC54" i="108"/>
  <c r="AC55" i="108"/>
  <c r="AC15" i="108"/>
  <c r="AC63" i="108"/>
  <c r="AC13" i="108"/>
  <c r="AC53" i="108"/>
  <c r="AC24" i="108"/>
  <c r="AC31" i="108"/>
  <c r="AC51" i="108"/>
  <c r="AC50" i="108"/>
  <c r="AC60" i="108"/>
  <c r="AC43" i="108"/>
  <c r="AD57" i="109"/>
  <c r="AD15" i="109"/>
  <c r="AD62" i="109"/>
  <c r="AD52" i="109"/>
  <c r="AD50" i="109"/>
  <c r="AD30" i="109"/>
  <c r="AD22" i="109"/>
  <c r="AD41" i="109"/>
  <c r="AD16" i="109"/>
  <c r="AD9" i="109"/>
  <c r="AD27" i="109"/>
  <c r="AD43" i="109"/>
  <c r="AD37" i="109"/>
  <c r="AD45" i="109"/>
  <c r="AD20" i="109"/>
  <c r="AD40" i="109"/>
  <c r="AD63" i="109"/>
  <c r="AD35" i="109"/>
  <c r="AD56" i="109"/>
  <c r="AD46" i="109"/>
  <c r="AD25" i="109"/>
  <c r="AD31" i="109"/>
  <c r="AD51" i="109"/>
  <c r="AD29" i="109"/>
  <c r="AD59" i="109"/>
  <c r="AD60" i="109"/>
  <c r="AD39" i="109"/>
  <c r="AD36" i="109"/>
  <c r="AD11" i="109"/>
  <c r="AD44" i="109"/>
  <c r="AD26" i="109"/>
  <c r="AD10" i="109"/>
  <c r="AD34" i="109"/>
  <c r="AB22" i="111"/>
  <c r="AB41" i="111"/>
  <c r="AB58" i="111"/>
  <c r="AB18" i="111"/>
  <c r="AB32" i="111"/>
  <c r="AB60" i="111"/>
  <c r="AB27" i="111"/>
  <c r="AB23" i="111"/>
  <c r="AB9" i="111"/>
  <c r="AB15" i="111"/>
  <c r="AB45" i="111"/>
  <c r="AB54" i="111"/>
  <c r="AB17" i="111"/>
  <c r="AB39" i="111"/>
  <c r="AB21" i="111"/>
  <c r="AB38" i="111"/>
  <c r="AB19" i="111"/>
  <c r="AB50" i="111"/>
  <c r="AB40" i="111"/>
  <c r="AB53" i="111"/>
  <c r="AB49" i="111"/>
  <c r="AB43" i="111"/>
  <c r="AB57" i="111"/>
  <c r="AB25" i="111"/>
  <c r="AB26" i="111"/>
  <c r="AB44" i="111"/>
  <c r="AB29" i="111"/>
  <c r="AB34" i="111"/>
  <c r="AB35" i="111"/>
  <c r="AB11" i="111"/>
  <c r="AB63" i="111"/>
  <c r="AB24" i="111"/>
  <c r="AB42" i="111"/>
  <c r="AB36" i="111"/>
  <c r="AB30" i="111"/>
  <c r="AB33" i="111"/>
  <c r="AB14" i="111"/>
  <c r="AB28" i="111"/>
  <c r="AB47" i="111"/>
  <c r="AD31" i="103"/>
  <c r="AD26" i="103"/>
  <c r="AD52" i="103"/>
  <c r="AD18" i="103"/>
  <c r="AD21" i="103"/>
  <c r="AD40" i="103"/>
  <c r="AD50" i="103"/>
  <c r="AD28" i="103"/>
  <c r="AD36" i="103"/>
  <c r="AD62" i="103"/>
  <c r="AD15" i="103"/>
  <c r="AD29" i="103"/>
  <c r="AD53" i="103"/>
  <c r="AD27" i="103"/>
  <c r="AD12" i="103"/>
  <c r="AD9" i="103"/>
  <c r="AD57" i="103"/>
  <c r="AD39" i="103"/>
  <c r="AD30" i="103"/>
  <c r="AD20" i="103"/>
  <c r="AD35" i="103"/>
  <c r="AD22" i="103"/>
  <c r="AD44" i="103"/>
  <c r="AD54" i="103"/>
  <c r="AD19" i="103"/>
  <c r="AD49" i="103"/>
  <c r="AD17" i="103"/>
  <c r="AD16" i="103"/>
  <c r="AD59" i="103"/>
  <c r="AD58" i="103"/>
  <c r="AD10" i="103"/>
  <c r="AD49" i="112"/>
  <c r="AD26" i="112"/>
  <c r="AD21" i="112"/>
  <c r="AD59" i="112"/>
  <c r="AD29" i="112"/>
  <c r="AD63" i="112"/>
  <c r="AD37" i="112"/>
  <c r="AD19" i="112"/>
  <c r="AD17" i="112"/>
  <c r="AD52" i="112"/>
  <c r="AD27" i="112"/>
  <c r="AD31" i="112"/>
  <c r="AD36" i="112"/>
  <c r="AD43" i="112"/>
  <c r="AD14" i="112"/>
  <c r="AD12" i="112"/>
  <c r="AD32" i="112"/>
  <c r="AD62" i="112"/>
  <c r="AD30" i="112"/>
  <c r="AD38" i="112"/>
  <c r="AD15" i="112"/>
  <c r="AD28" i="112"/>
  <c r="AD50" i="112"/>
  <c r="AD13" i="112"/>
  <c r="AD45" i="112"/>
  <c r="AD42" i="112"/>
  <c r="AD20" i="112"/>
  <c r="AD9" i="112"/>
  <c r="AD54" i="112"/>
  <c r="AD16" i="112"/>
  <c r="AD22" i="112"/>
  <c r="AD24" i="112"/>
  <c r="AD48" i="112"/>
  <c r="AD39" i="112"/>
  <c r="AD57" i="112"/>
  <c r="AD56" i="112"/>
  <c r="AD51" i="112"/>
  <c r="AD60" i="112"/>
  <c r="AD40" i="112"/>
  <c r="AD33" i="112"/>
  <c r="AD58" i="112"/>
  <c r="AD61" i="112"/>
  <c r="AD23" i="112"/>
  <c r="AD25" i="112"/>
  <c r="AD44" i="112"/>
  <c r="AD53" i="112"/>
  <c r="AD47" i="112"/>
  <c r="AD35" i="112"/>
  <c r="AD18" i="112"/>
  <c r="AD34" i="112"/>
  <c r="AD46" i="112"/>
  <c r="AD11" i="112"/>
  <c r="AD62" i="106"/>
  <c r="AD53" i="106"/>
  <c r="AD25" i="106"/>
  <c r="AD38" i="106"/>
  <c r="AD40" i="106"/>
  <c r="AD28" i="106"/>
  <c r="AD34" i="106"/>
  <c r="AD61" i="106"/>
  <c r="AD27" i="106"/>
  <c r="AD63" i="106"/>
  <c r="AD23" i="106"/>
  <c r="AD9" i="106"/>
  <c r="AD42" i="106"/>
  <c r="AD45" i="106"/>
  <c r="AD41" i="106"/>
  <c r="AD14" i="106"/>
  <c r="AD47" i="106"/>
  <c r="AD50" i="106"/>
  <c r="AD56" i="106"/>
  <c r="AD51" i="106"/>
  <c r="AD26" i="106"/>
  <c r="AD24" i="106"/>
  <c r="AD10" i="106"/>
  <c r="AD46" i="106"/>
  <c r="AD39" i="106"/>
  <c r="AD43" i="106"/>
  <c r="AD59" i="106"/>
  <c r="AD21" i="106"/>
  <c r="AD52" i="106"/>
  <c r="AD22" i="106"/>
  <c r="AD18" i="106"/>
  <c r="AD44" i="106"/>
  <c r="AD31" i="106"/>
  <c r="AD29" i="106"/>
  <c r="AD13" i="106"/>
  <c r="AD30" i="106"/>
  <c r="AD32" i="106"/>
  <c r="AD35" i="106"/>
  <c r="AD19" i="106"/>
  <c r="AD15" i="106"/>
  <c r="AD54" i="106"/>
  <c r="AD57" i="106"/>
  <c r="AD11" i="106"/>
  <c r="AD49" i="106"/>
  <c r="AD48" i="106"/>
  <c r="AD55" i="106"/>
  <c r="AD60" i="106"/>
  <c r="AD58" i="106"/>
  <c r="AD16" i="106"/>
  <c r="AD36" i="106"/>
  <c r="AD33" i="106"/>
  <c r="AD12" i="106"/>
  <c r="AD37" i="106"/>
  <c r="AB36" i="97"/>
  <c r="AB39" i="97"/>
  <c r="AB12" i="97"/>
  <c r="AB16" i="97"/>
  <c r="AB23" i="97"/>
  <c r="AB13" i="97"/>
  <c r="AB15" i="97"/>
  <c r="AB55" i="97"/>
  <c r="AB62" i="97"/>
  <c r="AB10" i="97"/>
  <c r="AB35" i="97"/>
  <c r="AB57" i="97"/>
  <c r="AB51" i="97"/>
  <c r="AB42" i="97"/>
  <c r="AB34" i="97"/>
  <c r="AB58" i="97"/>
  <c r="AB53" i="97"/>
  <c r="AB46" i="97"/>
  <c r="AB24" i="97"/>
  <c r="AB11" i="97"/>
  <c r="AB33" i="97"/>
  <c r="AB14" i="97"/>
  <c r="AB25" i="97"/>
  <c r="AB56" i="97"/>
  <c r="AB49" i="97"/>
  <c r="AB63" i="97"/>
  <c r="AB20" i="97"/>
  <c r="AB26" i="97"/>
  <c r="AB17" i="97"/>
  <c r="AB31" i="97"/>
  <c r="AB52" i="97"/>
  <c r="AB61" i="97"/>
  <c r="AB22" i="97"/>
  <c r="AB50" i="97"/>
  <c r="AB32" i="97"/>
  <c r="AB45" i="97"/>
  <c r="AB18" i="97"/>
  <c r="AB60" i="97"/>
  <c r="AB9" i="97"/>
  <c r="AB30" i="97"/>
  <c r="AB43" i="97"/>
  <c r="AB27" i="97"/>
  <c r="AB44" i="97"/>
  <c r="AB28" i="97"/>
  <c r="AB54" i="97"/>
  <c r="AB59" i="97"/>
  <c r="AB21" i="97"/>
  <c r="AB29" i="97"/>
  <c r="AB47" i="97"/>
  <c r="AB48" i="97"/>
  <c r="AB19" i="97"/>
  <c r="AB38" i="97"/>
  <c r="AC55" i="109"/>
  <c r="AC9" i="109"/>
  <c r="AC47" i="109"/>
  <c r="AC58" i="109"/>
  <c r="AC63" i="109"/>
  <c r="AC59" i="109"/>
  <c r="AC48" i="109"/>
  <c r="AC10" i="109"/>
  <c r="AC14" i="109"/>
  <c r="AC36" i="109"/>
  <c r="AC30" i="109"/>
  <c r="AC28" i="109"/>
  <c r="AC18" i="109"/>
  <c r="AC32" i="109"/>
  <c r="AC35" i="109"/>
  <c r="AC54" i="109"/>
  <c r="AC31" i="109"/>
  <c r="AC44" i="109"/>
  <c r="AC13" i="109"/>
  <c r="AC50" i="109"/>
  <c r="AC12" i="109"/>
  <c r="AC38" i="109"/>
  <c r="AC42" i="109"/>
  <c r="AC43" i="109"/>
  <c r="AC17" i="109"/>
  <c r="AC27" i="109"/>
  <c r="AC25" i="109"/>
  <c r="AC46" i="109"/>
  <c r="AC61" i="109"/>
  <c r="AC40" i="109"/>
  <c r="AC39" i="109"/>
  <c r="AC45" i="109"/>
  <c r="AC34" i="109"/>
  <c r="AC15" i="109"/>
  <c r="AC24" i="109"/>
  <c r="AC11" i="109"/>
  <c r="AC52" i="109"/>
  <c r="AC29" i="109"/>
  <c r="AC16" i="109"/>
  <c r="AC60" i="109"/>
  <c r="AC49" i="109"/>
  <c r="AC26" i="109"/>
  <c r="AC20" i="109"/>
  <c r="AC33" i="109"/>
  <c r="AC37" i="109"/>
  <c r="AC21" i="109"/>
  <c r="AC57" i="109"/>
  <c r="AC51" i="109"/>
  <c r="AC62" i="109"/>
  <c r="AC19" i="109"/>
  <c r="AC56" i="109"/>
  <c r="AC22" i="109"/>
  <c r="AC41" i="109"/>
  <c r="AC53" i="109"/>
  <c r="AC23" i="109"/>
  <c r="AB38" i="110"/>
  <c r="AB10" i="110"/>
  <c r="AB29" i="110"/>
  <c r="AB35" i="110"/>
  <c r="AB45" i="110"/>
  <c r="AB28" i="110"/>
  <c r="AB17" i="110"/>
  <c r="AB58" i="110"/>
  <c r="AB25" i="110"/>
  <c r="AB31" i="110"/>
  <c r="AB43" i="110"/>
  <c r="AB33" i="110"/>
  <c r="AB24" i="110"/>
  <c r="AB14" i="110"/>
  <c r="AB42" i="110"/>
  <c r="AB26" i="110"/>
  <c r="AB52" i="110"/>
  <c r="AB12" i="110"/>
  <c r="AB16" i="110"/>
  <c r="AB53" i="110"/>
  <c r="AB18" i="110"/>
  <c r="AB49" i="110"/>
  <c r="AB56" i="110"/>
  <c r="AB44" i="110"/>
  <c r="AB19" i="110"/>
  <c r="AB57" i="110"/>
  <c r="AB48" i="110"/>
  <c r="AB37" i="110"/>
  <c r="AB36" i="110"/>
  <c r="AB23" i="110"/>
  <c r="AB11" i="110"/>
  <c r="AB20" i="110"/>
  <c r="AB51" i="110"/>
  <c r="AB34" i="110"/>
  <c r="AB9" i="110"/>
  <c r="AB30" i="110"/>
  <c r="AB63" i="110"/>
  <c r="AB55" i="110"/>
  <c r="AB60" i="110"/>
  <c r="AB21" i="110"/>
  <c r="AB27" i="110"/>
  <c r="AB46" i="110"/>
  <c r="AB15" i="110"/>
  <c r="AB40" i="110"/>
  <c r="AB50" i="110"/>
  <c r="AB54" i="110"/>
  <c r="AB61" i="110"/>
  <c r="AB22" i="110"/>
  <c r="AB13" i="110"/>
  <c r="AB47" i="110"/>
  <c r="AB32" i="110"/>
  <c r="AB41" i="110"/>
  <c r="AB59" i="110"/>
  <c r="AB62" i="110"/>
  <c r="AB39" i="110"/>
  <c r="AC25" i="106"/>
  <c r="AC61" i="106"/>
  <c r="AC59" i="106"/>
  <c r="AC45" i="106"/>
  <c r="AC37" i="106"/>
  <c r="AC32" i="106"/>
  <c r="AC38" i="106"/>
  <c r="AC12" i="106"/>
  <c r="AC52" i="106"/>
  <c r="AC21" i="106"/>
  <c r="AC34" i="106"/>
  <c r="AC56" i="106"/>
  <c r="AC50" i="106"/>
  <c r="AC14" i="106"/>
  <c r="AC31" i="106"/>
  <c r="AC15" i="106"/>
  <c r="AC57" i="106"/>
  <c r="AC13" i="106"/>
  <c r="AC28" i="106"/>
  <c r="AC24" i="106"/>
  <c r="AC43" i="106"/>
  <c r="AC39" i="106"/>
  <c r="AC54" i="106"/>
  <c r="AC10" i="106"/>
  <c r="AC16" i="106"/>
  <c r="AC42" i="106"/>
  <c r="AC11" i="106"/>
  <c r="AC30" i="106"/>
  <c r="AC41" i="106"/>
  <c r="AC22" i="106"/>
  <c r="AC33" i="106"/>
  <c r="AC53" i="106"/>
  <c r="AC17" i="106"/>
  <c r="AC9" i="106"/>
  <c r="AC27" i="106"/>
  <c r="AC63" i="106"/>
  <c r="AC23" i="106"/>
  <c r="AC60" i="106"/>
  <c r="AC49" i="106"/>
  <c r="AC51" i="106"/>
  <c r="AC18" i="106"/>
  <c r="AC20" i="106"/>
  <c r="AC46" i="106"/>
  <c r="AC26" i="106"/>
  <c r="AC58" i="106"/>
  <c r="AC48" i="106"/>
  <c r="AC55" i="106"/>
  <c r="AC35" i="106"/>
  <c r="AC44" i="106"/>
  <c r="AC40" i="106"/>
  <c r="AC62" i="106"/>
  <c r="AC47" i="106"/>
  <c r="AC19" i="106"/>
  <c r="AC29" i="106"/>
  <c r="AC36" i="106"/>
  <c r="AB59" i="113"/>
  <c r="AB63" i="113"/>
  <c r="AB56" i="113"/>
  <c r="AB33" i="113"/>
  <c r="AB22" i="113"/>
  <c r="AB27" i="113"/>
  <c r="AB49" i="113"/>
  <c r="AB17" i="113"/>
  <c r="AB18" i="113"/>
  <c r="AB50" i="113"/>
  <c r="AB40" i="113"/>
  <c r="AB16" i="113"/>
  <c r="AB29" i="113"/>
  <c r="AB19" i="113"/>
  <c r="AB11" i="113"/>
  <c r="AB37" i="113"/>
  <c r="AB36" i="113"/>
  <c r="AB32" i="113"/>
  <c r="AB45" i="113"/>
  <c r="AB15" i="113"/>
  <c r="AB28" i="113"/>
  <c r="AB14" i="113"/>
  <c r="AB24" i="113"/>
  <c r="AB20" i="113"/>
  <c r="AB42" i="113"/>
  <c r="AB21" i="113"/>
  <c r="AB23" i="113"/>
  <c r="AB34" i="113"/>
  <c r="AB43" i="113"/>
  <c r="AB9" i="113"/>
  <c r="AB60" i="113"/>
  <c r="AB58" i="113"/>
  <c r="AB62" i="113"/>
  <c r="AB55" i="113"/>
  <c r="AB25" i="113"/>
  <c r="AB26" i="113"/>
  <c r="AB13" i="113"/>
  <c r="AB30" i="113"/>
  <c r="AB54" i="113"/>
  <c r="AB31" i="113"/>
  <c r="AB12" i="113"/>
  <c r="AB44" i="113"/>
  <c r="AB46" i="113"/>
  <c r="AB47" i="113"/>
  <c r="AB52" i="113"/>
  <c r="AB61" i="113"/>
  <c r="AB51" i="113"/>
  <c r="AB48" i="113"/>
  <c r="AB35" i="113"/>
  <c r="AB38" i="113"/>
  <c r="AB10" i="113"/>
  <c r="AB57" i="113"/>
  <c r="AB41" i="113"/>
  <c r="AB39" i="113"/>
  <c r="AB53" i="113"/>
  <c r="AB43" i="105"/>
  <c r="AB21" i="105"/>
  <c r="AB56" i="105"/>
  <c r="AB51" i="105"/>
  <c r="AB44" i="105"/>
  <c r="AB28" i="105"/>
  <c r="AB20" i="105"/>
  <c r="AB50" i="105"/>
  <c r="AB61" i="105"/>
  <c r="AB47" i="105"/>
  <c r="AB31" i="105"/>
  <c r="AB11" i="105"/>
  <c r="AB57" i="105"/>
  <c r="AB49" i="105"/>
  <c r="AB37" i="105"/>
  <c r="AB17" i="105"/>
  <c r="AB13" i="105"/>
  <c r="AB24" i="105"/>
  <c r="AB23" i="105"/>
  <c r="AB34" i="105"/>
  <c r="AB54" i="105"/>
  <c r="AB35" i="105"/>
  <c r="AB16" i="105"/>
  <c r="AB19" i="105"/>
  <c r="AB53" i="105"/>
  <c r="AB62" i="105"/>
  <c r="AB15" i="105"/>
  <c r="AB45" i="105"/>
  <c r="AB25" i="105"/>
  <c r="AB12" i="105"/>
  <c r="AB39" i="105"/>
  <c r="AB60" i="105"/>
  <c r="AB30" i="105"/>
  <c r="AB55" i="105"/>
  <c r="AB58" i="105"/>
  <c r="AB27" i="105"/>
  <c r="AB26" i="105"/>
  <c r="AB22" i="105"/>
  <c r="AB36" i="105"/>
  <c r="AB14" i="105"/>
  <c r="AB59" i="105"/>
  <c r="AB33" i="105"/>
  <c r="AB18" i="105"/>
  <c r="AB46" i="105"/>
  <c r="AB9" i="105"/>
  <c r="AB52" i="105"/>
  <c r="AB38" i="105"/>
  <c r="AB42" i="105"/>
  <c r="AB48" i="105"/>
  <c r="AB63" i="105"/>
  <c r="AB40" i="105"/>
  <c r="AB32" i="105"/>
  <c r="AB10" i="105"/>
  <c r="AB41" i="105"/>
  <c r="AB29" i="105"/>
  <c r="AB48" i="112"/>
  <c r="AB14" i="112"/>
  <c r="AB56" i="112"/>
  <c r="AB60" i="112"/>
  <c r="AB25" i="112"/>
  <c r="AB53" i="112"/>
  <c r="AB57" i="112"/>
  <c r="AB49" i="112"/>
  <c r="AB37" i="112"/>
  <c r="AB21" i="112"/>
  <c r="AB44" i="112"/>
  <c r="AB63" i="112"/>
  <c r="AB50" i="112"/>
  <c r="AB42" i="112"/>
  <c r="AB45" i="112"/>
  <c r="AB18" i="112"/>
  <c r="AB36" i="112"/>
  <c r="AB31" i="112"/>
  <c r="AB52" i="112"/>
  <c r="AB24" i="112"/>
  <c r="AB59" i="112"/>
  <c r="AB26" i="112"/>
  <c r="AB12" i="112"/>
  <c r="AB29" i="112"/>
  <c r="AB20" i="112"/>
  <c r="AB13" i="112"/>
  <c r="AB30" i="112"/>
  <c r="AB51" i="112"/>
  <c r="AB9" i="112"/>
  <c r="AB43" i="112"/>
  <c r="AB47" i="112"/>
  <c r="AB22" i="112"/>
  <c r="AB35" i="112"/>
  <c r="AB11" i="112"/>
  <c r="AB62" i="112"/>
  <c r="AB16" i="112"/>
  <c r="AB40" i="112"/>
  <c r="AB58" i="112"/>
  <c r="AB33" i="112"/>
  <c r="AB38" i="112"/>
  <c r="AB61" i="112"/>
  <c r="AB32" i="112"/>
  <c r="AB15" i="112"/>
  <c r="AB17" i="112"/>
  <c r="AB55" i="112"/>
  <c r="AB46" i="112"/>
  <c r="AB28" i="112"/>
  <c r="AB54" i="112"/>
  <c r="AB39" i="112"/>
  <c r="AB19" i="112"/>
  <c r="AB41" i="112"/>
  <c r="AB27" i="112"/>
  <c r="AB34" i="112"/>
  <c r="AB23" i="112"/>
  <c r="AB10" i="112"/>
  <c r="AC28" i="104"/>
  <c r="AC23" i="104"/>
  <c r="AC41" i="104"/>
  <c r="AC16" i="104"/>
  <c r="AC26" i="104"/>
  <c r="AC37" i="104"/>
  <c r="AC50" i="104"/>
  <c r="AC27" i="104"/>
  <c r="AC59" i="104"/>
  <c r="AC52" i="104"/>
  <c r="AC61" i="104"/>
  <c r="AC15" i="104"/>
  <c r="AC49" i="104"/>
  <c r="AC40" i="104"/>
  <c r="AC39" i="104"/>
  <c r="AC25" i="104"/>
  <c r="AC54" i="104"/>
  <c r="AC42" i="104"/>
  <c r="AC33" i="104"/>
  <c r="AC57" i="104"/>
  <c r="AC36" i="104"/>
  <c r="AC48" i="104"/>
  <c r="AC45" i="104"/>
  <c r="AC58" i="104"/>
  <c r="AC20" i="104"/>
  <c r="AC44" i="104"/>
  <c r="AC17" i="104"/>
  <c r="AC34" i="104"/>
  <c r="AC60" i="104"/>
  <c r="AC31" i="104"/>
  <c r="AC9" i="104"/>
  <c r="AC56" i="104"/>
  <c r="AC63" i="104"/>
  <c r="AC14" i="104"/>
  <c r="AC11" i="104"/>
  <c r="AC21" i="104"/>
  <c r="AC47" i="104"/>
  <c r="AC29" i="104"/>
  <c r="AC24" i="104"/>
  <c r="AC10" i="104"/>
  <c r="AC30" i="104"/>
  <c r="AC32" i="104"/>
  <c r="AC18" i="104"/>
  <c r="AC13" i="104"/>
  <c r="AC62" i="104"/>
  <c r="AC53" i="104"/>
  <c r="AC38" i="104"/>
  <c r="AC46" i="104"/>
  <c r="AC22" i="104"/>
  <c r="AC43" i="104"/>
  <c r="AC19" i="104"/>
  <c r="AC55" i="104"/>
  <c r="AC35" i="104"/>
  <c r="AC12" i="104"/>
  <c r="AC51" i="104"/>
  <c r="AD17" i="108"/>
  <c r="AD31" i="108"/>
  <c r="AD46" i="108"/>
  <c r="AD51" i="108"/>
  <c r="AD40" i="108"/>
  <c r="AD13" i="108"/>
  <c r="AD36" i="108"/>
  <c r="AD23" i="108"/>
  <c r="AD56" i="108"/>
  <c r="AD49" i="108"/>
  <c r="AD10" i="108"/>
  <c r="AD57" i="108"/>
  <c r="AD48" i="108"/>
  <c r="AD52" i="108"/>
  <c r="AD39" i="108"/>
  <c r="AD59" i="108"/>
  <c r="AD26" i="108"/>
  <c r="AD38" i="108"/>
  <c r="AD35" i="108"/>
  <c r="AD14" i="108"/>
  <c r="AD63" i="108"/>
  <c r="AD25" i="108"/>
  <c r="AD62" i="108"/>
  <c r="AD54" i="108"/>
  <c r="AD12" i="108"/>
  <c r="AD19" i="108"/>
  <c r="AD33" i="108"/>
  <c r="AD60" i="108"/>
  <c r="AD9" i="108"/>
  <c r="AD37" i="108"/>
  <c r="AD29" i="108"/>
  <c r="AD47" i="108"/>
  <c r="AD27" i="108"/>
  <c r="AD58" i="108"/>
  <c r="AD24" i="108"/>
  <c r="AD43" i="108"/>
  <c r="AD11" i="108"/>
  <c r="AD44" i="108"/>
  <c r="AD61" i="108"/>
  <c r="AD30" i="108"/>
  <c r="AD15" i="108"/>
  <c r="AD20" i="108"/>
  <c r="AD21" i="108"/>
  <c r="AD22" i="108"/>
  <c r="AD55" i="108"/>
  <c r="AD50" i="108"/>
  <c r="AD42" i="108"/>
  <c r="AD41" i="108"/>
  <c r="AD18" i="108"/>
  <c r="AD34" i="108"/>
  <c r="AD32" i="108"/>
  <c r="AD45" i="108"/>
  <c r="AD53" i="108"/>
  <c r="AD16" i="108"/>
  <c r="AD28" i="108"/>
  <c r="AB59" i="108"/>
  <c r="AB21" i="108"/>
  <c r="AB29" i="108"/>
  <c r="AB28" i="108"/>
  <c r="AB58" i="108"/>
  <c r="AB50" i="108"/>
  <c r="AB48" i="108"/>
  <c r="AB10" i="108"/>
  <c r="AB27" i="108"/>
  <c r="AB9" i="108"/>
  <c r="AB13" i="108"/>
  <c r="AB38" i="108"/>
  <c r="AB15" i="108"/>
  <c r="AB49" i="108"/>
  <c r="AB45" i="108"/>
  <c r="AB62" i="108"/>
  <c r="AB40" i="108"/>
  <c r="AB44" i="108"/>
  <c r="AB43" i="108"/>
  <c r="AB39" i="108"/>
  <c r="AB16" i="108"/>
  <c r="AB42" i="108"/>
  <c r="AB60" i="108"/>
  <c r="AB53" i="108"/>
  <c r="AB22" i="108"/>
  <c r="AB51" i="108"/>
  <c r="AB41" i="108"/>
  <c r="AB24" i="108"/>
  <c r="AB34" i="108"/>
  <c r="AB25" i="108"/>
  <c r="AB18" i="108"/>
  <c r="AB14" i="108"/>
  <c r="AB54" i="108"/>
  <c r="AB32" i="108"/>
  <c r="AB26" i="108"/>
  <c r="AB19" i="108"/>
  <c r="AB46" i="108"/>
  <c r="AB55" i="108"/>
  <c r="AB47" i="108"/>
  <c r="AB56" i="108"/>
  <c r="AB31" i="108"/>
  <c r="AB20" i="108"/>
  <c r="AB52" i="108"/>
  <c r="AB17" i="108"/>
  <c r="AB63" i="108"/>
  <c r="AB33" i="108"/>
  <c r="AB30" i="108"/>
  <c r="AB61" i="108"/>
  <c r="AB57" i="108"/>
  <c r="AB36" i="108"/>
  <c r="AB11" i="108"/>
  <c r="AB37" i="108"/>
  <c r="AB23" i="108"/>
  <c r="AB12" i="108"/>
  <c r="AB35" i="108"/>
  <c r="AD53" i="110"/>
  <c r="AD33" i="110"/>
  <c r="AD49" i="110"/>
  <c r="AD47" i="110"/>
  <c r="AD9" i="110"/>
  <c r="AD39" i="110"/>
  <c r="AD44" i="110"/>
  <c r="AD50" i="110"/>
  <c r="AD59" i="110"/>
  <c r="AD26" i="110"/>
  <c r="AD32" i="110"/>
  <c r="AD23" i="110"/>
  <c r="AD35" i="110"/>
  <c r="AD13" i="110"/>
  <c r="AD11" i="110"/>
  <c r="AD18" i="110"/>
  <c r="AD34" i="110"/>
  <c r="AD28" i="110"/>
  <c r="AD42" i="110"/>
  <c r="AD37" i="110"/>
  <c r="AD54" i="110"/>
  <c r="AD58" i="110"/>
  <c r="AD56" i="110"/>
  <c r="AD22" i="110"/>
  <c r="AD63" i="110"/>
  <c r="AD25" i="110"/>
  <c r="AD30" i="110"/>
  <c r="AD62" i="110"/>
  <c r="AD20" i="110"/>
  <c r="AD43" i="110"/>
  <c r="AD31" i="110"/>
  <c r="AD29" i="110"/>
  <c r="AD41" i="110"/>
  <c r="AD15" i="110"/>
  <c r="AD24" i="110"/>
  <c r="AD17" i="110"/>
  <c r="AD14" i="110"/>
  <c r="AD52" i="110"/>
  <c r="AD38" i="110"/>
  <c r="AD60" i="110"/>
  <c r="AD57" i="110"/>
  <c r="AD45" i="110"/>
  <c r="AD61" i="110"/>
  <c r="AD40" i="110"/>
  <c r="AD16" i="110"/>
  <c r="AD36" i="110"/>
  <c r="AD27" i="110"/>
  <c r="AD12" i="110"/>
  <c r="AD55" i="110"/>
  <c r="AD46" i="110"/>
  <c r="AD48" i="110"/>
  <c r="AD19" i="110"/>
  <c r="AD51" i="110"/>
  <c r="AD21" i="110"/>
  <c r="AD10" i="110"/>
  <c r="AC52" i="97"/>
  <c r="AC60" i="97"/>
  <c r="AC55" i="97"/>
  <c r="AC20" i="97"/>
  <c r="AC14" i="97"/>
  <c r="AC34" i="97"/>
  <c r="AC47" i="97"/>
  <c r="AC41" i="97"/>
  <c r="AC58" i="97"/>
  <c r="AC53" i="97"/>
  <c r="AC22" i="97"/>
  <c r="AC12" i="97"/>
  <c r="AC26" i="97"/>
  <c r="AC57" i="97"/>
  <c r="AC49" i="97"/>
  <c r="AC45" i="97"/>
  <c r="AC29" i="97"/>
  <c r="AC37" i="97"/>
  <c r="AC11" i="97"/>
  <c r="AC13" i="97"/>
  <c r="AC44" i="97"/>
  <c r="AC38" i="97"/>
  <c r="AC56" i="97"/>
  <c r="AC16" i="97"/>
  <c r="AC62" i="97"/>
  <c r="AC31" i="97"/>
  <c r="AC39" i="97"/>
  <c r="AC17" i="97"/>
  <c r="AC21" i="97"/>
  <c r="AC28" i="97"/>
  <c r="AC54" i="97"/>
  <c r="AC59" i="97"/>
  <c r="AC50" i="97"/>
  <c r="AC32" i="97"/>
  <c r="AC46" i="97"/>
  <c r="AC51" i="97"/>
  <c r="AC48" i="97"/>
  <c r="AC61" i="97"/>
  <c r="AC19" i="97"/>
  <c r="AC15" i="97"/>
  <c r="AC27" i="97"/>
  <c r="AC35" i="97"/>
  <c r="AC18" i="97"/>
  <c r="AC30" i="97"/>
  <c r="AC36" i="97"/>
  <c r="AC25" i="97"/>
  <c r="AC33" i="97"/>
  <c r="AC10" i="97"/>
  <c r="AC24" i="97"/>
  <c r="AC63" i="97"/>
  <c r="AC43" i="97"/>
  <c r="AC23" i="97"/>
  <c r="AC40" i="97"/>
  <c r="AC9" i="97"/>
  <c r="AC42" i="97"/>
  <c r="AC45" i="113"/>
  <c r="AC50" i="113"/>
  <c r="AC13" i="113"/>
  <c r="AC25" i="113"/>
  <c r="AC63" i="113"/>
  <c r="AC42" i="113"/>
  <c r="AC15" i="113"/>
  <c r="AC9" i="113"/>
  <c r="AC57" i="113"/>
  <c r="AC46" i="113"/>
  <c r="AC22" i="113"/>
  <c r="AC21" i="113"/>
  <c r="AC38" i="113"/>
  <c r="AC18" i="113"/>
  <c r="AC19" i="113"/>
  <c r="AC58" i="113"/>
  <c r="AC40" i="113"/>
  <c r="AC32" i="113"/>
  <c r="AC17" i="113"/>
  <c r="AC29" i="113"/>
  <c r="AC49" i="113"/>
  <c r="AC28" i="113"/>
  <c r="AC47" i="113"/>
  <c r="AC23" i="113"/>
  <c r="AC60" i="113"/>
  <c r="AC36" i="113"/>
  <c r="AC16" i="113"/>
  <c r="AC12" i="113"/>
  <c r="AC59" i="113"/>
  <c r="AC20" i="113"/>
  <c r="AC52" i="113"/>
  <c r="AC51" i="113"/>
  <c r="AC39" i="113"/>
  <c r="AC35" i="113"/>
  <c r="AC24" i="113"/>
  <c r="AC30" i="113"/>
  <c r="AC43" i="113"/>
  <c r="AC44" i="113"/>
  <c r="AC10" i="113"/>
  <c r="AC31" i="113"/>
  <c r="AC37" i="113"/>
  <c r="AC33" i="113"/>
  <c r="AC41" i="113"/>
  <c r="AC61" i="113"/>
  <c r="AC14" i="113"/>
  <c r="AC48" i="113"/>
  <c r="AC11" i="113"/>
  <c r="AC62" i="113"/>
  <c r="AC54" i="113"/>
  <c r="AC56" i="113"/>
  <c r="AC55" i="113"/>
  <c r="AC27" i="113"/>
  <c r="AC26" i="113"/>
  <c r="AC34" i="113"/>
  <c r="AC53" i="113"/>
  <c r="AD9" i="97"/>
  <c r="AD55" i="97"/>
  <c r="AD57" i="97"/>
  <c r="AD27" i="97"/>
  <c r="AD28" i="97"/>
  <c r="AD61" i="97"/>
  <c r="AD51" i="97"/>
  <c r="AD32" i="97"/>
  <c r="AD59" i="97"/>
  <c r="AD29" i="97"/>
  <c r="AD52" i="97"/>
  <c r="AD37" i="97"/>
  <c r="AD14" i="97"/>
  <c r="AD24" i="97"/>
  <c r="AD20" i="97"/>
  <c r="AD62" i="97"/>
  <c r="AD50" i="97"/>
  <c r="AD63" i="97"/>
  <c r="AD10" i="97"/>
  <c r="AD12" i="97"/>
  <c r="AD58" i="97"/>
  <c r="AD17" i="97"/>
  <c r="AD43" i="97"/>
  <c r="AD31" i="97"/>
  <c r="AD25" i="97"/>
  <c r="AD42" i="97"/>
  <c r="AD11" i="97"/>
  <c r="AD30" i="97"/>
  <c r="AD15" i="97"/>
  <c r="AD38" i="97"/>
  <c r="AD48" i="97"/>
  <c r="AD36" i="97"/>
  <c r="AD49" i="97"/>
  <c r="AD56" i="97"/>
  <c r="AD23" i="97"/>
  <c r="AD21" i="97"/>
  <c r="AD16" i="97"/>
  <c r="AD19" i="97"/>
  <c r="AD35" i="97"/>
  <c r="AD44" i="97"/>
  <c r="AD41" i="97"/>
  <c r="AD54" i="97"/>
  <c r="AD18" i="97"/>
  <c r="AD22" i="97"/>
  <c r="AD33" i="97"/>
  <c r="AD34" i="97"/>
  <c r="AD39" i="97"/>
  <c r="AD45" i="97"/>
  <c r="AD26" i="97"/>
  <c r="AD46" i="97"/>
  <c r="AD47" i="97"/>
  <c r="AD53" i="97"/>
  <c r="AD60" i="97"/>
  <c r="AD40" i="97"/>
  <c r="AD13" i="97"/>
  <c r="AC23" i="112"/>
  <c r="AC52" i="112"/>
  <c r="AC36" i="112"/>
  <c r="AC24" i="112"/>
  <c r="AC39" i="112"/>
  <c r="AC27" i="112"/>
  <c r="AC34" i="112"/>
  <c r="AC41" i="112"/>
  <c r="AC22" i="112"/>
  <c r="AC13" i="112"/>
  <c r="AC45" i="112"/>
  <c r="AC16" i="112"/>
  <c r="AC37" i="112"/>
  <c r="AC43" i="112"/>
  <c r="AC48" i="112"/>
  <c r="AC47" i="112"/>
  <c r="AC44" i="112"/>
  <c r="AC54" i="112"/>
  <c r="AC10" i="112"/>
  <c r="AC61" i="112"/>
  <c r="AC46" i="112"/>
  <c r="AC14" i="112"/>
  <c r="AC25" i="112"/>
  <c r="AC57" i="112"/>
  <c r="AC63" i="112"/>
  <c r="AC33" i="112"/>
  <c r="AC26" i="112"/>
  <c r="AC42" i="112"/>
  <c r="AC56" i="112"/>
  <c r="AC20" i="112"/>
  <c r="AC40" i="112"/>
  <c r="AC19" i="112"/>
  <c r="AC17" i="112"/>
  <c r="AC9" i="112"/>
  <c r="AC51" i="112"/>
  <c r="AC28" i="112"/>
  <c r="AC50" i="112"/>
  <c r="AC11" i="112"/>
  <c r="AC31" i="112"/>
  <c r="AC38" i="112"/>
  <c r="AC29" i="112"/>
  <c r="AC18" i="112"/>
  <c r="AC49" i="112"/>
  <c r="AC12" i="112"/>
  <c r="AC15" i="112"/>
  <c r="AC30" i="112"/>
  <c r="AC62" i="112"/>
  <c r="AC35" i="112"/>
  <c r="AC21" i="112"/>
  <c r="AC55" i="112"/>
  <c r="AC60" i="112"/>
  <c r="AC53" i="112"/>
  <c r="AC59" i="112"/>
  <c r="AC58" i="112"/>
  <c r="AC32" i="112"/>
  <c r="AC37" i="110"/>
  <c r="AC28" i="110"/>
  <c r="AC45" i="110"/>
  <c r="AC32" i="110"/>
  <c r="AC38" i="110"/>
  <c r="AC47" i="110"/>
  <c r="AC21" i="110"/>
  <c r="AC29" i="110"/>
  <c r="AC36" i="110"/>
  <c r="AC16" i="110"/>
  <c r="AC52" i="110"/>
  <c r="AC44" i="110"/>
  <c r="AC35" i="110"/>
  <c r="AC31" i="110"/>
  <c r="AC10" i="110"/>
  <c r="AC63" i="110"/>
  <c r="AC50" i="110"/>
  <c r="AC17" i="110"/>
  <c r="AC46" i="110"/>
  <c r="AC27" i="110"/>
  <c r="AC55" i="110"/>
  <c r="AC56" i="110"/>
  <c r="AC40" i="110"/>
  <c r="AC57" i="110"/>
  <c r="AC15" i="110"/>
  <c r="AC33" i="110"/>
  <c r="AC12" i="110"/>
  <c r="AC43" i="110"/>
  <c r="AC22" i="110"/>
  <c r="AC49" i="110"/>
  <c r="AC53" i="110"/>
  <c r="AC24" i="110"/>
  <c r="AC20" i="110"/>
  <c r="AC60" i="110"/>
  <c r="AC48" i="110"/>
  <c r="AC34" i="110"/>
  <c r="AC51" i="110"/>
  <c r="AC39" i="110"/>
  <c r="AC62" i="110"/>
  <c r="AC9" i="110"/>
  <c r="AC14" i="110"/>
  <c r="AC42" i="110"/>
  <c r="AC58" i="110"/>
  <c r="AC61" i="110"/>
  <c r="AC30" i="110"/>
  <c r="AC11" i="110"/>
  <c r="AC19" i="110"/>
  <c r="AC54" i="110"/>
  <c r="AC13" i="110"/>
  <c r="AC18" i="110"/>
  <c r="AC26" i="110"/>
  <c r="AC59" i="110"/>
  <c r="AC25" i="110"/>
  <c r="AC23" i="110"/>
  <c r="AC41" i="110"/>
  <c r="AB53" i="104"/>
  <c r="AB37" i="104"/>
  <c r="AB24" i="104"/>
  <c r="AB12" i="104"/>
  <c r="AB43" i="104"/>
  <c r="AB58" i="104"/>
  <c r="AB26" i="104"/>
  <c r="AB45" i="104"/>
  <c r="AB60" i="104"/>
  <c r="AB38" i="104"/>
  <c r="AB22" i="104"/>
  <c r="AB62" i="104"/>
  <c r="AB44" i="104"/>
  <c r="AB39" i="104"/>
  <c r="AB29" i="104"/>
  <c r="AB20" i="104"/>
  <c r="AB13" i="104"/>
  <c r="AB48" i="104"/>
  <c r="AB10" i="104"/>
  <c r="AB50" i="104"/>
  <c r="AB11" i="104"/>
  <c r="AB28" i="104"/>
  <c r="AB25" i="104"/>
  <c r="AB18" i="104"/>
  <c r="AB42" i="104"/>
  <c r="AB36" i="104"/>
  <c r="AB14" i="104"/>
  <c r="AB9" i="104"/>
  <c r="AB33" i="104"/>
  <c r="AB46" i="104"/>
  <c r="AB15" i="104"/>
  <c r="AB63" i="104"/>
  <c r="AB32" i="104"/>
  <c r="AB19" i="104"/>
  <c r="AB34" i="104"/>
  <c r="AB35" i="104"/>
  <c r="AB27" i="104"/>
  <c r="AB30" i="104"/>
  <c r="AB52" i="104"/>
  <c r="AB16" i="104"/>
  <c r="AB40" i="104"/>
  <c r="AB47" i="104"/>
  <c r="AB31" i="104"/>
  <c r="AB41" i="104"/>
  <c r="AB56" i="104"/>
  <c r="AB21" i="104"/>
  <c r="AB54" i="104"/>
  <c r="AB55" i="104"/>
  <c r="AB57" i="104"/>
  <c r="AB17" i="104"/>
  <c r="AB23" i="104"/>
  <c r="AB59" i="104"/>
  <c r="AB49" i="104"/>
  <c r="AB51" i="104"/>
  <c r="AB61" i="104"/>
  <c r="AF11" i="103" l="1"/>
  <c r="AF37" i="103"/>
  <c r="AF42" i="103"/>
  <c r="AF39" i="103"/>
  <c r="AF16" i="103"/>
  <c r="AF19" i="103"/>
  <c r="AF32" i="103"/>
  <c r="AF21" i="103"/>
  <c r="AF17" i="103"/>
  <c r="AF48" i="103"/>
  <c r="AF41" i="103"/>
  <c r="AF15" i="103"/>
  <c r="AF12" i="103"/>
  <c r="AF20" i="103"/>
  <c r="AF53" i="103"/>
  <c r="AF35" i="103"/>
  <c r="AF43" i="103"/>
  <c r="AF13" i="103"/>
  <c r="AF36" i="103"/>
  <c r="AF29" i="103"/>
  <c r="AF18" i="103"/>
  <c r="AF10" i="103"/>
  <c r="AF9" i="103"/>
  <c r="AF22" i="103"/>
  <c r="AF14" i="103"/>
  <c r="AF40" i="103"/>
  <c r="AF26" i="103"/>
  <c r="AF38" i="103"/>
  <c r="AF63" i="103"/>
  <c r="AF23" i="103"/>
  <c r="AE17" i="97"/>
  <c r="AE43" i="97"/>
  <c r="AE11" i="97"/>
  <c r="AE13" i="97"/>
  <c r="AE36" i="97"/>
  <c r="AE53" i="97"/>
  <c r="AE12" i="97"/>
  <c r="AE26" i="97"/>
  <c r="AE32" i="97"/>
  <c r="AE35" i="97"/>
  <c r="AE39" i="97"/>
  <c r="AE21" i="97"/>
  <c r="AE9" i="97"/>
  <c r="AE38" i="97"/>
  <c r="AE23" i="97"/>
  <c r="AE45" i="97"/>
  <c r="AE42" i="97"/>
  <c r="AE15" i="97"/>
  <c r="AE22" i="97"/>
  <c r="AE18" i="97"/>
  <c r="AE41" i="97"/>
  <c r="AE63" i="97"/>
  <c r="AE14" i="97"/>
  <c r="AE16" i="97"/>
  <c r="AE19" i="97"/>
  <c r="AE40" i="97"/>
  <c r="AE48" i="97"/>
  <c r="AE37" i="97"/>
  <c r="AE20" i="97"/>
  <c r="AE10" i="97"/>
  <c r="AE29" i="97"/>
  <c r="AF23" i="112"/>
  <c r="AF29" i="112"/>
  <c r="AF12" i="112"/>
  <c r="AF20" i="112"/>
  <c r="AF15" i="112"/>
  <c r="AF43" i="112"/>
  <c r="AF11" i="112"/>
  <c r="AF16" i="112"/>
  <c r="AF36" i="112"/>
  <c r="AF9" i="112"/>
  <c r="AF32" i="112"/>
  <c r="AF13" i="112"/>
  <c r="AF22" i="112"/>
  <c r="AF18" i="112"/>
  <c r="AF38" i="112"/>
  <c r="AF26" i="112"/>
  <c r="AF14" i="112"/>
  <c r="AF19" i="112"/>
  <c r="AF17" i="112"/>
  <c r="AF35" i="112"/>
  <c r="AF10" i="112"/>
  <c r="AF37" i="112"/>
  <c r="AF21" i="112"/>
  <c r="AF16" i="109"/>
  <c r="AF20" i="109"/>
  <c r="AF37" i="109"/>
  <c r="AF32" i="109"/>
  <c r="AF41" i="109"/>
  <c r="AF36" i="109"/>
  <c r="AF21" i="109"/>
  <c r="AF48" i="109"/>
  <c r="AF42" i="109"/>
  <c r="AF11" i="109"/>
  <c r="AF18" i="109"/>
  <c r="AF10" i="109"/>
  <c r="AF45" i="109"/>
  <c r="AF23" i="109"/>
  <c r="AF39" i="109"/>
  <c r="AF9" i="109"/>
  <c r="AF40" i="109"/>
  <c r="AF29" i="109"/>
  <c r="AF35" i="109"/>
  <c r="AF17" i="109"/>
  <c r="AF43" i="109"/>
  <c r="AF22" i="109"/>
  <c r="AF15" i="109"/>
  <c r="AF12" i="109"/>
  <c r="AF38" i="109"/>
  <c r="AF14" i="109"/>
  <c r="AF13" i="109"/>
  <c r="AF19" i="109"/>
  <c r="AF26" i="109"/>
  <c r="AF53" i="109"/>
  <c r="AE23" i="112"/>
  <c r="AE13" i="112"/>
  <c r="AE15" i="112"/>
  <c r="AE22" i="112"/>
  <c r="AE18" i="112"/>
  <c r="AE36" i="112"/>
  <c r="AE16" i="112"/>
  <c r="AE32" i="112"/>
  <c r="AE43" i="112"/>
  <c r="AE17" i="112"/>
  <c r="AE38" i="112"/>
  <c r="AE12" i="112"/>
  <c r="AE29" i="112"/>
  <c r="AE20" i="112"/>
  <c r="AE35" i="112"/>
  <c r="AE11" i="112"/>
  <c r="AE10" i="112"/>
  <c r="AE19" i="112"/>
  <c r="AE14" i="112"/>
  <c r="AE26" i="112"/>
  <c r="AE9" i="112"/>
  <c r="AE21" i="112"/>
  <c r="AE37" i="112"/>
  <c r="AE54" i="104"/>
  <c r="AE42" i="104"/>
  <c r="AE12" i="104"/>
  <c r="AE35" i="104"/>
  <c r="AE57" i="104"/>
  <c r="AE14" i="104"/>
  <c r="AE13" i="104"/>
  <c r="AE61" i="104"/>
  <c r="AE15" i="104"/>
  <c r="AE55" i="104"/>
  <c r="AE16" i="104"/>
  <c r="AE56" i="104"/>
  <c r="AE29" i="104"/>
  <c r="AE18" i="104"/>
  <c r="AE22" i="104"/>
  <c r="AE32" i="104"/>
  <c r="AE19" i="104"/>
  <c r="AE63" i="104"/>
  <c r="AE48" i="104"/>
  <c r="AE41" i="104"/>
  <c r="AE59" i="104"/>
  <c r="AE11" i="104"/>
  <c r="AE26" i="104"/>
  <c r="AE37" i="104"/>
  <c r="AE40" i="104"/>
  <c r="AE60" i="104"/>
  <c r="AE10" i="104"/>
  <c r="AE62" i="104"/>
  <c r="AE43" i="104"/>
  <c r="AE38" i="104"/>
  <c r="AE23" i="104"/>
  <c r="AE39" i="104"/>
  <c r="AE36" i="104"/>
  <c r="AE53" i="104"/>
  <c r="AE58" i="104"/>
  <c r="AE20" i="104"/>
  <c r="AE9" i="104"/>
  <c r="AE45" i="104"/>
  <c r="AE21" i="104"/>
  <c r="AE17" i="104"/>
  <c r="AE35" i="109"/>
  <c r="AE45" i="109"/>
  <c r="AE38" i="109"/>
  <c r="AE36" i="109"/>
  <c r="AE12" i="109"/>
  <c r="AE9" i="109"/>
  <c r="AE26" i="109"/>
  <c r="AE20" i="109"/>
  <c r="AE17" i="109"/>
  <c r="AE21" i="109"/>
  <c r="AE37" i="109"/>
  <c r="AE15" i="109"/>
  <c r="AE48" i="109"/>
  <c r="AE42" i="109"/>
  <c r="AE39" i="109"/>
  <c r="AE14" i="109"/>
  <c r="AE22" i="109"/>
  <c r="AE10" i="109"/>
  <c r="AE13" i="109"/>
  <c r="AE32" i="109"/>
  <c r="AE19" i="109"/>
  <c r="AE40" i="109"/>
  <c r="AE43" i="109"/>
  <c r="AE29" i="109"/>
  <c r="AE41" i="109"/>
  <c r="AE53" i="109"/>
  <c r="AE23" i="109"/>
  <c r="AE16" i="109"/>
  <c r="AE11" i="109"/>
  <c r="AE18" i="109"/>
  <c r="AG12" i="111"/>
  <c r="AG20" i="111"/>
  <c r="AG36" i="111"/>
  <c r="AG26" i="111"/>
  <c r="AG22" i="111"/>
  <c r="AG13" i="111"/>
  <c r="AG19" i="111"/>
  <c r="AG38" i="111"/>
  <c r="AG15" i="111"/>
  <c r="AG32" i="111"/>
  <c r="AG17" i="111"/>
  <c r="AG18" i="111"/>
  <c r="AG21" i="111"/>
  <c r="AG16" i="111"/>
  <c r="AG37" i="111"/>
  <c r="AG29" i="111"/>
  <c r="AG10" i="111"/>
  <c r="AG9" i="111"/>
  <c r="AG14" i="111"/>
  <c r="AG11" i="111"/>
  <c r="AG23" i="111"/>
  <c r="AG35" i="111"/>
  <c r="AG22" i="112"/>
  <c r="AG21" i="112"/>
  <c r="AG14" i="112"/>
  <c r="AG20" i="112"/>
  <c r="AG38" i="112"/>
  <c r="AG36" i="112"/>
  <c r="AG12" i="112"/>
  <c r="AG15" i="112"/>
  <c r="AG13" i="112"/>
  <c r="AG11" i="112"/>
  <c r="AG18" i="112"/>
  <c r="AG16" i="112"/>
  <c r="AG43" i="112"/>
  <c r="AG37" i="112"/>
  <c r="AG26" i="112"/>
  <c r="AG35" i="112"/>
  <c r="AG9" i="112"/>
  <c r="AG29" i="112"/>
  <c r="AG10" i="112"/>
  <c r="AG32" i="112"/>
  <c r="AG19" i="112"/>
  <c r="AG23" i="112"/>
  <c r="AG17" i="112"/>
  <c r="AG19" i="97"/>
  <c r="AG32" i="97"/>
  <c r="AG29" i="97"/>
  <c r="AG38" i="97"/>
  <c r="AG36" i="97"/>
  <c r="AG14" i="97"/>
  <c r="AG20" i="97"/>
  <c r="AG48" i="97"/>
  <c r="AG40" i="97"/>
  <c r="AG37" i="97"/>
  <c r="AG26" i="97"/>
  <c r="AG10" i="97"/>
  <c r="AG43" i="97"/>
  <c r="AG45" i="97"/>
  <c r="AG15" i="97"/>
  <c r="AG9" i="97"/>
  <c r="AG18" i="97"/>
  <c r="AG21" i="97"/>
  <c r="AG23" i="97"/>
  <c r="AG53" i="97"/>
  <c r="AG13" i="97"/>
  <c r="AG41" i="97"/>
  <c r="AG35" i="97"/>
  <c r="AG16" i="97"/>
  <c r="AG63" i="97"/>
  <c r="AG11" i="97"/>
  <c r="AG22" i="97"/>
  <c r="AG12" i="97"/>
  <c r="AG42" i="97"/>
  <c r="AG39" i="97"/>
  <c r="AG17" i="97"/>
  <c r="AG11" i="103"/>
  <c r="AG43" i="103"/>
  <c r="AG36" i="103"/>
  <c r="AG15" i="103"/>
  <c r="AG63" i="103"/>
  <c r="AG38" i="103"/>
  <c r="AG37" i="103"/>
  <c r="AG18" i="103"/>
  <c r="AG12" i="103"/>
  <c r="AG42" i="103"/>
  <c r="AG14" i="103"/>
  <c r="AG22" i="103"/>
  <c r="AG9" i="103"/>
  <c r="AG39" i="103"/>
  <c r="AG41" i="103"/>
  <c r="AG17" i="103"/>
  <c r="AG29" i="103"/>
  <c r="AG13" i="103"/>
  <c r="AG40" i="103"/>
  <c r="AG16" i="103"/>
  <c r="AG20" i="103"/>
  <c r="AG48" i="103"/>
  <c r="AG10" i="103"/>
  <c r="AG19" i="103"/>
  <c r="AG32" i="103"/>
  <c r="AG35" i="103"/>
  <c r="AG53" i="103"/>
  <c r="AG21" i="103"/>
  <c r="AG26" i="103"/>
  <c r="AG23" i="103"/>
  <c r="AE48" i="108"/>
  <c r="AE13" i="108"/>
  <c r="AE45" i="108"/>
  <c r="AE18" i="108"/>
  <c r="AE22" i="108"/>
  <c r="AE15" i="108"/>
  <c r="AE38" i="108"/>
  <c r="AE29" i="108"/>
  <c r="AE39" i="108"/>
  <c r="AE16" i="108"/>
  <c r="AE20" i="108"/>
  <c r="AE32" i="108"/>
  <c r="AE42" i="108"/>
  <c r="AE10" i="108"/>
  <c r="AE11" i="108"/>
  <c r="AE36" i="108"/>
  <c r="AE26" i="108"/>
  <c r="AE40" i="108"/>
  <c r="AE35" i="108"/>
  <c r="AE14" i="108"/>
  <c r="AE9" i="108"/>
  <c r="AE53" i="108"/>
  <c r="AE21" i="108"/>
  <c r="AE43" i="108"/>
  <c r="AE23" i="108"/>
  <c r="AE37" i="108"/>
  <c r="AE17" i="108"/>
  <c r="AE41" i="108"/>
  <c r="AE19" i="108"/>
  <c r="AE12" i="108"/>
  <c r="AG29" i="110"/>
  <c r="AG38" i="110"/>
  <c r="AG10" i="110"/>
  <c r="AG12" i="110"/>
  <c r="AG17" i="110"/>
  <c r="AG15" i="110"/>
  <c r="AG19" i="110"/>
  <c r="AG20" i="110"/>
  <c r="AG14" i="110"/>
  <c r="AG36" i="110"/>
  <c r="AG13" i="110"/>
  <c r="AG21" i="110"/>
  <c r="AG11" i="110"/>
  <c r="AG35" i="110"/>
  <c r="AG26" i="110"/>
  <c r="AG18" i="110"/>
  <c r="AG43" i="110"/>
  <c r="AG22" i="110"/>
  <c r="AG32" i="110"/>
  <c r="AG37" i="110"/>
  <c r="AG16" i="110"/>
  <c r="AG9" i="110"/>
  <c r="AG23" i="110"/>
  <c r="AE15" i="111"/>
  <c r="AE20" i="111"/>
  <c r="AE23" i="111"/>
  <c r="AE18" i="111"/>
  <c r="AE38" i="111"/>
  <c r="AE26" i="111"/>
  <c r="AE37" i="111"/>
  <c r="AE19" i="111"/>
  <c r="AE16" i="111"/>
  <c r="AE17" i="111"/>
  <c r="AE21" i="111"/>
  <c r="AE9" i="111"/>
  <c r="AE32" i="111"/>
  <c r="AE29" i="111"/>
  <c r="AE13" i="111"/>
  <c r="AE22" i="111"/>
  <c r="AE12" i="111"/>
  <c r="AE11" i="111"/>
  <c r="AE10" i="111"/>
  <c r="AE36" i="111"/>
  <c r="AE35" i="111"/>
  <c r="AE14" i="111"/>
  <c r="AG54" i="104"/>
  <c r="AG63" i="104"/>
  <c r="AG14" i="104"/>
  <c r="AG57" i="104"/>
  <c r="AG9" i="104"/>
  <c r="AG48" i="104"/>
  <c r="AG60" i="104"/>
  <c r="AG26" i="104"/>
  <c r="AG29" i="104"/>
  <c r="AG36" i="104"/>
  <c r="AG11" i="104"/>
  <c r="AG39" i="104"/>
  <c r="AG45" i="104"/>
  <c r="AG10" i="104"/>
  <c r="AG32" i="104"/>
  <c r="AG35" i="104"/>
  <c r="AG61" i="104"/>
  <c r="AG21" i="104"/>
  <c r="AG58" i="104"/>
  <c r="AG23" i="104"/>
  <c r="AG16" i="104"/>
  <c r="AG55" i="104"/>
  <c r="AG41" i="104"/>
  <c r="AG38" i="104"/>
  <c r="AG56" i="104"/>
  <c r="AG22" i="104"/>
  <c r="AG19" i="104"/>
  <c r="AG12" i="104"/>
  <c r="AG15" i="104"/>
  <c r="AG18" i="104"/>
  <c r="AG17" i="104"/>
  <c r="AG42" i="104"/>
  <c r="AG62" i="104"/>
  <c r="AG40" i="104"/>
  <c r="AG53" i="104"/>
  <c r="AG59" i="104"/>
  <c r="AG13" i="104"/>
  <c r="AG43" i="104"/>
  <c r="AG37" i="104"/>
  <c r="AG20" i="104"/>
  <c r="AG39" i="105"/>
  <c r="AG38" i="105"/>
  <c r="AG63" i="105"/>
  <c r="AG12" i="105"/>
  <c r="AG57" i="105"/>
  <c r="AG17" i="105"/>
  <c r="AG15" i="105"/>
  <c r="AG21" i="105"/>
  <c r="AG9" i="105"/>
  <c r="AG18" i="105"/>
  <c r="AG23" i="105"/>
  <c r="AG43" i="105"/>
  <c r="AG35" i="105"/>
  <c r="AG59" i="105"/>
  <c r="AG40" i="105"/>
  <c r="AG26" i="105"/>
  <c r="AG42" i="105"/>
  <c r="AG32" i="105"/>
  <c r="AG11" i="105"/>
  <c r="AG16" i="105"/>
  <c r="AG58" i="105"/>
  <c r="AG56" i="105"/>
  <c r="AG29" i="105"/>
  <c r="AG22" i="105"/>
  <c r="AG60" i="105"/>
  <c r="AG62" i="105"/>
  <c r="AG54" i="105"/>
  <c r="AG48" i="105"/>
  <c r="AG61" i="105"/>
  <c r="AG55" i="105"/>
  <c r="AG36" i="105"/>
  <c r="AG41" i="105"/>
  <c r="AG37" i="105"/>
  <c r="AG14" i="105"/>
  <c r="AG45" i="105"/>
  <c r="AG20" i="105"/>
  <c r="AG13" i="105"/>
  <c r="AG10" i="105"/>
  <c r="AG53" i="105"/>
  <c r="AG19" i="105"/>
  <c r="AG13" i="106"/>
  <c r="AG37" i="106"/>
  <c r="AG17" i="106"/>
  <c r="AG29" i="106"/>
  <c r="AG15" i="106"/>
  <c r="AG43" i="106"/>
  <c r="AG12" i="106"/>
  <c r="AG40" i="106"/>
  <c r="AG20" i="106"/>
  <c r="AG35" i="106"/>
  <c r="AG14" i="106"/>
  <c r="AG36" i="106"/>
  <c r="AG10" i="106"/>
  <c r="AG38" i="106"/>
  <c r="AG32" i="106"/>
  <c r="AG9" i="106"/>
  <c r="AG16" i="106"/>
  <c r="AG23" i="106"/>
  <c r="AG26" i="106"/>
  <c r="AG13" i="108"/>
  <c r="AG10" i="108"/>
  <c r="AG40" i="108"/>
  <c r="AG19" i="108"/>
  <c r="AG16" i="108"/>
  <c r="AG43" i="108"/>
  <c r="AG29" i="108"/>
  <c r="AG35" i="108"/>
  <c r="AG41" i="108"/>
  <c r="AG45" i="108"/>
  <c r="AG37" i="108"/>
  <c r="AG53" i="108"/>
  <c r="AG9" i="108"/>
  <c r="AG12" i="108"/>
  <c r="AG32" i="108"/>
  <c r="AG18" i="108"/>
  <c r="AG36" i="108"/>
  <c r="AG15" i="108"/>
  <c r="AG11" i="108"/>
  <c r="AG39" i="108"/>
  <c r="AG14" i="108"/>
  <c r="AG38" i="108"/>
  <c r="AG22" i="108"/>
  <c r="AG21" i="108"/>
  <c r="AG48" i="108"/>
  <c r="AG42" i="108"/>
  <c r="AG26" i="108"/>
  <c r="AG17" i="108"/>
  <c r="AG20" i="108"/>
  <c r="AG23" i="108"/>
  <c r="AG13" i="109"/>
  <c r="AG23" i="109"/>
  <c r="AG53" i="109"/>
  <c r="AG38" i="109"/>
  <c r="AG22" i="109"/>
  <c r="AG29" i="109"/>
  <c r="AG41" i="109"/>
  <c r="AG26" i="109"/>
  <c r="AG19" i="109"/>
  <c r="AG48" i="109"/>
  <c r="AG14" i="109"/>
  <c r="AG40" i="109"/>
  <c r="AG45" i="109"/>
  <c r="AG12" i="109"/>
  <c r="AG32" i="109"/>
  <c r="AG10" i="109"/>
  <c r="AG37" i="109"/>
  <c r="AG11" i="109"/>
  <c r="AG15" i="109"/>
  <c r="AG20" i="109"/>
  <c r="AG43" i="109"/>
  <c r="AG36" i="109"/>
  <c r="AG42" i="109"/>
  <c r="AG18" i="109"/>
  <c r="AG21" i="109"/>
  <c r="AG39" i="109"/>
  <c r="AG16" i="109"/>
  <c r="AG17" i="109"/>
  <c r="AG9" i="109"/>
  <c r="AG35" i="109"/>
  <c r="AE16" i="106"/>
  <c r="AE32" i="106"/>
  <c r="AE17" i="106"/>
  <c r="AE37" i="106"/>
  <c r="AE35" i="106"/>
  <c r="AE36" i="106"/>
  <c r="AE26" i="106"/>
  <c r="AE10" i="106"/>
  <c r="AE13" i="106"/>
  <c r="AE9" i="106"/>
  <c r="AE15" i="106"/>
  <c r="AE14" i="106"/>
  <c r="AE38" i="106"/>
  <c r="AE23" i="106"/>
  <c r="AE40" i="106"/>
  <c r="AE43" i="106"/>
  <c r="AE12" i="106"/>
  <c r="AE29" i="106"/>
  <c r="AE20" i="106"/>
  <c r="AF15" i="110"/>
  <c r="AF18" i="110"/>
  <c r="AF14" i="110"/>
  <c r="AF13" i="110"/>
  <c r="AF23" i="110"/>
  <c r="AF29" i="110"/>
  <c r="AF20" i="110"/>
  <c r="AF9" i="110"/>
  <c r="AF43" i="110"/>
  <c r="AF10" i="110"/>
  <c r="AF32" i="110"/>
  <c r="AF16" i="110"/>
  <c r="AF19" i="110"/>
  <c r="AF11" i="110"/>
  <c r="AF35" i="110"/>
  <c r="AF37" i="110"/>
  <c r="AF36" i="110"/>
  <c r="AF22" i="110"/>
  <c r="AF12" i="110"/>
  <c r="AF26" i="110"/>
  <c r="AF38" i="110"/>
  <c r="AF17" i="110"/>
  <c r="AF21" i="110"/>
  <c r="AF29" i="111"/>
  <c r="AF36" i="111"/>
  <c r="AF9" i="111"/>
  <c r="AF26" i="111"/>
  <c r="AF15" i="111"/>
  <c r="AF10" i="111"/>
  <c r="AF13" i="111"/>
  <c r="AF11" i="111"/>
  <c r="AF22" i="111"/>
  <c r="AF18" i="111"/>
  <c r="AF32" i="111"/>
  <c r="AF16" i="111"/>
  <c r="AF14" i="111"/>
  <c r="AF37" i="111"/>
  <c r="AF17" i="111"/>
  <c r="AF12" i="111"/>
  <c r="AF23" i="111"/>
  <c r="AF38" i="111"/>
  <c r="AF19" i="111"/>
  <c r="AF35" i="111"/>
  <c r="AF20" i="111"/>
  <c r="AF21" i="111"/>
  <c r="AF23" i="105"/>
  <c r="AF12" i="105"/>
  <c r="AF53" i="105"/>
  <c r="AF26" i="105"/>
  <c r="AF22" i="105"/>
  <c r="AF16" i="105"/>
  <c r="AF57" i="105"/>
  <c r="AF41" i="105"/>
  <c r="AF61" i="105"/>
  <c r="AF15" i="105"/>
  <c r="AF40" i="105"/>
  <c r="AF59" i="105"/>
  <c r="AF11" i="105"/>
  <c r="AF18" i="105"/>
  <c r="AF45" i="105"/>
  <c r="AF35" i="105"/>
  <c r="AF56" i="105"/>
  <c r="AF39" i="105"/>
  <c r="AF9" i="105"/>
  <c r="AF21" i="105"/>
  <c r="AF43" i="105"/>
  <c r="AF37" i="105"/>
  <c r="AF29" i="105"/>
  <c r="AF55" i="105"/>
  <c r="AF48" i="105"/>
  <c r="AF10" i="105"/>
  <c r="AF42" i="105"/>
  <c r="AF62" i="105"/>
  <c r="AF60" i="105"/>
  <c r="AF13" i="105"/>
  <c r="AF36" i="105"/>
  <c r="AF10" i="106"/>
  <c r="AF38" i="106"/>
  <c r="AF9" i="106"/>
  <c r="AF32" i="106"/>
  <c r="AF36" i="106"/>
  <c r="AF14" i="106"/>
  <c r="AF16" i="106"/>
  <c r="AF37" i="106"/>
  <c r="AF15" i="106"/>
  <c r="AE16" i="110"/>
  <c r="AE32" i="110"/>
  <c r="AE9" i="110"/>
  <c r="AE11" i="110"/>
  <c r="AE13" i="110"/>
  <c r="AE12" i="110"/>
  <c r="AE35" i="110"/>
  <c r="AE37" i="110"/>
  <c r="AE21" i="110"/>
  <c r="AE23" i="113"/>
  <c r="AE9" i="113"/>
  <c r="AE13" i="113"/>
  <c r="AE16" i="113"/>
  <c r="AE22" i="113"/>
  <c r="AF15" i="108"/>
  <c r="AF11" i="108"/>
  <c r="AF9" i="108"/>
  <c r="AF43" i="108"/>
  <c r="AF20" i="108"/>
  <c r="AF26" i="108"/>
  <c r="AF48" i="108"/>
  <c r="AF10" i="108"/>
  <c r="AF42" i="108"/>
  <c r="AF38" i="108"/>
  <c r="AF17" i="108"/>
  <c r="AF45" i="108"/>
  <c r="AF63" i="104"/>
  <c r="AF12" i="104"/>
  <c r="AF23" i="104"/>
  <c r="AF59" i="104"/>
  <c r="AF29" i="104"/>
  <c r="AF36" i="104"/>
  <c r="AF11" i="104"/>
  <c r="AF40" i="104"/>
  <c r="AF48" i="104"/>
  <c r="AF26" i="104"/>
  <c r="AF61" i="104"/>
  <c r="AF58" i="104"/>
  <c r="AF22" i="104"/>
  <c r="AF54" i="104"/>
  <c r="AF56" i="104"/>
  <c r="AF38" i="104"/>
  <c r="AE26" i="105"/>
  <c r="AE29" i="105"/>
  <c r="AE21" i="105"/>
  <c r="AE45" i="105"/>
  <c r="AE57" i="105"/>
  <c r="AE19" i="105"/>
  <c r="AE54" i="105"/>
  <c r="AE53" i="105"/>
  <c r="AE41" i="105"/>
  <c r="AE10" i="105"/>
  <c r="AE20" i="105"/>
  <c r="AE23" i="105"/>
  <c r="AE39" i="105"/>
  <c r="AE16" i="105"/>
  <c r="AE11" i="105"/>
  <c r="AE59" i="105"/>
  <c r="AE38" i="105"/>
  <c r="AE32" i="105"/>
  <c r="AE48" i="105"/>
  <c r="AE56" i="105"/>
  <c r="AE36" i="105"/>
  <c r="AE18" i="105"/>
  <c r="AE17" i="105"/>
  <c r="AF63" i="97"/>
  <c r="AF18" i="97"/>
  <c r="AF39" i="97"/>
  <c r="AF21" i="97"/>
  <c r="AF20" i="97"/>
  <c r="AF48" i="97"/>
  <c r="AF38" i="97"/>
  <c r="AF53" i="97"/>
  <c r="AF22" i="97"/>
  <c r="AF35" i="97"/>
  <c r="AF17" i="97"/>
  <c r="AF40" i="97"/>
  <c r="AF41" i="97"/>
  <c r="AF9" i="97"/>
  <c r="AF19" i="97"/>
  <c r="AF42" i="97"/>
  <c r="AF36" i="97"/>
  <c r="AF26" i="97"/>
  <c r="AF45" i="97"/>
  <c r="AF10" i="97"/>
  <c r="AF29" i="97"/>
  <c r="AF32" i="97"/>
  <c r="AF43" i="97"/>
  <c r="AF14" i="97"/>
  <c r="AF37" i="97"/>
  <c r="AF13" i="97"/>
  <c r="AE19" i="103"/>
  <c r="AE35" i="103"/>
  <c r="AE37" i="103"/>
  <c r="AE53" i="103"/>
  <c r="AE13" i="103"/>
  <c r="AE41" i="103"/>
  <c r="AE43" i="103"/>
  <c r="AE9" i="103"/>
  <c r="AE39" i="103"/>
  <c r="AE36" i="103"/>
  <c r="AE26" i="103"/>
  <c r="AE17" i="103"/>
  <c r="AE12" i="103"/>
  <c r="AE63" i="103"/>
  <c r="AE42" i="103"/>
  <c r="AE23" i="103"/>
  <c r="AE21" i="103"/>
  <c r="AE29" i="103"/>
  <c r="AE14" i="103"/>
  <c r="AE18" i="103"/>
  <c r="AE32" i="103"/>
  <c r="AE22" i="103"/>
  <c r="AE15" i="103"/>
  <c r="AE48" i="103"/>
  <c r="AC2" i="103"/>
  <c r="AB2" i="97"/>
  <c r="AC2" i="112"/>
  <c r="AC2" i="109"/>
  <c r="AB2" i="112"/>
  <c r="AB2" i="104"/>
  <c r="AB2" i="109"/>
  <c r="AD2" i="111"/>
  <c r="AD2" i="112"/>
  <c r="AD2" i="97"/>
  <c r="AD2" i="103"/>
  <c r="AB2" i="108"/>
  <c r="AD2" i="110"/>
  <c r="AB2" i="111"/>
  <c r="AD2" i="104"/>
  <c r="AD2" i="105"/>
  <c r="AD2" i="106"/>
  <c r="AD2" i="108"/>
  <c r="AD2" i="109"/>
  <c r="AB2" i="106"/>
  <c r="AC2" i="110"/>
  <c r="AC2" i="111"/>
  <c r="AF12" i="106"/>
  <c r="AF17" i="105"/>
  <c r="AF17" i="104"/>
  <c r="AF13" i="106"/>
  <c r="AF14" i="105"/>
  <c r="AF32" i="105"/>
  <c r="AF54" i="105"/>
  <c r="AF63" i="105"/>
  <c r="AE22" i="110"/>
  <c r="AF14" i="108"/>
  <c r="AF41" i="108"/>
  <c r="AF55" i="104"/>
  <c r="AE19" i="113"/>
  <c r="AF20" i="104"/>
  <c r="AF60" i="104"/>
  <c r="AF23" i="97"/>
  <c r="AE63" i="105"/>
  <c r="AF12" i="97"/>
  <c r="AE15" i="110"/>
  <c r="AF10" i="104"/>
  <c r="AF36" i="108"/>
  <c r="AF43" i="104"/>
  <c r="AE38" i="103"/>
  <c r="AF26" i="106"/>
  <c r="AF19" i="105"/>
  <c r="AE18" i="113"/>
  <c r="AF23" i="106"/>
  <c r="AF58" i="105"/>
  <c r="AF37" i="104"/>
  <c r="AF29" i="106"/>
  <c r="AF20" i="105"/>
  <c r="AF39" i="108"/>
  <c r="AE9" i="105"/>
  <c r="AE10" i="113"/>
  <c r="AE26" i="110"/>
  <c r="AE35" i="113"/>
  <c r="AE55" i="105"/>
  <c r="AF38" i="105"/>
  <c r="AC2" i="105"/>
  <c r="AE40" i="105"/>
  <c r="AE16" i="103"/>
  <c r="AF19" i="108"/>
  <c r="AE15" i="113"/>
  <c r="AF35" i="106"/>
  <c r="AF16" i="104"/>
  <c r="AF40" i="106"/>
  <c r="AE11" i="113"/>
  <c r="AE10" i="110"/>
  <c r="AE17" i="110"/>
  <c r="AE12" i="113"/>
  <c r="AF35" i="108"/>
  <c r="AF45" i="104"/>
  <c r="AE20" i="103"/>
  <c r="AE23" i="110"/>
  <c r="AE35" i="105"/>
  <c r="AE21" i="113"/>
  <c r="AE14" i="105"/>
  <c r="AF32" i="104"/>
  <c r="AF17" i="106"/>
  <c r="AE18" i="110"/>
  <c r="AF53" i="104"/>
  <c r="AE20" i="110"/>
  <c r="AE14" i="113"/>
  <c r="AF41" i="104"/>
  <c r="AF20" i="106"/>
  <c r="AF57" i="104"/>
  <c r="AE17" i="113"/>
  <c r="AF13" i="108"/>
  <c r="AF43" i="106"/>
  <c r="AC2" i="106"/>
  <c r="AF13" i="104"/>
  <c r="AE40" i="103"/>
  <c r="AF35" i="104"/>
  <c r="AF22" i="108"/>
  <c r="AE38" i="110"/>
  <c r="AE22" i="105"/>
  <c r="AE15" i="105"/>
  <c r="AF12" i="108"/>
  <c r="AE37" i="113"/>
  <c r="AF23" i="108"/>
  <c r="AF15" i="97"/>
  <c r="AE61" i="105"/>
  <c r="AE19" i="110"/>
  <c r="AE62" i="105"/>
  <c r="AE43" i="110"/>
  <c r="AE29" i="113"/>
  <c r="AF16" i="108"/>
  <c r="AE36" i="110"/>
  <c r="AE14" i="110"/>
  <c r="AE38" i="113"/>
  <c r="AF37" i="108"/>
  <c r="AF32" i="108"/>
  <c r="AF19" i="104"/>
  <c r="AF18" i="104"/>
  <c r="AE42" i="105"/>
  <c r="AF9" i="104"/>
  <c r="AE29" i="110"/>
  <c r="AB2" i="110"/>
  <c r="AE20" i="113"/>
  <c r="AF11" i="97"/>
  <c r="AF18" i="108"/>
  <c r="AF15" i="104"/>
  <c r="AF21" i="104"/>
  <c r="AF14" i="104"/>
  <c r="AE12" i="105"/>
  <c r="AF21" i="108"/>
  <c r="AF62" i="104"/>
  <c r="AF53" i="108"/>
  <c r="AF39" i="104"/>
  <c r="AE60" i="105"/>
  <c r="AF42" i="104"/>
  <c r="AE37" i="105"/>
  <c r="AF29" i="108"/>
  <c r="AE58" i="105"/>
  <c r="AE36" i="113"/>
  <c r="AB2" i="113"/>
  <c r="AF40" i="108"/>
  <c r="AE43" i="105"/>
  <c r="AC2" i="108"/>
  <c r="AE11" i="103"/>
  <c r="AF16" i="97"/>
  <c r="AC2" i="104"/>
  <c r="AE10" i="103"/>
  <c r="AE13" i="105"/>
  <c r="AB2" i="105"/>
  <c r="AC2" i="97"/>
  <c r="AB2" i="103"/>
  <c r="AC2" i="113"/>
  <c r="M5" i="106"/>
  <c r="M5" i="110" a="1"/>
  <c r="M5" i="113" a="1"/>
  <c r="M5" i="112" a="1"/>
  <c r="M5" i="108" a="1"/>
  <c r="M5" i="103" a="1"/>
  <c r="M5" i="111" a="1"/>
  <c r="M5" i="109" a="1"/>
  <c r="M5" i="105" a="1"/>
  <c r="M5" i="104" a="1"/>
  <c r="M5" i="97" a="1"/>
  <c r="X3" i="91"/>
  <c r="G5" i="91"/>
  <c r="Z3" i="109"/>
  <c r="Z3" i="105"/>
  <c r="Z3" i="106"/>
  <c r="Z3" i="97"/>
  <c r="Z3" i="112"/>
  <c r="Z3" i="108"/>
  <c r="Z3" i="103"/>
  <c r="Z3" i="113"/>
  <c r="Z3" i="104"/>
  <c r="Z3" i="111"/>
  <c r="Z3" i="110"/>
  <c r="M4" i="106"/>
  <c r="M58" i="109" l="1"/>
  <c r="M48" i="109"/>
  <c r="M56" i="109"/>
  <c r="M9" i="109"/>
  <c r="M26" i="109"/>
  <c r="M34" i="109"/>
  <c r="M42" i="109"/>
  <c r="M59" i="109"/>
  <c r="M57" i="109"/>
  <c r="M10" i="109"/>
  <c r="M18" i="109"/>
  <c r="M35" i="109"/>
  <c r="M43" i="109"/>
  <c r="M51" i="109"/>
  <c r="M30" i="109"/>
  <c r="M22" i="109"/>
  <c r="M60" i="109"/>
  <c r="M17" i="109"/>
  <c r="M20" i="109"/>
  <c r="M32" i="109"/>
  <c r="M62" i="109"/>
  <c r="M61" i="109"/>
  <c r="M14" i="109"/>
  <c r="M21" i="109"/>
  <c r="M41" i="109"/>
  <c r="M52" i="109"/>
  <c r="M63" i="109"/>
  <c r="M12" i="109"/>
  <c r="M23" i="109"/>
  <c r="M50" i="109"/>
  <c r="M53" i="109"/>
  <c r="M13" i="109"/>
  <c r="M24" i="109"/>
  <c r="M44" i="109"/>
  <c r="M6" i="109"/>
  <c r="M33" i="109"/>
  <c r="M27" i="109"/>
  <c r="M36" i="109"/>
  <c r="M55" i="109"/>
  <c r="M15" i="109"/>
  <c r="M37" i="109"/>
  <c r="M46" i="109"/>
  <c r="M29" i="109"/>
  <c r="M5" i="109"/>
  <c r="M31" i="109"/>
  <c r="M19" i="109"/>
  <c r="M28" i="109"/>
  <c r="M7" i="109"/>
  <c r="M39" i="109"/>
  <c r="M47" i="109"/>
  <c r="M16" i="109"/>
  <c r="M49" i="109"/>
  <c r="M11" i="109"/>
  <c r="M25" i="109"/>
  <c r="M38" i="109"/>
  <c r="M54" i="109"/>
  <c r="M45" i="109"/>
  <c r="M8" i="109"/>
  <c r="M40" i="109"/>
  <c r="M59" i="111"/>
  <c r="M36" i="111"/>
  <c r="M45" i="111"/>
  <c r="M54" i="111"/>
  <c r="M63" i="111"/>
  <c r="M25" i="111"/>
  <c r="M42" i="111"/>
  <c r="M60" i="111"/>
  <c r="M14" i="111"/>
  <c r="M23" i="111"/>
  <c r="M32" i="111"/>
  <c r="M49" i="111"/>
  <c r="M11" i="111"/>
  <c r="M44" i="111"/>
  <c r="M53" i="111"/>
  <c r="M62" i="111"/>
  <c r="M16" i="111"/>
  <c r="M33" i="111"/>
  <c r="M50" i="111"/>
  <c r="M52" i="111"/>
  <c r="M61" i="111"/>
  <c r="M15" i="111"/>
  <c r="M24" i="111"/>
  <c r="M41" i="111"/>
  <c r="M58" i="111"/>
  <c r="M13" i="111"/>
  <c r="M22" i="111"/>
  <c r="M31" i="111"/>
  <c r="M40" i="111"/>
  <c r="M19" i="111"/>
  <c r="M20" i="111"/>
  <c r="M29" i="111"/>
  <c r="M38" i="111"/>
  <c r="M47" i="111"/>
  <c r="M56" i="111"/>
  <c r="M18" i="111"/>
  <c r="M43" i="111"/>
  <c r="M28" i="111"/>
  <c r="M37" i="111"/>
  <c r="M46" i="111"/>
  <c r="M55" i="111"/>
  <c r="M9" i="111"/>
  <c r="M34" i="111"/>
  <c r="M51" i="111"/>
  <c r="M57" i="111"/>
  <c r="M12" i="111"/>
  <c r="M21" i="111"/>
  <c r="M30" i="111"/>
  <c r="M39" i="111"/>
  <c r="M48" i="111"/>
  <c r="M10" i="111"/>
  <c r="M27" i="111"/>
  <c r="M17" i="111"/>
  <c r="M8" i="111"/>
  <c r="M7" i="111"/>
  <c r="M6" i="111"/>
  <c r="M5" i="111"/>
  <c r="M26" i="111"/>
  <c r="M35" i="111"/>
  <c r="M58" i="103"/>
  <c r="M8" i="103"/>
  <c r="M31" i="103"/>
  <c r="M21" i="103"/>
  <c r="M25" i="103"/>
  <c r="M37" i="103"/>
  <c r="M27" i="103"/>
  <c r="M12" i="103"/>
  <c r="M46" i="103"/>
  <c r="M62" i="103"/>
  <c r="M43" i="103"/>
  <c r="M28" i="103"/>
  <c r="M9" i="103"/>
  <c r="M29" i="103"/>
  <c r="M5" i="103"/>
  <c r="M52" i="103"/>
  <c r="M41" i="103"/>
  <c r="M40" i="103"/>
  <c r="M26" i="103"/>
  <c r="M10" i="103"/>
  <c r="M61" i="103"/>
  <c r="M44" i="103"/>
  <c r="M56" i="103"/>
  <c r="M32" i="103"/>
  <c r="M60" i="103"/>
  <c r="M23" i="103"/>
  <c r="M22" i="103"/>
  <c r="M50" i="103"/>
  <c r="M11" i="103"/>
  <c r="M16" i="103"/>
  <c r="M49" i="103"/>
  <c r="M6" i="103"/>
  <c r="M39" i="103"/>
  <c r="M13" i="103"/>
  <c r="M30" i="103"/>
  <c r="M48" i="103"/>
  <c r="M54" i="103"/>
  <c r="M38" i="103"/>
  <c r="M19" i="103"/>
  <c r="M14" i="103"/>
  <c r="M57" i="103"/>
  <c r="M33" i="103"/>
  <c r="M42" i="103"/>
  <c r="M17" i="103"/>
  <c r="M18" i="103"/>
  <c r="M59" i="103"/>
  <c r="M24" i="103"/>
  <c r="M53" i="103"/>
  <c r="M20" i="103"/>
  <c r="M51" i="103"/>
  <c r="M63" i="103"/>
  <c r="M7" i="103"/>
  <c r="M47" i="103"/>
  <c r="M36" i="103"/>
  <c r="M15" i="103"/>
  <c r="M35" i="103"/>
  <c r="M34" i="103"/>
  <c r="M55" i="103"/>
  <c r="M45" i="103"/>
  <c r="M59" i="108"/>
  <c r="M5" i="108"/>
  <c r="M61" i="108"/>
  <c r="M47" i="108"/>
  <c r="M30" i="108"/>
  <c r="M22" i="108"/>
  <c r="M9" i="108"/>
  <c r="M33" i="108"/>
  <c r="M63" i="108"/>
  <c r="M53" i="108"/>
  <c r="M36" i="108"/>
  <c r="M57" i="108"/>
  <c r="M18" i="108"/>
  <c r="M42" i="108"/>
  <c r="M43" i="108"/>
  <c r="M7" i="108"/>
  <c r="M55" i="108"/>
  <c r="M41" i="108"/>
  <c r="M19" i="108"/>
  <c r="M54" i="108"/>
  <c r="M24" i="108"/>
  <c r="M31" i="108"/>
  <c r="M16" i="108"/>
  <c r="M60" i="108"/>
  <c r="M6" i="108"/>
  <c r="M50" i="108"/>
  <c r="M12" i="108"/>
  <c r="M27" i="108"/>
  <c r="M62" i="108"/>
  <c r="M37" i="108"/>
  <c r="M40" i="108"/>
  <c r="M20" i="108"/>
  <c r="M14" i="108"/>
  <c r="M25" i="108"/>
  <c r="M15" i="108"/>
  <c r="M34" i="108"/>
  <c r="M49" i="108"/>
  <c r="M11" i="108"/>
  <c r="M17" i="108"/>
  <c r="M58" i="108"/>
  <c r="M23" i="108"/>
  <c r="M48" i="108"/>
  <c r="M21" i="108"/>
  <c r="M28" i="108"/>
  <c r="M8" i="108"/>
  <c r="M38" i="108"/>
  <c r="M56" i="108"/>
  <c r="M13" i="108"/>
  <c r="M51" i="108"/>
  <c r="M10" i="108"/>
  <c r="M35" i="108"/>
  <c r="M45" i="108"/>
  <c r="M46" i="108"/>
  <c r="M39" i="108"/>
  <c r="M52" i="108"/>
  <c r="M29" i="108"/>
  <c r="M26" i="108"/>
  <c r="M32" i="108"/>
  <c r="M44" i="108"/>
  <c r="M59" i="113"/>
  <c r="M28" i="113"/>
  <c r="M45" i="113"/>
  <c r="M7" i="113"/>
  <c r="M16" i="113"/>
  <c r="M25" i="113"/>
  <c r="M26" i="113"/>
  <c r="M35" i="113"/>
  <c r="M44" i="113"/>
  <c r="M14" i="113"/>
  <c r="M23" i="113"/>
  <c r="M32" i="113"/>
  <c r="M41" i="113"/>
  <c r="M42" i="113"/>
  <c r="M5" i="113"/>
  <c r="M22" i="113"/>
  <c r="M31" i="113"/>
  <c r="M40" i="113"/>
  <c r="M49" i="113"/>
  <c r="M50" i="113"/>
  <c r="M36" i="113"/>
  <c r="M6" i="113"/>
  <c r="M15" i="113"/>
  <c r="M24" i="113"/>
  <c r="M33" i="113"/>
  <c r="M34" i="113"/>
  <c r="M43" i="113"/>
  <c r="M13" i="113"/>
  <c r="M30" i="113"/>
  <c r="M39" i="113"/>
  <c r="M48" i="113"/>
  <c r="M57" i="113"/>
  <c r="M58" i="113"/>
  <c r="M21" i="113"/>
  <c r="M38" i="113"/>
  <c r="M47" i="113"/>
  <c r="M56" i="113"/>
  <c r="M12" i="113"/>
  <c r="M29" i="113"/>
  <c r="M46" i="113"/>
  <c r="M55" i="113"/>
  <c r="M9" i="113"/>
  <c r="M10" i="113"/>
  <c r="M19" i="113"/>
  <c r="M20" i="113"/>
  <c r="M37" i="113"/>
  <c r="M54" i="113"/>
  <c r="M8" i="113"/>
  <c r="M17" i="113"/>
  <c r="M18" i="113"/>
  <c r="M27" i="113"/>
  <c r="M11" i="113"/>
  <c r="M51" i="113"/>
  <c r="M60" i="113"/>
  <c r="M63" i="113"/>
  <c r="M62" i="113"/>
  <c r="M61" i="113"/>
  <c r="M52" i="113"/>
  <c r="M53" i="113"/>
  <c r="M44" i="97"/>
  <c r="M11" i="97"/>
  <c r="M50" i="97"/>
  <c r="M27" i="97"/>
  <c r="M22" i="97"/>
  <c r="M56" i="97"/>
  <c r="M39" i="97"/>
  <c r="M24" i="97"/>
  <c r="M35" i="97"/>
  <c r="M57" i="97"/>
  <c r="M41" i="97"/>
  <c r="M18" i="97"/>
  <c r="M52" i="97"/>
  <c r="M55" i="97"/>
  <c r="M38" i="97"/>
  <c r="M60" i="97"/>
  <c r="M26" i="97"/>
  <c r="M48" i="97"/>
  <c r="M31" i="97"/>
  <c r="M9" i="97"/>
  <c r="M25" i="97"/>
  <c r="M54" i="97"/>
  <c r="M33" i="97"/>
  <c r="M17" i="97"/>
  <c r="M47" i="97"/>
  <c r="M30" i="97"/>
  <c r="M63" i="97"/>
  <c r="M15" i="97"/>
  <c r="M53" i="97"/>
  <c r="M21" i="97"/>
  <c r="M8" i="97"/>
  <c r="M46" i="97"/>
  <c r="M51" i="97"/>
  <c r="M62" i="97"/>
  <c r="M13" i="97"/>
  <c r="M12" i="97"/>
  <c r="M43" i="97"/>
  <c r="M7" i="97"/>
  <c r="M45" i="97"/>
  <c r="M42" i="97"/>
  <c r="M61" i="97"/>
  <c r="M28" i="97"/>
  <c r="M58" i="97"/>
  <c r="M34" i="97"/>
  <c r="M6" i="97"/>
  <c r="M37" i="97"/>
  <c r="M23" i="97"/>
  <c r="M32" i="97"/>
  <c r="M19" i="97"/>
  <c r="M49" i="97"/>
  <c r="M16" i="97"/>
  <c r="M5" i="97"/>
  <c r="M20" i="97"/>
  <c r="M59" i="97"/>
  <c r="M36" i="97"/>
  <c r="M29" i="97"/>
  <c r="M10" i="97"/>
  <c r="M40" i="97"/>
  <c r="M14" i="97"/>
  <c r="M59" i="110"/>
  <c r="M37" i="110"/>
  <c r="M10" i="110"/>
  <c r="M52" i="110"/>
  <c r="M62" i="110"/>
  <c r="M8" i="110"/>
  <c r="M15" i="110"/>
  <c r="M7" i="110"/>
  <c r="M23" i="110"/>
  <c r="M41" i="110"/>
  <c r="M18" i="110"/>
  <c r="M44" i="110"/>
  <c r="M54" i="110"/>
  <c r="M63" i="110"/>
  <c r="M25" i="110"/>
  <c r="M16" i="110"/>
  <c r="M11" i="110"/>
  <c r="M24" i="110"/>
  <c r="M50" i="110"/>
  <c r="M36" i="110"/>
  <c r="M40" i="110"/>
  <c r="M14" i="110"/>
  <c r="M42" i="110"/>
  <c r="M48" i="110"/>
  <c r="M45" i="110"/>
  <c r="M49" i="110"/>
  <c r="M51" i="110"/>
  <c r="M29" i="110"/>
  <c r="M30" i="110"/>
  <c r="M46" i="110"/>
  <c r="M6" i="110"/>
  <c r="M19" i="110"/>
  <c r="M20" i="110"/>
  <c r="M32" i="110"/>
  <c r="M35" i="110"/>
  <c r="M60" i="110"/>
  <c r="M53" i="110"/>
  <c r="M61" i="110"/>
  <c r="M55" i="110"/>
  <c r="M47" i="110"/>
  <c r="M21" i="110"/>
  <c r="M43" i="110"/>
  <c r="M56" i="110"/>
  <c r="M22" i="110"/>
  <c r="M27" i="110"/>
  <c r="M12" i="110"/>
  <c r="M33" i="110"/>
  <c r="M9" i="110"/>
  <c r="M17" i="110"/>
  <c r="M13" i="110"/>
  <c r="M38" i="110"/>
  <c r="M5" i="110"/>
  <c r="M39" i="110"/>
  <c r="M26" i="110"/>
  <c r="M28" i="110"/>
  <c r="M57" i="110"/>
  <c r="M31" i="110"/>
  <c r="M58" i="110"/>
  <c r="M34" i="110"/>
  <c r="M51" i="112"/>
  <c r="M40" i="112"/>
  <c r="M29" i="112"/>
  <c r="M45" i="112"/>
  <c r="M49" i="112"/>
  <c r="M8" i="112"/>
  <c r="M61" i="112"/>
  <c r="M16" i="112"/>
  <c r="M63" i="112"/>
  <c r="M33" i="112"/>
  <c r="M25" i="112"/>
  <c r="M42" i="112"/>
  <c r="M30" i="112"/>
  <c r="M47" i="112"/>
  <c r="M57" i="112"/>
  <c r="M17" i="112"/>
  <c r="M9" i="112"/>
  <c r="M18" i="112"/>
  <c r="M41" i="112"/>
  <c r="M37" i="112"/>
  <c r="M46" i="112"/>
  <c r="M14" i="112"/>
  <c r="M50" i="112"/>
  <c r="M39" i="112"/>
  <c r="M53" i="112"/>
  <c r="M15" i="112"/>
  <c r="M20" i="112"/>
  <c r="M59" i="112"/>
  <c r="M52" i="112"/>
  <c r="M55" i="112"/>
  <c r="M34" i="112"/>
  <c r="M21" i="112"/>
  <c r="M44" i="112"/>
  <c r="M54" i="112"/>
  <c r="M5" i="112"/>
  <c r="M19" i="112"/>
  <c r="M43" i="112"/>
  <c r="M22" i="112"/>
  <c r="M48" i="112"/>
  <c r="M6" i="112"/>
  <c r="M27" i="112"/>
  <c r="M23" i="112"/>
  <c r="M56" i="112"/>
  <c r="M38" i="112"/>
  <c r="M28" i="112"/>
  <c r="M60" i="112"/>
  <c r="M31" i="112"/>
  <c r="M7" i="112"/>
  <c r="M62" i="112"/>
  <c r="M12" i="112"/>
  <c r="M10" i="112"/>
  <c r="M32" i="112"/>
  <c r="M26" i="112"/>
  <c r="M24" i="112"/>
  <c r="M36" i="112"/>
  <c r="M13" i="112"/>
  <c r="M58" i="112"/>
  <c r="M11" i="112"/>
  <c r="M35" i="112"/>
  <c r="M59" i="104"/>
  <c r="M30" i="104"/>
  <c r="M38" i="104"/>
  <c r="M39" i="104"/>
  <c r="M23" i="104"/>
  <c r="M24" i="104"/>
  <c r="M46" i="104"/>
  <c r="M60" i="104"/>
  <c r="M45" i="104"/>
  <c r="M17" i="104"/>
  <c r="M25" i="104"/>
  <c r="M8" i="104"/>
  <c r="M22" i="104"/>
  <c r="M48" i="104"/>
  <c r="M31" i="104"/>
  <c r="M14" i="104"/>
  <c r="M34" i="104"/>
  <c r="M33" i="104"/>
  <c r="M41" i="104"/>
  <c r="M40" i="104"/>
  <c r="M61" i="104"/>
  <c r="M18" i="104"/>
  <c r="M51" i="104"/>
  <c r="M42" i="104"/>
  <c r="M58" i="104"/>
  <c r="M20" i="104"/>
  <c r="M6" i="104"/>
  <c r="M10" i="104"/>
  <c r="M13" i="104"/>
  <c r="M37" i="104"/>
  <c r="M36" i="104"/>
  <c r="M27" i="104"/>
  <c r="M26" i="104"/>
  <c r="M9" i="104"/>
  <c r="M32" i="104"/>
  <c r="M47" i="104"/>
  <c r="M57" i="104"/>
  <c r="M54" i="104"/>
  <c r="M52" i="104"/>
  <c r="M7" i="104"/>
  <c r="M53" i="104"/>
  <c r="M35" i="104"/>
  <c r="M5" i="104"/>
  <c r="M55" i="104"/>
  <c r="M16" i="104"/>
  <c r="M29" i="104"/>
  <c r="M43" i="104"/>
  <c r="M44" i="104"/>
  <c r="M49" i="104"/>
  <c r="M15" i="104"/>
  <c r="M11" i="104"/>
  <c r="M62" i="104"/>
  <c r="M12" i="104"/>
  <c r="M63" i="104"/>
  <c r="M19" i="104"/>
  <c r="M50" i="104"/>
  <c r="M56" i="104"/>
  <c r="M28" i="104"/>
  <c r="M21" i="104"/>
  <c r="M27" i="105"/>
  <c r="M6" i="105"/>
  <c r="M60" i="105"/>
  <c r="M40" i="105"/>
  <c r="M9" i="105"/>
  <c r="M25" i="105"/>
  <c r="M13" i="105"/>
  <c r="M17" i="105"/>
  <c r="M50" i="105"/>
  <c r="M44" i="105"/>
  <c r="M57" i="105"/>
  <c r="M10" i="105"/>
  <c r="M18" i="105"/>
  <c r="M34" i="105"/>
  <c r="M33" i="105"/>
  <c r="M30" i="105"/>
  <c r="M7" i="105"/>
  <c r="M59" i="105"/>
  <c r="M45" i="105"/>
  <c r="M37" i="105"/>
  <c r="M22" i="105"/>
  <c r="M32" i="105"/>
  <c r="M29" i="105"/>
  <c r="M31" i="105"/>
  <c r="M26" i="105"/>
  <c r="M36" i="105"/>
  <c r="M51" i="105"/>
  <c r="M63" i="105"/>
  <c r="M39" i="105"/>
  <c r="M56" i="105"/>
  <c r="M24" i="105"/>
  <c r="M23" i="105"/>
  <c r="M61" i="105"/>
  <c r="M5" i="105"/>
  <c r="M43" i="105"/>
  <c r="M53" i="105"/>
  <c r="M47" i="105"/>
  <c r="M15" i="105"/>
  <c r="M52" i="105"/>
  <c r="M42" i="105"/>
  <c r="M8" i="105"/>
  <c r="M62" i="105"/>
  <c r="M19" i="105"/>
  <c r="M21" i="105"/>
  <c r="M55" i="105"/>
  <c r="M49" i="105"/>
  <c r="M48" i="105"/>
  <c r="M28" i="105"/>
  <c r="M46" i="105"/>
  <c r="M16" i="105"/>
  <c r="M54" i="105"/>
  <c r="M58" i="105"/>
  <c r="M11" i="105"/>
  <c r="M41" i="105"/>
  <c r="M20" i="105"/>
  <c r="M14" i="105"/>
  <c r="M38" i="105"/>
  <c r="M12" i="105"/>
  <c r="M35" i="105"/>
  <c r="AF21" i="113"/>
  <c r="AF14" i="113"/>
  <c r="AF38" i="113"/>
  <c r="AF36" i="113"/>
  <c r="AF19" i="113"/>
  <c r="AF17" i="113"/>
  <c r="AF37" i="113"/>
  <c r="AF20" i="113"/>
  <c r="AF18" i="113"/>
  <c r="AF23" i="113"/>
  <c r="AF12" i="113"/>
  <c r="AF10" i="113"/>
  <c r="AF22" i="113"/>
  <c r="AF35" i="113"/>
  <c r="AF29" i="113"/>
  <c r="AF16" i="113"/>
  <c r="AF15" i="113"/>
  <c r="AF13" i="113"/>
  <c r="AF11" i="113"/>
  <c r="AF9" i="113"/>
  <c r="AD3" i="113"/>
  <c r="AD39" i="113"/>
  <c r="AD38" i="113"/>
  <c r="AD57" i="113"/>
  <c r="AD11" i="113"/>
  <c r="AD52" i="113"/>
  <c r="AD9" i="113"/>
  <c r="AD55" i="113"/>
  <c r="AD21" i="113"/>
  <c r="AD30" i="113"/>
  <c r="AD40" i="113"/>
  <c r="AD25" i="113"/>
  <c r="AD53" i="113"/>
  <c r="AD15" i="113"/>
  <c r="AD18" i="113"/>
  <c r="AD23" i="113"/>
  <c r="AD62" i="113"/>
  <c r="AD63" i="113"/>
  <c r="AD22" i="113"/>
  <c r="AD28" i="113"/>
  <c r="AD37" i="113"/>
  <c r="AD61" i="113"/>
  <c r="AD47" i="113"/>
  <c r="AD36" i="113"/>
  <c r="AD46" i="113"/>
  <c r="AD60" i="113"/>
  <c r="AD41" i="113"/>
  <c r="AD16" i="113"/>
  <c r="AD27" i="113"/>
  <c r="AD42" i="113"/>
  <c r="AD56" i="113"/>
  <c r="AD26" i="113"/>
  <c r="AD49" i="113"/>
  <c r="AD50" i="113"/>
  <c r="AD48" i="113"/>
  <c r="AD14" i="113"/>
  <c r="AD29" i="113"/>
  <c r="AD20" i="113"/>
  <c r="AD32" i="113"/>
  <c r="AD54" i="113"/>
  <c r="AD33" i="113"/>
  <c r="AD35" i="113"/>
  <c r="AD51" i="113"/>
  <c r="AD10" i="113"/>
  <c r="AD24" i="113"/>
  <c r="AD19" i="113"/>
  <c r="AD59" i="113"/>
  <c r="AD34" i="113"/>
  <c r="AD31" i="113"/>
  <c r="AD13" i="113"/>
  <c r="AD58" i="113"/>
  <c r="AD17" i="113"/>
  <c r="AD45" i="113"/>
  <c r="AD43" i="113"/>
  <c r="AD44" i="113"/>
  <c r="AD12" i="113"/>
  <c r="AG11" i="113" l="1"/>
  <c r="AG35" i="113"/>
  <c r="AG18" i="113"/>
  <c r="AG29" i="113"/>
  <c r="AG16" i="113"/>
  <c r="AG23" i="113"/>
  <c r="AG14" i="113"/>
  <c r="AG21" i="113"/>
  <c r="AG12" i="113"/>
  <c r="AG19" i="113"/>
  <c r="AG17" i="113"/>
  <c r="AG20" i="113"/>
  <c r="AG9" i="113"/>
  <c r="AG36" i="113"/>
  <c r="AG10" i="113"/>
  <c r="AG15" i="113"/>
  <c r="AG13" i="113"/>
  <c r="AG38" i="113"/>
  <c r="AG37" i="113"/>
  <c r="AD2" i="113"/>
  <c r="AG22" i="113"/>
  <c r="X3" i="119"/>
  <c r="X3" i="115"/>
  <c r="X3" i="116"/>
  <c r="X3" i="117"/>
  <c r="X3" i="114"/>
  <c r="X3" i="118"/>
  <c r="M4" i="117"/>
  <c r="M4" i="118"/>
  <c r="M4" i="111"/>
  <c r="M4" i="119"/>
  <c r="M4" i="114"/>
  <c r="M4" i="108"/>
  <c r="M4" i="112"/>
  <c r="M4" i="105"/>
  <c r="M4" i="109"/>
  <c r="M4" i="97"/>
  <c r="M4" i="115"/>
  <c r="M4" i="104"/>
  <c r="M4" i="110"/>
  <c r="M4" i="116"/>
  <c r="M4" i="113"/>
  <c r="M4" i="103"/>
  <c r="D6" i="56" l="1"/>
</calcChain>
</file>

<file path=xl/sharedStrings.xml><?xml version="1.0" encoding="utf-8"?>
<sst xmlns="http://schemas.openxmlformats.org/spreadsheetml/2006/main" count="7250" uniqueCount="178">
  <si>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</si>
  <si>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</si>
  <si>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</si>
  <si>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</si>
  <si>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</si>
  <si>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</si>
  <si>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</si>
  <si>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</si>
  <si>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</si>
  <si>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9M</t>
  </si>
  <si>
    <t>6M</t>
  </si>
  <si>
    <t>3M</t>
  </si>
  <si>
    <t>1M</t>
  </si>
  <si>
    <t>FamilyName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</si>
  <si>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</si>
  <si>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</si>
  <si>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</si>
  <si>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</si>
  <si>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</si>
  <si>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</si>
  <si>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</si>
  <si>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</si>
  <si>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</si>
  <si>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</si>
  <si>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</si>
  <si>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</si>
  <si>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</si>
  <si>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</si>
  <si>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</si>
  <si>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</si>
  <si>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</si>
  <si>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</si>
  <si>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</si>
  <si>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</si>
  <si>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</si>
  <si>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</si>
  <si>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</si>
  <si>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</si>
  <si>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</si>
  <si>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</si>
  <si>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</si>
  <si>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</si>
  <si>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</si>
  <si>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</si>
  <si>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</si>
  <si>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</si>
  <si>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</si>
  <si>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PriceTickValue</t>
  </si>
  <si>
    <t>RateTickValue</t>
  </si>
  <si>
    <t>_Quote</t>
  </si>
  <si>
    <t>QuoteSuffix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</si>
  <si>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</si>
  <si>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</si>
  <si>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</si>
  <si>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</si>
  <si>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</si>
  <si>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</si>
  <si>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</si>
  <si>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</si>
  <si>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</si>
  <si>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</si>
  <si>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</si>
  <si>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</si>
  <si>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Contributors</t>
  </si>
  <si>
    <t>Change</t>
  </si>
  <si>
    <t>Effective</t>
  </si>
  <si>
    <t>Static</t>
  </si>
  <si>
    <t>Mid Safe</t>
  </si>
  <si>
    <t>HST_CLOSE</t>
  </si>
  <si>
    <t>GCMN</t>
  </si>
  <si>
    <t>ICAP NY</t>
  </si>
  <si>
    <t>SMKR</t>
  </si>
  <si>
    <t>MonotonicCubicNaturalSpline</t>
  </si>
  <si>
    <t>InterpolationType</t>
  </si>
  <si>
    <t>TriggerCounter</t>
  </si>
  <si>
    <t>ReutersRtMode</t>
  </si>
  <si>
    <t>VALUE_DT1</t>
  </si>
  <si>
    <t>EvaluationDate</t>
  </si>
  <si>
    <t>MoneyMarketDayCounter</t>
  </si>
  <si>
    <t>Actual/360</t>
  </si>
  <si>
    <t>PYNY</t>
  </si>
  <si>
    <t>Tullet NY</t>
  </si>
  <si>
    <t>Calendar</t>
  </si>
  <si>
    <t>ICAA</t>
  </si>
  <si>
    <t>ICAP AUST</t>
  </si>
  <si>
    <t>Tradition HK</t>
  </si>
  <si>
    <t>TRHK</t>
  </si>
  <si>
    <t>Quote Object</t>
  </si>
  <si>
    <t>Quote Object ID</t>
  </si>
  <si>
    <t>Pingan Tradition</t>
  </si>
  <si>
    <t>Tullet Prebon</t>
  </si>
  <si>
    <t>TPSC</t>
  </si>
  <si>
    <t>PTCN</t>
  </si>
  <si>
    <t>CFETSICAP SHA</t>
  </si>
  <si>
    <t>CFIC</t>
  </si>
  <si>
    <t>ICHK</t>
  </si>
  <si>
    <t>ICAP HK</t>
  </si>
  <si>
    <t>Tullet Prebon SITICO</t>
  </si>
  <si>
    <t>PREA</t>
  </si>
  <si>
    <t>Broker Composite</t>
  </si>
  <si>
    <t>GFIS</t>
  </si>
  <si>
    <t>ICSG</t>
  </si>
  <si>
    <t>ICAP Singapore Centre</t>
  </si>
  <si>
    <t>GFI Singapore Centre</t>
  </si>
  <si>
    <t>BGCP</t>
  </si>
  <si>
    <t>BGP Singapore Centre</t>
  </si>
  <si>
    <t>CNTR</t>
  </si>
  <si>
    <t>HSBC Contribution</t>
  </si>
  <si>
    <t>HSBC</t>
  </si>
  <si>
    <t>BRKR</t>
  </si>
  <si>
    <t>HKD</t>
  </si>
  <si>
    <t>UnitedStates::Settlement</t>
  </si>
  <si>
    <t>LastUpdate</t>
  </si>
  <si>
    <t>LiveDataFeed</t>
  </si>
  <si>
    <t>The record could not be found</t>
  </si>
  <si>
    <t>18M</t>
  </si>
  <si>
    <t>ON</t>
  </si>
  <si>
    <t>TN</t>
  </si>
  <si>
    <t>SN</t>
  </si>
  <si>
    <t>SW</t>
  </si>
  <si>
    <t>2W</t>
  </si>
  <si>
    <t>2M</t>
  </si>
  <si>
    <t>4M</t>
  </si>
  <si>
    <t>5M</t>
  </si>
  <si>
    <t>15M</t>
  </si>
  <si>
    <t>21M</t>
  </si>
  <si>
    <t>Average</t>
  </si>
  <si>
    <t>Settings</t>
  </si>
  <si>
    <t>CNH</t>
  </si>
  <si>
    <t>EUR</t>
  </si>
  <si>
    <t>3W</t>
  </si>
  <si>
    <t>7M</t>
  </si>
  <si>
    <t>8M</t>
  </si>
  <si>
    <t>10M</t>
  </si>
  <si>
    <t>11M</t>
  </si>
  <si>
    <t>GBP</t>
  </si>
  <si>
    <t>JPY</t>
  </si>
  <si>
    <t>AUD</t>
  </si>
  <si>
    <t xml:space="preserve"> </t>
  </si>
  <si>
    <t>START_DT</t>
  </si>
  <si>
    <t>GEN_VAL1</t>
  </si>
  <si>
    <t>GEN_VAL2</t>
  </si>
  <si>
    <t>MATUR_DATE</t>
  </si>
  <si>
    <t>JoinHolidays</t>
  </si>
  <si>
    <t>UnitedKingdom::Exchange</t>
  </si>
  <si>
    <t>Japan</t>
  </si>
  <si>
    <t>Australia</t>
  </si>
  <si>
    <t>HongKong::HKEx</t>
  </si>
  <si>
    <t>ibor</t>
  </si>
  <si>
    <t>#N/A</t>
  </si>
  <si>
    <t>USD</t>
  </si>
  <si>
    <t>SEK</t>
  </si>
  <si>
    <t>CHF</t>
  </si>
  <si>
    <t>PLN</t>
  </si>
  <si>
    <t>CZK</t>
  </si>
  <si>
    <t>HUF</t>
  </si>
  <si>
    <t>Sweden</t>
  </si>
  <si>
    <t>Switzerland</t>
  </si>
  <si>
    <t>Poland</t>
  </si>
  <si>
    <t>CzechRepublic::PSE</t>
  </si>
  <si>
    <t>Hungary</t>
  </si>
  <si>
    <t>13M</t>
  </si>
  <si>
    <t>14M</t>
  </si>
  <si>
    <t>16M</t>
  </si>
  <si>
    <t>17M</t>
  </si>
  <si>
    <t>19M</t>
  </si>
  <si>
    <t>20M</t>
  </si>
  <si>
    <t>22M</t>
  </si>
  <si>
    <t>23M</t>
  </si>
  <si>
    <t>TARGET</t>
  </si>
  <si>
    <t>45Y</t>
  </si>
  <si>
    <t>55Y</t>
  </si>
  <si>
    <t>CBS</t>
  </si>
  <si>
    <t>--</t>
  </si>
  <si>
    <t>FRQ:5S</t>
  </si>
  <si>
    <t>Deposits</t>
  </si>
  <si>
    <t>Errors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</si>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</sst>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£&quot;#,##0;[Red]\-&quot;£&quot;#,##0"/>
    <numFmt numFmtId="165" formatCode="ddd\,\ d\-mmm\-yyyy\,\ hh:mm:ss"/>
    <numFmt numFmtId="166" formatCode="#,##0.0;#,##0.0"/>
    <numFmt numFmtId="167" formatCode="General_)"/>
    <numFmt numFmtId="168" formatCode="0.0000"/>
    <numFmt numFmtId="169" formatCode="0.0000%"/>
    <numFmt numFmtId="170" formatCode="ddd\,\ dd\-mmm\-yyyy"/>
    <numFmt numFmtId="171" formatCode="ddd\,\ dd\-mmm\-yyyy\,\ h:mm:ss"/>
    <numFmt numFmtId="172" formatCode="ddd\,\ dd\-mmm\-yyyy\ h:mm:ss"/>
    <numFmt numFmtId="173" formatCode="[$-409]d\-mmm\-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sz val="11"/>
      <color theme="1"/>
      <name val="Courier New"/>
      <family val="3"/>
    </font>
    <font>
      <b/>
      <sz val="8"/>
      <color indexed="10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166" fontId="3" fillId="3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4">
    <xf numFmtId="0" fontId="0" fillId="0" borderId="0" xfId="0"/>
    <xf numFmtId="0" fontId="8" fillId="2" borderId="7" xfId="1" applyFont="1" applyFill="1" applyBorder="1"/>
    <xf numFmtId="0" fontId="8" fillId="2" borderId="3" xfId="1" applyFont="1" applyFill="1" applyBorder="1"/>
    <xf numFmtId="0" fontId="8" fillId="2" borderId="2" xfId="1" applyFont="1" applyFill="1" applyBorder="1"/>
    <xf numFmtId="0" fontId="8" fillId="2" borderId="4" xfId="1" applyFont="1" applyFill="1" applyBorder="1"/>
    <xf numFmtId="0" fontId="8" fillId="2" borderId="1" xfId="1" applyFont="1" applyFill="1" applyBorder="1"/>
    <xf numFmtId="0" fontId="10" fillId="2" borderId="7" xfId="1" applyFont="1" applyFill="1" applyBorder="1"/>
    <xf numFmtId="0" fontId="10" fillId="2" borderId="4" xfId="1" applyFont="1" applyFill="1" applyBorder="1"/>
    <xf numFmtId="0" fontId="8" fillId="2" borderId="15" xfId="1" applyNumberFormat="1" applyFont="1" applyFill="1" applyBorder="1" applyAlignment="1">
      <alignment horizontal="center"/>
    </xf>
    <xf numFmtId="15" fontId="8" fillId="2" borderId="4" xfId="1" applyNumberFormat="1" applyFont="1" applyFill="1" applyBorder="1"/>
    <xf numFmtId="1" fontId="8" fillId="2" borderId="15" xfId="1" applyNumberFormat="1" applyFont="1" applyFill="1" applyBorder="1" applyAlignment="1">
      <alignment horizontal="center"/>
    </xf>
    <xf numFmtId="0" fontId="10" fillId="2" borderId="7" xfId="10" applyFont="1" applyFill="1" applyBorder="1"/>
    <xf numFmtId="0" fontId="8" fillId="2" borderId="4" xfId="10" applyFont="1" applyFill="1" applyBorder="1"/>
    <xf numFmtId="1" fontId="8" fillId="2" borderId="12" xfId="1" applyNumberFormat="1" applyFont="1" applyFill="1" applyBorder="1" applyAlignment="1">
      <alignment horizontal="center"/>
    </xf>
    <xf numFmtId="0" fontId="10" fillId="2" borderId="3" xfId="1" applyFont="1" applyFill="1" applyBorder="1"/>
    <xf numFmtId="0" fontId="8" fillId="2" borderId="2" xfId="1" applyFont="1" applyFill="1" applyBorder="1" applyAlignment="1">
      <alignment horizontal="center"/>
    </xf>
    <xf numFmtId="170" fontId="8" fillId="2" borderId="15" xfId="1" applyNumberFormat="1" applyFont="1" applyFill="1" applyBorder="1" applyAlignment="1">
      <alignment horizontal="center"/>
    </xf>
    <xf numFmtId="0" fontId="8" fillId="7" borderId="17" xfId="1" applyFont="1" applyFill="1" applyBorder="1" applyAlignment="1">
      <alignment horizontal="center"/>
    </xf>
    <xf numFmtId="0" fontId="8" fillId="7" borderId="18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170" fontId="8" fillId="0" borderId="18" xfId="1" applyNumberFormat="1" applyFont="1" applyFill="1" applyBorder="1" applyAlignment="1" applyProtection="1">
      <alignment horizontal="center"/>
    </xf>
    <xf numFmtId="169" fontId="8" fillId="0" borderId="18" xfId="1" quotePrefix="1" applyNumberFormat="1" applyFont="1" applyFill="1" applyBorder="1" applyAlignment="1" applyProtection="1">
      <alignment horizontal="center"/>
    </xf>
    <xf numFmtId="168" fontId="8" fillId="0" borderId="18" xfId="1" quotePrefix="1" applyNumberFormat="1" applyFont="1" applyFill="1" applyBorder="1" applyAlignment="1" applyProtection="1">
      <alignment horizontal="center"/>
    </xf>
    <xf numFmtId="165" fontId="8" fillId="0" borderId="11" xfId="1" applyNumberFormat="1" applyFont="1" applyFill="1" applyBorder="1" applyAlignment="1" applyProtection="1">
      <alignment horizontal="center"/>
    </xf>
    <xf numFmtId="0" fontId="11" fillId="6" borderId="13" xfId="1" applyFont="1" applyFill="1" applyBorder="1" applyAlignment="1">
      <alignment horizontal="centerContinuous" vertical="center"/>
    </xf>
    <xf numFmtId="0" fontId="11" fillId="6" borderId="6" xfId="1" applyFont="1" applyFill="1" applyBorder="1" applyAlignment="1">
      <alignment horizontal="centerContinuous" vertical="center"/>
    </xf>
    <xf numFmtId="0" fontId="10" fillId="2" borderId="10" xfId="1" applyFont="1" applyFill="1" applyBorder="1"/>
    <xf numFmtId="0" fontId="12" fillId="2" borderId="9" xfId="1" applyFont="1" applyFill="1" applyBorder="1" applyAlignment="1">
      <alignment horizontal="right"/>
    </xf>
    <xf numFmtId="0" fontId="13" fillId="2" borderId="9" xfId="1" quotePrefix="1" applyFont="1" applyFill="1" applyBorder="1" applyAlignment="1">
      <alignment horizontal="center"/>
    </xf>
    <xf numFmtId="0" fontId="10" fillId="2" borderId="8" xfId="1" applyFont="1" applyFill="1" applyBorder="1"/>
    <xf numFmtId="0" fontId="8" fillId="6" borderId="5" xfId="1" applyFont="1" applyFill="1" applyBorder="1"/>
    <xf numFmtId="0" fontId="11" fillId="6" borderId="13" xfId="1" applyFont="1" applyFill="1" applyBorder="1" applyAlignment="1">
      <alignment horizontal="centerContinuous"/>
    </xf>
    <xf numFmtId="0" fontId="11" fillId="6" borderId="6" xfId="1" applyFont="1" applyFill="1" applyBorder="1" applyAlignment="1">
      <alignment horizontal="centerContinuous"/>
    </xf>
    <xf numFmtId="172" fontId="8" fillId="2" borderId="5" xfId="1" applyNumberFormat="1" applyFont="1" applyFill="1" applyBorder="1" applyAlignment="1">
      <alignment horizontal="center" vertical="center"/>
    </xf>
    <xf numFmtId="171" fontId="13" fillId="2" borderId="5" xfId="1" applyNumberFormat="1" applyFont="1" applyFill="1" applyBorder="1" applyAlignment="1">
      <alignment horizontal="center" vertical="center"/>
    </xf>
    <xf numFmtId="0" fontId="13" fillId="2" borderId="5" xfId="1" quotePrefix="1" applyFont="1" applyFill="1" applyBorder="1" applyAlignment="1">
      <alignment horizontal="center" vertical="center"/>
    </xf>
    <xf numFmtId="0" fontId="10" fillId="4" borderId="0" xfId="1" applyFont="1" applyFill="1"/>
    <xf numFmtId="0" fontId="12" fillId="4" borderId="0" xfId="1" applyFont="1" applyFill="1" applyBorder="1" applyAlignment="1">
      <alignment horizontal="right"/>
    </xf>
    <xf numFmtId="0" fontId="13" fillId="4" borderId="0" xfId="1" quotePrefix="1" applyFont="1" applyFill="1" applyBorder="1" applyAlignment="1">
      <alignment horizontal="center"/>
    </xf>
    <xf numFmtId="0" fontId="8" fillId="7" borderId="17" xfId="1" applyFont="1" applyFill="1" applyBorder="1"/>
    <xf numFmtId="0" fontId="8" fillId="7" borderId="18" xfId="1" applyFont="1" applyFill="1" applyBorder="1"/>
    <xf numFmtId="0" fontId="8" fillId="7" borderId="11" xfId="1" applyFont="1" applyFill="1" applyBorder="1"/>
    <xf numFmtId="0" fontId="8" fillId="7" borderId="16" xfId="1" applyNumberFormat="1" applyFont="1" applyFill="1" applyBorder="1"/>
    <xf numFmtId="0" fontId="8" fillId="7" borderId="14" xfId="1" applyNumberFormat="1" applyFont="1" applyFill="1" applyBorder="1"/>
    <xf numFmtId="0" fontId="8" fillId="4" borderId="0" xfId="1" applyFont="1" applyFill="1" applyBorder="1"/>
    <xf numFmtId="0" fontId="8" fillId="4" borderId="0" xfId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left"/>
    </xf>
    <xf numFmtId="0" fontId="8" fillId="0" borderId="18" xfId="1" applyNumberFormat="1" applyFont="1" applyFill="1" applyBorder="1" applyAlignment="1">
      <alignment horizontal="left"/>
    </xf>
    <xf numFmtId="0" fontId="8" fillId="0" borderId="11" xfId="1" applyNumberFormat="1" applyFont="1" applyFill="1" applyBorder="1" applyAlignment="1">
      <alignment horizontal="left"/>
    </xf>
    <xf numFmtId="0" fontId="9" fillId="6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/>
    </xf>
    <xf numFmtId="0" fontId="8" fillId="4" borderId="0" xfId="1" applyFont="1" applyFill="1" applyBorder="1" applyAlignment="1">
      <alignment horizontal="left"/>
    </xf>
    <xf numFmtId="0" fontId="8" fillId="4" borderId="0" xfId="1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 wrapText="1"/>
    </xf>
    <xf numFmtId="0" fontId="9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0" fontId="16" fillId="4" borderId="0" xfId="1" applyFont="1" applyFill="1" applyBorder="1"/>
    <xf numFmtId="0" fontId="14" fillId="4" borderId="0" xfId="0" applyFont="1" applyFill="1" applyBorder="1"/>
    <xf numFmtId="0" fontId="17" fillId="4" borderId="0" xfId="1" applyFont="1" applyFill="1" applyBorder="1"/>
    <xf numFmtId="0" fontId="8" fillId="0" borderId="15" xfId="1" applyNumberFormat="1" applyFont="1" applyFill="1" applyBorder="1" applyAlignment="1" applyProtection="1">
      <alignment vertical="center"/>
    </xf>
    <xf numFmtId="0" fontId="8" fillId="0" borderId="12" xfId="1" applyNumberFormat="1" applyFont="1" applyFill="1" applyBorder="1" applyAlignment="1" applyProtection="1">
      <alignment vertical="center"/>
    </xf>
    <xf numFmtId="0" fontId="8" fillId="6" borderId="5" xfId="1" applyFont="1" applyFill="1" applyBorder="1" applyAlignment="1">
      <alignment horizontal="center" wrapText="1"/>
    </xf>
    <xf numFmtId="0" fontId="8" fillId="2" borderId="17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168" fontId="9" fillId="6" borderId="5" xfId="15" applyNumberFormat="1" applyFont="1" applyFill="1" applyBorder="1" applyAlignment="1">
      <alignment horizontal="center" vertical="center" wrapText="1"/>
    </xf>
    <xf numFmtId="0" fontId="8" fillId="0" borderId="17" xfId="15" applyNumberFormat="1" applyFont="1" applyFill="1" applyBorder="1" applyAlignment="1">
      <alignment horizontal="center"/>
    </xf>
    <xf numFmtId="169" fontId="8" fillId="0" borderId="17" xfId="15" applyNumberFormat="1" applyFont="1" applyFill="1" applyBorder="1" applyAlignment="1"/>
    <xf numFmtId="169" fontId="8" fillId="0" borderId="18" xfId="15" applyNumberFormat="1" applyFont="1" applyFill="1" applyBorder="1" applyAlignment="1"/>
    <xf numFmtId="169" fontId="8" fillId="0" borderId="11" xfId="15" applyNumberFormat="1" applyFont="1" applyFill="1" applyBorder="1" applyAlignment="1"/>
    <xf numFmtId="168" fontId="8" fillId="0" borderId="17" xfId="15" applyNumberFormat="1" applyFont="1" applyFill="1" applyBorder="1" applyAlignment="1">
      <alignment horizontal="left"/>
    </xf>
    <xf numFmtId="15" fontId="8" fillId="0" borderId="17" xfId="15" applyNumberFormat="1" applyFont="1" applyFill="1" applyBorder="1" applyAlignment="1">
      <alignment horizontal="left"/>
    </xf>
    <xf numFmtId="168" fontId="8" fillId="0" borderId="18" xfId="15" applyNumberFormat="1" applyFont="1" applyFill="1" applyBorder="1" applyAlignment="1">
      <alignment horizontal="left"/>
    </xf>
    <xf numFmtId="168" fontId="8" fillId="0" borderId="11" xfId="15" applyNumberFormat="1" applyFont="1" applyFill="1" applyBorder="1" applyAlignment="1">
      <alignment horizontal="left"/>
    </xf>
    <xf numFmtId="10" fontId="8" fillId="4" borderId="0" xfId="15" applyNumberFormat="1" applyFont="1" applyFill="1" applyBorder="1"/>
    <xf numFmtId="0" fontId="8" fillId="0" borderId="18" xfId="15" applyNumberFormat="1" applyFont="1" applyFill="1" applyBorder="1" applyAlignment="1">
      <alignment horizontal="center"/>
    </xf>
    <xf numFmtId="15" fontId="8" fillId="0" borderId="18" xfId="15" applyNumberFormat="1" applyFont="1" applyFill="1" applyBorder="1" applyAlignment="1">
      <alignment horizontal="left"/>
    </xf>
    <xf numFmtId="0" fontId="8" fillId="0" borderId="11" xfId="15" applyNumberFormat="1" applyFont="1" applyFill="1" applyBorder="1" applyAlignment="1">
      <alignment horizontal="center"/>
    </xf>
    <xf numFmtId="15" fontId="8" fillId="0" borderId="11" xfId="15" applyNumberFormat="1" applyFont="1" applyFill="1" applyBorder="1" applyAlignment="1">
      <alignment horizontal="left"/>
    </xf>
    <xf numFmtId="0" fontId="8" fillId="0" borderId="18" xfId="9" applyNumberFormat="1" applyFont="1" applyFill="1" applyBorder="1" applyAlignment="1">
      <alignment horizontal="center"/>
    </xf>
    <xf numFmtId="0" fontId="8" fillId="0" borderId="18" xfId="1" applyNumberFormat="1" applyFont="1" applyFill="1" applyBorder="1" applyAlignment="1">
      <alignment horizontal="center"/>
    </xf>
    <xf numFmtId="0" fontId="8" fillId="0" borderId="11" xfId="9" applyNumberFormat="1" applyFont="1" applyFill="1" applyBorder="1" applyAlignment="1">
      <alignment horizontal="center"/>
    </xf>
    <xf numFmtId="0" fontId="8" fillId="0" borderId="11" xfId="1" applyNumberFormat="1" applyFont="1" applyFill="1" applyBorder="1" applyAlignment="1">
      <alignment horizontal="center"/>
    </xf>
    <xf numFmtId="0" fontId="8" fillId="0" borderId="17" xfId="9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vertical="center"/>
    </xf>
    <xf numFmtId="0" fontId="8" fillId="8" borderId="5" xfId="1" applyFont="1" applyFill="1" applyBorder="1" applyAlignment="1">
      <alignment horizontal="center"/>
    </xf>
    <xf numFmtId="0" fontId="9" fillId="6" borderId="5" xfId="1" applyFont="1" applyFill="1" applyBorder="1" applyAlignment="1">
      <alignment horizontal="center" vertical="center"/>
    </xf>
    <xf numFmtId="170" fontId="8" fillId="4" borderId="0" xfId="1" applyNumberFormat="1" applyFont="1" applyFill="1" applyBorder="1" applyAlignment="1">
      <alignment horizontal="left"/>
    </xf>
    <xf numFmtId="0" fontId="8" fillId="8" borderId="5" xfId="1" applyFont="1" applyFill="1" applyBorder="1" applyAlignment="1">
      <alignment horizontal="left" vertical="center"/>
    </xf>
    <xf numFmtId="15" fontId="8" fillId="0" borderId="18" xfId="15" quotePrefix="1" applyNumberFormat="1" applyFont="1" applyFill="1" applyBorder="1" applyAlignment="1">
      <alignment horizontal="left"/>
    </xf>
    <xf numFmtId="15" fontId="8" fillId="0" borderId="17" xfId="15" quotePrefix="1" applyNumberFormat="1" applyFont="1" applyFill="1" applyBorder="1" applyAlignment="1">
      <alignment horizontal="left"/>
    </xf>
    <xf numFmtId="15" fontId="8" fillId="0" borderId="11" xfId="15" quotePrefix="1" applyNumberFormat="1" applyFont="1" applyFill="1" applyBorder="1" applyAlignment="1">
      <alignment horizontal="left"/>
    </xf>
    <xf numFmtId="168" fontId="8" fillId="0" borderId="18" xfId="15" quotePrefix="1" applyNumberFormat="1" applyFont="1" applyFill="1" applyBorder="1" applyAlignment="1">
      <alignment horizontal="left"/>
    </xf>
    <xf numFmtId="168" fontId="8" fillId="0" borderId="11" xfId="15" quotePrefix="1" applyNumberFormat="1" applyFont="1" applyFill="1" applyBorder="1" applyAlignment="1">
      <alignment horizontal="left"/>
    </xf>
    <xf numFmtId="0" fontId="8" fillId="0" borderId="0" xfId="1" applyFont="1"/>
    <xf numFmtId="0" fontId="8" fillId="0" borderId="20" xfId="1" applyFont="1" applyBorder="1"/>
    <xf numFmtId="0" fontId="8" fillId="0" borderId="19" xfId="1" applyFont="1" applyBorder="1"/>
    <xf numFmtId="0" fontId="8" fillId="7" borderId="0" xfId="1" applyFont="1" applyFill="1"/>
    <xf numFmtId="0" fontId="8" fillId="0" borderId="21" xfId="1" applyFont="1" applyFill="1" applyBorder="1"/>
    <xf numFmtId="0" fontId="8" fillId="0" borderId="20" xfId="1" applyFont="1" applyFill="1" applyBorder="1"/>
    <xf numFmtId="0" fontId="8" fillId="0" borderId="16" xfId="1" applyFont="1" applyBorder="1"/>
    <xf numFmtId="0" fontId="8" fillId="0" borderId="0" xfId="1" applyFont="1" applyBorder="1"/>
    <xf numFmtId="0" fontId="8" fillId="0" borderId="15" xfId="1" applyFont="1" applyBorder="1"/>
    <xf numFmtId="0" fontId="8" fillId="0" borderId="0" xfId="1" applyFont="1" applyFill="1" applyBorder="1"/>
    <xf numFmtId="0" fontId="8" fillId="0" borderId="5" xfId="1" applyFont="1" applyFill="1" applyBorder="1"/>
    <xf numFmtId="0" fontId="8" fillId="2" borderId="16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left"/>
    </xf>
    <xf numFmtId="0" fontId="8" fillId="2" borderId="20" xfId="1" applyFont="1" applyFill="1" applyBorder="1"/>
    <xf numFmtId="0" fontId="8" fillId="2" borderId="0" xfId="1" applyFont="1" applyFill="1" applyBorder="1" applyAlignment="1">
      <alignment horizontal="center"/>
    </xf>
    <xf numFmtId="0" fontId="8" fillId="2" borderId="0" xfId="1" applyFont="1" applyFill="1" applyBorder="1"/>
    <xf numFmtId="0" fontId="8" fillId="2" borderId="16" xfId="1" applyFont="1" applyFill="1" applyBorder="1" applyAlignment="1">
      <alignment horizontal="center"/>
    </xf>
    <xf numFmtId="0" fontId="8" fillId="6" borderId="5" xfId="1" applyFont="1" applyFill="1" applyBorder="1" applyAlignment="1">
      <alignment vertical="center"/>
    </xf>
    <xf numFmtId="0" fontId="8" fillId="6" borderId="6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169" fontId="9" fillId="6" borderId="5" xfId="15" applyNumberFormat="1" applyFont="1" applyFill="1" applyBorder="1" applyAlignment="1">
      <alignment horizontal="center" vertical="center" wrapText="1"/>
    </xf>
    <xf numFmtId="169" fontId="9" fillId="6" borderId="6" xfId="15" applyNumberFormat="1" applyFont="1" applyFill="1" applyBorder="1" applyAlignment="1">
      <alignment horizontal="center" vertical="center" wrapText="1"/>
    </xf>
    <xf numFmtId="0" fontId="8" fillId="9" borderId="17" xfId="1" applyFont="1" applyFill="1" applyBorder="1" applyAlignment="1"/>
    <xf numFmtId="0" fontId="8" fillId="9" borderId="19" xfId="1" applyFont="1" applyFill="1" applyBorder="1" applyAlignment="1"/>
    <xf numFmtId="0" fontId="8" fillId="9" borderId="17" xfId="1" applyNumberFormat="1" applyFont="1" applyFill="1" applyBorder="1" applyAlignment="1"/>
    <xf numFmtId="173" fontId="13" fillId="10" borderId="17" xfId="1" applyNumberFormat="1" applyFont="1" applyFill="1" applyBorder="1" applyAlignment="1" applyProtection="1">
      <alignment horizontal="left"/>
    </xf>
    <xf numFmtId="0" fontId="8" fillId="0" borderId="21" xfId="15" applyNumberFormat="1" applyFont="1" applyFill="1" applyBorder="1" applyAlignment="1">
      <alignment horizontal="center"/>
    </xf>
    <xf numFmtId="168" fontId="8" fillId="0" borderId="17" xfId="15" applyNumberFormat="1" applyFont="1" applyFill="1" applyBorder="1" applyAlignment="1"/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/>
    <xf numFmtId="168" fontId="8" fillId="0" borderId="18" xfId="15" applyNumberFormat="1" applyFont="1" applyFill="1" applyBorder="1" applyAlignment="1"/>
    <xf numFmtId="168" fontId="8" fillId="0" borderId="11" xfId="15" applyNumberFormat="1" applyFont="1" applyFill="1" applyBorder="1" applyAlignment="1"/>
    <xf numFmtId="169" fontId="8" fillId="0" borderId="19" xfId="15" applyNumberFormat="1" applyFont="1" applyFill="1" applyBorder="1" applyAlignment="1">
      <alignment horizontal="center"/>
    </xf>
    <xf numFmtId="0" fontId="8" fillId="9" borderId="18" xfId="1" applyFont="1" applyFill="1" applyBorder="1" applyAlignment="1"/>
    <xf numFmtId="0" fontId="8" fillId="9" borderId="15" xfId="1" applyFont="1" applyFill="1" applyBorder="1" applyAlignment="1"/>
    <xf numFmtId="0" fontId="8" fillId="9" borderId="18" xfId="1" applyNumberFormat="1" applyFont="1" applyFill="1" applyBorder="1" applyAlignment="1"/>
    <xf numFmtId="173" fontId="13" fillId="10" borderId="18" xfId="1" applyNumberFormat="1" applyFont="1" applyFill="1" applyBorder="1" applyAlignment="1" applyProtection="1">
      <alignment horizontal="left"/>
    </xf>
    <xf numFmtId="0" fontId="8" fillId="0" borderId="16" xfId="15" applyNumberFormat="1" applyFont="1" applyFill="1" applyBorder="1" applyAlignment="1">
      <alignment horizontal="center"/>
    </xf>
    <xf numFmtId="169" fontId="8" fillId="0" borderId="15" xfId="15" applyNumberFormat="1" applyFont="1" applyFill="1" applyBorder="1" applyAlignment="1">
      <alignment horizontal="center"/>
    </xf>
    <xf numFmtId="0" fontId="8" fillId="0" borderId="14" xfId="15" applyNumberFormat="1" applyFont="1" applyFill="1" applyBorder="1" applyAlignment="1">
      <alignment horizontal="center"/>
    </xf>
    <xf numFmtId="169" fontId="8" fillId="0" borderId="12" xfId="15" applyNumberFormat="1" applyFont="1" applyFill="1" applyBorder="1" applyAlignment="1">
      <alignment horizontal="center"/>
    </xf>
    <xf numFmtId="0" fontId="8" fillId="9" borderId="11" xfId="1" applyFont="1" applyFill="1" applyBorder="1" applyAlignment="1"/>
    <xf numFmtId="0" fontId="8" fillId="9" borderId="11" xfId="1" applyNumberFormat="1" applyFont="1" applyFill="1" applyBorder="1" applyAlignment="1"/>
    <xf numFmtId="173" fontId="13" fillId="10" borderId="11" xfId="1" applyNumberFormat="1" applyFont="1" applyFill="1" applyBorder="1" applyAlignment="1" applyProtection="1">
      <alignment horizontal="left"/>
    </xf>
    <xf numFmtId="0" fontId="8" fillId="0" borderId="14" xfId="1" applyFont="1" applyBorder="1"/>
    <xf numFmtId="0" fontId="8" fillId="0" borderId="22" xfId="1" applyFont="1" applyBorder="1"/>
    <xf numFmtId="0" fontId="8" fillId="0" borderId="12" xfId="1" applyFont="1" applyBorder="1"/>
    <xf numFmtId="0" fontId="8" fillId="0" borderId="22" xfId="1" applyFont="1" applyFill="1" applyBorder="1"/>
  </cellXfs>
  <cellStyles count="19">
    <cellStyle name="Migliaia (0)_AZIONI" xfId="4"/>
    <cellStyle name="Migliaia_AZIONI" xfId="5"/>
    <cellStyle name="Normal" xfId="0" builtinId="0"/>
    <cellStyle name="Normal 2" xfId="1"/>
    <cellStyle name="Normal 2 2" xfId="12"/>
    <cellStyle name="Normal 3" xfId="10"/>
    <cellStyle name="Normal 3 2" xfId="14"/>
    <cellStyle name="Normal 3 3" xfId="16"/>
    <cellStyle name="Normale_AZIONI" xfId="6"/>
    <cellStyle name="Percent 2" xfId="3"/>
    <cellStyle name="Percent 2 2" xfId="15"/>
    <cellStyle name="Percent 2 3" xfId="17"/>
    <cellStyle name="Percent 3" xfId="9"/>
    <cellStyle name="Percent 4" xfId="11"/>
    <cellStyle name="Percent 4 2" xfId="13"/>
    <cellStyle name="Percent 4 3" xfId="18"/>
    <cellStyle name="result" xfId="2"/>
    <cellStyle name="Valuta (0)_AZIONI" xfId="7"/>
    <cellStyle name="Valuta_AZIONI" xfId="8"/>
  </cellStyles>
  <dxfs count="4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11:53:00</v>
        <stp/>
        <stp>{8DB01759-BA72-41B7-97A2-A9ACDB174CBB}</stp>
        <tr r="K5" s="120"/>
      </tp>
    </main>
    <main first="pldatasource.rdatartdserver">
      <tp t="s">
        <v>Updated at 11:53:00</v>
        <stp/>
        <stp>{CD2937F5-9FF4-457A-B45E-2016CBB0BE08}</stp>
        <tr r="M4" s="110"/>
      </tp>
    </main>
    <main first="pldatasource.rdatartdserver">
      <tp t="s">
        <v>Updated at 11:53:00</v>
        <stp/>
        <stp>{E0936E8B-FF54-4862-B4FE-A919BDD2E6BA}</stp>
        <tr r="M4" s="97"/>
      </tp>
    </main>
    <main first="pldatasource.rdatartdserver">
      <tp t="s">
        <v>Updated at 11:53:00</v>
        <stp/>
        <stp>{03E9F23C-C503-4F72-9609-E049E5DEA19D}</stp>
        <tr r="M4" s="116"/>
      </tp>
      <tp t="s">
        <v>Updated at 11:53:00</v>
        <stp/>
        <stp>{12E6F8A2-C70C-46D6-ACB7-E217C6E60EA8}</stp>
        <tr r="M4" s="111"/>
      </tp>
    </main>
    <main first="pldatasource.rdatartdserver">
      <tp t="s">
        <v>Updated at 11:53:00</v>
        <stp/>
        <stp>{56FFEAAB-095C-4B9A-93FA-154532B3CD40}</stp>
        <tr r="M4" s="117"/>
      </tp>
      <tp t="s">
        <v>Updated at 11:53:00</v>
        <stp/>
        <stp>{9E8B8C40-B1D9-4942-B1AC-A05712F7DF04}</stp>
        <tr r="M4" s="114"/>
      </tp>
    </main>
    <main first="pldatasource.rdatartdserver">
      <tp t="s">
        <v>Updated at 11:53:00</v>
        <stp/>
        <stp>{860B3F0D-4273-4885-A65A-781B3883E6C4}</stp>
        <tr r="M4" s="119"/>
      </tp>
      <tp t="s">
        <v>Updated at 11:53:00</v>
        <stp/>
        <stp>{EFDAB778-E08D-4646-A10A-73D51550D457}</stp>
        <tr r="M4" s="91"/>
      </tp>
      <tp t="s">
        <v>Updated at 11:53:00</v>
        <stp/>
        <stp>{BE6FF564-03EE-465A-8ED4-36C4C6DEEAF9}</stp>
        <tr r="M4" s="115"/>
      </tp>
      <tp t="s">
        <v>Updated at 11:53:00</v>
        <stp/>
        <stp>{6E464A4F-D559-4A8E-911F-BE4BCD20BA27}</stp>
        <tr r="M4" s="118"/>
      </tp>
    </main>
    <main first="pldatasource.rdatartdserver">
      <tp t="s">
        <v>Updated at 11:53:00</v>
        <stp/>
        <stp>{6859545C-2C71-4FB6-9657-696659D5B4C4}</stp>
        <tr r="M4" s="104"/>
      </tp>
    </main>
    <main first="pldatasource.rdatartdserver">
      <tp t="s">
        <v>Updated at 11:53:00</v>
        <stp/>
        <stp>{4568000A-7CDB-4938-B8CA-21CC6C3F2D41}</stp>
        <tr r="M4" s="108"/>
      </tp>
      <tp t="s">
        <v>Updated at 11:53:00</v>
        <stp/>
        <stp>{37520D1C-10EE-41F3-8C02-C5FE1A83069E}</stp>
        <tr r="M4" s="106"/>
      </tp>
      <tp t="s">
        <v>Updated at 11:53:00</v>
        <stp/>
        <stp>{25C86EDD-EEE1-4ED9-9381-83F4F2ACE957}</stp>
        <tr r="M4" s="105"/>
      </tp>
    </main>
    <main first="pldatasource.rdatartdserver">
      <tp t="s">
        <v>Updated at 11:53:00</v>
        <stp/>
        <stp>{83B66F8A-E5C5-4044-9256-7C4F27B96EB5}</stp>
        <tr r="M4" s="103"/>
      </tp>
    </main>
    <main first="pldatasource.rdatartdserver">
      <tp t="s">
        <v>Updated at 11:53:00</v>
        <stp/>
        <stp>{424FEFAC-6718-4754-B49C-99FB499AD84B}</stp>
        <tr r="M4" s="113"/>
      </tp>
    </main>
    <main first="pldatasource.rdatartdserver">
      <tp t="s">
        <v>Updated at 11:53:00</v>
        <stp/>
        <stp>{E63EA8F0-64C0-4633-8AC7-B195E0FFF5BB}</stp>
        <tr r="M4" s="109"/>
      </tp>
      <tp t="s">
        <v>Updated at 11:53:00</v>
        <stp/>
        <stp>{E95FAE2E-8D4F-4A7C-A9EB-E58A3375E3EF}</stp>
        <tr r="M4" s="1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0"/>
  <sheetViews>
    <sheetView showGridLines="0" tabSelected="1" workbookViewId="0">
      <selection activeCell="I13" sqref="I13"/>
    </sheetView>
  </sheetViews>
  <sheetFormatPr defaultRowHeight="13.5" x14ac:dyDescent="0.25"/>
  <cols>
    <col min="1" max="2" width="2.7109375" style="36" customWidth="1"/>
    <col min="3" max="3" width="22.42578125" style="36" bestFit="1" customWidth="1"/>
    <col min="4" max="4" width="28.5703125" style="36" bestFit="1" customWidth="1"/>
    <col min="5" max="7" width="2.7109375" style="36" customWidth="1"/>
    <col min="8" max="8" width="22.42578125" style="36" customWidth="1"/>
    <col min="9" max="9" width="27.5703125" style="36" bestFit="1" customWidth="1"/>
    <col min="10" max="11" width="2.7109375" style="36" customWidth="1"/>
    <col min="12" max="12" width="15.140625" style="36" bestFit="1" customWidth="1"/>
    <col min="13" max="13" width="27.5703125" style="36" bestFit="1" customWidth="1"/>
    <col min="14" max="14" width="15.140625" style="36" bestFit="1" customWidth="1"/>
    <col min="15" max="17" width="2.7109375" style="36" customWidth="1"/>
    <col min="18" max="18" width="13.140625" style="36" bestFit="1" customWidth="1"/>
    <col min="19" max="19" width="5" style="36" bestFit="1" customWidth="1"/>
    <col min="20" max="20" width="2.7109375" style="36" customWidth="1"/>
    <col min="21" max="16384" width="9.140625" style="36"/>
  </cols>
  <sheetData>
    <row r="1" spans="2:10" x14ac:dyDescent="0.25">
      <c r="B1" s="36" t="str">
        <f>_xll.qlxlVersion(TRUE,Trigger)</f>
        <v>QuantLibXL 1.6.0 - MS VC++ (version unknown) - Multithreaded Dynamic Runtime library - Release Configuration - May 13 2015 18:26:25</v>
      </c>
    </row>
    <row r="2" spans="2:10" ht="11.25" customHeight="1" thickBot="1" x14ac:dyDescent="0.3">
      <c r="C2" s="37"/>
      <c r="D2" s="38"/>
    </row>
    <row r="3" spans="2:10" ht="11.25" customHeight="1" x14ac:dyDescent="0.25">
      <c r="B3" s="26"/>
      <c r="C3" s="27"/>
      <c r="D3" s="28"/>
      <c r="E3" s="29"/>
      <c r="G3" s="26"/>
      <c r="H3" s="27"/>
      <c r="I3" s="28"/>
      <c r="J3" s="29"/>
    </row>
    <row r="4" spans="2:10" ht="16.5" x14ac:dyDescent="0.3">
      <c r="B4" s="6"/>
      <c r="C4" s="24" t="s">
        <v>7</v>
      </c>
      <c r="D4" s="25"/>
      <c r="E4" s="7"/>
      <c r="G4" s="1"/>
      <c r="H4" s="31" t="s">
        <v>127</v>
      </c>
      <c r="I4" s="32"/>
      <c r="J4" s="4"/>
    </row>
    <row r="5" spans="2:10" ht="11.25" customHeight="1" x14ac:dyDescent="0.25">
      <c r="B5" s="6"/>
      <c r="C5" s="39" t="s">
        <v>75</v>
      </c>
      <c r="D5" s="8" t="s">
        <v>174</v>
      </c>
      <c r="E5" s="7"/>
      <c r="G5" s="1"/>
      <c r="H5" s="42" t="s">
        <v>0</v>
      </c>
      <c r="I5" s="21" t="s">
        <v>150</v>
      </c>
      <c r="J5" s="4"/>
    </row>
    <row r="6" spans="2:10" ht="11.25" customHeight="1" x14ac:dyDescent="0.25">
      <c r="B6" s="6"/>
      <c r="C6" s="40" t="s">
        <v>74</v>
      </c>
      <c r="D6" s="10">
        <f>_xll.ohTrigger('EUR CCSwaps'!X3,'GBP CCSwaps'!X3,'JPY CCSwaps'!X3,'CHF CCSwaps'!X3,'AUD CCSwaps'!X3,'HKD CCSwaps'!X3,'SEK CCSwaps'!X3,'EUR FxPoints'!Z3,'GBP FxPoints'!Z3,'JPY FxPoints'!Z3,'CHF FxPoints'!Z3,'AUD FxPoints'!Z3,'HKD FxPoints'!Z3,'SEK FxPoints'!Z3)</f>
        <v>56</v>
      </c>
      <c r="E6" s="4"/>
      <c r="G6" s="1"/>
      <c r="H6" s="42" t="s">
        <v>48</v>
      </c>
      <c r="I6" s="21">
        <v>1E-4</v>
      </c>
      <c r="J6" s="9"/>
    </row>
    <row r="7" spans="2:10" ht="11.25" customHeight="1" x14ac:dyDescent="0.25">
      <c r="B7" s="6"/>
      <c r="C7" s="40" t="s">
        <v>73</v>
      </c>
      <c r="D7" s="10" t="s">
        <v>72</v>
      </c>
      <c r="E7" s="4"/>
      <c r="G7" s="1"/>
      <c r="H7" s="42" t="s">
        <v>47</v>
      </c>
      <c r="I7" s="22">
        <v>-0.01</v>
      </c>
      <c r="J7" s="9"/>
    </row>
    <row r="8" spans="2:10" ht="11.25" customHeight="1" x14ac:dyDescent="0.25">
      <c r="B8" s="6"/>
      <c r="C8" s="40" t="s">
        <v>5</v>
      </c>
      <c r="D8" s="10" t="b">
        <v>1</v>
      </c>
      <c r="E8" s="4"/>
      <c r="G8" s="11"/>
      <c r="H8" s="42" t="s">
        <v>82</v>
      </c>
      <c r="I8" s="20" t="s">
        <v>111</v>
      </c>
      <c r="J8" s="12"/>
    </row>
    <row r="9" spans="2:10" ht="11.25" customHeight="1" x14ac:dyDescent="0.25">
      <c r="B9" s="6"/>
      <c r="C9" s="40" t="s">
        <v>4</v>
      </c>
      <c r="D9" s="10" t="b">
        <v>0</v>
      </c>
      <c r="E9" s="4"/>
      <c r="G9" s="1"/>
      <c r="H9" s="42" t="s">
        <v>13</v>
      </c>
      <c r="I9" s="22" t="s">
        <v>148</v>
      </c>
      <c r="J9" s="9"/>
    </row>
    <row r="10" spans="2:10" ht="11.25" customHeight="1" x14ac:dyDescent="0.25">
      <c r="B10" s="6"/>
      <c r="C10" s="40" t="s">
        <v>3</v>
      </c>
      <c r="D10" s="10" t="b">
        <v>0</v>
      </c>
      <c r="E10" s="4"/>
      <c r="G10" s="1"/>
      <c r="H10" s="43" t="s">
        <v>78</v>
      </c>
      <c r="I10" s="23" t="s">
        <v>79</v>
      </c>
      <c r="J10" s="9"/>
    </row>
    <row r="11" spans="2:10" ht="11.25" customHeight="1" thickBot="1" x14ac:dyDescent="0.3">
      <c r="B11" s="6"/>
      <c r="C11" s="40" t="s">
        <v>2</v>
      </c>
      <c r="D11" s="10"/>
      <c r="E11" s="4"/>
      <c r="G11" s="2"/>
      <c r="H11" s="3"/>
      <c r="I11" s="3"/>
      <c r="J11" s="5"/>
    </row>
    <row r="12" spans="2:10" ht="11.25" customHeight="1" x14ac:dyDescent="0.25">
      <c r="B12" s="6"/>
      <c r="C12" s="40" t="s">
        <v>1</v>
      </c>
      <c r="D12" s="10" t="b">
        <v>1</v>
      </c>
      <c r="E12" s="4"/>
    </row>
    <row r="13" spans="2:10" ht="11.25" customHeight="1" x14ac:dyDescent="0.25">
      <c r="B13" s="6"/>
      <c r="C13" s="40" t="s">
        <v>77</v>
      </c>
      <c r="D13" s="16">
        <f>_xll.qlSettingsEvaluationDate(Trigger)</f>
        <v>42144</v>
      </c>
      <c r="E13" s="4"/>
      <c r="H13" s="30" t="s">
        <v>6</v>
      </c>
      <c r="I13" s="33">
        <v>42144.482905092591</v>
      </c>
    </row>
    <row r="14" spans="2:10" x14ac:dyDescent="0.25">
      <c r="B14" s="1"/>
      <c r="C14" s="41" t="s">
        <v>50</v>
      </c>
      <c r="D14" s="13" t="s">
        <v>49</v>
      </c>
      <c r="E14" s="9"/>
      <c r="H14" s="30" t="s">
        <v>112</v>
      </c>
      <c r="I14" s="34">
        <v>41955.483263888891</v>
      </c>
    </row>
    <row r="15" spans="2:10" ht="11.25" customHeight="1" thickBot="1" x14ac:dyDescent="0.3">
      <c r="B15" s="14"/>
      <c r="C15" s="3"/>
      <c r="D15" s="3"/>
      <c r="E15" s="5"/>
      <c r="H15" s="30" t="s">
        <v>113</v>
      </c>
      <c r="I15" s="35" t="b">
        <v>1</v>
      </c>
    </row>
    <row r="16" spans="2:10" ht="11.25" customHeight="1" thickBot="1" x14ac:dyDescent="0.3"/>
    <row r="17" spans="2:5" ht="11.25" customHeight="1" x14ac:dyDescent="0.25">
      <c r="B17" s="26"/>
      <c r="C17" s="27"/>
      <c r="D17" s="28"/>
      <c r="E17" s="29"/>
    </row>
    <row r="18" spans="2:5" ht="11.25" customHeight="1" x14ac:dyDescent="0.25">
      <c r="B18" s="6"/>
      <c r="C18" s="24" t="s">
        <v>63</v>
      </c>
      <c r="D18" s="25"/>
      <c r="E18" s="7"/>
    </row>
    <row r="19" spans="2:5" x14ac:dyDescent="0.25">
      <c r="B19" s="6"/>
      <c r="C19" s="17" t="s">
        <v>61</v>
      </c>
      <c r="D19" s="62" t="str">
        <f>""</f>
        <v/>
      </c>
      <c r="E19" s="4"/>
    </row>
    <row r="20" spans="2:5" ht="11.25" customHeight="1" x14ac:dyDescent="0.25">
      <c r="B20" s="6"/>
      <c r="C20" s="18" t="s">
        <v>99</v>
      </c>
      <c r="D20" s="63" t="s">
        <v>109</v>
      </c>
      <c r="E20" s="4"/>
    </row>
    <row r="21" spans="2:5" ht="11.25" customHeight="1" x14ac:dyDescent="0.25">
      <c r="B21" s="6"/>
      <c r="C21" s="18" t="s">
        <v>103</v>
      </c>
      <c r="D21" s="63" t="s">
        <v>100</v>
      </c>
      <c r="E21" s="4"/>
    </row>
    <row r="22" spans="2:5" ht="11.25" customHeight="1" x14ac:dyDescent="0.25">
      <c r="B22" s="6"/>
      <c r="C22" s="18" t="s">
        <v>104</v>
      </c>
      <c r="D22" s="63" t="s">
        <v>104</v>
      </c>
      <c r="E22" s="4"/>
    </row>
    <row r="23" spans="2:5" ht="11.25" customHeight="1" x14ac:dyDescent="0.25">
      <c r="B23" s="6"/>
      <c r="C23" s="18" t="s">
        <v>105</v>
      </c>
      <c r="D23" s="63" t="s">
        <v>106</v>
      </c>
      <c r="E23" s="4"/>
    </row>
    <row r="24" spans="2:5" ht="11.25" customHeight="1" x14ac:dyDescent="0.25">
      <c r="B24" s="6"/>
      <c r="C24" s="18" t="s">
        <v>107</v>
      </c>
      <c r="D24" s="63" t="s">
        <v>108</v>
      </c>
      <c r="E24" s="4"/>
    </row>
    <row r="25" spans="2:5" ht="11.25" customHeight="1" x14ac:dyDescent="0.25">
      <c r="B25" s="6"/>
      <c r="C25" s="18" t="s">
        <v>53</v>
      </c>
      <c r="D25" s="63" t="s">
        <v>60</v>
      </c>
      <c r="E25" s="4"/>
    </row>
    <row r="26" spans="2:5" ht="11.25" customHeight="1" x14ac:dyDescent="0.25">
      <c r="B26" s="6"/>
      <c r="C26" s="18" t="s">
        <v>59</v>
      </c>
      <c r="D26" s="63" t="s">
        <v>59</v>
      </c>
      <c r="E26" s="4"/>
    </row>
    <row r="27" spans="2:5" ht="11.25" customHeight="1" x14ac:dyDescent="0.25">
      <c r="B27" s="6"/>
      <c r="C27" s="18" t="s">
        <v>96</v>
      </c>
      <c r="D27" s="63" t="s">
        <v>95</v>
      </c>
      <c r="E27" s="4"/>
    </row>
    <row r="28" spans="2:5" ht="11.25" customHeight="1" x14ac:dyDescent="0.25">
      <c r="B28" s="6"/>
      <c r="C28" s="18" t="s">
        <v>102</v>
      </c>
      <c r="D28" s="63" t="s">
        <v>101</v>
      </c>
      <c r="E28" s="4"/>
    </row>
    <row r="29" spans="2:5" ht="11.25" customHeight="1" x14ac:dyDescent="0.25">
      <c r="B29" s="6"/>
      <c r="C29" s="18" t="s">
        <v>84</v>
      </c>
      <c r="D29" s="63" t="s">
        <v>83</v>
      </c>
      <c r="E29" s="4"/>
    </row>
    <row r="30" spans="2:5" ht="11.25" customHeight="1" x14ac:dyDescent="0.25">
      <c r="B30" s="6"/>
      <c r="C30" s="18" t="s">
        <v>70</v>
      </c>
      <c r="D30" s="63" t="s">
        <v>69</v>
      </c>
      <c r="E30" s="4"/>
    </row>
    <row r="31" spans="2:5" ht="11.25" customHeight="1" x14ac:dyDescent="0.25">
      <c r="B31" s="6"/>
      <c r="C31" s="18" t="s">
        <v>93</v>
      </c>
      <c r="D31" s="63" t="s">
        <v>94</v>
      </c>
      <c r="E31" s="4"/>
    </row>
    <row r="32" spans="2:5" ht="11.25" customHeight="1" x14ac:dyDescent="0.25">
      <c r="B32" s="6"/>
      <c r="C32" s="18" t="s">
        <v>58</v>
      </c>
      <c r="D32" s="63" t="s">
        <v>57</v>
      </c>
      <c r="E32" s="4"/>
    </row>
    <row r="33" spans="2:5" ht="11.25" customHeight="1" x14ac:dyDescent="0.25">
      <c r="B33" s="6"/>
      <c r="C33" s="18" t="s">
        <v>81</v>
      </c>
      <c r="D33" s="63" t="s">
        <v>80</v>
      </c>
      <c r="E33" s="4"/>
    </row>
    <row r="34" spans="2:5" x14ac:dyDescent="0.25">
      <c r="B34" s="6"/>
      <c r="C34" s="18" t="s">
        <v>90</v>
      </c>
      <c r="D34" s="63" t="s">
        <v>98</v>
      </c>
      <c r="E34" s="4"/>
    </row>
    <row r="35" spans="2:5" x14ac:dyDescent="0.25">
      <c r="B35" s="6"/>
      <c r="C35" s="18" t="s">
        <v>97</v>
      </c>
      <c r="D35" s="63" t="s">
        <v>91</v>
      </c>
      <c r="E35" s="4"/>
    </row>
    <row r="36" spans="2:5" x14ac:dyDescent="0.25">
      <c r="B36" s="6"/>
      <c r="C36" s="18" t="s">
        <v>56</v>
      </c>
      <c r="D36" s="63" t="s">
        <v>55</v>
      </c>
      <c r="E36" s="4"/>
    </row>
    <row r="37" spans="2:5" x14ac:dyDescent="0.25">
      <c r="B37" s="6"/>
      <c r="C37" s="18" t="s">
        <v>85</v>
      </c>
      <c r="D37" s="63" t="s">
        <v>86</v>
      </c>
      <c r="E37" s="4"/>
    </row>
    <row r="38" spans="2:5" x14ac:dyDescent="0.25">
      <c r="B38" s="6"/>
      <c r="C38" s="18" t="s">
        <v>54</v>
      </c>
      <c r="D38" s="63" t="s">
        <v>71</v>
      </c>
      <c r="E38" s="4"/>
    </row>
    <row r="39" spans="2:5" x14ac:dyDescent="0.25">
      <c r="B39" s="6"/>
      <c r="C39" s="19" t="s">
        <v>89</v>
      </c>
      <c r="D39" s="64" t="s">
        <v>92</v>
      </c>
      <c r="E39" s="4"/>
    </row>
    <row r="40" spans="2:5" ht="14.25" thickBot="1" x14ac:dyDescent="0.3">
      <c r="B40" s="14"/>
      <c r="C40" s="15"/>
      <c r="D40" s="15"/>
      <c r="E40" s="5"/>
    </row>
  </sheetData>
  <conditionalFormatting sqref="D2:D3 I15">
    <cfRule type="cellIs" dxfId="40" priority="5" stopIfTrue="1" operator="equal">
      <formula>TRUE</formula>
    </cfRule>
  </conditionalFormatting>
  <conditionalFormatting sqref="I3">
    <cfRule type="cellIs" dxfId="39" priority="2" stopIfTrue="1" operator="equal">
      <formula>TRUE</formula>
    </cfRule>
  </conditionalFormatting>
  <conditionalFormatting sqref="D17">
    <cfRule type="cellIs" dxfId="38" priority="1" stopIfTrue="1" operator="equal">
      <formula>TRUE</formula>
    </cfRule>
  </conditionalFormatting>
  <dataValidations count="4">
    <dataValidation type="list" allowBlank="1" showInputMessage="1" showErrorMessage="1" sqref="I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5">
      <formula1>"EUR,USD,GBP,JPY,CHF,AUD,CNY,CNH,HKD"</formula1>
    </dataValidation>
    <dataValidation type="list" allowBlank="1" showInputMessage="1" showErrorMessage="1" sqref="D7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1" width="5" style="44" bestFit="1" customWidth="1"/>
    <col min="32" max="32" width="6" style="44" bestFit="1" customWidth="1"/>
    <col min="33" max="33" width="5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129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169</v>
      </c>
      <c r="AD4" s="89" t="str">
        <f>AD1&amp;"("&amp;AB4&amp;","&amp;AC4&amp;")"</f>
        <v>JoinHolidays(UnitedStates::Settlement,TARGET)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USDEUR_Quote</v>
      </c>
      <c r="F5" s="46" t="str">
        <f>_xll.qlSimpleQuote(E5,,RateTickValue,Permanent,Trigger,ObjectOverwrite)</f>
        <v>USDEUR_Quote#0000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:L63" si="1">MinorCurrency&amp;$K5&amp;$I5</f>
        <v>EUR</v>
      </c>
      <c r="M5" s="67" t="str">
        <f t="array" ref="M5:M63">Instruments&amp;"="&amp;VLOOKUP(Contributor,ContributorTable,2,FALSE)</f>
        <v>EUR=</v>
      </c>
      <c r="N5" s="70">
        <v>1.1115000000000002</v>
      </c>
      <c r="O5" s="70">
        <v>1.1118000000000001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1.11165</v>
      </c>
      <c r="V5" s="51"/>
      <c r="W5" s="70">
        <v>1.1160000000000001</v>
      </c>
      <c r="X5" s="51"/>
      <c r="Y5" s="70">
        <f t="array" ref="Y5:Y63">QuoteLive</f>
        <v>1.11165</v>
      </c>
      <c r="Z5" s="72">
        <f>_xll.qlSimpleQuoteSetValue(F5,Y5,Trigger)</f>
        <v>0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USDEURON_Quote</v>
      </c>
      <c r="F6" s="46" t="str">
        <f>_xll.qlSimpleQuote(E6,,RateTickValue,Permanent,Trigger,ObjectOverwrite)</f>
        <v>USDEURON_Quote#0000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si="1"/>
        <v>EURON</v>
      </c>
      <c r="M6" s="67" t="str">
        <v>EURON=</v>
      </c>
      <c r="N6" s="70">
        <v>0.12000000000000001</v>
      </c>
      <c r="O6" s="70">
        <v>0.15</v>
      </c>
      <c r="P6" s="70">
        <v>1.1114709999999999</v>
      </c>
      <c r="Q6" s="70">
        <v>1.111775</v>
      </c>
      <c r="R6" s="71">
        <v>42144</v>
      </c>
      <c r="S6" s="71">
        <v>42144</v>
      </c>
      <c r="T6" s="71">
        <v>42145</v>
      </c>
      <c r="U6" s="70">
        <f t="shared" ref="U6:U63" si="3">AVERAGE(N6:O6)</f>
        <v>0.13500000000000001</v>
      </c>
      <c r="V6" s="51"/>
      <c r="W6" s="70">
        <v>0.125</v>
      </c>
      <c r="X6" s="51"/>
      <c r="Y6" s="70">
        <v>0.13500000000000001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USDEURTN_Quote</v>
      </c>
      <c r="F7" s="47" t="str">
        <f>_xll.qlSimpleQuote(E7,,RateTickValue,Permanent,Trigger,ObjectOverwrite)</f>
        <v>USDEURTN_Quote#0000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1"/>
        <v>EURTN</v>
      </c>
      <c r="M7" s="68" t="str">
        <v>EURTN=</v>
      </c>
      <c r="N7" s="72">
        <v>0.13</v>
      </c>
      <c r="O7" s="72">
        <v>0.14000000000000001</v>
      </c>
      <c r="P7" s="72">
        <v>1.111486</v>
      </c>
      <c r="Q7" s="72">
        <v>1.1117869999999999</v>
      </c>
      <c r="R7" s="76">
        <v>42144</v>
      </c>
      <c r="S7" s="76">
        <v>42145</v>
      </c>
      <c r="T7" s="76">
        <v>42146</v>
      </c>
      <c r="U7" s="72">
        <f t="shared" si="3"/>
        <v>0.13500000000000001</v>
      </c>
      <c r="V7" s="51"/>
      <c r="W7" s="72">
        <v>0.1</v>
      </c>
      <c r="X7" s="51"/>
      <c r="Y7" s="72">
        <v>0.13500000000000001</v>
      </c>
      <c r="Z7" s="72">
        <f>_xll.qlSimpleQuoteSetValue(F7,Y7/10000,Trigger)</f>
        <v>5.000000000000003E-7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USDEURSN_Quote</v>
      </c>
      <c r="F8" s="47" t="str">
        <f>_xll.qlSimpleQuote(E8,,RateTickValue,Permanent,Trigger,ObjectOverwrite)</f>
        <v>USDEURSN_Quote#0000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1"/>
        <v>EURSN</v>
      </c>
      <c r="M8" s="68" t="str">
        <v>EURSN=</v>
      </c>
      <c r="N8" s="72">
        <v>0.51</v>
      </c>
      <c r="O8" s="72">
        <v>0.55000000000000004</v>
      </c>
      <c r="P8" s="72">
        <v>1.111551</v>
      </c>
      <c r="Q8" s="72">
        <v>1.111855</v>
      </c>
      <c r="R8" s="76">
        <v>42144</v>
      </c>
      <c r="S8" s="76">
        <v>42146</v>
      </c>
      <c r="T8" s="76">
        <v>42150</v>
      </c>
      <c r="U8" s="72">
        <f t="shared" si="3"/>
        <v>0.53</v>
      </c>
      <c r="V8" s="51"/>
      <c r="W8" s="72">
        <v>0.13</v>
      </c>
      <c r="X8" s="51"/>
      <c r="Y8" s="72">
        <v>0.53</v>
      </c>
      <c r="Z8" s="72">
        <f>_xll.qlSimpleQuoteSetValue(F8,Y8/10000,Trigger)</f>
        <v>-5.0000000000000538E-7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USDEURSW_Quote</v>
      </c>
      <c r="F9" s="47" t="str">
        <f>_xll.qlSimpleQuote(E9,,RateTickValue,Permanent,Trigger,ObjectOverwrite)</f>
        <v>USDEURSW_Quote#0000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1"/>
        <v>EURSW</v>
      </c>
      <c r="M9" s="68" t="str">
        <v>EURSW=</v>
      </c>
      <c r="N9" s="72">
        <v>0.91</v>
      </c>
      <c r="O9" s="72">
        <v>0.98</v>
      </c>
      <c r="P9" s="72">
        <v>1.111591</v>
      </c>
      <c r="Q9" s="72">
        <v>1.1118980000000001</v>
      </c>
      <c r="R9" s="76">
        <v>42144</v>
      </c>
      <c r="S9" s="76">
        <v>42146</v>
      </c>
      <c r="T9" s="76">
        <v>42153</v>
      </c>
      <c r="U9" s="72">
        <f t="shared" si="3"/>
        <v>0.94500000000000006</v>
      </c>
      <c r="V9" s="51"/>
      <c r="W9" s="72">
        <v>0.94500000000000006</v>
      </c>
      <c r="X9" s="51"/>
      <c r="Y9" s="72">
        <v>0.94500000000000006</v>
      </c>
      <c r="Z9" s="72">
        <f>_xll.qlSimpleQuoteSetValue(F9,Y9/10000,Trigger)</f>
        <v>-4.9999999999998505E-7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USDEUR2W_Quote</v>
      </c>
      <c r="F10" s="47" t="str">
        <f>_xll.qlSimpleQuote(E10,,RateTickValue,Permanent,Trigger,ObjectOverwrite)</f>
        <v>USDEUR2W_Quote#0000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1"/>
        <v>EUR2W</v>
      </c>
      <c r="M10" s="68" t="str">
        <v>EUR2W=</v>
      </c>
      <c r="N10" s="72">
        <v>1.84</v>
      </c>
      <c r="O10" s="72">
        <v>2.04</v>
      </c>
      <c r="P10" s="72">
        <v>1.1116839999999999</v>
      </c>
      <c r="Q10" s="72">
        <v>1.112004</v>
      </c>
      <c r="R10" s="76">
        <v>42144</v>
      </c>
      <c r="S10" s="76">
        <v>42146</v>
      </c>
      <c r="T10" s="76">
        <v>42160</v>
      </c>
      <c r="U10" s="72">
        <f t="shared" si="3"/>
        <v>1.94</v>
      </c>
      <c r="V10" s="51"/>
      <c r="W10" s="72">
        <v>1.895</v>
      </c>
      <c r="X10" s="51"/>
      <c r="Y10" s="72">
        <v>1.94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E63" si="4">IF(OR(LEFT($T10,3)="The",ISBLANK($T10)),NA(),AB10=$T10)</f>
        <v>1</v>
      </c>
      <c r="AF10" s="58" t="b">
        <f t="shared" ref="AF10:AF63" si="5">IF(OR(LEFT($T10,3)="The",ISBLANK($T10)),NA(),AC10=$T10)</f>
        <v>1</v>
      </c>
      <c r="AG10" s="58" t="b">
        <f t="shared" ref="AG10:AG63" si="6">IF(OR(LEFT($T10,3)="The",ISBLANK($T10)),NA(),AD10=$T10)</f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USDEUR3W_Quote</v>
      </c>
      <c r="F11" s="47" t="str">
        <f>_xll.qlSimpleQuote(E11,,RateTickValue,Permanent,Trigger,ObjectOverwrite)</f>
        <v>USDEUR3W_Quote#0000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1"/>
        <v>EUR3W</v>
      </c>
      <c r="M11" s="68" t="str">
        <v>EUR3W=</v>
      </c>
      <c r="N11" s="72">
        <v>2.9</v>
      </c>
      <c r="O11" s="72">
        <v>2.98</v>
      </c>
      <c r="P11" s="72">
        <v>1.1117900000000001</v>
      </c>
      <c r="Q11" s="72">
        <v>1.112098</v>
      </c>
      <c r="R11" s="76">
        <v>42144</v>
      </c>
      <c r="S11" s="76">
        <v>42146</v>
      </c>
      <c r="T11" s="76">
        <v>42167</v>
      </c>
      <c r="U11" s="72">
        <f t="shared" si="3"/>
        <v>2.94</v>
      </c>
      <c r="V11" s="51"/>
      <c r="W11" s="72">
        <v>2.895</v>
      </c>
      <c r="X11" s="51"/>
      <c r="Y11" s="72">
        <v>2.94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4"/>
        <v>1</v>
      </c>
      <c r="AF11" s="58" t="b">
        <f t="shared" si="5"/>
        <v>1</v>
      </c>
      <c r="AG11" s="58" t="b">
        <f t="shared" si="6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USDEUR1M_Quote</v>
      </c>
      <c r="F12" s="47" t="str">
        <f>_xll.qlSimpleQuote(E12,,RateTickValue,Permanent,Trigger,ObjectOverwrite)</f>
        <v>USDEUR1M_Quote#0000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1"/>
        <v>EUR1M</v>
      </c>
      <c r="M12" s="68" t="str">
        <v>EUR1M=</v>
      </c>
      <c r="N12" s="72">
        <v>4.37</v>
      </c>
      <c r="O12" s="72">
        <v>4.49</v>
      </c>
      <c r="P12" s="72">
        <v>1.111937</v>
      </c>
      <c r="Q12" s="72">
        <v>1.112249</v>
      </c>
      <c r="R12" s="76">
        <v>42144</v>
      </c>
      <c r="S12" s="76">
        <v>42146</v>
      </c>
      <c r="T12" s="76">
        <v>42177</v>
      </c>
      <c r="U12" s="72">
        <f t="shared" si="3"/>
        <v>4.43</v>
      </c>
      <c r="V12" s="51"/>
      <c r="W12" s="72">
        <v>4.43</v>
      </c>
      <c r="X12" s="51"/>
      <c r="Y12" s="72">
        <v>4.43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4"/>
        <v>1</v>
      </c>
      <c r="AF12" s="58" t="b">
        <f t="shared" si="5"/>
        <v>1</v>
      </c>
      <c r="AG12" s="58" t="b">
        <f t="shared" si="6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USDEUR2M_Quote</v>
      </c>
      <c r="F13" s="47" t="str">
        <f>_xll.qlSimpleQuote(E13,,RateTickValue,Permanent,Trigger,ObjectOverwrite)</f>
        <v>USDEUR2M_Quote#0000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1"/>
        <v>EUR2M</v>
      </c>
      <c r="M13" s="68" t="str">
        <v>EUR2M=</v>
      </c>
      <c r="N13" s="72">
        <v>8.8800000000000008</v>
      </c>
      <c r="O13" s="72">
        <v>9.1</v>
      </c>
      <c r="P13" s="72">
        <v>1.1123879999999999</v>
      </c>
      <c r="Q13" s="72">
        <v>1.1127099999999999</v>
      </c>
      <c r="R13" s="76">
        <v>42144</v>
      </c>
      <c r="S13" s="76">
        <v>42146</v>
      </c>
      <c r="T13" s="76">
        <v>42207</v>
      </c>
      <c r="U13" s="72">
        <f t="shared" si="3"/>
        <v>8.99</v>
      </c>
      <c r="V13" s="51"/>
      <c r="W13" s="72">
        <v>9.1000000000000014</v>
      </c>
      <c r="X13" s="51"/>
      <c r="Y13" s="72">
        <v>8.99</v>
      </c>
      <c r="Z13" s="72">
        <f>_xll.qlSimpleQuoteSetValue(F13,Y13/10000,Trigger)</f>
        <v>-2.0000000000000486E-6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4"/>
        <v>1</v>
      </c>
      <c r="AF13" s="58" t="b">
        <f t="shared" si="5"/>
        <v>1</v>
      </c>
      <c r="AG13" s="58" t="b">
        <f t="shared" si="6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USDEUR3M_Quote</v>
      </c>
      <c r="F14" s="47" t="str">
        <f>_xll.qlSimpleQuote(E14,,RateTickValue,Permanent,Trigger,ObjectOverwrite)</f>
        <v>USDEUR3M_Quote#0000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1"/>
        <v>EUR3M</v>
      </c>
      <c r="M14" s="68" t="str">
        <v>EUR3M=</v>
      </c>
      <c r="N14" s="72">
        <v>14.19</v>
      </c>
      <c r="O14" s="72">
        <v>14.49</v>
      </c>
      <c r="P14" s="72">
        <v>1.112919</v>
      </c>
      <c r="Q14" s="72">
        <v>1.1132489999999999</v>
      </c>
      <c r="R14" s="76">
        <v>42144</v>
      </c>
      <c r="S14" s="76">
        <v>42146</v>
      </c>
      <c r="T14" s="76">
        <v>42240</v>
      </c>
      <c r="U14" s="72">
        <f t="shared" si="3"/>
        <v>14.34</v>
      </c>
      <c r="V14" s="51"/>
      <c r="W14" s="72">
        <v>13.865</v>
      </c>
      <c r="X14" s="51"/>
      <c r="Y14" s="72">
        <v>14.34</v>
      </c>
      <c r="Z14" s="72">
        <f>_xll.qlSimpleQuoteSetValue(F14,Y14/10000,Trigger)</f>
        <v>1.9999999999998318E-6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4"/>
        <v>1</v>
      </c>
      <c r="AF14" s="58" t="b">
        <f t="shared" si="5"/>
        <v>1</v>
      </c>
      <c r="AG14" s="58" t="b">
        <f t="shared" si="6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USDEUR4M_Quote</v>
      </c>
      <c r="F15" s="47" t="str">
        <f>_xll.qlSimpleQuote(E15,,RateTickValue,Permanent,Trigger,ObjectOverwrite)</f>
        <v>USDEUR4M_Quote#0000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1"/>
        <v>EUR4M</v>
      </c>
      <c r="M15" s="68" t="str">
        <v>EUR4M=</v>
      </c>
      <c r="N15" s="72">
        <v>18.900000000000002</v>
      </c>
      <c r="O15" s="72">
        <v>19.3</v>
      </c>
      <c r="P15" s="72">
        <v>1.1133899999999999</v>
      </c>
      <c r="Q15" s="72">
        <v>1.1137299999999999</v>
      </c>
      <c r="R15" s="76">
        <v>42144</v>
      </c>
      <c r="S15" s="76">
        <v>42146</v>
      </c>
      <c r="T15" s="76">
        <v>42269</v>
      </c>
      <c r="U15" s="72">
        <f t="shared" si="3"/>
        <v>19.100000000000001</v>
      </c>
      <c r="V15" s="51"/>
      <c r="W15" s="72">
        <v>19.055</v>
      </c>
      <c r="X15" s="51"/>
      <c r="Y15" s="72">
        <v>19.100000000000001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4"/>
        <v>1</v>
      </c>
      <c r="AF15" s="58" t="b">
        <f t="shared" si="5"/>
        <v>1</v>
      </c>
      <c r="AG15" s="58" t="b">
        <f t="shared" si="6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USDEUR5M_Quote</v>
      </c>
      <c r="F16" s="47" t="str">
        <f>_xll.qlSimpleQuote(E16,,RateTickValue,Permanent,Trigger,ObjectOverwrite)</f>
        <v>USDEUR5M_Quote#0000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1"/>
        <v>EUR5M</v>
      </c>
      <c r="M16" s="68" t="str">
        <v>EUR5M=</v>
      </c>
      <c r="N16" s="72">
        <v>24.55</v>
      </c>
      <c r="O16" s="72">
        <v>24.91</v>
      </c>
      <c r="P16" s="72">
        <v>1.113955</v>
      </c>
      <c r="Q16" s="72">
        <v>1.1142909999999999</v>
      </c>
      <c r="R16" s="76">
        <v>42144</v>
      </c>
      <c r="S16" s="76">
        <v>42146</v>
      </c>
      <c r="T16" s="76">
        <v>42299</v>
      </c>
      <c r="U16" s="72">
        <f t="shared" si="3"/>
        <v>24.73</v>
      </c>
      <c r="V16" s="51"/>
      <c r="W16" s="72">
        <v>23.994999999999997</v>
      </c>
      <c r="X16" s="51"/>
      <c r="Y16" s="72">
        <v>24.73</v>
      </c>
      <c r="Z16" s="72">
        <f>_xll.qlSimpleQuoteSetValue(F16,Y16/10000,Trigger)</f>
        <v>2.9999999999995308E-6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4"/>
        <v>1</v>
      </c>
      <c r="AF16" s="58" t="b">
        <f t="shared" si="5"/>
        <v>1</v>
      </c>
      <c r="AG16" s="58" t="b">
        <f t="shared" si="6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USDEUR6M_Quote</v>
      </c>
      <c r="F17" s="47" t="str">
        <f>_xll.qlSimpleQuote(E17,,RateTickValue,Permanent,Trigger,ObjectOverwrite)</f>
        <v>USDEUR6M_Quote#0000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1"/>
        <v>EUR6M</v>
      </c>
      <c r="M17" s="68" t="str">
        <v>EUR6M=</v>
      </c>
      <c r="N17" s="72">
        <v>30.970000000000002</v>
      </c>
      <c r="O17" s="72">
        <v>31.490000000000002</v>
      </c>
      <c r="P17" s="72">
        <v>1.1145970000000001</v>
      </c>
      <c r="Q17" s="72">
        <v>1.114949</v>
      </c>
      <c r="R17" s="76">
        <v>42144</v>
      </c>
      <c r="S17" s="76">
        <v>42146</v>
      </c>
      <c r="T17" s="76">
        <v>42331</v>
      </c>
      <c r="U17" s="72">
        <f t="shared" si="3"/>
        <v>31.230000000000004</v>
      </c>
      <c r="V17" s="51"/>
      <c r="W17" s="72">
        <v>30.204999999999998</v>
      </c>
      <c r="X17" s="51"/>
      <c r="Y17" s="72">
        <v>31.230000000000004</v>
      </c>
      <c r="Z17" s="72">
        <f>_xll.qlSimpleQuoteSetValue(F17,Y17/10000,Trigger)</f>
        <v>6.0000000000003627E-6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4"/>
        <v>1</v>
      </c>
      <c r="AF17" s="58" t="b">
        <f t="shared" si="5"/>
        <v>1</v>
      </c>
      <c r="AG17" s="58" t="b">
        <f t="shared" si="6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USDEUR7M_Quote</v>
      </c>
      <c r="F18" s="47" t="str">
        <f>_xll.qlSimpleQuote(E18,,RateTickValue,Permanent,Trigger,ObjectOverwrite)</f>
        <v>USDEUR7M_Quote#0000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1"/>
        <v>EUR7M</v>
      </c>
      <c r="M18" s="68" t="str">
        <v>EUR7M=</v>
      </c>
      <c r="N18" s="72">
        <v>37.26</v>
      </c>
      <c r="O18" s="72">
        <v>37.86</v>
      </c>
      <c r="P18" s="72">
        <v>1.1152260000000001</v>
      </c>
      <c r="Q18" s="72">
        <v>1.115586</v>
      </c>
      <c r="R18" s="76">
        <v>42144</v>
      </c>
      <c r="S18" s="76">
        <v>42146</v>
      </c>
      <c r="T18" s="76">
        <v>42360</v>
      </c>
      <c r="U18" s="72">
        <f t="shared" si="3"/>
        <v>37.56</v>
      </c>
      <c r="V18" s="51"/>
      <c r="W18" s="72">
        <v>36.83</v>
      </c>
      <c r="X18" s="51"/>
      <c r="Y18" s="72">
        <v>37.56</v>
      </c>
      <c r="Z18" s="72">
        <f>_xll.qlSimpleQuoteSetValue(F18,Y18/10000,Trigger)</f>
        <v>-2.9999999999999645E-6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4"/>
        <v>1</v>
      </c>
      <c r="AF18" s="58" t="b">
        <f t="shared" si="5"/>
        <v>1</v>
      </c>
      <c r="AG18" s="58" t="b">
        <f t="shared" si="6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USDEUR8M_Quote</v>
      </c>
      <c r="F19" s="47" t="str">
        <f>_xll.qlSimpleQuote(E19,,RateTickValue,Permanent,Trigger,ObjectOverwrite)</f>
        <v>USDEUR8M_Quote#0000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1"/>
        <v>EUR8M</v>
      </c>
      <c r="M19" s="68" t="str">
        <v>EUR8M=</v>
      </c>
      <c r="N19" s="72">
        <v>45.06</v>
      </c>
      <c r="O19" s="72">
        <v>45.6</v>
      </c>
      <c r="P19" s="72">
        <v>1.1160060000000001</v>
      </c>
      <c r="Q19" s="72">
        <v>1.11636</v>
      </c>
      <c r="R19" s="76">
        <v>42144</v>
      </c>
      <c r="S19" s="76">
        <v>42146</v>
      </c>
      <c r="T19" s="76">
        <v>42391</v>
      </c>
      <c r="U19" s="72">
        <f t="shared" si="3"/>
        <v>45.33</v>
      </c>
      <c r="V19" s="51"/>
      <c r="W19" s="72">
        <v>43.56</v>
      </c>
      <c r="X19" s="51"/>
      <c r="Y19" s="72">
        <v>45.33</v>
      </c>
      <c r="Z19" s="72">
        <f>_xll.qlSimpleQuoteSetValue(F19,Y19/10000,Trigger)</f>
        <v>3.0000000000003982E-6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4"/>
        <v>1</v>
      </c>
      <c r="AF19" s="58" t="b">
        <f t="shared" si="5"/>
        <v>1</v>
      </c>
      <c r="AG19" s="58" t="b">
        <f t="shared" si="6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USDEUR9M_Quote</v>
      </c>
      <c r="F20" s="47" t="str">
        <f>_xll.qlSimpleQuote(E20,,RateTickValue,Permanent,Trigger,ObjectOverwrite)</f>
        <v>USDEUR9M_Quote#0000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1"/>
        <v>EUR9M</v>
      </c>
      <c r="M20" s="68" t="str">
        <v>EUR9M=</v>
      </c>
      <c r="N20" s="72">
        <v>53.34</v>
      </c>
      <c r="O20" s="72">
        <v>54.6</v>
      </c>
      <c r="P20" s="72">
        <v>1.1168339999999999</v>
      </c>
      <c r="Q20" s="72">
        <v>1.1172599999999999</v>
      </c>
      <c r="R20" s="76">
        <v>42144</v>
      </c>
      <c r="S20" s="76">
        <v>42146</v>
      </c>
      <c r="T20" s="76">
        <v>42422</v>
      </c>
      <c r="U20" s="72">
        <f t="shared" si="3"/>
        <v>53.97</v>
      </c>
      <c r="V20" s="51"/>
      <c r="W20" s="72">
        <v>51.555000000000007</v>
      </c>
      <c r="X20" s="51"/>
      <c r="Y20" s="72">
        <v>53.97</v>
      </c>
      <c r="Z20" s="72">
        <f>_xll.qlSimpleQuoteSetValue(F20,Y20/10000,Trigger)</f>
        <v>3.149999999999941E-5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4"/>
        <v>1</v>
      </c>
      <c r="AF20" s="58" t="b">
        <f t="shared" si="5"/>
        <v>1</v>
      </c>
      <c r="AG20" s="58" t="b">
        <f t="shared" si="6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USDEUR10M_Quote</v>
      </c>
      <c r="F21" s="47" t="str">
        <f>_xll.qlSimpleQuote(E21,,RateTickValue,Permanent,Trigger,ObjectOverwrite)</f>
        <v>USDEUR10M_Quote#0000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1"/>
        <v>EUR10M</v>
      </c>
      <c r="M21" s="68" t="str">
        <v>EUR10M=</v>
      </c>
      <c r="N21" s="72">
        <v>61.85</v>
      </c>
      <c r="O21" s="72">
        <v>62.51</v>
      </c>
      <c r="P21" s="72">
        <v>1.117685</v>
      </c>
      <c r="Q21" s="72">
        <v>1.1180509999999999</v>
      </c>
      <c r="R21" s="76">
        <v>42144</v>
      </c>
      <c r="S21" s="76">
        <v>42146</v>
      </c>
      <c r="T21" s="76">
        <v>42451</v>
      </c>
      <c r="U21" s="72">
        <f t="shared" si="3"/>
        <v>62.18</v>
      </c>
      <c r="V21" s="51"/>
      <c r="W21" s="72">
        <v>59.805000000000007</v>
      </c>
      <c r="X21" s="51"/>
      <c r="Y21" s="72">
        <v>62.18</v>
      </c>
      <c r="Z21" s="72">
        <f>_xll.qlSimpleQuoteSetValue(F21,Y21/10000,Trigger)</f>
        <v>-4.9000000000000432E-5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4"/>
        <v>1</v>
      </c>
      <c r="AF21" s="58" t="b">
        <f t="shared" si="5"/>
        <v>1</v>
      </c>
      <c r="AG21" s="58" t="b">
        <f t="shared" si="6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USDEUR11M_Quote</v>
      </c>
      <c r="F22" s="47" t="str">
        <f>_xll.qlSimpleQuote(E22,,RateTickValue,Permanent,Trigger,ObjectOverwrite)</f>
        <v>USDEUR11M_Quote#0000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1"/>
        <v>EUR11M</v>
      </c>
      <c r="M22" s="68" t="str">
        <v>EUR11M=</v>
      </c>
      <c r="N22" s="72">
        <v>70.78</v>
      </c>
      <c r="O22" s="72">
        <v>72.23</v>
      </c>
      <c r="P22" s="72">
        <v>1.1185779999999999</v>
      </c>
      <c r="Q22" s="72">
        <v>1.1190229999999999</v>
      </c>
      <c r="R22" s="76">
        <v>42144</v>
      </c>
      <c r="S22" s="76">
        <v>42146</v>
      </c>
      <c r="T22" s="76">
        <v>42482</v>
      </c>
      <c r="U22" s="72">
        <f t="shared" si="3"/>
        <v>71.504999999999995</v>
      </c>
      <c r="V22" s="51"/>
      <c r="W22" s="72">
        <v>68.355000000000004</v>
      </c>
      <c r="X22" s="51"/>
      <c r="Y22" s="72">
        <v>71.504999999999995</v>
      </c>
      <c r="Z22" s="72">
        <f>_xll.qlSimpleQuoteSetValue(F22,Y22/10000,Trigger)</f>
        <v>-8.7499999999999904E-5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4"/>
        <v>1</v>
      </c>
      <c r="AF22" s="58" t="b">
        <f t="shared" si="5"/>
        <v>1</v>
      </c>
      <c r="AG22" s="58" t="b">
        <f t="shared" si="6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USDEUR1Y_Quote</v>
      </c>
      <c r="F23" s="47" t="str">
        <f>_xll.qlSimpleQuote(E23,,RateTickValue,Permanent,Trigger,ObjectOverwrite)</f>
        <v>USDEUR1Y_Quote#0000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1"/>
        <v>EUR1Y</v>
      </c>
      <c r="M23" s="68" t="str">
        <v>EUR1Y=</v>
      </c>
      <c r="N23" s="72">
        <v>82.05</v>
      </c>
      <c r="O23" s="72">
        <v>83.05</v>
      </c>
      <c r="P23" s="72">
        <v>1.119705</v>
      </c>
      <c r="Q23" s="72">
        <v>1.1201049999999999</v>
      </c>
      <c r="R23" s="76">
        <v>42144</v>
      </c>
      <c r="S23" s="76">
        <v>42146</v>
      </c>
      <c r="T23" s="76">
        <v>42513</v>
      </c>
      <c r="U23" s="72">
        <f t="shared" si="3"/>
        <v>82.55</v>
      </c>
      <c r="V23" s="51"/>
      <c r="W23" s="72">
        <v>78.055000000000007</v>
      </c>
      <c r="X23" s="51"/>
      <c r="Y23" s="72">
        <v>82.55</v>
      </c>
      <c r="Z23" s="72">
        <f>_xll.qlSimpleQuoteSetValue(F23,Y23/10000,Trigger)</f>
        <v>4.9999999999999697E-5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4"/>
        <v>1</v>
      </c>
      <c r="AF23" s="58" t="b">
        <f t="shared" si="5"/>
        <v>1</v>
      </c>
      <c r="AG23" s="58" t="b">
        <f t="shared" si="6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USDEUR13M_Quote</v>
      </c>
      <c r="F24" s="47" t="str">
        <f>_xll.qlSimpleQuote(E24,,RateTickValue,Permanent,Trigger,ObjectOverwrite)</f>
        <v>USDEUR13M_Quote#0000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1"/>
        <v>EUR13M</v>
      </c>
      <c r="M24" s="68" t="str">
        <v>EUR13M=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3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4"/>
        <v>#N/A</v>
      </c>
      <c r="AF24" s="58" t="e">
        <f t="shared" si="5"/>
        <v>#N/A</v>
      </c>
      <c r="AG24" s="58" t="e">
        <f t="shared" si="6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USDEUR14M_Quote</v>
      </c>
      <c r="F25" s="47" t="str">
        <f>_xll.qlSimpleQuote(E25,,RateTickValue,Permanent,Trigger,ObjectOverwrite)</f>
        <v>USDEUR14M_Quote#0000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1"/>
        <v>EUR14M</v>
      </c>
      <c r="M25" s="68" t="str">
        <v>EUR14M=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3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4"/>
        <v>#N/A</v>
      </c>
      <c r="AF25" s="58" t="e">
        <f t="shared" si="5"/>
        <v>#N/A</v>
      </c>
      <c r="AG25" s="58" t="e">
        <f t="shared" si="6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USDEUR15M_Quote</v>
      </c>
      <c r="F26" s="47" t="str">
        <f>_xll.qlSimpleQuote(E26,,RateTickValue,Permanent,Trigger,ObjectOverwrite)</f>
        <v>USDEUR15M_Quote#0000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1"/>
        <v>EUR15M</v>
      </c>
      <c r="M26" s="68" t="str">
        <v>EUR15M=</v>
      </c>
      <c r="N26" s="72">
        <v>115.23</v>
      </c>
      <c r="O26" s="72">
        <v>117.03</v>
      </c>
      <c r="P26" s="72">
        <v>1.1230229999999999</v>
      </c>
      <c r="Q26" s="72">
        <v>1.1235029999999999</v>
      </c>
      <c r="R26" s="76">
        <v>42144</v>
      </c>
      <c r="S26" s="76">
        <v>42146</v>
      </c>
      <c r="T26" s="76">
        <v>42604</v>
      </c>
      <c r="U26" s="72">
        <f t="shared" si="3"/>
        <v>116.13</v>
      </c>
      <c r="V26" s="51"/>
      <c r="W26" s="72">
        <v>110.39</v>
      </c>
      <c r="X26" s="51"/>
      <c r="Y26" s="72">
        <v>116.13</v>
      </c>
      <c r="Z26" s="72">
        <f>_xll.qlSimpleQuoteSetValue(F26,Y26/10000,Trigger)</f>
        <v>-9.1000000000000802E-5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4"/>
        <v>1</v>
      </c>
      <c r="AF26" s="58" t="b">
        <f t="shared" si="5"/>
        <v>1</v>
      </c>
      <c r="AG26" s="58" t="b">
        <f t="shared" si="6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USDEUR16M_Quote</v>
      </c>
      <c r="F27" s="47" t="str">
        <f>_xll.qlSimpleQuote(E27,,RateTickValue,Permanent,Trigger,ObjectOverwrite)</f>
        <v>USDEUR16M_Quote#0000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1"/>
        <v>EUR16M</v>
      </c>
      <c r="M27" s="68" t="str">
        <v>EUR16M=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3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4"/>
        <v>#N/A</v>
      </c>
      <c r="AF27" s="58" t="e">
        <f t="shared" si="5"/>
        <v>#N/A</v>
      </c>
      <c r="AG27" s="58" t="e">
        <f t="shared" si="6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USDEUR17M_Quote</v>
      </c>
      <c r="F28" s="47" t="str">
        <f>_xll.qlSimpleQuote(E28,,RateTickValue,Permanent,Trigger,ObjectOverwrite)</f>
        <v>USDEUR17M_Quote#0000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1"/>
        <v>EUR17M</v>
      </c>
      <c r="M28" s="68" t="str">
        <v>EUR17M=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3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4"/>
        <v>#N/A</v>
      </c>
      <c r="AF28" s="58" t="e">
        <f t="shared" si="5"/>
        <v>#N/A</v>
      </c>
      <c r="AG28" s="58" t="e">
        <f t="shared" si="6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USDEUR18M_Quote</v>
      </c>
      <c r="F29" s="47" t="str">
        <f>_xll.qlSimpleQuote(E29,,RateTickValue,Permanent,Trigger,ObjectOverwrite)</f>
        <v>USDEUR18M_Quote#0000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1"/>
        <v>EUR18M</v>
      </c>
      <c r="M29" s="68" t="str">
        <v>EUR18M=</v>
      </c>
      <c r="N29" s="72">
        <v>156.25</v>
      </c>
      <c r="O29" s="72">
        <v>158.65</v>
      </c>
      <c r="P29" s="72">
        <v>1.126978</v>
      </c>
      <c r="Q29" s="72">
        <v>1.1275809999999999</v>
      </c>
      <c r="R29" s="76">
        <v>42144</v>
      </c>
      <c r="S29" s="76">
        <v>42146</v>
      </c>
      <c r="T29" s="76">
        <v>42696</v>
      </c>
      <c r="U29" s="72">
        <f t="shared" si="3"/>
        <v>157.44999999999999</v>
      </c>
      <c r="V29" s="51"/>
      <c r="W29" s="72">
        <v>150.01</v>
      </c>
      <c r="X29" s="51"/>
      <c r="Y29" s="72">
        <v>157.44999999999999</v>
      </c>
      <c r="Z29" s="72">
        <f>_xll.qlSimpleQuoteSetValue(F29,Y29/10000,Trigger)</f>
        <v>6.4999999999999086E-5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4"/>
        <v>1</v>
      </c>
      <c r="AF29" s="58" t="b">
        <f t="shared" si="5"/>
        <v>1</v>
      </c>
      <c r="AG29" s="58" t="b">
        <f t="shared" si="6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USDEUR19M_Quote</v>
      </c>
      <c r="F30" s="47" t="str">
        <f>_xll.qlSimpleQuote(E30,,RateTickValue,Permanent,Trigger,ObjectOverwrite)</f>
        <v>USDEUR19M_Quote#0000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1"/>
        <v>EUR19M</v>
      </c>
      <c r="M30" s="68" t="str">
        <v>EUR19M=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3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4"/>
        <v>#N/A</v>
      </c>
      <c r="AF30" s="58" t="e">
        <f t="shared" si="5"/>
        <v>#N/A</v>
      </c>
      <c r="AG30" s="58" t="e">
        <f t="shared" si="6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USDEUR20M_Quote</v>
      </c>
      <c r="F31" s="47" t="str">
        <f>_xll.qlSimpleQuote(E31,,RateTickValue,Permanent,Trigger,ObjectOverwrite)</f>
        <v>USDEUR20M_Quote#0000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1"/>
        <v>EUR20M</v>
      </c>
      <c r="M31" s="68" t="str">
        <v>EUR20M=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3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4"/>
        <v>#N/A</v>
      </c>
      <c r="AF31" s="58" t="e">
        <f t="shared" si="5"/>
        <v>#N/A</v>
      </c>
      <c r="AG31" s="58" t="e">
        <f t="shared" si="6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USDEUR21M_Quote</v>
      </c>
      <c r="F32" s="47" t="str">
        <f>_xll.qlSimpleQuote(E32,,RateTickValue,Permanent,Trigger,ObjectOverwrite)</f>
        <v>USDEUR21M_Quote#0000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1"/>
        <v>EUR21M</v>
      </c>
      <c r="M32" s="68" t="str">
        <v>EUR21M=</v>
      </c>
      <c r="N32" s="72">
        <v>199.77</v>
      </c>
      <c r="O32" s="72">
        <v>203.33</v>
      </c>
      <c r="P32" s="72">
        <v>1.1314769999999998</v>
      </c>
      <c r="Q32" s="72">
        <v>1.1321330000000001</v>
      </c>
      <c r="R32" s="76">
        <v>42144</v>
      </c>
      <c r="S32" s="76">
        <v>42146</v>
      </c>
      <c r="T32" s="76">
        <v>42788</v>
      </c>
      <c r="U32" s="72">
        <f t="shared" si="3"/>
        <v>201.55</v>
      </c>
      <c r="V32" s="51"/>
      <c r="W32" s="72">
        <v>207.15</v>
      </c>
      <c r="X32" s="51"/>
      <c r="Y32" s="72">
        <v>201.55</v>
      </c>
      <c r="Z32" s="72">
        <f>_xll.qlSimpleQuoteSetValue(F32,Y32/10000,Trigger)</f>
        <v>-4.9549999999999594E-4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4"/>
        <v>1</v>
      </c>
      <c r="AF32" s="58" t="b">
        <f t="shared" si="5"/>
        <v>1</v>
      </c>
      <c r="AG32" s="58" t="b">
        <f t="shared" si="6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USDEUR22M_Quote</v>
      </c>
      <c r="F33" s="47" t="str">
        <f>_xll.qlSimpleQuote(E33,,RateTickValue,Permanent,Trigger,ObjectOverwrite)</f>
        <v>USDEUR22M_Quote#0000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1"/>
        <v>EUR22M</v>
      </c>
      <c r="M33" s="68" t="str">
        <v>EUR22M=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3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4"/>
        <v>#N/A</v>
      </c>
      <c r="AF33" s="58" t="e">
        <f t="shared" si="5"/>
        <v>#N/A</v>
      </c>
      <c r="AG33" s="58" t="e">
        <f t="shared" si="6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USDEUR23M_Quote</v>
      </c>
      <c r="F34" s="47" t="str">
        <f>_xll.qlSimpleQuote(E34,,RateTickValue,Permanent,Trigger,ObjectOverwrite)</f>
        <v>USDEUR23M_Quote#0000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1"/>
        <v>EUR23M</v>
      </c>
      <c r="M34" s="68" t="str">
        <v>EUR23M=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3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4"/>
        <v>#N/A</v>
      </c>
      <c r="AF34" s="58" t="e">
        <f t="shared" si="5"/>
        <v>#N/A</v>
      </c>
      <c r="AG34" s="58" t="e">
        <f t="shared" si="6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USDEUR2Y_Quote</v>
      </c>
      <c r="F35" s="47" t="str">
        <f>_xll.qlSimpleQuote(E35,,RateTickValue,Permanent,Trigger,ObjectOverwrite)</f>
        <v>USDEUR2Y_Quote#0000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1"/>
        <v>EUR2Y</v>
      </c>
      <c r="M35" s="68" t="str">
        <v>EUR2Y=</v>
      </c>
      <c r="N35" s="72">
        <v>247.34</v>
      </c>
      <c r="O35" s="72">
        <v>252</v>
      </c>
      <c r="P35" s="72">
        <v>1.136234</v>
      </c>
      <c r="Q35" s="72">
        <v>1.137</v>
      </c>
      <c r="R35" s="76">
        <v>42144</v>
      </c>
      <c r="S35" s="76">
        <v>42146</v>
      </c>
      <c r="T35" s="76">
        <v>42877</v>
      </c>
      <c r="U35" s="72">
        <f t="shared" si="3"/>
        <v>249.67000000000002</v>
      </c>
      <c r="V35" s="51"/>
      <c r="W35" s="72">
        <v>240</v>
      </c>
      <c r="X35" s="51"/>
      <c r="Y35" s="72">
        <v>249.67000000000002</v>
      </c>
      <c r="Z35" s="72">
        <f>_xll.qlSimpleQuoteSetValue(F35,Y35/10000,Trigger)</f>
        <v>-8.2999999999996271E-5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4"/>
        <v>1</v>
      </c>
      <c r="AF35" s="58" t="b">
        <f t="shared" si="5"/>
        <v>1</v>
      </c>
      <c r="AG35" s="58" t="b">
        <f t="shared" si="6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USDEUR3Y_Quote</v>
      </c>
      <c r="F36" s="47" t="str">
        <f>_xll.qlSimpleQuote(E36,,RateTickValue,Permanent,Trigger,ObjectOverwrite)</f>
        <v>USDEUR3Y_Quote#0000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1"/>
        <v>EUR3Y</v>
      </c>
      <c r="M36" s="68" t="str">
        <v>EUR3Y=</v>
      </c>
      <c r="N36" s="72">
        <v>469.40000000000003</v>
      </c>
      <c r="O36" s="72">
        <v>481.40000000000003</v>
      </c>
      <c r="P36" s="72">
        <v>1.1584399999999999</v>
      </c>
      <c r="Q36" s="72">
        <v>1.15994</v>
      </c>
      <c r="R36" s="76">
        <v>42144</v>
      </c>
      <c r="S36" s="76">
        <v>42146</v>
      </c>
      <c r="T36" s="76">
        <v>43242</v>
      </c>
      <c r="U36" s="72">
        <f t="shared" si="3"/>
        <v>475.40000000000003</v>
      </c>
      <c r="W36" s="72">
        <v>453.13</v>
      </c>
      <c r="X36" s="51"/>
      <c r="Y36" s="72">
        <v>475.40000000000003</v>
      </c>
      <c r="Z36" s="72">
        <f>_xll.qlSimpleQuoteSetValue(F36,Y36/10000,Trigger)</f>
        <v>6.5000000000002556E-5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4"/>
        <v>1</v>
      </c>
      <c r="AF36" s="58" t="b">
        <f t="shared" si="5"/>
        <v>1</v>
      </c>
      <c r="AG36" s="58" t="b">
        <f t="shared" si="6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USDEUR4Y_Quote</v>
      </c>
      <c r="F37" s="47" t="str">
        <f>_xll.qlSimpleQuote(E37,,RateTickValue,Permanent,Trigger,ObjectOverwrite)</f>
        <v>USDEUR4Y_Quote#0000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1"/>
        <v>EUR4Y</v>
      </c>
      <c r="M37" s="68" t="str">
        <v>EUR4Y=</v>
      </c>
      <c r="N37" s="72">
        <v>719.5</v>
      </c>
      <c r="O37" s="72">
        <v>737.5</v>
      </c>
      <c r="P37" s="72">
        <v>1.1834499999999999</v>
      </c>
      <c r="Q37" s="72">
        <v>1.1855499999999999</v>
      </c>
      <c r="R37" s="76">
        <v>42144</v>
      </c>
      <c r="S37" s="76">
        <v>42146</v>
      </c>
      <c r="T37" s="76">
        <v>43607</v>
      </c>
      <c r="U37" s="72">
        <f t="shared" si="3"/>
        <v>728.5</v>
      </c>
      <c r="W37" s="72">
        <v>693.77</v>
      </c>
      <c r="X37" s="51"/>
      <c r="Y37" s="72">
        <v>728.5</v>
      </c>
      <c r="Z37" s="72">
        <f>_xll.qlSimpleQuoteSetValue(F37,Y37/10000,Trigger)</f>
        <v>-1.4999999999999736E-4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4"/>
        <v>1</v>
      </c>
      <c r="AF37" s="58" t="b">
        <f t="shared" si="5"/>
        <v>1</v>
      </c>
      <c r="AG37" s="58" t="b">
        <f t="shared" si="6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USDEUR5Y_Quote</v>
      </c>
      <c r="F38" s="47" t="str">
        <f>_xll.qlSimpleQuote(E38,,RateTickValue,Permanent,Trigger,ObjectOverwrite)</f>
        <v>USDEUR5Y_Quote#0000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1"/>
        <v>EUR5Y</v>
      </c>
      <c r="M38" s="68" t="str">
        <v>EUR5Y=</v>
      </c>
      <c r="N38" s="72">
        <v>975.30000000000007</v>
      </c>
      <c r="O38" s="72">
        <v>1005.4</v>
      </c>
      <c r="P38" s="72">
        <v>1.20903</v>
      </c>
      <c r="Q38" s="72">
        <v>1.21234</v>
      </c>
      <c r="R38" s="76">
        <v>42144</v>
      </c>
      <c r="S38" s="76">
        <v>42146</v>
      </c>
      <c r="T38" s="76">
        <v>43973</v>
      </c>
      <c r="U38" s="72">
        <f t="shared" si="3"/>
        <v>990.35</v>
      </c>
      <c r="W38" s="72">
        <v>944</v>
      </c>
      <c r="X38" s="51"/>
      <c r="Y38" s="72">
        <v>990.35</v>
      </c>
      <c r="Z38" s="72">
        <f>_xll.qlSimpleQuoteSetValue(F38,Y38/10000,Trigger)</f>
        <v>3.499999999999337E-5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4"/>
        <v>1</v>
      </c>
      <c r="AF38" s="58" t="b">
        <f t="shared" si="5"/>
        <v>1</v>
      </c>
      <c r="AG38" s="58" t="b">
        <f t="shared" si="6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USDEUR6Y_Quote</v>
      </c>
      <c r="F39" s="47" t="str">
        <f>_xll.qlSimpleQuote(E39,,RateTickValue,Permanent,Trigger,ObjectOverwrite)</f>
        <v>USDEUR6Y_Quote#0000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1"/>
        <v>EUR6Y</v>
      </c>
      <c r="M39" s="68" t="str">
        <v>EUR6Y=</v>
      </c>
      <c r="N39" s="72">
        <v>1230.2</v>
      </c>
      <c r="O39" s="72">
        <v>1272.3</v>
      </c>
      <c r="P39" s="72">
        <v>1.2345199999999998</v>
      </c>
      <c r="Q39" s="72">
        <v>1.2390299999999999</v>
      </c>
      <c r="R39" s="76">
        <v>42144</v>
      </c>
      <c r="S39" s="76">
        <v>42146</v>
      </c>
      <c r="T39" s="76">
        <v>44340</v>
      </c>
      <c r="U39" s="72">
        <f t="shared" si="3"/>
        <v>1251.25</v>
      </c>
      <c r="W39" s="72">
        <v>1186.5</v>
      </c>
      <c r="Y39" s="72">
        <v>1251.25</v>
      </c>
      <c r="Z39" s="72">
        <f>_xll.qlSimpleQuoteSetValue(F39,Y39/10000,Trigger)</f>
        <v>2.7499999999998359E-4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b">
        <f t="shared" si="4"/>
        <v>1</v>
      </c>
      <c r="AF39" s="58" t="b">
        <f t="shared" si="5"/>
        <v>1</v>
      </c>
      <c r="AG39" s="58" t="b">
        <f t="shared" si="6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USDEUR7Y_Quote</v>
      </c>
      <c r="F40" s="47" t="str">
        <f>_xll.qlSimpleQuote(E40,,RateTickValue,Permanent,Trigger,ObjectOverwrite)</f>
        <v>USDEUR7Y_Quote#0000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1"/>
        <v>EUR7Y</v>
      </c>
      <c r="M40" s="68" t="str">
        <v>EUR7Y=</v>
      </c>
      <c r="N40" s="72">
        <v>1472.9</v>
      </c>
      <c r="O40" s="72">
        <v>1526.9</v>
      </c>
      <c r="P40" s="72">
        <v>1.2587899999999999</v>
      </c>
      <c r="Q40" s="72">
        <v>1.2644899999999999</v>
      </c>
      <c r="R40" s="76">
        <v>42144</v>
      </c>
      <c r="S40" s="76">
        <v>42146</v>
      </c>
      <c r="T40" s="76">
        <v>44704</v>
      </c>
      <c r="U40" s="72">
        <f t="shared" si="3"/>
        <v>1499.9</v>
      </c>
      <c r="W40" s="72">
        <v>1418</v>
      </c>
      <c r="Y40" s="72">
        <v>1499.9</v>
      </c>
      <c r="Z40" s="72">
        <f>_xll.qlSimpleQuoteSetValue(F40,Y40/10000,Trigger)</f>
        <v>5.9000000000000719E-4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4"/>
        <v>1</v>
      </c>
      <c r="AF40" s="58" t="b">
        <f t="shared" si="5"/>
        <v>1</v>
      </c>
      <c r="AG40" s="58" t="b">
        <f t="shared" si="6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USDEUR8Y_Quote</v>
      </c>
      <c r="F41" s="47" t="str">
        <f>_xll.qlSimpleQuote(E41,,RateTickValue,Permanent,Trigger,ObjectOverwrite)</f>
        <v>USDEUR8Y_Quote#0000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1"/>
        <v>EUR8Y</v>
      </c>
      <c r="M41" s="68" t="str">
        <v>EUR8Y=</v>
      </c>
      <c r="N41" s="72">
        <v>1703.5</v>
      </c>
      <c r="O41" s="72">
        <v>1769.5</v>
      </c>
      <c r="P41" s="72">
        <v>1.2818499999999999</v>
      </c>
      <c r="Q41" s="72">
        <v>1.2887499999999998</v>
      </c>
      <c r="R41" s="76">
        <v>42144</v>
      </c>
      <c r="S41" s="76">
        <v>42146</v>
      </c>
      <c r="T41" s="76">
        <v>45068</v>
      </c>
      <c r="U41" s="72">
        <f t="shared" si="3"/>
        <v>1736.5</v>
      </c>
      <c r="W41" s="72">
        <v>1632.5</v>
      </c>
      <c r="Y41" s="72">
        <v>1736.5</v>
      </c>
      <c r="Z41" s="72">
        <f>_xll.qlSimpleQuoteSetValue(F41,Y41/10000,Trigger)</f>
        <v>1.4000000000000123E-3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4"/>
        <v>1</v>
      </c>
      <c r="AF41" s="58" t="b">
        <f t="shared" si="5"/>
        <v>1</v>
      </c>
      <c r="AG41" s="58" t="b">
        <f t="shared" si="6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USDEUR9Y_Quote</v>
      </c>
      <c r="F42" s="47" t="str">
        <f>_xll.qlSimpleQuote(E42,,RateTickValue,Permanent,Trigger,ObjectOverwrite)</f>
        <v>USDEUR9Y_Quote#0000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1"/>
        <v>EUR9Y</v>
      </c>
      <c r="M42" s="68" t="str">
        <v>EUR9Y=</v>
      </c>
      <c r="N42" s="72">
        <v>1925.4</v>
      </c>
      <c r="O42" s="72">
        <v>2003.4</v>
      </c>
      <c r="P42" s="72">
        <v>1.3040399999999999</v>
      </c>
      <c r="Q42" s="72">
        <v>1.3121399999999999</v>
      </c>
      <c r="R42" s="76">
        <v>42144</v>
      </c>
      <c r="S42" s="76">
        <v>42146</v>
      </c>
      <c r="T42" s="76">
        <v>45434</v>
      </c>
      <c r="U42" s="72">
        <f t="shared" si="3"/>
        <v>1964.4</v>
      </c>
      <c r="W42" s="72">
        <v>1841</v>
      </c>
      <c r="Y42" s="72">
        <v>1964.4</v>
      </c>
      <c r="Z42" s="72">
        <f>_xll.qlSimpleQuoteSetValue(F42,Y42/10000,Trigger)</f>
        <v>1.5400000000000136E-3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b">
        <f t="shared" si="4"/>
        <v>1</v>
      </c>
      <c r="AF42" s="58" t="b">
        <f t="shared" si="5"/>
        <v>1</v>
      </c>
      <c r="AG42" s="58" t="b">
        <f t="shared" si="6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USDEUR10Y_Quote</v>
      </c>
      <c r="F43" s="47" t="str">
        <f>_xll.qlSimpleQuote(E43,,RateTickValue,Permanent,Trigger,ObjectOverwrite)</f>
        <v>USDEUR10Y_Quote#0000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1"/>
        <v>EUR10Y</v>
      </c>
      <c r="M43" s="68" t="str">
        <v>EUR10Y=</v>
      </c>
      <c r="N43" s="72">
        <v>2145.5</v>
      </c>
      <c r="O43" s="72">
        <v>2235.5</v>
      </c>
      <c r="P43" s="72">
        <v>1.32605</v>
      </c>
      <c r="Q43" s="72">
        <v>1.33535</v>
      </c>
      <c r="R43" s="76">
        <v>42144</v>
      </c>
      <c r="S43" s="76">
        <v>42146</v>
      </c>
      <c r="T43" s="76">
        <v>45799</v>
      </c>
      <c r="U43" s="72">
        <f t="shared" si="3"/>
        <v>2190.5</v>
      </c>
      <c r="W43" s="72">
        <v>2051</v>
      </c>
      <c r="Y43" s="72">
        <v>2190.5</v>
      </c>
      <c r="Z43" s="72">
        <f>_xll.qlSimpleQuoteSetValue(F43,Y43/10000,Trigger)</f>
        <v>1.6499999999999848E-3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4"/>
        <v>1</v>
      </c>
      <c r="AF43" s="58" t="b">
        <f t="shared" si="5"/>
        <v>1</v>
      </c>
      <c r="AG43" s="58" t="b">
        <f t="shared" si="6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USDEUR11Y_Quote</v>
      </c>
      <c r="F44" s="47" t="str">
        <f>_xll.qlSimpleQuote(E44,,RateTickValue,Permanent,Trigger,ObjectOverwrite)</f>
        <v>USDEUR11Y_Quote#0000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1"/>
        <v>EUR11Y</v>
      </c>
      <c r="M44" s="68" t="str">
        <v>EUR11Y=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3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4"/>
        <v>#N/A</v>
      </c>
      <c r="AF44" s="58" t="e">
        <f t="shared" si="5"/>
        <v>#N/A</v>
      </c>
      <c r="AG44" s="58" t="e">
        <f t="shared" si="6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USDEUR12Y_Quote</v>
      </c>
      <c r="F45" s="47" t="str">
        <f>_xll.qlSimpleQuote(E45,,RateTickValue,Permanent,Trigger,ObjectOverwrite)</f>
        <v>USDEUR12Y_Quote#0000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1"/>
        <v>EUR12Y</v>
      </c>
      <c r="M45" s="68" t="str">
        <v>EUR12Y=</v>
      </c>
      <c r="N45" s="72">
        <v>2594.8000000000002</v>
      </c>
      <c r="O45" s="72">
        <v>2684.8</v>
      </c>
      <c r="P45" s="72">
        <v>1.3709799999999999</v>
      </c>
      <c r="Q45" s="72">
        <v>1.38028</v>
      </c>
      <c r="R45" s="76">
        <v>42144</v>
      </c>
      <c r="S45" s="76">
        <v>42146</v>
      </c>
      <c r="T45" s="76">
        <v>46531</v>
      </c>
      <c r="U45" s="72">
        <f t="shared" si="3"/>
        <v>2639.8</v>
      </c>
      <c r="W45" s="72">
        <v>2805.6</v>
      </c>
      <c r="Y45" s="72">
        <v>2639.8</v>
      </c>
      <c r="Z45" s="72">
        <f>_xll.qlSimpleQuoteSetValue(F45,Y45/10000,Trigger)</f>
        <v>7.0799999999999752E-3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b">
        <f t="shared" si="4"/>
        <v>1</v>
      </c>
      <c r="AF45" s="58" t="b">
        <f t="shared" si="5"/>
        <v>1</v>
      </c>
      <c r="AG45" s="58" t="b">
        <f t="shared" si="6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USDEUR13Y_Quote</v>
      </c>
      <c r="F46" s="47" t="str">
        <f>_xll.qlSimpleQuote(E46,,RateTickValue,Permanent,Trigger,ObjectOverwrite)</f>
        <v>USDEUR13Y_Quote#0000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1"/>
        <v>EUR13Y</v>
      </c>
      <c r="M46" s="68" t="str">
        <v>EUR13Y=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3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4"/>
        <v>#N/A</v>
      </c>
      <c r="AF46" s="58" t="e">
        <f t="shared" si="5"/>
        <v>#N/A</v>
      </c>
      <c r="AG46" s="58" t="e">
        <f t="shared" si="6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USDEUR14Y_Quote</v>
      </c>
      <c r="F47" s="47" t="str">
        <f>_xll.qlSimpleQuote(E47,,RateTickValue,Permanent,Trigger,ObjectOverwrite)</f>
        <v>USDEUR14Y_Quote#0000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1"/>
        <v>EUR14Y</v>
      </c>
      <c r="M47" s="68" t="str">
        <v>EUR14Y=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3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4"/>
        <v>#N/A</v>
      </c>
      <c r="AF47" s="58" t="e">
        <f t="shared" si="5"/>
        <v>#N/A</v>
      </c>
      <c r="AG47" s="58" t="e">
        <f t="shared" si="6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USDEUR15Y_Quote</v>
      </c>
      <c r="F48" s="47" t="str">
        <f>_xll.qlSimpleQuote(E48,,RateTickValue,Permanent,Trigger,ObjectOverwrite)</f>
        <v>USDEUR15Y_Quote#0000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1"/>
        <v>EUR15Y</v>
      </c>
      <c r="M48" s="68" t="str">
        <v>EUR15Y=</v>
      </c>
      <c r="N48" s="72">
        <v>3248.4</v>
      </c>
      <c r="O48" s="72">
        <v>3338.4</v>
      </c>
      <c r="P48" s="72">
        <v>1.43634</v>
      </c>
      <c r="Q48" s="72">
        <v>1.44564</v>
      </c>
      <c r="R48" s="76">
        <v>42144</v>
      </c>
      <c r="S48" s="76">
        <v>42146</v>
      </c>
      <c r="T48" s="76">
        <v>47625</v>
      </c>
      <c r="U48" s="72">
        <f t="shared" si="3"/>
        <v>3293.4</v>
      </c>
      <c r="W48" s="72">
        <v>3520.6</v>
      </c>
      <c r="Y48" s="72">
        <v>3293.4</v>
      </c>
      <c r="Z48" s="72">
        <f>_xll.qlSimpleQuoteSetValue(F48,Y48/10000,Trigger)</f>
        <v>7.5400000000000467E-3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b">
        <f t="shared" si="4"/>
        <v>1</v>
      </c>
      <c r="AF48" s="58" t="b">
        <f t="shared" si="5"/>
        <v>1</v>
      </c>
      <c r="AG48" s="58" t="b">
        <f t="shared" si="6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USDEUR16Y_Quote</v>
      </c>
      <c r="F49" s="47" t="str">
        <f>_xll.qlSimpleQuote(E49,,RateTickValue,Permanent,Trigger,ObjectOverwrite)</f>
        <v>USDEUR16Y_Quote#0000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1"/>
        <v>EUR16Y</v>
      </c>
      <c r="M49" s="68" t="str">
        <v>EUR16Y=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3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4"/>
        <v>#N/A</v>
      </c>
      <c r="AF49" s="58" t="e">
        <f t="shared" si="5"/>
        <v>#N/A</v>
      </c>
      <c r="AG49" s="58" t="e">
        <f t="shared" si="6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USDEUR17Y_Quote</v>
      </c>
      <c r="F50" s="47" t="str">
        <f>_xll.qlSimpleQuote(E50,,RateTickValue,Permanent,Trigger,ObjectOverwrite)</f>
        <v>USDEUR17Y_Quote#0000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1"/>
        <v>EUR17Y</v>
      </c>
      <c r="M50" s="68" t="str">
        <v>EUR17Y=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3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4"/>
        <v>#N/A</v>
      </c>
      <c r="AF50" s="58" t="e">
        <f t="shared" si="5"/>
        <v>#N/A</v>
      </c>
      <c r="AG50" s="58" t="e">
        <f t="shared" si="6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USDEUR18Y_Quote</v>
      </c>
      <c r="F51" s="47" t="str">
        <f>_xll.qlSimpleQuote(E51,,RateTickValue,Permanent,Trigger,ObjectOverwrite)</f>
        <v>USDEUR18Y_Quote#0000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1"/>
        <v>EUR18Y</v>
      </c>
      <c r="M51" s="68" t="str">
        <v>EUR18Y=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3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4"/>
        <v>#N/A</v>
      </c>
      <c r="AF51" s="58" t="e">
        <f t="shared" si="5"/>
        <v>#N/A</v>
      </c>
      <c r="AG51" s="58" t="e">
        <f t="shared" si="6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USDEUR19Y_Quote</v>
      </c>
      <c r="F52" s="47" t="str">
        <f>_xll.qlSimpleQuote(E52,,RateTickValue,Permanent,Trigger,ObjectOverwrite)</f>
        <v>USDEUR19Y_Quote#0000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1"/>
        <v>EUR19Y</v>
      </c>
      <c r="M52" s="68" t="str">
        <v>EUR19Y=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3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4"/>
        <v>#N/A</v>
      </c>
      <c r="AF52" s="58" t="e">
        <f t="shared" si="5"/>
        <v>#N/A</v>
      </c>
      <c r="AG52" s="58" t="e">
        <f t="shared" si="6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USDEUR20Y_Quote</v>
      </c>
      <c r="F53" s="47" t="str">
        <f>_xll.qlSimpleQuote(E53,,RateTickValue,Permanent,Trigger,ObjectOverwrite)</f>
        <v>USDEUR20Y_Quote#0000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1"/>
        <v>EUR20Y</v>
      </c>
      <c r="M53" s="68" t="str">
        <v>EUR20Y=</v>
      </c>
      <c r="N53" s="72">
        <v>4452.7</v>
      </c>
      <c r="O53" s="72">
        <v>4542.7</v>
      </c>
      <c r="P53" s="72">
        <v>1.55677</v>
      </c>
      <c r="Q53" s="72">
        <v>1.5660699999999999</v>
      </c>
      <c r="R53" s="76">
        <v>42144</v>
      </c>
      <c r="S53" s="76">
        <v>42146</v>
      </c>
      <c r="T53" s="76">
        <v>49451</v>
      </c>
      <c r="U53" s="72">
        <f t="shared" si="3"/>
        <v>4497.7</v>
      </c>
      <c r="W53" s="72">
        <v>4745.6000000000004</v>
      </c>
      <c r="Y53" s="72">
        <v>4497.7</v>
      </c>
      <c r="Z53" s="72">
        <f>_xll.qlSimpleQuoteSetValue(F53,Y53/10000,Trigger)</f>
        <v>7.5700000000000212E-3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b">
        <f t="shared" si="4"/>
        <v>1</v>
      </c>
      <c r="AF53" s="58" t="b">
        <f t="shared" si="5"/>
        <v>1</v>
      </c>
      <c r="AG53" s="58" t="b">
        <f t="shared" si="6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USDEUR21Y_Quote</v>
      </c>
      <c r="F54" s="47" t="str">
        <f>_xll.qlSimpleQuote(E54,,RateTickValue,Permanent,Trigger,ObjectOverwrite)</f>
        <v>USDEUR21Y_Quote#0000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1"/>
        <v>EUR21Y</v>
      </c>
      <c r="M54" s="68" t="str">
        <v>EUR21Y=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3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e">
        <f t="shared" si="4"/>
        <v>#N/A</v>
      </c>
      <c r="AF54" s="58" t="e">
        <f t="shared" si="5"/>
        <v>#N/A</v>
      </c>
      <c r="AG54" s="58" t="e">
        <f t="shared" si="6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USDEUR22Y_Quote</v>
      </c>
      <c r="F55" s="47" t="str">
        <f>_xll.qlSimpleQuote(E55,,RateTickValue,Permanent,Trigger,ObjectOverwrite)</f>
        <v>USDEUR22Y_Quote#0000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1"/>
        <v>EUR22Y</v>
      </c>
      <c r="M55" s="68" t="str">
        <v>EUR22Y=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3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4"/>
        <v>#N/A</v>
      </c>
      <c r="AF55" s="58" t="e">
        <f t="shared" si="5"/>
        <v>#N/A</v>
      </c>
      <c r="AG55" s="58" t="e">
        <f t="shared" si="6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USDEUR23Y_Quote</v>
      </c>
      <c r="F56" s="47" t="str">
        <f>_xll.qlSimpleQuote(E56,,RateTickValue,Permanent,Trigger,ObjectOverwrite)</f>
        <v>USDEUR23Y_Quote#0000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1"/>
        <v>EUR23Y</v>
      </c>
      <c r="M56" s="68" t="str">
        <v>EUR23Y=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3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4"/>
        <v>#N/A</v>
      </c>
      <c r="AF56" s="58" t="e">
        <f t="shared" si="5"/>
        <v>#N/A</v>
      </c>
      <c r="AG56" s="58" t="e">
        <f t="shared" si="6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USDEUR24Y_Quote</v>
      </c>
      <c r="F57" s="47" t="str">
        <f>_xll.qlSimpleQuote(E57,,RateTickValue,Permanent,Trigger,ObjectOverwrite)</f>
        <v>USDEUR24Y_Quote#0000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1"/>
        <v>EUR24Y</v>
      </c>
      <c r="M57" s="68" t="str">
        <v>EUR24Y=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3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4"/>
        <v>#N/A</v>
      </c>
      <c r="AF57" s="58" t="e">
        <f t="shared" si="5"/>
        <v>#N/A</v>
      </c>
      <c r="AG57" s="58" t="e">
        <f t="shared" si="6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USDEUR25Y_Quote</v>
      </c>
      <c r="F58" s="47" t="str">
        <f>_xll.qlSimpleQuote(E58,,RateTickValue,Permanent,Trigger,ObjectOverwrite)</f>
        <v>USDEUR25Y_Quote#0000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1"/>
        <v>EUR25Y</v>
      </c>
      <c r="M58" s="68" t="str">
        <v>EUR25Y=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3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4"/>
        <v>#N/A</v>
      </c>
      <c r="AF58" s="58" t="e">
        <f t="shared" si="5"/>
        <v>#N/A</v>
      </c>
      <c r="AG58" s="58" t="e">
        <f t="shared" si="6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USDEUR26Y_Quote</v>
      </c>
      <c r="F59" s="47" t="str">
        <f>_xll.qlSimpleQuote(E59,,RateTickValue,Permanent,Trigger,ObjectOverwrite)</f>
        <v>USDEUR26Y_Quote#0000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1"/>
        <v>EUR26Y</v>
      </c>
      <c r="M59" s="68" t="str">
        <v>EUR26Y=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3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4"/>
        <v>#N/A</v>
      </c>
      <c r="AF59" s="58" t="e">
        <f t="shared" si="5"/>
        <v>#N/A</v>
      </c>
      <c r="AG59" s="58" t="e">
        <f t="shared" si="6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USDEUR27Y_Quote</v>
      </c>
      <c r="F60" s="47" t="str">
        <f>_xll.qlSimpleQuote(E60,,RateTickValue,Permanent,Trigger,ObjectOverwrite)</f>
        <v>USDEUR27Y_Quote#0000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1"/>
        <v>EUR27Y</v>
      </c>
      <c r="M60" s="68" t="str">
        <v>EUR27Y=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3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4"/>
        <v>#N/A</v>
      </c>
      <c r="AF60" s="58" t="e">
        <f t="shared" si="5"/>
        <v>#N/A</v>
      </c>
      <c r="AG60" s="58" t="e">
        <f t="shared" si="6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USDEUR28Y_Quote</v>
      </c>
      <c r="F61" s="47" t="str">
        <f>_xll.qlSimpleQuote(E61,,RateTickValue,Permanent,Trigger,ObjectOverwrite)</f>
        <v>USDEUR28Y_Quote#0000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1"/>
        <v>EUR28Y</v>
      </c>
      <c r="M61" s="68" t="str">
        <v>EUR28Y=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3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4"/>
        <v>#N/A</v>
      </c>
      <c r="AF61" s="58" t="e">
        <f t="shared" si="5"/>
        <v>#N/A</v>
      </c>
      <c r="AG61" s="58" t="e">
        <f t="shared" si="6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USDEUR29Y_Quote</v>
      </c>
      <c r="F62" s="47" t="str">
        <f>_xll.qlSimpleQuote(E62,,RateTickValue,Permanent,Trigger,ObjectOverwrite)</f>
        <v>USDEUR29Y_Quote#0000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1"/>
        <v>EUR29Y</v>
      </c>
      <c r="M62" s="68" t="str">
        <v>EUR29Y=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3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4"/>
        <v>#N/A</v>
      </c>
      <c r="AF62" s="58" t="e">
        <f t="shared" si="5"/>
        <v>#N/A</v>
      </c>
      <c r="AG62" s="58" t="e">
        <f t="shared" si="6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USDEUR30Y_Quote</v>
      </c>
      <c r="F63" s="48" t="str">
        <f>_xll.qlSimpleQuote(E63,,RateTickValue,Permanent,Trigger,ObjectOverwrite)</f>
        <v>USDEUR30Y_Quote#0000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1"/>
        <v>EUR30Y</v>
      </c>
      <c r="M63" s="69" t="str">
        <v>EUR30Y=</v>
      </c>
      <c r="N63" s="73">
        <v>7138.9000000000005</v>
      </c>
      <c r="O63" s="73">
        <v>7228.9000000000005</v>
      </c>
      <c r="P63" s="73">
        <v>1.8253899999999998</v>
      </c>
      <c r="Q63" s="73">
        <v>1.8346899999999999</v>
      </c>
      <c r="R63" s="78">
        <v>42144</v>
      </c>
      <c r="S63" s="78">
        <v>42146</v>
      </c>
      <c r="T63" s="78">
        <v>53104</v>
      </c>
      <c r="U63" s="73">
        <f t="shared" si="3"/>
        <v>7183.9000000000005</v>
      </c>
      <c r="W63" s="73">
        <v>7477.9000000000005</v>
      </c>
      <c r="Y63" s="73">
        <v>7183.9000000000005</v>
      </c>
      <c r="Z63" s="73">
        <f>_xll.qlSimpleQuoteSetValue(F63,Y63/10000,Trigger)</f>
        <v>-2.9999999999974492E-5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4"/>
        <v>1</v>
      </c>
      <c r="AF63" s="58" t="b">
        <f t="shared" si="5"/>
        <v>1</v>
      </c>
      <c r="AG63" s="58" t="b">
        <f t="shared" si="6"/>
        <v>1</v>
      </c>
      <c r="AH63" s="44" t="s">
        <v>138</v>
      </c>
    </row>
  </sheetData>
  <conditionalFormatting sqref="AB2:AD2">
    <cfRule type="cellIs" dxfId="37" priority="4" operator="equal">
      <formula>FALSE</formula>
    </cfRule>
  </conditionalFormatting>
  <conditionalFormatting sqref="AE9:AG63">
    <cfRule type="cellIs" dxfId="36" priority="3" operator="equal">
      <formula>FALSE</formula>
    </cfRule>
  </conditionalFormatting>
  <dataValidations count="4">
    <dataValidation type="list" allowBlank="1" showInputMessage="1" showErrorMessage="1" sqref="AB4: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2" width="6" style="44" bestFit="1" customWidth="1"/>
    <col min="33" max="33" width="5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135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144</v>
      </c>
      <c r="AD4" s="89" t="str">
        <f>AD1&amp;"("&amp;AB4&amp;","&amp;AC4&amp;")"</f>
        <v>JoinHolidays(UnitedStates::Settlement,UnitedKingdom::Exchange)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USDGBP_Quote</v>
      </c>
      <c r="F5" s="46" t="str">
        <f>_xll.qlSimpleQuote(E5,,RateTickValue,Permanent,Trigger,ObjectOverwrite)</f>
        <v>USDGBP_Quote#0000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GBP</v>
      </c>
      <c r="M5" s="67" t="str">
        <f t="array" ref="M5:M63">Instruments&amp;"="&amp;VLOOKUP(Contributor,ContributorTable,2,FALSE)</f>
        <v>GBP=</v>
      </c>
      <c r="N5" s="70">
        <v>1.5521</v>
      </c>
      <c r="O5" s="70">
        <v>1.5525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1.5523</v>
      </c>
      <c r="V5" s="51"/>
      <c r="W5" s="70">
        <v>1.1160000000000001</v>
      </c>
      <c r="X5" s="51"/>
      <c r="Y5" s="70">
        <f t="array" ref="Y5:Y63">QuoteLive</f>
        <v>1.5523</v>
      </c>
      <c r="Z5" s="72">
        <f>_xll.qlSimpleQuoteSetValue(F5,Y5,Trigger)</f>
        <v>5.0000000000105516E-5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USDGBPON_Quote</v>
      </c>
      <c r="F6" s="46" t="str">
        <f>_xll.qlSimpleQuote(E6,,RateTickValue,Permanent,Trigger,ObjectOverwrite)</f>
        <v>USDGBPON_Quote#0000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GBPON</v>
      </c>
      <c r="M6" s="67" t="str">
        <v>GBPON=</v>
      </c>
      <c r="N6" s="70">
        <v>-0.14000000000000001</v>
      </c>
      <c r="O6" s="70">
        <v>-0.11</v>
      </c>
      <c r="P6" s="70">
        <v>1.5521229999999999</v>
      </c>
      <c r="Q6" s="70">
        <v>1.552527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-0.125</v>
      </c>
      <c r="V6" s="51"/>
      <c r="W6" s="70">
        <v>0.125</v>
      </c>
      <c r="X6" s="51"/>
      <c r="Y6" s="70">
        <v>-0.125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USDGBPTN_Quote</v>
      </c>
      <c r="F7" s="47" t="str">
        <f>_xll.qlSimpleQuote(E7,,RateTickValue,Permanent,Trigger,ObjectOverwrite)</f>
        <v>USDGBPTN_Quote#0000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GBPTN</v>
      </c>
      <c r="M7" s="68" t="str">
        <v>GBPTN=</v>
      </c>
      <c r="N7" s="72">
        <v>-0.13</v>
      </c>
      <c r="O7" s="72">
        <v>-0.12000000000000001</v>
      </c>
      <c r="P7" s="72">
        <v>1.5521119999999999</v>
      </c>
      <c r="Q7" s="72">
        <v>1.552513</v>
      </c>
      <c r="R7" s="76">
        <v>42144</v>
      </c>
      <c r="S7" s="76">
        <v>42145</v>
      </c>
      <c r="T7" s="76">
        <v>42146</v>
      </c>
      <c r="U7" s="72">
        <f t="shared" si="4"/>
        <v>-0.125</v>
      </c>
      <c r="V7" s="51"/>
      <c r="W7" s="72">
        <v>0.1</v>
      </c>
      <c r="X7" s="51"/>
      <c r="Y7" s="72">
        <v>-0.125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USDGBPSN_Quote</v>
      </c>
      <c r="F8" s="47" t="str">
        <f>_xll.qlSimpleQuote(E8,,RateTickValue,Permanent,Trigger,ObjectOverwrite)</f>
        <v>USDGBPSN_Quote#0000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GBPSN</v>
      </c>
      <c r="M8" s="68" t="str">
        <v>GBPSN=</v>
      </c>
      <c r="N8" s="72">
        <v>-0.52</v>
      </c>
      <c r="O8" s="72">
        <v>-0.44</v>
      </c>
      <c r="P8" s="72">
        <v>1.5520479999999999</v>
      </c>
      <c r="Q8" s="72">
        <v>1.5524559999999998</v>
      </c>
      <c r="R8" s="76">
        <v>42144</v>
      </c>
      <c r="S8" s="76">
        <v>42146</v>
      </c>
      <c r="T8" s="76">
        <v>42150</v>
      </c>
      <c r="U8" s="72">
        <f t="shared" si="4"/>
        <v>-0.48</v>
      </c>
      <c r="V8" s="51"/>
      <c r="W8" s="72">
        <v>0.13</v>
      </c>
      <c r="X8" s="51"/>
      <c r="Y8" s="72">
        <v>-0.48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USDGBPSW_Quote</v>
      </c>
      <c r="F9" s="47" t="str">
        <f>_xll.qlSimpleQuote(E9,,RateTickValue,Permanent,Trigger,ObjectOverwrite)</f>
        <v>USDGBPSW_Quote#0000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GBPSW</v>
      </c>
      <c r="M9" s="68" t="str">
        <v>GBPSW=</v>
      </c>
      <c r="N9" s="72">
        <v>-0.91</v>
      </c>
      <c r="O9" s="72">
        <v>-0.76</v>
      </c>
      <c r="P9" s="72">
        <v>1.552009</v>
      </c>
      <c r="Q9" s="72">
        <v>1.552424</v>
      </c>
      <c r="R9" s="76">
        <v>42144</v>
      </c>
      <c r="S9" s="76">
        <v>42146</v>
      </c>
      <c r="T9" s="76">
        <v>42153</v>
      </c>
      <c r="U9" s="72">
        <f t="shared" si="4"/>
        <v>-0.83499999999999996</v>
      </c>
      <c r="V9" s="51"/>
      <c r="W9" s="72">
        <v>0.9</v>
      </c>
      <c r="X9" s="51"/>
      <c r="Y9" s="72">
        <v>-0.83499999999999996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USDGBP2W_Quote</v>
      </c>
      <c r="F10" s="47" t="str">
        <f>_xll.qlSimpleQuote(E10,,RateTickValue,Permanent,Trigger,ObjectOverwrite)</f>
        <v>USDGBP2W_Quote#0000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GBP2W</v>
      </c>
      <c r="M10" s="68" t="str">
        <v>GBP2W=</v>
      </c>
      <c r="N10" s="72">
        <v>-1.71</v>
      </c>
      <c r="O10" s="72">
        <v>-1.6400000000000001</v>
      </c>
      <c r="P10" s="72">
        <v>1.5519289999999999</v>
      </c>
      <c r="Q10" s="72">
        <v>1.5523359999999999</v>
      </c>
      <c r="R10" s="76">
        <v>42144</v>
      </c>
      <c r="S10" s="76">
        <v>42146</v>
      </c>
      <c r="T10" s="76">
        <v>42160</v>
      </c>
      <c r="U10" s="72">
        <f t="shared" si="4"/>
        <v>-1.675</v>
      </c>
      <c r="V10" s="51"/>
      <c r="W10" s="72">
        <v>1.9100000000000001</v>
      </c>
      <c r="X10" s="51"/>
      <c r="Y10" s="72">
        <v>-1.675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E63" si="5">IF(OR(LEFT($T10,3)="The",ISBLANK($T10)),NA(),AB10=$T10)</f>
        <v>1</v>
      </c>
      <c r="AF10" s="58" t="b">
        <f t="shared" ref="AF10:AF63" si="6">IF(OR(LEFT($T10,3)="The",ISBLANK($T10)),NA(),AC10=$T10)</f>
        <v>1</v>
      </c>
      <c r="AG10" s="58" t="b">
        <f t="shared" ref="AG10:AG63" si="7">IF(OR(LEFT($T10,3)="The",ISBLANK($T10)),NA(),AD10=$T10)</f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USDGBP3W_Quote</v>
      </c>
      <c r="F11" s="47" t="str">
        <f>_xll.qlSimpleQuote(E11,,RateTickValue,Permanent,Trigger,ObjectOverwrite)</f>
        <v>USDGBP3W_Quote#0000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GBP3W</v>
      </c>
      <c r="M11" s="68" t="str">
        <v>GBP3W=</v>
      </c>
      <c r="N11" s="72">
        <v>-2.5500000000000003</v>
      </c>
      <c r="O11" s="72">
        <v>-2.4500000000000002</v>
      </c>
      <c r="P11" s="72">
        <v>1.5518449999999999</v>
      </c>
      <c r="Q11" s="72">
        <v>1.5522549999999999</v>
      </c>
      <c r="R11" s="76">
        <v>42144</v>
      </c>
      <c r="S11" s="76">
        <v>42146</v>
      </c>
      <c r="T11" s="76">
        <v>42167</v>
      </c>
      <c r="U11" s="72">
        <f t="shared" si="4"/>
        <v>-2.5</v>
      </c>
      <c r="V11" s="51"/>
      <c r="W11" s="72">
        <v>2.915</v>
      </c>
      <c r="X11" s="51"/>
      <c r="Y11" s="72">
        <v>-2.5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6"/>
        <v>1</v>
      </c>
      <c r="AG11" s="58" t="b">
        <f t="shared" si="7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USDGBP1M_Quote</v>
      </c>
      <c r="F12" s="47" t="str">
        <f>_xll.qlSimpleQuote(E12,,RateTickValue,Permanent,Trigger,ObjectOverwrite)</f>
        <v>USDGBP1M_Quote#0000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GBP1M</v>
      </c>
      <c r="M12" s="68" t="str">
        <v>GBP1M=</v>
      </c>
      <c r="N12" s="72">
        <v>-3.73</v>
      </c>
      <c r="O12" s="72">
        <v>-3.62</v>
      </c>
      <c r="P12" s="72">
        <v>1.5517269999999999</v>
      </c>
      <c r="Q12" s="72">
        <v>1.552138</v>
      </c>
      <c r="R12" s="76">
        <v>42144</v>
      </c>
      <c r="S12" s="76">
        <v>42146</v>
      </c>
      <c r="T12" s="76">
        <v>42177</v>
      </c>
      <c r="U12" s="72">
        <f t="shared" si="4"/>
        <v>-3.6749999999999998</v>
      </c>
      <c r="V12" s="51"/>
      <c r="W12" s="72">
        <v>4.5600000000000005</v>
      </c>
      <c r="X12" s="51"/>
      <c r="Y12" s="72">
        <v>-3.6749999999999998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6"/>
        <v>1</v>
      </c>
      <c r="AG12" s="58" t="b">
        <f t="shared" si="7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USDGBP2M_Quote</v>
      </c>
      <c r="F13" s="47" t="str">
        <f>_xll.qlSimpleQuote(E13,,RateTickValue,Permanent,Trigger,ObjectOverwrite)</f>
        <v>USDGBP2M_Quote#0000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GBP2M</v>
      </c>
      <c r="M13" s="68" t="str">
        <v>GBP2M=</v>
      </c>
      <c r="N13" s="72">
        <v>-7.23</v>
      </c>
      <c r="O13" s="72">
        <v>-6.88</v>
      </c>
      <c r="P13" s="72">
        <v>1.551377</v>
      </c>
      <c r="Q13" s="72">
        <v>1.551812</v>
      </c>
      <c r="R13" s="76">
        <v>42144</v>
      </c>
      <c r="S13" s="76">
        <v>42146</v>
      </c>
      <c r="T13" s="76">
        <v>42207</v>
      </c>
      <c r="U13" s="72">
        <f t="shared" si="4"/>
        <v>-7.0549999999999997</v>
      </c>
      <c r="V13" s="51"/>
      <c r="W13" s="72">
        <v>8.8000000000000007</v>
      </c>
      <c r="X13" s="51"/>
      <c r="Y13" s="72">
        <v>-7.0549999999999997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6"/>
        <v>1</v>
      </c>
      <c r="AG13" s="58" t="b">
        <f t="shared" si="7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USDGBP3M_Quote</v>
      </c>
      <c r="F14" s="47" t="str">
        <f>_xll.qlSimpleQuote(E14,,RateTickValue,Permanent,Trigger,ObjectOverwrite)</f>
        <v>USDGBP3M_Quote#0000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GBP3M</v>
      </c>
      <c r="M14" s="68" t="str">
        <v>GBP3M=</v>
      </c>
      <c r="N14" s="72">
        <v>-10.81</v>
      </c>
      <c r="O14" s="72">
        <v>-10.56</v>
      </c>
      <c r="P14" s="72">
        <v>1.5510189999999999</v>
      </c>
      <c r="Q14" s="72">
        <v>1.5514439999999998</v>
      </c>
      <c r="R14" s="76">
        <v>42144</v>
      </c>
      <c r="S14" s="76">
        <v>42146</v>
      </c>
      <c r="T14" s="76">
        <v>42240</v>
      </c>
      <c r="U14" s="72">
        <f t="shared" si="4"/>
        <v>-10.685</v>
      </c>
      <c r="V14" s="51"/>
      <c r="W14" s="72">
        <v>13.83</v>
      </c>
      <c r="X14" s="51"/>
      <c r="Y14" s="72">
        <v>-10.685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6"/>
        <v>1</v>
      </c>
      <c r="AG14" s="58" t="b">
        <f t="shared" si="7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USDGBP4M_Quote</v>
      </c>
      <c r="F15" s="47" t="str">
        <f>_xll.qlSimpleQuote(E15,,RateTickValue,Permanent,Trigger,ObjectOverwrite)</f>
        <v>USDGBP4M_Quote#0000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GBP4M</v>
      </c>
      <c r="M15" s="68" t="str">
        <v>GBP4M=</v>
      </c>
      <c r="N15" s="72">
        <v>-13.99</v>
      </c>
      <c r="O15" s="72">
        <v>-13.64</v>
      </c>
      <c r="P15" s="72">
        <v>1.5507009999999999</v>
      </c>
      <c r="Q15" s="72">
        <v>1.5511359999999998</v>
      </c>
      <c r="R15" s="76">
        <v>42144</v>
      </c>
      <c r="S15" s="76">
        <v>42146</v>
      </c>
      <c r="T15" s="76">
        <v>42269</v>
      </c>
      <c r="U15" s="72">
        <f t="shared" si="4"/>
        <v>-13.815000000000001</v>
      </c>
      <c r="V15" s="51"/>
      <c r="W15" s="72">
        <v>19.399999999999999</v>
      </c>
      <c r="X15" s="51"/>
      <c r="Y15" s="72">
        <v>-13.815000000000001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6"/>
        <v>1</v>
      </c>
      <c r="AG15" s="58" t="b">
        <f t="shared" si="7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USDGBP5M_Quote</v>
      </c>
      <c r="F16" s="47" t="str">
        <f>_xll.qlSimpleQuote(E16,,RateTickValue,Permanent,Trigger,ObjectOverwrite)</f>
        <v>USDGBP5M_Quote#0000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GBP5M</v>
      </c>
      <c r="M16" s="68" t="str">
        <v>GBP5M=</v>
      </c>
      <c r="N16" s="72">
        <v>-16.82</v>
      </c>
      <c r="O16" s="72">
        <v>-16.32</v>
      </c>
      <c r="P16" s="72">
        <v>1.5504179999999999</v>
      </c>
      <c r="Q16" s="72">
        <v>1.5508679999999999</v>
      </c>
      <c r="R16" s="76">
        <v>42144</v>
      </c>
      <c r="S16" s="76">
        <v>42146</v>
      </c>
      <c r="T16" s="76">
        <v>42299</v>
      </c>
      <c r="U16" s="72">
        <f t="shared" si="4"/>
        <v>-16.57</v>
      </c>
      <c r="V16" s="51"/>
      <c r="W16" s="72">
        <v>24.664999999999999</v>
      </c>
      <c r="X16" s="51"/>
      <c r="Y16" s="72">
        <v>-16.57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6"/>
        <v>1</v>
      </c>
      <c r="AG16" s="58" t="b">
        <f t="shared" si="7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USDGBP6M_Quote</v>
      </c>
      <c r="F17" s="47" t="str">
        <f>_xll.qlSimpleQuote(E17,,RateTickValue,Permanent,Trigger,ObjectOverwrite)</f>
        <v>USDGBP6M_Quote#0000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GBP6M</v>
      </c>
      <c r="M17" s="68" t="str">
        <v>GBP6M=</v>
      </c>
      <c r="N17" s="72">
        <v>-19.38</v>
      </c>
      <c r="O17" s="72">
        <v>-18.330000000000002</v>
      </c>
      <c r="P17" s="72">
        <v>1.550162</v>
      </c>
      <c r="Q17" s="72">
        <v>1.550667</v>
      </c>
      <c r="R17" s="76">
        <v>42144</v>
      </c>
      <c r="S17" s="76">
        <v>42146</v>
      </c>
      <c r="T17" s="76">
        <v>42331</v>
      </c>
      <c r="U17" s="72">
        <f t="shared" si="4"/>
        <v>-18.855</v>
      </c>
      <c r="V17" s="51"/>
      <c r="W17" s="72">
        <v>30.86</v>
      </c>
      <c r="X17" s="51"/>
      <c r="Y17" s="72">
        <v>-18.855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6"/>
        <v>1</v>
      </c>
      <c r="AG17" s="58" t="b">
        <f t="shared" si="7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USDGBP7M_Quote</v>
      </c>
      <c r="F18" s="47" t="str">
        <f>_xll.qlSimpleQuote(E18,,RateTickValue,Permanent,Trigger,ObjectOverwrite)</f>
        <v>USDGBP7M_Quote#0000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GBP7M</v>
      </c>
      <c r="M18" s="68" t="str">
        <v>GBP7M=</v>
      </c>
      <c r="N18" s="72">
        <v>-21.650000000000002</v>
      </c>
      <c r="O18" s="72">
        <v>-20.75</v>
      </c>
      <c r="P18" s="72">
        <v>1.5499349999999998</v>
      </c>
      <c r="Q18" s="72">
        <v>1.5504249999999999</v>
      </c>
      <c r="R18" s="76">
        <v>42144</v>
      </c>
      <c r="S18" s="76">
        <v>42146</v>
      </c>
      <c r="T18" s="76">
        <v>42360</v>
      </c>
      <c r="U18" s="72">
        <f t="shared" si="4"/>
        <v>-21.200000000000003</v>
      </c>
      <c r="V18" s="51"/>
      <c r="W18" s="72">
        <v>38.135000000000005</v>
      </c>
      <c r="X18" s="51"/>
      <c r="Y18" s="72">
        <v>-21.200000000000003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6"/>
        <v>1</v>
      </c>
      <c r="AG18" s="58" t="b">
        <f t="shared" si="7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USDGBP8M_Quote</v>
      </c>
      <c r="F19" s="47" t="str">
        <f>_xll.qlSimpleQuote(E19,,RateTickValue,Permanent,Trigger,ObjectOverwrite)</f>
        <v>USDGBP8M_Quote#0000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GBP8M</v>
      </c>
      <c r="M19" s="68" t="str">
        <v>GBP8M=</v>
      </c>
      <c r="N19" s="72">
        <v>-23.12</v>
      </c>
      <c r="O19" s="72">
        <v>-22.32</v>
      </c>
      <c r="P19" s="72">
        <v>1.5497879999999999</v>
      </c>
      <c r="Q19" s="72">
        <v>1.550268</v>
      </c>
      <c r="R19" s="76">
        <v>42144</v>
      </c>
      <c r="S19" s="76">
        <v>42146</v>
      </c>
      <c r="T19" s="76">
        <v>42391</v>
      </c>
      <c r="U19" s="72">
        <f t="shared" si="4"/>
        <v>-22.72</v>
      </c>
      <c r="V19" s="51"/>
      <c r="W19" s="72">
        <v>45.664999999999999</v>
      </c>
      <c r="X19" s="51"/>
      <c r="Y19" s="72">
        <v>-22.72</v>
      </c>
      <c r="Z19" s="72">
        <f>_xll.qlSimpleQuoteSetValue(F19,Y19/10000,Trigger)</f>
        <v>-9.9999999999995925E-6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6"/>
        <v>1</v>
      </c>
      <c r="AG19" s="58" t="b">
        <f t="shared" si="7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USDGBP9M_Quote</v>
      </c>
      <c r="F20" s="47" t="str">
        <f>_xll.qlSimpleQuote(E20,,RateTickValue,Permanent,Trigger,ObjectOverwrite)</f>
        <v>USDGBP9M_Quote#0000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GBP9M</v>
      </c>
      <c r="M20" s="68" t="str">
        <v>GBP9M=</v>
      </c>
      <c r="N20" s="72">
        <v>-24.75</v>
      </c>
      <c r="O20" s="72">
        <v>-22.75</v>
      </c>
      <c r="P20" s="72">
        <v>1.549625</v>
      </c>
      <c r="Q20" s="72">
        <v>1.550225</v>
      </c>
      <c r="R20" s="76">
        <v>42144</v>
      </c>
      <c r="S20" s="76">
        <v>42146</v>
      </c>
      <c r="T20" s="76">
        <v>42422</v>
      </c>
      <c r="U20" s="72">
        <f t="shared" si="4"/>
        <v>-23.75</v>
      </c>
      <c r="V20" s="51"/>
      <c r="W20" s="72">
        <v>54.535000000000004</v>
      </c>
      <c r="X20" s="51"/>
      <c r="Y20" s="72">
        <v>-23.75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6"/>
        <v>1</v>
      </c>
      <c r="AG20" s="58" t="b">
        <f t="shared" si="7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USDGBP10M_Quote</v>
      </c>
      <c r="F21" s="47" t="str">
        <f>_xll.qlSimpleQuote(E21,,RateTickValue,Permanent,Trigger,ObjectOverwrite)</f>
        <v>USDGBP10M_Quote#0000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GBP10M</v>
      </c>
      <c r="M21" s="68" t="str">
        <v>GBP10M=</v>
      </c>
      <c r="N21" s="72">
        <v>-25.45</v>
      </c>
      <c r="O21" s="72">
        <v>-24.05</v>
      </c>
      <c r="P21" s="72">
        <v>1.549555</v>
      </c>
      <c r="Q21" s="72">
        <v>1.550095</v>
      </c>
      <c r="R21" s="76">
        <v>42144</v>
      </c>
      <c r="S21" s="76">
        <v>42146</v>
      </c>
      <c r="T21" s="76">
        <v>42451</v>
      </c>
      <c r="U21" s="72">
        <f t="shared" si="4"/>
        <v>-24.75</v>
      </c>
      <c r="V21" s="51"/>
      <c r="W21" s="72">
        <v>63.099999999999994</v>
      </c>
      <c r="X21" s="51"/>
      <c r="Y21" s="72">
        <v>-24.75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6"/>
        <v>1</v>
      </c>
      <c r="AG21" s="58" t="b">
        <f t="shared" si="7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USDGBP11M_Quote</v>
      </c>
      <c r="F22" s="47" t="str">
        <f>_xll.qlSimpleQuote(E22,,RateTickValue,Permanent,Trigger,ObjectOverwrite)</f>
        <v>USDGBP11M_Quote#0000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GBP11M</v>
      </c>
      <c r="M22" s="68" t="str">
        <v>GBP11M=</v>
      </c>
      <c r="N22" s="72">
        <v>-26</v>
      </c>
      <c r="O22" s="72">
        <v>-24</v>
      </c>
      <c r="P22" s="72">
        <v>1.5494999999999999</v>
      </c>
      <c r="Q22" s="72">
        <v>1.5501</v>
      </c>
      <c r="R22" s="76">
        <v>42144</v>
      </c>
      <c r="S22" s="76">
        <v>42146</v>
      </c>
      <c r="T22" s="76">
        <v>42482</v>
      </c>
      <c r="U22" s="72">
        <f t="shared" si="4"/>
        <v>-25</v>
      </c>
      <c r="V22" s="51"/>
      <c r="W22" s="72">
        <v>73.045000000000002</v>
      </c>
      <c r="X22" s="51"/>
      <c r="Y22" s="72">
        <v>-25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6"/>
        <v>1</v>
      </c>
      <c r="AG22" s="58" t="b">
        <f t="shared" si="7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USDGBP1Y_Quote</v>
      </c>
      <c r="F23" s="47" t="str">
        <f>_xll.qlSimpleQuote(E23,,RateTickValue,Permanent,Trigger,ObjectOverwrite)</f>
        <v>USDGBP1Y_Quote#0000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GBP1Y</v>
      </c>
      <c r="M23" s="68" t="str">
        <v>GBP1Y=</v>
      </c>
      <c r="N23" s="72">
        <v>-26.46</v>
      </c>
      <c r="O23" s="72">
        <v>-24.16</v>
      </c>
      <c r="P23" s="72">
        <v>1.5494539999999999</v>
      </c>
      <c r="Q23" s="72">
        <v>1.550084</v>
      </c>
      <c r="R23" s="76">
        <v>42144</v>
      </c>
      <c r="S23" s="76">
        <v>42146</v>
      </c>
      <c r="T23" s="76">
        <v>42513</v>
      </c>
      <c r="U23" s="72">
        <f t="shared" si="4"/>
        <v>-25.310000000000002</v>
      </c>
      <c r="V23" s="51"/>
      <c r="W23" s="72">
        <v>83.335000000000008</v>
      </c>
      <c r="X23" s="51"/>
      <c r="Y23" s="72">
        <v>-25.310000000000002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6"/>
        <v>1</v>
      </c>
      <c r="AG23" s="58" t="b">
        <f t="shared" si="7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USDGBP13M_Quote</v>
      </c>
      <c r="F24" s="47" t="str">
        <f>_xll.qlSimpleQuote(E24,,RateTickValue,Permanent,Trigger,ObjectOverwrite)</f>
        <v>USDGBP13M_Quote#0000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GBP13M</v>
      </c>
      <c r="M24" s="68" t="str">
        <v>GBP13M=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6"/>
        <v>#N/A</v>
      </c>
      <c r="AG24" s="58" t="e">
        <f t="shared" si="7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USDGBP14M_Quote</v>
      </c>
      <c r="F25" s="47" t="str">
        <f>_xll.qlSimpleQuote(E25,,RateTickValue,Permanent,Trigger,ObjectOverwrite)</f>
        <v>USDGBP14M_Quote#0000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GBP14M</v>
      </c>
      <c r="M25" s="68" t="str">
        <v>GBP14M=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6"/>
        <v>#N/A</v>
      </c>
      <c r="AG25" s="58" t="e">
        <f t="shared" si="7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USDGBP15M_Quote</v>
      </c>
      <c r="F26" s="47" t="str">
        <f>_xll.qlSimpleQuote(E26,,RateTickValue,Permanent,Trigger,ObjectOverwrite)</f>
        <v>USDGBP15M_Quote#0000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GBP15M</v>
      </c>
      <c r="M26" s="68" t="str">
        <v>GBP15M=</v>
      </c>
      <c r="N26" s="72">
        <v>-25.66</v>
      </c>
      <c r="O26" s="72">
        <v>-22.16</v>
      </c>
      <c r="P26" s="72">
        <v>1.5495000000000001</v>
      </c>
      <c r="Q26" s="72">
        <v>1.5503</v>
      </c>
      <c r="R26" s="76">
        <v>42144</v>
      </c>
      <c r="S26" s="76">
        <v>42146</v>
      </c>
      <c r="T26" s="76">
        <v>42604</v>
      </c>
      <c r="U26" s="72">
        <f t="shared" si="4"/>
        <v>-23.91</v>
      </c>
      <c r="V26" s="51"/>
      <c r="W26" s="72">
        <v>120.07000000000001</v>
      </c>
      <c r="X26" s="51"/>
      <c r="Y26" s="72">
        <v>-23.91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6"/>
        <v>1</v>
      </c>
      <c r="AG26" s="58" t="b">
        <f t="shared" si="7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USDGBP16M_Quote</v>
      </c>
      <c r="F27" s="47" t="str">
        <f>_xll.qlSimpleQuote(E27,,RateTickValue,Permanent,Trigger,ObjectOverwrite)</f>
        <v>USDGBP16M_Quote#0000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GBP16M</v>
      </c>
      <c r="M27" s="68" t="str">
        <v>GBP16M=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6"/>
        <v>#N/A</v>
      </c>
      <c r="AG27" s="58" t="e">
        <f t="shared" si="7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USDGBP17M_Quote</v>
      </c>
      <c r="F28" s="47" t="str">
        <f>_xll.qlSimpleQuote(E28,,RateTickValue,Permanent,Trigger,ObjectOverwrite)</f>
        <v>USDGBP17M_Quote#0000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GBP17M</v>
      </c>
      <c r="M28" s="68" t="str">
        <v>GBP17M=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6"/>
        <v>#N/A</v>
      </c>
      <c r="AG28" s="58" t="e">
        <f t="shared" si="7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USDGBP18M_Quote</v>
      </c>
      <c r="F29" s="47" t="str">
        <f>_xll.qlSimpleQuote(E29,,RateTickValue,Permanent,Trigger,ObjectOverwrite)</f>
        <v>USDGBP18M_Quote#0000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GBP18M</v>
      </c>
      <c r="M29" s="68" t="str">
        <v>GBP18M=</v>
      </c>
      <c r="N29" s="72">
        <v>-24.5</v>
      </c>
      <c r="O29" s="72">
        <v>-19.5</v>
      </c>
      <c r="P29" s="72">
        <v>1.54965</v>
      </c>
      <c r="Q29" s="72">
        <v>1.5505499999999999</v>
      </c>
      <c r="R29" s="76">
        <v>42144</v>
      </c>
      <c r="S29" s="76">
        <v>42146</v>
      </c>
      <c r="T29" s="76">
        <v>42696</v>
      </c>
      <c r="U29" s="72">
        <f t="shared" si="4"/>
        <v>-22</v>
      </c>
      <c r="V29" s="51"/>
      <c r="W29" s="72">
        <v>161.9</v>
      </c>
      <c r="X29" s="51"/>
      <c r="Y29" s="72">
        <v>-22</v>
      </c>
      <c r="Z29" s="72">
        <f>_xll.qlSimpleQuoteSetValue(F29,Y29/10000,Trigger)</f>
        <v>4.9999999999999697E-5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6"/>
        <v>1</v>
      </c>
      <c r="AG29" s="58" t="b">
        <f t="shared" si="7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USDGBP19M_Quote</v>
      </c>
      <c r="F30" s="47" t="str">
        <f>_xll.qlSimpleQuote(E30,,RateTickValue,Permanent,Trigger,ObjectOverwrite)</f>
        <v>USDGBP19M_Quote#0000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GBP19M</v>
      </c>
      <c r="M30" s="68" t="str">
        <v>GBP19M=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6"/>
        <v>#N/A</v>
      </c>
      <c r="AG30" s="58" t="e">
        <f t="shared" si="7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USDGBP20M_Quote</v>
      </c>
      <c r="F31" s="47" t="str">
        <f>_xll.qlSimpleQuote(E31,,RateTickValue,Permanent,Trigger,ObjectOverwrite)</f>
        <v>USDGBP20M_Quote#0000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GBP20M</v>
      </c>
      <c r="M31" s="68" t="str">
        <v>GBP20M=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6"/>
        <v>#N/A</v>
      </c>
      <c r="AG31" s="58" t="e">
        <f t="shared" si="7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USDGBP21M_Quote</v>
      </c>
      <c r="F32" s="47" t="str">
        <f>_xll.qlSimpleQuote(E32,,RateTickValue,Permanent,Trigger,ObjectOverwrite)</f>
        <v>USDGBP21M_Quote#0000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GBP21M</v>
      </c>
      <c r="M32" s="68" t="str">
        <v>GBP21M=</v>
      </c>
      <c r="N32" s="72">
        <v>-18.8</v>
      </c>
      <c r="O32" s="72">
        <v>-12.09</v>
      </c>
      <c r="P32" s="72">
        <v>1.5505419999999999</v>
      </c>
      <c r="Q32" s="72">
        <v>1.5512779999999999</v>
      </c>
      <c r="R32" s="76">
        <v>42144</v>
      </c>
      <c r="S32" s="76">
        <v>42146</v>
      </c>
      <c r="T32" s="76">
        <v>42788</v>
      </c>
      <c r="U32" s="72">
        <f t="shared" si="4"/>
        <v>-15.445</v>
      </c>
      <c r="V32" s="51"/>
      <c r="W32" s="72">
        <v>207.15</v>
      </c>
      <c r="X32" s="51"/>
      <c r="Y32" s="72">
        <v>-15.445</v>
      </c>
      <c r="Z32" s="72">
        <f>_xll.qlSimpleQuoteSetValue(F32,Y32/10000,Trigger)</f>
        <v>-2.3500000000000083E-5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6"/>
        <v>1</v>
      </c>
      <c r="AG32" s="58" t="b">
        <f t="shared" si="7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USDGBP22M_Quote</v>
      </c>
      <c r="F33" s="47" t="str">
        <f>_xll.qlSimpleQuote(E33,,RateTickValue,Permanent,Trigger,ObjectOverwrite)</f>
        <v>USDGBP22M_Quote#0000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GBP22M</v>
      </c>
      <c r="M33" s="68" t="str">
        <v>GBP22M=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6"/>
        <v>#N/A</v>
      </c>
      <c r="AG33" s="58" t="e">
        <f t="shared" si="7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USDGBP23M_Quote</v>
      </c>
      <c r="F34" s="47" t="str">
        <f>_xll.qlSimpleQuote(E34,,RateTickValue,Permanent,Trigger,ObjectOverwrite)</f>
        <v>USDGBP23M_Quote#0000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GBP23M</v>
      </c>
      <c r="M34" s="68" t="str">
        <v>GBP23M=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6"/>
        <v>#N/A</v>
      </c>
      <c r="AG34" s="58" t="e">
        <f t="shared" si="7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USDGBP2Y_Quote</v>
      </c>
      <c r="F35" s="47" t="str">
        <f>_xll.qlSimpleQuote(E35,,RateTickValue,Permanent,Trigger,ObjectOverwrite)</f>
        <v>USDGBP2Y_Quote#0000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GBP2Y</v>
      </c>
      <c r="M35" s="68" t="str">
        <v>GBP2Y=</v>
      </c>
      <c r="N35" s="72">
        <v>-10.43</v>
      </c>
      <c r="O35" s="72">
        <v>3.75</v>
      </c>
      <c r="P35" s="72">
        <v>1.5510569999999999</v>
      </c>
      <c r="Q35" s="72">
        <v>1.552875</v>
      </c>
      <c r="R35" s="76">
        <v>42144</v>
      </c>
      <c r="S35" s="76">
        <v>42146</v>
      </c>
      <c r="T35" s="76">
        <v>42877</v>
      </c>
      <c r="U35" s="72">
        <f t="shared" si="4"/>
        <v>-3.34</v>
      </c>
      <c r="V35" s="51"/>
      <c r="W35" s="72">
        <v>257.33500000000004</v>
      </c>
      <c r="X35" s="51"/>
      <c r="Y35" s="72">
        <v>-3.34</v>
      </c>
      <c r="Z35" s="72">
        <f>_xll.qlSimpleQuoteSetValue(F35,Y35/10000,Trigger)</f>
        <v>-5.0000000000001215E-7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6"/>
        <v>1</v>
      </c>
      <c r="AG35" s="58" t="b">
        <f t="shared" si="7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USDGBP3Y_Quote</v>
      </c>
      <c r="F36" s="47" t="str">
        <f>_xll.qlSimpleQuote(E36,,RateTickValue,Permanent,Trigger,ObjectOverwrite)</f>
        <v>USDGBP3Y_Quote#0000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GBP3Y</v>
      </c>
      <c r="M36" s="68" t="str">
        <v>GBP3Y=</v>
      </c>
      <c r="N36" s="72">
        <v>32</v>
      </c>
      <c r="O36" s="72">
        <v>48</v>
      </c>
      <c r="P36" s="72">
        <v>1.5552999999999999</v>
      </c>
      <c r="Q36" s="72">
        <v>1.5572999999999999</v>
      </c>
      <c r="R36" s="76">
        <v>42144</v>
      </c>
      <c r="S36" s="76">
        <v>42146</v>
      </c>
      <c r="T36" s="76">
        <v>43242</v>
      </c>
      <c r="U36" s="72">
        <f t="shared" si="4"/>
        <v>40</v>
      </c>
      <c r="W36" s="72">
        <v>492.1</v>
      </c>
      <c r="X36" s="51"/>
      <c r="Y36" s="72">
        <v>40</v>
      </c>
      <c r="Z36" s="72">
        <f>_xll.qlSimpleQuoteSetValue(F36,Y36/10000,Trigger)</f>
        <v>-1.0399999999999993E-4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6"/>
        <v>1</v>
      </c>
      <c r="AG36" s="58" t="b">
        <f t="shared" si="7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USDGBP4Y_Quote</v>
      </c>
      <c r="F37" s="47" t="str">
        <f>_xll.qlSimpleQuote(E37,,RateTickValue,Permanent,Trigger,ObjectOverwrite)</f>
        <v>USDGBP4Y_Quote#0000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GBP4Y</v>
      </c>
      <c r="M37" s="68" t="str">
        <v>GBP4Y=</v>
      </c>
      <c r="N37" s="72">
        <v>98.600000000000009</v>
      </c>
      <c r="O37" s="72">
        <v>123.60000000000001</v>
      </c>
      <c r="P37" s="72">
        <v>1.56196</v>
      </c>
      <c r="Q37" s="72">
        <v>1.5648599999999999</v>
      </c>
      <c r="R37" s="76">
        <v>42144</v>
      </c>
      <c r="S37" s="76">
        <v>42146</v>
      </c>
      <c r="T37" s="76">
        <v>43607</v>
      </c>
      <c r="U37" s="72">
        <f t="shared" si="4"/>
        <v>111.10000000000001</v>
      </c>
      <c r="W37" s="72">
        <v>749.6</v>
      </c>
      <c r="X37" s="51"/>
      <c r="Y37" s="72">
        <v>111.10000000000001</v>
      </c>
      <c r="Z37" s="72">
        <f>_xll.qlSimpleQuoteSetValue(F37,Y37/10000,Trigger)</f>
        <v>2.1000000000000012E-4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6"/>
        <v>1</v>
      </c>
      <c r="AG37" s="58" t="b">
        <f t="shared" si="7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USDGBP5Y_Quote</v>
      </c>
      <c r="F38" s="47" t="str">
        <f>_xll.qlSimpleQuote(E38,,RateTickValue,Permanent,Trigger,ObjectOverwrite)</f>
        <v>USDGBP5Y_Quote#0000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GBP5Y</v>
      </c>
      <c r="M38" s="68" t="str">
        <v>GBP5Y=</v>
      </c>
      <c r="N38" s="72">
        <v>180</v>
      </c>
      <c r="O38" s="72">
        <v>210</v>
      </c>
      <c r="P38" s="72">
        <v>1.5700999999999998</v>
      </c>
      <c r="Q38" s="72">
        <v>1.5734999999999999</v>
      </c>
      <c r="R38" s="76">
        <v>42144</v>
      </c>
      <c r="S38" s="76">
        <v>42146</v>
      </c>
      <c r="T38" s="76">
        <v>43973</v>
      </c>
      <c r="U38" s="72">
        <f t="shared" si="4"/>
        <v>195</v>
      </c>
      <c r="W38" s="72">
        <v>1017.45</v>
      </c>
      <c r="X38" s="51"/>
      <c r="Y38" s="72">
        <v>195</v>
      </c>
      <c r="Z38" s="72">
        <f>_xll.qlSimpleQuoteSetValue(F38,Y38/10000,Trigger)</f>
        <v>-2.5000000000000022E-4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6"/>
        <v>1</v>
      </c>
      <c r="AG38" s="58" t="b">
        <f t="shared" si="7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USDGBP6Y_Quote</v>
      </c>
      <c r="F39" s="47" t="str">
        <f>_xll.qlSimpleQuote(E39,,RateTickValue,Permanent,Trigger,ObjectOverwrite)</f>
        <v>USDGBP6Y_Quote#0000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GBP6Y</v>
      </c>
      <c r="M39" s="68" t="str">
        <v>GBP6Y=</v>
      </c>
      <c r="N39" s="72">
        <v>276.5</v>
      </c>
      <c r="O39" s="72">
        <v>320.5</v>
      </c>
      <c r="P39" s="72">
        <v>1.57975</v>
      </c>
      <c r="Q39" s="72">
        <v>1.5845499999999999</v>
      </c>
      <c r="R39" s="76">
        <v>42144</v>
      </c>
      <c r="S39" s="76">
        <v>42146</v>
      </c>
      <c r="T39" s="76">
        <v>44340</v>
      </c>
      <c r="U39" s="72">
        <f t="shared" si="4"/>
        <v>298.5</v>
      </c>
      <c r="W39" s="72">
        <v>1288.7</v>
      </c>
      <c r="Y39" s="72">
        <v>298.5</v>
      </c>
      <c r="Z39" s="72">
        <f>_xll.qlSimpleQuoteSetValue(F39,Y39/10000,Trigger)</f>
        <v>3.0000000000002247E-5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b">
        <f t="shared" si="5"/>
        <v>1</v>
      </c>
      <c r="AF39" s="58" t="b">
        <f t="shared" si="6"/>
        <v>1</v>
      </c>
      <c r="AG39" s="58" t="b">
        <f t="shared" si="7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USDGBP7Y_Quote</v>
      </c>
      <c r="F40" s="47" t="str">
        <f>_xll.qlSimpleQuote(E40,,RateTickValue,Permanent,Trigger,ObjectOverwrite)</f>
        <v>USDGBP7Y_Quote#0000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GBP7Y</v>
      </c>
      <c r="M40" s="68" t="str">
        <v>GBP7Y=</v>
      </c>
      <c r="N40" s="72">
        <v>379.8</v>
      </c>
      <c r="O40" s="72">
        <v>437.90000000000003</v>
      </c>
      <c r="P40" s="72">
        <v>1.5900799999999999</v>
      </c>
      <c r="Q40" s="72">
        <v>1.59629</v>
      </c>
      <c r="R40" s="76">
        <v>42144</v>
      </c>
      <c r="S40" s="76">
        <v>42146</v>
      </c>
      <c r="T40" s="76">
        <v>44704</v>
      </c>
      <c r="U40" s="72">
        <f t="shared" si="4"/>
        <v>408.85</v>
      </c>
      <c r="W40" s="72">
        <v>1552</v>
      </c>
      <c r="Y40" s="72">
        <v>408.85</v>
      </c>
      <c r="Z40" s="72">
        <f>_xll.qlSimpleQuoteSetValue(F40,Y40/10000,Trigger)</f>
        <v>1.0000000000003062E-5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6"/>
        <v>1</v>
      </c>
      <c r="AG40" s="58" t="b">
        <f t="shared" si="7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USDGBP8Y_Quote</v>
      </c>
      <c r="F41" s="47" t="str">
        <f>_xll.qlSimpleQuote(E41,,RateTickValue,Permanent,Trigger,ObjectOverwrite)</f>
        <v>USDGBP8Y_Quote#0000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GBP8Y</v>
      </c>
      <c r="M41" s="68" t="str">
        <v>GBP8Y=</v>
      </c>
      <c r="N41" s="72">
        <v>490.5</v>
      </c>
      <c r="O41" s="72">
        <v>562.5</v>
      </c>
      <c r="P41" s="72">
        <v>1.6011499999999999</v>
      </c>
      <c r="Q41" s="72">
        <v>1.6087499999999999</v>
      </c>
      <c r="R41" s="76">
        <v>42144</v>
      </c>
      <c r="S41" s="76">
        <v>42146</v>
      </c>
      <c r="T41" s="76">
        <v>45068</v>
      </c>
      <c r="U41" s="72">
        <f t="shared" si="4"/>
        <v>526.5</v>
      </c>
      <c r="W41" s="72">
        <v>1815</v>
      </c>
      <c r="Y41" s="72">
        <v>526.5</v>
      </c>
      <c r="Z41" s="72">
        <f>_xll.qlSimpleQuoteSetValue(F41,Y41/10000,Trigger)</f>
        <v>1.0000000000003062E-5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6"/>
        <v>1</v>
      </c>
      <c r="AG41" s="58" t="b">
        <f t="shared" si="7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USDGBP9Y_Quote</v>
      </c>
      <c r="F42" s="47" t="str">
        <f>_xll.qlSimpleQuote(E42,,RateTickValue,Permanent,Trigger,ObjectOverwrite)</f>
        <v>USDGBP9Y_Quote#0000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GBP9Y</v>
      </c>
      <c r="M42" s="68" t="str">
        <v>GBP9Y=</v>
      </c>
      <c r="N42" s="72">
        <v>603.5</v>
      </c>
      <c r="O42" s="72">
        <v>689.5</v>
      </c>
      <c r="P42" s="72">
        <v>1.6124499999999999</v>
      </c>
      <c r="Q42" s="72">
        <v>1.6214499999999998</v>
      </c>
      <c r="R42" s="76">
        <v>42144</v>
      </c>
      <c r="S42" s="76">
        <v>42146</v>
      </c>
      <c r="T42" s="76">
        <v>45434</v>
      </c>
      <c r="U42" s="72">
        <f t="shared" si="4"/>
        <v>646.5</v>
      </c>
      <c r="W42" s="72">
        <v>2074</v>
      </c>
      <c r="Y42" s="72">
        <v>646.5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b">
        <f t="shared" si="5"/>
        <v>1</v>
      </c>
      <c r="AF42" s="58" t="b">
        <f t="shared" si="6"/>
        <v>1</v>
      </c>
      <c r="AG42" s="58" t="b">
        <f t="shared" si="7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USDGBP10Y_Quote</v>
      </c>
      <c r="F43" s="47" t="str">
        <f>_xll.qlSimpleQuote(E43,,RateTickValue,Permanent,Trigger,ObjectOverwrite)</f>
        <v>USDGBP10Y_Quote#0000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GBP10Y</v>
      </c>
      <c r="M43" s="68" t="str">
        <v>GBP10Y=</v>
      </c>
      <c r="N43" s="72">
        <v>721.1</v>
      </c>
      <c r="O43" s="72">
        <v>821.1</v>
      </c>
      <c r="P43" s="72">
        <v>1.6242099999999999</v>
      </c>
      <c r="Q43" s="72">
        <v>1.6346099999999999</v>
      </c>
      <c r="R43" s="76">
        <v>42144</v>
      </c>
      <c r="S43" s="76">
        <v>42146</v>
      </c>
      <c r="T43" s="76">
        <v>45799</v>
      </c>
      <c r="U43" s="72">
        <f t="shared" si="4"/>
        <v>771.1</v>
      </c>
      <c r="W43" s="72">
        <v>2310.3000000000002</v>
      </c>
      <c r="Y43" s="72">
        <v>771.1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1</v>
      </c>
      <c r="AF43" s="58" t="b">
        <f t="shared" si="6"/>
        <v>1</v>
      </c>
      <c r="AG43" s="58" t="b">
        <f t="shared" si="7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USDGBP11Y_Quote</v>
      </c>
      <c r="F44" s="47" t="str">
        <f>_xll.qlSimpleQuote(E44,,RateTickValue,Permanent,Trigger,ObjectOverwrite)</f>
        <v>USDGBP11Y_Quote#0000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GBP11Y</v>
      </c>
      <c r="M44" s="68" t="str">
        <v>GBP11Y=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6"/>
        <v>#N/A</v>
      </c>
      <c r="AG44" s="58" t="e">
        <f t="shared" si="7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USDGBP12Y_Quote</v>
      </c>
      <c r="F45" s="47" t="str">
        <f>_xll.qlSimpleQuote(E45,,RateTickValue,Permanent,Trigger,ObjectOverwrite)</f>
        <v>USDGBP12Y_Quote#0000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GBP12Y</v>
      </c>
      <c r="M45" s="68" t="str">
        <v>GBP12Y=</v>
      </c>
      <c r="N45" s="72">
        <v>927.30000000000007</v>
      </c>
      <c r="O45" s="72">
        <v>1097.4000000000001</v>
      </c>
      <c r="P45" s="72">
        <v>0</v>
      </c>
      <c r="Q45" s="72">
        <v>0</v>
      </c>
      <c r="R45" s="76">
        <v>42144</v>
      </c>
      <c r="S45" s="76"/>
      <c r="T45" s="76"/>
      <c r="U45" s="72">
        <f t="shared" si="4"/>
        <v>1012.3500000000001</v>
      </c>
      <c r="W45" s="72">
        <v>2805.6</v>
      </c>
      <c r="Y45" s="72">
        <v>1012.3500000000001</v>
      </c>
      <c r="Z45" s="72">
        <f>_xll.qlSimpleQuoteSetValue(F45,Y45/10000,Trigger)</f>
        <v>-4.9999999999911227E-6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e">
        <f t="shared" si="5"/>
        <v>#N/A</v>
      </c>
      <c r="AF45" s="58" t="e">
        <f t="shared" si="6"/>
        <v>#N/A</v>
      </c>
      <c r="AG45" s="58" t="e">
        <f t="shared" si="7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USDGBP13Y_Quote</v>
      </c>
      <c r="F46" s="47" t="str">
        <f>_xll.qlSimpleQuote(E46,,RateTickValue,Permanent,Trigger,ObjectOverwrite)</f>
        <v>USDGBP13Y_Quote#0000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GBP13Y</v>
      </c>
      <c r="M46" s="68" t="str">
        <v>GBP13Y=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6"/>
        <v>#N/A</v>
      </c>
      <c r="AG46" s="58" t="e">
        <f t="shared" si="7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USDGBP14Y_Quote</v>
      </c>
      <c r="F47" s="47" t="str">
        <f>_xll.qlSimpleQuote(E47,,RateTickValue,Permanent,Trigger,ObjectOverwrite)</f>
        <v>USDGBP14Y_Quote#0000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GBP14Y</v>
      </c>
      <c r="M47" s="68" t="str">
        <v>GBP14Y=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6"/>
        <v>#N/A</v>
      </c>
      <c r="AG47" s="58" t="e">
        <f t="shared" si="7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USDGBP15Y_Quote</v>
      </c>
      <c r="F48" s="47" t="str">
        <f>_xll.qlSimpleQuote(E48,,RateTickValue,Permanent,Trigger,ObjectOverwrite)</f>
        <v>USDGBP15Y_Quote#0000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GBP15Y</v>
      </c>
      <c r="M48" s="68" t="str">
        <v>GBP15Y=</v>
      </c>
      <c r="N48" s="72">
        <v>1248.5</v>
      </c>
      <c r="O48" s="72">
        <v>1523.4</v>
      </c>
      <c r="P48" s="72">
        <v>1.6769499999999999</v>
      </c>
      <c r="Q48" s="72">
        <v>1.7048399999999999</v>
      </c>
      <c r="R48" s="76">
        <v>42144</v>
      </c>
      <c r="S48" s="76">
        <v>42146</v>
      </c>
      <c r="T48" s="76">
        <v>47625</v>
      </c>
      <c r="U48" s="72">
        <f t="shared" si="4"/>
        <v>1385.95</v>
      </c>
      <c r="W48" s="72">
        <v>3520.6</v>
      </c>
      <c r="Y48" s="72">
        <v>1385.95</v>
      </c>
      <c r="Z48" s="72">
        <f>_xll.qlSimpleQuoteSetValue(F48,Y48/10000,Trigger)</f>
        <v>5.7949999999999946E-3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b">
        <f t="shared" si="5"/>
        <v>1</v>
      </c>
      <c r="AF48" s="58" t="b">
        <f t="shared" si="6"/>
        <v>1</v>
      </c>
      <c r="AG48" s="58" t="b">
        <f t="shared" si="7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USDGBP16Y_Quote</v>
      </c>
      <c r="F49" s="47" t="str">
        <f>_xll.qlSimpleQuote(E49,,RateTickValue,Permanent,Trigger,ObjectOverwrite)</f>
        <v>USDGBP16Y_Quote#0000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GBP16Y</v>
      </c>
      <c r="M49" s="68" t="str">
        <v>GBP16Y=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6"/>
        <v>#N/A</v>
      </c>
      <c r="AG49" s="58" t="e">
        <f t="shared" si="7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USDGBP17Y_Quote</v>
      </c>
      <c r="F50" s="47" t="str">
        <f>_xll.qlSimpleQuote(E50,,RateTickValue,Permanent,Trigger,ObjectOverwrite)</f>
        <v>USDGBP17Y_Quote#0000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GBP17Y</v>
      </c>
      <c r="M50" s="68" t="str">
        <v>GBP17Y=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6"/>
        <v>#N/A</v>
      </c>
      <c r="AG50" s="58" t="e">
        <f t="shared" si="7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USDGBP18Y_Quote</v>
      </c>
      <c r="F51" s="47" t="str">
        <f>_xll.qlSimpleQuote(E51,,RateTickValue,Permanent,Trigger,ObjectOverwrite)</f>
        <v>USDGBP18Y_Quote#0000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GBP18Y</v>
      </c>
      <c r="M51" s="68" t="str">
        <v>GBP18Y=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6"/>
        <v>#N/A</v>
      </c>
      <c r="AG51" s="58" t="e">
        <f t="shared" si="7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USDGBP19Y_Quote</v>
      </c>
      <c r="F52" s="47" t="str">
        <f>_xll.qlSimpleQuote(E52,,RateTickValue,Permanent,Trigger,ObjectOverwrite)</f>
        <v>USDGBP19Y_Quote#0000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GBP19Y</v>
      </c>
      <c r="M52" s="68" t="str">
        <v>GBP19Y=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6"/>
        <v>#N/A</v>
      </c>
      <c r="AG52" s="58" t="e">
        <f t="shared" si="7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USDGBP20Y_Quote</v>
      </c>
      <c r="F53" s="47" t="str">
        <f>_xll.qlSimpleQuote(E53,,RateTickValue,Permanent,Trigger,ObjectOverwrite)</f>
        <v>USDGBP20Y_Quote#0000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GBP20Y</v>
      </c>
      <c r="M53" s="68" t="str">
        <v>GBP20Y=</v>
      </c>
      <c r="N53" s="72">
        <v>1762.4</v>
      </c>
      <c r="O53" s="72">
        <v>2212.3000000000002</v>
      </c>
      <c r="P53" s="72">
        <v>1.72834</v>
      </c>
      <c r="Q53" s="72">
        <v>1.77373</v>
      </c>
      <c r="R53" s="76">
        <v>42144</v>
      </c>
      <c r="S53" s="76">
        <v>42146</v>
      </c>
      <c r="T53" s="76">
        <v>49451</v>
      </c>
      <c r="U53" s="72">
        <f t="shared" si="4"/>
        <v>1987.3500000000001</v>
      </c>
      <c r="W53" s="72">
        <v>4745.6000000000004</v>
      </c>
      <c r="Y53" s="72">
        <v>1987.3500000000001</v>
      </c>
      <c r="Z53" s="72">
        <f>_xll.qlSimpleQuoteSetValue(F53,Y53/10000,Trigger)</f>
        <v>7.0350000000000135E-3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b">
        <f t="shared" si="5"/>
        <v>1</v>
      </c>
      <c r="AF53" s="58" t="b">
        <f t="shared" si="6"/>
        <v>1</v>
      </c>
      <c r="AG53" s="58" t="b">
        <f t="shared" si="7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USDGBP21Y_Quote</v>
      </c>
      <c r="F54" s="47" t="str">
        <f>_xll.qlSimpleQuote(E54,,RateTickValue,Permanent,Trigger,ObjectOverwrite)</f>
        <v>USDGBP21Y_Quote#0000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GBP21Y</v>
      </c>
      <c r="M54" s="68" t="str">
        <v>GBP21Y=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e">
        <f t="shared" si="5"/>
        <v>#N/A</v>
      </c>
      <c r="AF54" s="58" t="e">
        <f t="shared" si="6"/>
        <v>#N/A</v>
      </c>
      <c r="AG54" s="58" t="e">
        <f t="shared" si="7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USDGBP22Y_Quote</v>
      </c>
      <c r="F55" s="47" t="str">
        <f>_xll.qlSimpleQuote(E55,,RateTickValue,Permanent,Trigger,ObjectOverwrite)</f>
        <v>USDGBP22Y_Quote#0000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GBP22Y</v>
      </c>
      <c r="M55" s="68" t="str">
        <v>GBP22Y=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6"/>
        <v>#N/A</v>
      </c>
      <c r="AG55" s="58" t="e">
        <f t="shared" si="7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USDGBP23Y_Quote</v>
      </c>
      <c r="F56" s="47" t="str">
        <f>_xll.qlSimpleQuote(E56,,RateTickValue,Permanent,Trigger,ObjectOverwrite)</f>
        <v>USDGBP23Y_Quote#0000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GBP23Y</v>
      </c>
      <c r="M56" s="68" t="str">
        <v>GBP23Y=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6"/>
        <v>#N/A</v>
      </c>
      <c r="AG56" s="58" t="e">
        <f t="shared" si="7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USDGBP24Y_Quote</v>
      </c>
      <c r="F57" s="47" t="str">
        <f>_xll.qlSimpleQuote(E57,,RateTickValue,Permanent,Trigger,ObjectOverwrite)</f>
        <v>USDGBP24Y_Quote#0000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GBP24Y</v>
      </c>
      <c r="M57" s="68" t="str">
        <v>GBP24Y=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6"/>
        <v>#N/A</v>
      </c>
      <c r="AG57" s="58" t="e">
        <f t="shared" si="7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USDGBP25Y_Quote</v>
      </c>
      <c r="F58" s="47" t="str">
        <f>_xll.qlSimpleQuote(E58,,RateTickValue,Permanent,Trigger,ObjectOverwrite)</f>
        <v>USDGBP25Y_Quote#0000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GBP25Y</v>
      </c>
      <c r="M58" s="68" t="str">
        <v>GBP25Y=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6"/>
        <v>#N/A</v>
      </c>
      <c r="AG58" s="58" t="e">
        <f t="shared" si="7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USDGBP26Y_Quote</v>
      </c>
      <c r="F59" s="47" t="str">
        <f>_xll.qlSimpleQuote(E59,,RateTickValue,Permanent,Trigger,ObjectOverwrite)</f>
        <v>USDGBP26Y_Quote#0000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GBP26Y</v>
      </c>
      <c r="M59" s="68" t="str">
        <v>GBP26Y=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6"/>
        <v>#N/A</v>
      </c>
      <c r="AG59" s="58" t="e">
        <f t="shared" si="7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USDGBP27Y_Quote</v>
      </c>
      <c r="F60" s="47" t="str">
        <f>_xll.qlSimpleQuote(E60,,RateTickValue,Permanent,Trigger,ObjectOverwrite)</f>
        <v>USDGBP27Y_Quote#0000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GBP27Y</v>
      </c>
      <c r="M60" s="68" t="str">
        <v>GBP27Y=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6"/>
        <v>#N/A</v>
      </c>
      <c r="AG60" s="58" t="e">
        <f t="shared" si="7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USDGBP28Y_Quote</v>
      </c>
      <c r="F61" s="47" t="str">
        <f>_xll.qlSimpleQuote(E61,,RateTickValue,Permanent,Trigger,ObjectOverwrite)</f>
        <v>USDGBP28Y_Quote#0000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GBP28Y</v>
      </c>
      <c r="M61" s="68" t="str">
        <v>GBP28Y=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6"/>
        <v>#N/A</v>
      </c>
      <c r="AG61" s="58" t="e">
        <f t="shared" si="7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USDGBP29Y_Quote</v>
      </c>
      <c r="F62" s="47" t="str">
        <f>_xll.qlSimpleQuote(E62,,RateTickValue,Permanent,Trigger,ObjectOverwrite)</f>
        <v>USDGBP29Y_Quote#0000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GBP29Y</v>
      </c>
      <c r="M62" s="68" t="str">
        <v>GBP29Y=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6"/>
        <v>#N/A</v>
      </c>
      <c r="AG62" s="58" t="e">
        <f t="shared" si="7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USDGBP30Y_Quote</v>
      </c>
      <c r="F63" s="48" t="str">
        <f>_xll.qlSimpleQuote(E63,,RateTickValue,Permanent,Trigger,ObjectOverwrite)</f>
        <v>USDGBP30Y_Quote#0000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GBP30Y</v>
      </c>
      <c r="M63" s="69" t="str">
        <v>GBP30Y=</v>
      </c>
      <c r="N63" s="73">
        <v>2739.6</v>
      </c>
      <c r="O63" s="73">
        <v>3539.6</v>
      </c>
      <c r="P63" s="73">
        <v>1.82606</v>
      </c>
      <c r="Q63" s="73">
        <v>1.9064599999999998</v>
      </c>
      <c r="R63" s="78">
        <v>42144</v>
      </c>
      <c r="S63" s="78">
        <v>42146</v>
      </c>
      <c r="T63" s="78">
        <v>53104</v>
      </c>
      <c r="U63" s="73">
        <f t="shared" si="4"/>
        <v>3139.6</v>
      </c>
      <c r="W63" s="73">
        <v>7477.9000000000005</v>
      </c>
      <c r="Y63" s="73">
        <v>3139.6</v>
      </c>
      <c r="Z63" s="73">
        <f>_xll.qlSimpleQuoteSetValue(F63,Y63/10000,Trigger)</f>
        <v>-2.0000000000020002E-5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5"/>
        <v>1</v>
      </c>
      <c r="AF63" s="58" t="b">
        <f t="shared" si="6"/>
        <v>1</v>
      </c>
      <c r="AG63" s="58" t="b">
        <f t="shared" si="7"/>
        <v>1</v>
      </c>
      <c r="AH63" s="44" t="s">
        <v>138</v>
      </c>
    </row>
  </sheetData>
  <conditionalFormatting sqref="AB2:AD2">
    <cfRule type="cellIs" dxfId="35" priority="3" operator="equal">
      <formula>FALSE</formula>
    </cfRule>
  </conditionalFormatting>
  <conditionalFormatting sqref="AE9:AG63">
    <cfRule type="cellIs" dxfId="34" priority="2" operator="equal">
      <formula>FALSE</formula>
    </cfRule>
  </conditionalFormatting>
  <dataValidations count="4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152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157</v>
      </c>
      <c r="AD4" s="89" t="str">
        <f>AD1&amp;"("&amp;AB4&amp;","&amp;AC4&amp;")"</f>
        <v>JoinHolidays(UnitedStates::Settlement,Switzerland)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USDCHF_Quote</v>
      </c>
      <c r="F5" s="46" t="str">
        <f>_xll.qlSimpleQuote(E5,,RateTickValue,Permanent,Trigger,ObjectOverwrite)</f>
        <v>USDCHF_Quote#0000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CHF</v>
      </c>
      <c r="M5" s="67" t="str">
        <f t="array" ref="M5:M63">Instruments&amp;"="&amp;VLOOKUP(Contributor,ContributorTable,2,FALSE)</f>
        <v>CHF=</v>
      </c>
      <c r="N5" s="70">
        <v>0.9375</v>
      </c>
      <c r="O5" s="70">
        <v>0.93810000000000004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0.93779999999999997</v>
      </c>
      <c r="V5" s="51"/>
      <c r="W5" s="70">
        <v>1.1160000000000001</v>
      </c>
      <c r="X5" s="51"/>
      <c r="Y5" s="70">
        <f t="array" ref="Y5:Y63">QuoteLive</f>
        <v>0.93779999999999997</v>
      </c>
      <c r="Z5" s="72">
        <f>_xll.qlSimpleQuoteSetValue(F5,Y5,Trigger)</f>
        <v>-1.1102230246251565E-16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USDCHFON_Quote</v>
      </c>
      <c r="F6" s="46" t="str">
        <f>_xll.qlSimpleQuote(E6,,RateTickValue,Permanent,Trigger,ObjectOverwrite)</f>
        <v>USDCHFON_Quote#0000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CHFON</v>
      </c>
      <c r="M6" s="67" t="str">
        <v>CHFON=</v>
      </c>
      <c r="N6" s="70">
        <v>-0.56500000000000006</v>
      </c>
      <c r="O6" s="70">
        <v>3.5000000000000003E-2</v>
      </c>
      <c r="P6" s="70">
        <v>0.93752199999999997</v>
      </c>
      <c r="Q6" s="70">
        <v>0.93818399999999991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-0.26500000000000001</v>
      </c>
      <c r="V6" s="51"/>
      <c r="W6" s="70">
        <v>0.125</v>
      </c>
      <c r="X6" s="51"/>
      <c r="Y6" s="70">
        <v>-0.26500000000000001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USDCHFTN_Quote</v>
      </c>
      <c r="F7" s="47" t="str">
        <f>_xll.qlSimpleQuote(E7,,RateTickValue,Permanent,Trigger,ObjectOverwrite)</f>
        <v>USDCHFTN_Quote#0000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CHFTN</v>
      </c>
      <c r="M7" s="68" t="str">
        <v>CHFTN=</v>
      </c>
      <c r="N7" s="72">
        <v>-0.27500000000000002</v>
      </c>
      <c r="O7" s="72">
        <v>-0.255</v>
      </c>
      <c r="P7" s="72">
        <v>0.93752599999999997</v>
      </c>
      <c r="Q7" s="72">
        <v>0.93812799999999996</v>
      </c>
      <c r="R7" s="76">
        <v>42144</v>
      </c>
      <c r="S7" s="76">
        <v>42145</v>
      </c>
      <c r="T7" s="76">
        <v>42146</v>
      </c>
      <c r="U7" s="72">
        <f t="shared" si="4"/>
        <v>-0.26500000000000001</v>
      </c>
      <c r="V7" s="51"/>
      <c r="W7" s="72">
        <v>0.1</v>
      </c>
      <c r="X7" s="51"/>
      <c r="Y7" s="72">
        <v>-0.26500000000000001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USDCHFSN_Quote</v>
      </c>
      <c r="F8" s="47" t="str">
        <f>_xll.qlSimpleQuote(E8,,RateTickValue,Permanent,Trigger,ObjectOverwrite)</f>
        <v>USDCHFSN_Quote#0000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CHFSN</v>
      </c>
      <c r="M8" s="68" t="str">
        <v>CHFSN=</v>
      </c>
      <c r="N8" s="72">
        <v>-1.1000000000000001</v>
      </c>
      <c r="O8" s="72">
        <v>-1.0550000000000002</v>
      </c>
      <c r="P8" s="72">
        <v>0.93738999999999995</v>
      </c>
      <c r="Q8" s="72">
        <v>0.93799499999999991</v>
      </c>
      <c r="R8" s="76">
        <v>42144</v>
      </c>
      <c r="S8" s="76">
        <v>42146</v>
      </c>
      <c r="T8" s="76">
        <v>42150</v>
      </c>
      <c r="U8" s="72">
        <f t="shared" si="4"/>
        <v>-1.0775000000000001</v>
      </c>
      <c r="V8" s="51"/>
      <c r="W8" s="72">
        <v>0.13</v>
      </c>
      <c r="X8" s="51"/>
      <c r="Y8" s="72">
        <v>-1.0775000000000001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USDCHFSW_Quote</v>
      </c>
      <c r="F9" s="47" t="str">
        <f>_xll.qlSimpleQuote(E9,,RateTickValue,Permanent,Trigger,ObjectOverwrite)</f>
        <v>USDCHFSW_Quote#0000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CHFSW</v>
      </c>
      <c r="M9" s="68" t="str">
        <v>CHFSW=</v>
      </c>
      <c r="N9" s="72">
        <v>-2.39</v>
      </c>
      <c r="O9" s="72">
        <v>-1.3900000000000001</v>
      </c>
      <c r="P9" s="72">
        <v>0.93726100000000001</v>
      </c>
      <c r="Q9" s="72">
        <v>0.93796099999999993</v>
      </c>
      <c r="R9" s="76">
        <v>42144</v>
      </c>
      <c r="S9" s="76">
        <v>42146</v>
      </c>
      <c r="T9" s="76">
        <v>42153</v>
      </c>
      <c r="U9" s="72">
        <f t="shared" si="4"/>
        <v>-1.8900000000000001</v>
      </c>
      <c r="V9" s="51"/>
      <c r="W9" s="72">
        <v>0.9</v>
      </c>
      <c r="X9" s="51"/>
      <c r="Y9" s="72">
        <v>-1.8900000000000001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USDCHF2W_Quote</v>
      </c>
      <c r="F10" s="47" t="str">
        <f>_xll.qlSimpleQuote(E10,,RateTickValue,Permanent,Trigger,ObjectOverwrite)</f>
        <v>USDCHF2W_Quote#0000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CHF2W</v>
      </c>
      <c r="M10" s="68" t="str">
        <v>CHF2W=</v>
      </c>
      <c r="N10" s="72">
        <v>-4.38</v>
      </c>
      <c r="O10" s="72">
        <v>-4.22</v>
      </c>
      <c r="P10" s="72">
        <v>0.93699399999999999</v>
      </c>
      <c r="Q10" s="72">
        <v>0.93774399999999991</v>
      </c>
      <c r="R10" s="76">
        <v>42144</v>
      </c>
      <c r="S10" s="76">
        <v>42146</v>
      </c>
      <c r="T10" s="76">
        <v>42160</v>
      </c>
      <c r="U10" s="72">
        <f t="shared" si="4"/>
        <v>-4.3</v>
      </c>
      <c r="V10" s="51"/>
      <c r="W10" s="72">
        <v>1.9100000000000001</v>
      </c>
      <c r="X10" s="51"/>
      <c r="Y10" s="72">
        <v>-4.3</v>
      </c>
      <c r="Z10" s="72">
        <f>_xll.qlSimpleQuoteSetValue(F10,Y10/10000,Trigger)</f>
        <v>1.0000000000000785E-6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USDCHF3W_Quote</v>
      </c>
      <c r="F11" s="47" t="str">
        <f>_xll.qlSimpleQuote(E11,,RateTickValue,Permanent,Trigger,ObjectOverwrite)</f>
        <v>USDCHF3W_Quote#0000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CHF3W</v>
      </c>
      <c r="M11" s="68" t="str">
        <v>CHF3W=</v>
      </c>
      <c r="N11" s="72">
        <v>-7.84</v>
      </c>
      <c r="O11" s="72">
        <v>-4.84</v>
      </c>
      <c r="P11" s="72">
        <v>0.93671599999999999</v>
      </c>
      <c r="Q11" s="72">
        <v>0.937616</v>
      </c>
      <c r="R11" s="76">
        <v>42144</v>
      </c>
      <c r="S11" s="76">
        <v>42146</v>
      </c>
      <c r="T11" s="76">
        <v>42167</v>
      </c>
      <c r="U11" s="72">
        <f t="shared" si="4"/>
        <v>-6.34</v>
      </c>
      <c r="V11" s="51"/>
      <c r="W11" s="72">
        <v>2.915</v>
      </c>
      <c r="X11" s="51"/>
      <c r="Y11" s="72">
        <v>-6.34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USDCHF1M_Quote</v>
      </c>
      <c r="F12" s="47" t="str">
        <f>_xll.qlSimpleQuote(E12,,RateTickValue,Permanent,Trigger,ObjectOverwrite)</f>
        <v>USDCHF1M_Quote#0000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CHF1M</v>
      </c>
      <c r="M12" s="68" t="str">
        <v>CHF1M=</v>
      </c>
      <c r="N12" s="72">
        <v>-9.870000000000001</v>
      </c>
      <c r="O12" s="72">
        <v>-9.4700000000000006</v>
      </c>
      <c r="P12" s="72">
        <v>0.93651299999999993</v>
      </c>
      <c r="Q12" s="72">
        <v>0.9371529999999999</v>
      </c>
      <c r="R12" s="76">
        <v>42144</v>
      </c>
      <c r="S12" s="76">
        <v>42146</v>
      </c>
      <c r="T12" s="76">
        <v>42177</v>
      </c>
      <c r="U12" s="72">
        <f t="shared" si="4"/>
        <v>-9.6700000000000017</v>
      </c>
      <c r="V12" s="51"/>
      <c r="W12" s="72">
        <v>4.5600000000000005</v>
      </c>
      <c r="X12" s="51"/>
      <c r="Y12" s="72">
        <v>-9.6700000000000017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USDCHF2M_Quote</v>
      </c>
      <c r="F13" s="47" t="str">
        <f>_xll.qlSimpleQuote(E13,,RateTickValue,Permanent,Trigger,ObjectOverwrite)</f>
        <v>USDCHF2M_Quote#0000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CHF2M</v>
      </c>
      <c r="M13" s="68" t="str">
        <v>CHF2M=</v>
      </c>
      <c r="N13" s="72">
        <v>-21.51</v>
      </c>
      <c r="O13" s="72">
        <v>-20.96</v>
      </c>
      <c r="P13" s="72">
        <v>0.93534899999999999</v>
      </c>
      <c r="Q13" s="72">
        <v>0.93600399999999995</v>
      </c>
      <c r="R13" s="76">
        <v>42144</v>
      </c>
      <c r="S13" s="76">
        <v>42146</v>
      </c>
      <c r="T13" s="76">
        <v>42207</v>
      </c>
      <c r="U13" s="72">
        <f t="shared" si="4"/>
        <v>-21.234999999999999</v>
      </c>
      <c r="V13" s="51"/>
      <c r="W13" s="72">
        <v>8.8000000000000007</v>
      </c>
      <c r="X13" s="51"/>
      <c r="Y13" s="72">
        <v>-21.234999999999999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USDCHF3M_Quote</v>
      </c>
      <c r="F14" s="47" t="str">
        <f>_xll.qlSimpleQuote(E14,,RateTickValue,Permanent,Trigger,ObjectOverwrite)</f>
        <v>USDCHF3M_Quote#0000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CHF3M</v>
      </c>
      <c r="M14" s="68" t="str">
        <v>CHF3M=</v>
      </c>
      <c r="N14" s="72">
        <v>-35.15</v>
      </c>
      <c r="O14" s="72">
        <v>-33.15</v>
      </c>
      <c r="P14" s="72">
        <v>0.93378699999999992</v>
      </c>
      <c r="Q14" s="72">
        <v>0.93498700000000001</v>
      </c>
      <c r="R14" s="76">
        <v>42144</v>
      </c>
      <c r="S14" s="76">
        <v>42146</v>
      </c>
      <c r="T14" s="76">
        <v>42240</v>
      </c>
      <c r="U14" s="72">
        <f t="shared" si="4"/>
        <v>-34.15</v>
      </c>
      <c r="V14" s="51"/>
      <c r="W14" s="72">
        <v>13.83</v>
      </c>
      <c r="X14" s="51"/>
      <c r="Y14" s="72">
        <v>-34.15</v>
      </c>
      <c r="Z14" s="72">
        <f>_xll.qlSimpleQuoteSetValue(F14,Y14/10000,Trigger)</f>
        <v>-1.0000000000001327E-6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USDCHF4M_Quote</v>
      </c>
      <c r="F15" s="47" t="str">
        <f>_xll.qlSimpleQuote(E15,,RateTickValue,Permanent,Trigger,ObjectOverwrite)</f>
        <v>USDCHF4M_Quote#0000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CHF4M</v>
      </c>
      <c r="M15" s="68" t="str">
        <v>CHF4M=</v>
      </c>
      <c r="N15" s="72">
        <v>-47.57</v>
      </c>
      <c r="O15" s="72">
        <v>-43.74</v>
      </c>
      <c r="P15" s="72">
        <v>0.93274299999999999</v>
      </c>
      <c r="Q15" s="72">
        <v>0.93372599999999994</v>
      </c>
      <c r="R15" s="76">
        <v>42144</v>
      </c>
      <c r="S15" s="76">
        <v>42146</v>
      </c>
      <c r="T15" s="76">
        <v>42269</v>
      </c>
      <c r="U15" s="72">
        <f t="shared" si="4"/>
        <v>-45.655000000000001</v>
      </c>
      <c r="V15" s="51"/>
      <c r="W15" s="72">
        <v>19.399999999999999</v>
      </c>
      <c r="X15" s="51"/>
      <c r="Y15" s="72">
        <v>-45.655000000000001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USDCHF5M_Quote</v>
      </c>
      <c r="F16" s="47" t="str">
        <f>_xll.qlSimpleQuote(E16,,RateTickValue,Permanent,Trigger,ObjectOverwrite)</f>
        <v>USDCHF5M_Quote#0000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CHF5M</v>
      </c>
      <c r="M16" s="68" t="str">
        <v>CHF5M=</v>
      </c>
      <c r="N16" s="72">
        <v>-58.69</v>
      </c>
      <c r="O16" s="72">
        <v>-57.61</v>
      </c>
      <c r="P16" s="72">
        <v>0.93136999999999992</v>
      </c>
      <c r="Q16" s="72">
        <v>0.93257000000000001</v>
      </c>
      <c r="R16" s="76">
        <v>42144</v>
      </c>
      <c r="S16" s="76">
        <v>42146</v>
      </c>
      <c r="T16" s="76">
        <v>42299</v>
      </c>
      <c r="U16" s="72">
        <f t="shared" si="4"/>
        <v>-58.15</v>
      </c>
      <c r="V16" s="51"/>
      <c r="W16" s="72">
        <v>24.664999999999999</v>
      </c>
      <c r="X16" s="51"/>
      <c r="Y16" s="72">
        <v>-58.15</v>
      </c>
      <c r="Z16" s="72">
        <f>_xll.qlSimpleQuoteSetValue(F16,Y16/10000,Trigger)</f>
        <v>-3.2999999999999176E-5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USDCHF6M_Quote</v>
      </c>
      <c r="F17" s="47" t="str">
        <f>_xll.qlSimpleQuote(E17,,RateTickValue,Permanent,Trigger,ObjectOverwrite)</f>
        <v>USDCHF6M_Quote#0000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CHF6M</v>
      </c>
      <c r="M17" s="68" t="str">
        <v>CHF6M=</v>
      </c>
      <c r="N17" s="72">
        <v>-72.960000000000008</v>
      </c>
      <c r="O17" s="72">
        <v>-70.960000000000008</v>
      </c>
      <c r="P17" s="72">
        <v>0.93020399999999992</v>
      </c>
      <c r="Q17" s="72">
        <v>0.93100399999999994</v>
      </c>
      <c r="R17" s="76">
        <v>42144</v>
      </c>
      <c r="S17" s="76">
        <v>42146</v>
      </c>
      <c r="T17" s="76">
        <v>42331</v>
      </c>
      <c r="U17" s="72">
        <f t="shared" si="4"/>
        <v>-71.960000000000008</v>
      </c>
      <c r="V17" s="51"/>
      <c r="W17" s="72">
        <v>30.86</v>
      </c>
      <c r="X17" s="51"/>
      <c r="Y17" s="72">
        <v>-71.960000000000008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USDCHF7M_Quote</v>
      </c>
      <c r="F18" s="47" t="str">
        <f>_xll.qlSimpleQuote(E18,,RateTickValue,Permanent,Trigger,ObjectOverwrite)</f>
        <v>USDCHF7M_Quote#0000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CHF7M</v>
      </c>
      <c r="M18" s="68" t="str">
        <v>CHF7M=</v>
      </c>
      <c r="N18" s="72">
        <v>-86.22</v>
      </c>
      <c r="O18" s="72">
        <v>-83.52</v>
      </c>
      <c r="P18" s="72">
        <v>0.92887799999999998</v>
      </c>
      <c r="Q18" s="72">
        <v>0.92974799999999991</v>
      </c>
      <c r="R18" s="76">
        <v>42144</v>
      </c>
      <c r="S18" s="76">
        <v>42146</v>
      </c>
      <c r="T18" s="76">
        <v>42360</v>
      </c>
      <c r="U18" s="72">
        <f t="shared" si="4"/>
        <v>-84.87</v>
      </c>
      <c r="V18" s="51"/>
      <c r="W18" s="72">
        <v>38.135000000000005</v>
      </c>
      <c r="X18" s="51"/>
      <c r="Y18" s="72">
        <v>-84.87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USDCHF8M_Quote</v>
      </c>
      <c r="F19" s="47" t="str">
        <f>_xll.qlSimpleQuote(E19,,RateTickValue,Permanent,Trigger,ObjectOverwrite)</f>
        <v>USDCHF8M_Quote#0000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CHF8M</v>
      </c>
      <c r="M19" s="68" t="str">
        <v>CHF8M=</v>
      </c>
      <c r="N19" s="72">
        <v>-100.38</v>
      </c>
      <c r="O19" s="72">
        <v>-97.38</v>
      </c>
      <c r="P19" s="72">
        <v>0.92746200000000001</v>
      </c>
      <c r="Q19" s="72">
        <v>0.92836199999999991</v>
      </c>
      <c r="R19" s="76">
        <v>42144</v>
      </c>
      <c r="S19" s="76">
        <v>42146</v>
      </c>
      <c r="T19" s="76">
        <v>42391</v>
      </c>
      <c r="U19" s="72">
        <f t="shared" si="4"/>
        <v>-98.88</v>
      </c>
      <c r="V19" s="51"/>
      <c r="W19" s="72">
        <v>45.664999999999999</v>
      </c>
      <c r="X19" s="51"/>
      <c r="Y19" s="72">
        <v>-98.88</v>
      </c>
      <c r="Z19" s="72">
        <f>_xll.qlSimpleQuoteSetValue(F19,Y19/10000,Trigger)</f>
        <v>-6.4999999999995617E-6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USDCHF9M_Quote</v>
      </c>
      <c r="F20" s="47" t="str">
        <f>_xll.qlSimpleQuote(E20,,RateTickValue,Permanent,Trigger,ObjectOverwrite)</f>
        <v>USDCHF9M_Quote#0000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CHF9M</v>
      </c>
      <c r="M20" s="68" t="str">
        <v>CHF9M=</v>
      </c>
      <c r="N20" s="72">
        <v>-114.78</v>
      </c>
      <c r="O20" s="72">
        <v>-111.28</v>
      </c>
      <c r="P20" s="72">
        <v>0.92602200000000001</v>
      </c>
      <c r="Q20" s="72">
        <v>0.92697199999999991</v>
      </c>
      <c r="R20" s="76">
        <v>42144</v>
      </c>
      <c r="S20" s="76">
        <v>42146</v>
      </c>
      <c r="T20" s="76">
        <v>42422</v>
      </c>
      <c r="U20" s="72">
        <f t="shared" si="4"/>
        <v>-113.03</v>
      </c>
      <c r="V20" s="51"/>
      <c r="W20" s="72">
        <v>54.535000000000004</v>
      </c>
      <c r="X20" s="51"/>
      <c r="Y20" s="72">
        <v>-113.03</v>
      </c>
      <c r="Z20" s="72">
        <f>_xll.qlSimpleQuoteSetValue(F20,Y20/10000,Trigger)</f>
        <v>-8.0000000000010618E-6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USDCHF10M_Quote</v>
      </c>
      <c r="F21" s="47" t="str">
        <f>_xll.qlSimpleQuote(E21,,RateTickValue,Permanent,Trigger,ObjectOverwrite)</f>
        <v>USDCHF10M_Quote#0000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CHF10M</v>
      </c>
      <c r="M21" s="68" t="str">
        <v>CHF10M=</v>
      </c>
      <c r="N21" s="72">
        <v>-128.9</v>
      </c>
      <c r="O21" s="72">
        <v>-125.4</v>
      </c>
      <c r="P21" s="72">
        <v>0.92460999999999993</v>
      </c>
      <c r="Q21" s="72">
        <v>0.92555999999999994</v>
      </c>
      <c r="R21" s="76">
        <v>42144</v>
      </c>
      <c r="S21" s="76">
        <v>42146</v>
      </c>
      <c r="T21" s="76">
        <v>42451</v>
      </c>
      <c r="U21" s="72">
        <f t="shared" si="4"/>
        <v>-127.15</v>
      </c>
      <c r="V21" s="51"/>
      <c r="W21" s="72">
        <v>63.099999999999994</v>
      </c>
      <c r="X21" s="51"/>
      <c r="Y21" s="72">
        <v>-127.15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USDCHF11M_Quote</v>
      </c>
      <c r="F22" s="47" t="str">
        <f>_xll.qlSimpleQuote(E22,,RateTickValue,Permanent,Trigger,ObjectOverwrite)</f>
        <v>USDCHF11M_Quote#0000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CHF11M</v>
      </c>
      <c r="M22" s="68" t="str">
        <v>CHF11M=</v>
      </c>
      <c r="N22" s="72">
        <v>-146.75</v>
      </c>
      <c r="O22" s="72">
        <v>-136.75</v>
      </c>
      <c r="P22" s="72">
        <v>0.92282500000000001</v>
      </c>
      <c r="Q22" s="72">
        <v>0.92442499999999994</v>
      </c>
      <c r="R22" s="76">
        <v>42144</v>
      </c>
      <c r="S22" s="76">
        <v>42146</v>
      </c>
      <c r="T22" s="76">
        <v>42482</v>
      </c>
      <c r="U22" s="72">
        <f t="shared" si="4"/>
        <v>-141.75</v>
      </c>
      <c r="V22" s="51"/>
      <c r="W22" s="72">
        <v>73.045000000000002</v>
      </c>
      <c r="X22" s="51"/>
      <c r="Y22" s="72">
        <v>-141.75</v>
      </c>
      <c r="Z22" s="72">
        <f>_xll.qlSimpleQuoteSetValue(F22,Y22/10000,Trigger)</f>
        <v>9.5500000000001833E-5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USDCHF1Y_Quote</v>
      </c>
      <c r="F23" s="47" t="str">
        <f>_xll.qlSimpleQuote(E23,,RateTickValue,Permanent,Trigger,ObjectOverwrite)</f>
        <v>USDCHF1Y_Quote#0000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CHF1Y</v>
      </c>
      <c r="M23" s="68" t="str">
        <v>CHF1Y=</v>
      </c>
      <c r="N23" s="72">
        <v>-159.6</v>
      </c>
      <c r="O23" s="72">
        <v>-154.6</v>
      </c>
      <c r="P23" s="72">
        <v>0.9214</v>
      </c>
      <c r="Q23" s="72">
        <v>0.92279999999999995</v>
      </c>
      <c r="R23" s="76">
        <v>42144</v>
      </c>
      <c r="S23" s="76">
        <v>42146</v>
      </c>
      <c r="T23" s="76">
        <v>42513</v>
      </c>
      <c r="U23" s="72">
        <f t="shared" si="4"/>
        <v>-157.1</v>
      </c>
      <c r="V23" s="51"/>
      <c r="W23" s="72">
        <v>83.335000000000008</v>
      </c>
      <c r="X23" s="51"/>
      <c r="Y23" s="72">
        <v>-157.1</v>
      </c>
      <c r="Z23" s="72">
        <f>_xll.qlSimpleQuoteSetValue(F23,Y23/10000,Trigger)</f>
        <v>2.0000000000002655E-5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USDCHF13M_Quote</v>
      </c>
      <c r="F24" s="47" t="str">
        <f>_xll.qlSimpleQuote(E24,,RateTickValue,Permanent,Trigger,ObjectOverwrite)</f>
        <v>USDCHF13M_Quote#0000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CHF13M</v>
      </c>
      <c r="M24" s="68" t="str">
        <v>CHF13M=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USDCHF14M_Quote</v>
      </c>
      <c r="F25" s="47" t="str">
        <f>_xll.qlSimpleQuote(E25,,RateTickValue,Permanent,Trigger,ObjectOverwrite)</f>
        <v>USDCHF14M_Quote#0000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CHF14M</v>
      </c>
      <c r="M25" s="68" t="str">
        <v>CHF14M=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USDCHF15M_Quote</v>
      </c>
      <c r="F26" s="47" t="str">
        <f>_xll.qlSimpleQuote(E26,,RateTickValue,Permanent,Trigger,ObjectOverwrite)</f>
        <v>USDCHF15M_Quote#0000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CHF15M</v>
      </c>
      <c r="M26" s="68" t="str">
        <v>CHF15M=</v>
      </c>
      <c r="N26" s="72">
        <v>-206.89000000000001</v>
      </c>
      <c r="O26" s="72">
        <v>-203.62</v>
      </c>
      <c r="P26" s="72">
        <v>0.91647699999999999</v>
      </c>
      <c r="Q26" s="72">
        <v>0.91807699999999992</v>
      </c>
      <c r="R26" s="76">
        <v>42144</v>
      </c>
      <c r="S26" s="76">
        <v>42146</v>
      </c>
      <c r="T26" s="76">
        <v>42604</v>
      </c>
      <c r="U26" s="72">
        <f t="shared" si="4"/>
        <v>-205.255</v>
      </c>
      <c r="V26" s="51"/>
      <c r="W26" s="72">
        <v>120.07000000000001</v>
      </c>
      <c r="X26" s="51"/>
      <c r="Y26" s="72">
        <v>-205.255</v>
      </c>
      <c r="Z26" s="72">
        <f>_xll.qlSimpleQuoteSetValue(F26,Y26/10000,Trigger)</f>
        <v>-2.4999999999955613E-6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USDCHF16M_Quote</v>
      </c>
      <c r="F27" s="47" t="str">
        <f>_xll.qlSimpleQuote(E27,,RateTickValue,Permanent,Trigger,ObjectOverwrite)</f>
        <v>USDCHF16M_Quote#0000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CHF16M</v>
      </c>
      <c r="M27" s="68" t="str">
        <v>CHF16M=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USDCHF17M_Quote</v>
      </c>
      <c r="F28" s="47" t="str">
        <f>_xll.qlSimpleQuote(E28,,RateTickValue,Permanent,Trigger,ObjectOverwrite)</f>
        <v>USDCHF17M_Quote#0000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CHF17M</v>
      </c>
      <c r="M28" s="68" t="str">
        <v>CHF17M=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USDCHF18M_Quote</v>
      </c>
      <c r="F29" s="47" t="str">
        <f>_xll.qlSimpleQuote(E29,,RateTickValue,Permanent,Trigger,ObjectOverwrite)</f>
        <v>USDCHF18M_Quote#0000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CHF18M</v>
      </c>
      <c r="M29" s="68" t="str">
        <v>CHF18M=</v>
      </c>
      <c r="N29" s="72">
        <v>-259.63</v>
      </c>
      <c r="O29" s="72">
        <v>-253.79</v>
      </c>
      <c r="P29" s="72">
        <v>0.91107699999999991</v>
      </c>
      <c r="Q29" s="72">
        <v>0.91327700000000001</v>
      </c>
      <c r="R29" s="76">
        <v>42144</v>
      </c>
      <c r="S29" s="76">
        <v>42146</v>
      </c>
      <c r="T29" s="76">
        <v>42696</v>
      </c>
      <c r="U29" s="72">
        <f t="shared" si="4"/>
        <v>-256.70999999999998</v>
      </c>
      <c r="V29" s="51"/>
      <c r="W29" s="72">
        <v>161.9</v>
      </c>
      <c r="X29" s="51"/>
      <c r="Y29" s="72">
        <v>-256.70999999999998</v>
      </c>
      <c r="Z29" s="72">
        <f>_xll.qlSimpleQuoteSetValue(F29,Y29/10000,Trigger)</f>
        <v>-4.7999999999995963E-5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USDCHF19M_Quote</v>
      </c>
      <c r="F30" s="47" t="str">
        <f>_xll.qlSimpleQuote(E30,,RateTickValue,Permanent,Trigger,ObjectOverwrite)</f>
        <v>USDCHF19M_Quote#0000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CHF19M</v>
      </c>
      <c r="M30" s="68" t="str">
        <v>CHF19M=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USDCHF20M_Quote</v>
      </c>
      <c r="F31" s="47" t="str">
        <f>_xll.qlSimpleQuote(E31,,RateTickValue,Permanent,Trigger,ObjectOverwrite)</f>
        <v>USDCHF20M_Quote#0000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CHF20M</v>
      </c>
      <c r="M31" s="68" t="str">
        <v>CHF20M=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USDCHF21M_Quote</v>
      </c>
      <c r="F32" s="47" t="str">
        <f>_xll.qlSimpleQuote(E32,,RateTickValue,Permanent,Trigger,ObjectOverwrite)</f>
        <v>USDCHF21M_Quote#0000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CHF21M</v>
      </c>
      <c r="M32" s="68" t="str">
        <v>CHF21M=</v>
      </c>
      <c r="N32" s="72">
        <v>-313.60000000000002</v>
      </c>
      <c r="O32" s="72">
        <v>-306.8</v>
      </c>
      <c r="P32" s="72">
        <v>0.905358</v>
      </c>
      <c r="Q32" s="72">
        <v>0.90815799999999991</v>
      </c>
      <c r="R32" s="76">
        <v>42144</v>
      </c>
      <c r="S32" s="76">
        <v>42146</v>
      </c>
      <c r="T32" s="76">
        <v>42788</v>
      </c>
      <c r="U32" s="72">
        <f t="shared" si="4"/>
        <v>-310.20000000000005</v>
      </c>
      <c r="V32" s="51"/>
      <c r="W32" s="72">
        <v>207.15</v>
      </c>
      <c r="X32" s="51"/>
      <c r="Y32" s="72">
        <v>-310.20000000000005</v>
      </c>
      <c r="Z32" s="72">
        <f>_xll.qlSimpleQuoteSetValue(F32,Y32/10000,Trigger)</f>
        <v>2.1999999999994246E-5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USDCHF22M_Quote</v>
      </c>
      <c r="F33" s="47" t="str">
        <f>_xll.qlSimpleQuote(E33,,RateTickValue,Permanent,Trigger,ObjectOverwrite)</f>
        <v>USDCHF22M_Quote#0000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CHF22M</v>
      </c>
      <c r="M33" s="68" t="str">
        <v>CHF22M=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USDCHF23M_Quote</v>
      </c>
      <c r="F34" s="47" t="str">
        <f>_xll.qlSimpleQuote(E34,,RateTickValue,Permanent,Trigger,ObjectOverwrite)</f>
        <v>USDCHF23M_Quote#0000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CHF23M</v>
      </c>
      <c r="M34" s="68" t="str">
        <v>CHF23M=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USDCHF2Y_Quote</v>
      </c>
      <c r="F35" s="47" t="str">
        <f>_xll.qlSimpleQuote(E35,,RateTickValue,Permanent,Trigger,ObjectOverwrite)</f>
        <v>USDCHF2Y_Quote#0000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CHF2Y</v>
      </c>
      <c r="M35" s="68" t="str">
        <v>CHF2Y=</v>
      </c>
      <c r="N35" s="72">
        <v>-384.8</v>
      </c>
      <c r="O35" s="72">
        <v>-351.6</v>
      </c>
      <c r="P35" s="72">
        <v>0.89901999999999993</v>
      </c>
      <c r="Q35" s="72">
        <v>0.90293999999999996</v>
      </c>
      <c r="R35" s="76">
        <v>42144</v>
      </c>
      <c r="S35" s="76">
        <v>42146</v>
      </c>
      <c r="T35" s="76">
        <v>42877</v>
      </c>
      <c r="U35" s="72">
        <f t="shared" si="4"/>
        <v>-368.20000000000005</v>
      </c>
      <c r="V35" s="51"/>
      <c r="W35" s="72">
        <v>257.33500000000004</v>
      </c>
      <c r="X35" s="51"/>
      <c r="Y35" s="72">
        <v>-368.20000000000005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USDCHF3Y_Quote</v>
      </c>
      <c r="F36" s="47" t="str">
        <f>_xll.qlSimpleQuote(E36,,RateTickValue,Permanent,Trigger,ObjectOverwrite)</f>
        <v>USDCHF3Y_Quote#0000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CHF3Y</v>
      </c>
      <c r="M36" s="68" t="str">
        <v>CHF3Y=</v>
      </c>
      <c r="N36" s="72">
        <v>-623</v>
      </c>
      <c r="O36" s="72">
        <v>-598</v>
      </c>
      <c r="P36" s="72">
        <v>0.87519999999999998</v>
      </c>
      <c r="Q36" s="72">
        <v>0.87829999999999997</v>
      </c>
      <c r="R36" s="76">
        <v>42144</v>
      </c>
      <c r="S36" s="76">
        <v>42146</v>
      </c>
      <c r="T36" s="76">
        <v>43242</v>
      </c>
      <c r="U36" s="72">
        <f t="shared" si="4"/>
        <v>-610.5</v>
      </c>
      <c r="W36" s="72">
        <v>492.1</v>
      </c>
      <c r="X36" s="51"/>
      <c r="Y36" s="72">
        <v>-610.5</v>
      </c>
      <c r="Z36" s="72">
        <f>_xll.qlSimpleQuoteSetValue(F36,Y36/10000,Trigger)</f>
        <v>-3.2999999999999696E-4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USDCHF4Y_Quote</v>
      </c>
      <c r="F37" s="47" t="str">
        <f>_xll.qlSimpleQuote(E37,,RateTickValue,Permanent,Trigger,ObjectOverwrite)</f>
        <v>USDCHF4Y_Quote#0000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CHF4Y</v>
      </c>
      <c r="M37" s="68" t="str">
        <v>CHF4Y=</v>
      </c>
      <c r="N37" s="72">
        <v>-869.1</v>
      </c>
      <c r="O37" s="72">
        <v>-844.1</v>
      </c>
      <c r="P37" s="72">
        <v>0.85058999999999996</v>
      </c>
      <c r="Q37" s="72">
        <v>0.85368999999999995</v>
      </c>
      <c r="R37" s="76">
        <v>42144</v>
      </c>
      <c r="S37" s="76">
        <v>42146</v>
      </c>
      <c r="T37" s="76">
        <v>43607</v>
      </c>
      <c r="U37" s="72">
        <f t="shared" si="4"/>
        <v>-856.6</v>
      </c>
      <c r="W37" s="72">
        <v>749.6</v>
      </c>
      <c r="X37" s="51"/>
      <c r="Y37" s="72">
        <v>-856.6</v>
      </c>
      <c r="Z37" s="72">
        <f>_xll.qlSimpleQuoteSetValue(F37,Y37/10000,Trigger)</f>
        <v>-2.5999999999999635E-4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USDCHF5Y_Quote</v>
      </c>
      <c r="F38" s="47" t="str">
        <f>_xll.qlSimpleQuote(E38,,RateTickValue,Permanent,Trigger,ObjectOverwrite)</f>
        <v>USDCHF5Y_Quote#0000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CHF5Y</v>
      </c>
      <c r="M38" s="68" t="str">
        <v>CHF5Y=</v>
      </c>
      <c r="N38" s="72">
        <v>-1113.8</v>
      </c>
      <c r="O38" s="72">
        <v>-1081.3</v>
      </c>
      <c r="P38" s="72">
        <v>0.82612999999999992</v>
      </c>
      <c r="Q38" s="72">
        <v>0.82997999999999994</v>
      </c>
      <c r="R38" s="76">
        <v>42144</v>
      </c>
      <c r="S38" s="76">
        <v>42146</v>
      </c>
      <c r="T38" s="76">
        <v>43973</v>
      </c>
      <c r="U38" s="72">
        <f t="shared" si="4"/>
        <v>-1097.55</v>
      </c>
      <c r="W38" s="72">
        <v>1017.45</v>
      </c>
      <c r="X38" s="51"/>
      <c r="Y38" s="72">
        <v>-1097.55</v>
      </c>
      <c r="Z38" s="72">
        <f>_xll.qlSimpleQuoteSetValue(F38,Y38/10000,Trigger)</f>
        <v>-4.5499999999999707E-4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USDCHF6Y_Quote</v>
      </c>
      <c r="F39" s="47" t="str">
        <f>_xll.qlSimpleQuote(E39,,RateTickValue,Permanent,Trigger,ObjectOverwrite)</f>
        <v>USDCHF6Y_Quote#0000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CHF6Y</v>
      </c>
      <c r="M39" s="68" t="str">
        <v>CHF6Y=</v>
      </c>
      <c r="N39" s="72">
        <v>-1354.4</v>
      </c>
      <c r="O39" s="72">
        <v>-1314.4</v>
      </c>
      <c r="P39" s="72">
        <v>0.80206</v>
      </c>
      <c r="Q39" s="72">
        <v>0.80665999999999993</v>
      </c>
      <c r="R39" s="76">
        <v>42144</v>
      </c>
      <c r="S39" s="76">
        <v>42146</v>
      </c>
      <c r="T39" s="76">
        <v>44341</v>
      </c>
      <c r="U39" s="72">
        <f t="shared" si="4"/>
        <v>-1334.4</v>
      </c>
      <c r="W39" s="72">
        <v>1288.7</v>
      </c>
      <c r="Y39" s="72">
        <v>-1334.4</v>
      </c>
      <c r="Z39" s="72">
        <f>_xll.qlSimpleQuoteSetValue(F39,Y39/10000,Trigger)</f>
        <v>1.0000000000010001E-5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44341</v>
      </c>
      <c r="AD39" s="88">
        <f>_xll.qlCalendarAdvance(AD$4,AD$3,IF($I39="SW","1W",$I39),"mf",TRUE,Trigger)</f>
        <v>44341</v>
      </c>
      <c r="AE39" s="58" t="b">
        <f t="shared" si="5"/>
        <v>0</v>
      </c>
      <c r="AF39" s="58" t="b">
        <f t="shared" si="5"/>
        <v>1</v>
      </c>
      <c r="AG39" s="58" t="b">
        <f t="shared" si="5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USDCHF7Y_Quote</v>
      </c>
      <c r="F40" s="47" t="str">
        <f>_xll.qlSimpleQuote(E40,,RateTickValue,Permanent,Trigger,ObjectOverwrite)</f>
        <v>USDCHF7Y_Quote#0000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CHF7Y</v>
      </c>
      <c r="M40" s="68" t="str">
        <v>CHF7Y=</v>
      </c>
      <c r="N40" s="72">
        <v>-1589.6000000000001</v>
      </c>
      <c r="O40" s="72">
        <v>-1534.6000000000001</v>
      </c>
      <c r="P40" s="72">
        <v>0.77854999999999996</v>
      </c>
      <c r="Q40" s="72">
        <v>0.78464999999999996</v>
      </c>
      <c r="R40" s="76">
        <v>42144</v>
      </c>
      <c r="S40" s="76">
        <v>42146</v>
      </c>
      <c r="T40" s="76">
        <v>44704</v>
      </c>
      <c r="U40" s="72">
        <f t="shared" si="4"/>
        <v>-1562.1000000000001</v>
      </c>
      <c r="W40" s="72">
        <v>1552</v>
      </c>
      <c r="Y40" s="72">
        <v>-1562.1000000000001</v>
      </c>
      <c r="Z40" s="72">
        <f>_xll.qlSimpleQuoteSetValue(F40,Y40/10000,Trigger)</f>
        <v>9.9999999999822453E-6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USDCHF8Y_Quote</v>
      </c>
      <c r="F41" s="47" t="str">
        <f>_xll.qlSimpleQuote(E41,,RateTickValue,Permanent,Trigger,ObjectOverwrite)</f>
        <v>USDCHF8Y_Quote#0000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CHF8Y</v>
      </c>
      <c r="M41" s="68" t="str">
        <v>CHF8Y=</v>
      </c>
      <c r="N41" s="72">
        <v>-1825</v>
      </c>
      <c r="O41" s="72">
        <v>-1735</v>
      </c>
      <c r="P41" s="72">
        <v>0.75839999999999996</v>
      </c>
      <c r="Q41" s="72">
        <v>0.76419999999999999</v>
      </c>
      <c r="R41" s="76">
        <v>42144</v>
      </c>
      <c r="S41" s="76">
        <v>42146</v>
      </c>
      <c r="T41" s="76">
        <v>45068</v>
      </c>
      <c r="U41" s="72">
        <f t="shared" si="4"/>
        <v>-1780</v>
      </c>
      <c r="W41" s="72">
        <v>1815</v>
      </c>
      <c r="Y41" s="72">
        <v>-1780</v>
      </c>
      <c r="Z41" s="72">
        <f>_xll.qlSimpleQuoteSetValue(F41,Y41/10000,Trigger)</f>
        <v>2.0000000000020002E-5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USDCHF9Y_Quote</v>
      </c>
      <c r="F42" s="47" t="str">
        <f>_xll.qlSimpleQuote(E42,,RateTickValue,Permanent,Trigger,ObjectOverwrite)</f>
        <v>USDCHF9Y_Quote#0000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CHF9Y</v>
      </c>
      <c r="M42" s="68" t="str">
        <v>CHF9Y=</v>
      </c>
      <c r="N42" s="72">
        <v>-2036</v>
      </c>
      <c r="O42" s="72">
        <v>-1946</v>
      </c>
      <c r="P42" s="72">
        <v>0.73719999999999997</v>
      </c>
      <c r="Q42" s="72">
        <v>0.74339999999999995</v>
      </c>
      <c r="R42" s="76">
        <v>42144</v>
      </c>
      <c r="S42" s="76">
        <v>42146</v>
      </c>
      <c r="T42" s="76">
        <v>45434</v>
      </c>
      <c r="U42" s="72">
        <f t="shared" si="4"/>
        <v>-1991</v>
      </c>
      <c r="W42" s="72">
        <v>2074</v>
      </c>
      <c r="Y42" s="72">
        <v>-1991</v>
      </c>
      <c r="Z42" s="72">
        <f>_xll.qlSimpleQuoteSetValue(F42,Y42/10000,Trigger)</f>
        <v>3.0000000000002247E-5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USDCHF10Y_Quote</v>
      </c>
      <c r="F43" s="47" t="str">
        <f>_xll.qlSimpleQuote(E43,,RateTickValue,Permanent,Trigger,ObjectOverwrite)</f>
        <v>USDCHF10Y_Quote#0000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CHF10Y</v>
      </c>
      <c r="M43" s="68" t="str">
        <v>CHF10Y=</v>
      </c>
      <c r="N43" s="72">
        <v>-2239</v>
      </c>
      <c r="O43" s="72">
        <v>-2149</v>
      </c>
      <c r="P43" s="72">
        <v>0.71360999999999997</v>
      </c>
      <c r="Q43" s="72">
        <v>0.72321000000000002</v>
      </c>
      <c r="R43" s="76">
        <v>42144</v>
      </c>
      <c r="S43" s="76">
        <v>42146</v>
      </c>
      <c r="T43" s="76">
        <v>45799</v>
      </c>
      <c r="U43" s="72">
        <f t="shared" si="4"/>
        <v>-2194</v>
      </c>
      <c r="W43" s="72">
        <v>2310.3000000000002</v>
      </c>
      <c r="Y43" s="72">
        <v>-2194</v>
      </c>
      <c r="Z43" s="72">
        <f>_xll.qlSimpleQuoteSetValue(F43,Y43/10000,Trigger)</f>
        <v>1.9999999999964491E-5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USDCHF11Y_Quote</v>
      </c>
      <c r="F44" s="47" t="str">
        <f>_xll.qlSimpleQuote(E44,,RateTickValue,Permanent,Trigger,ObjectOverwrite)</f>
        <v>USDCHF11Y_Quote#0000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CHF11Y</v>
      </c>
      <c r="M44" s="68" t="str">
        <v>CHF11Y=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USDCHF12Y_Quote</v>
      </c>
      <c r="F45" s="47" t="str">
        <f>_xll.qlSimpleQuote(E45,,RateTickValue,Permanent,Trigger,ObjectOverwrite)</f>
        <v>USDCHF12Y_Quote#0000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CHF12Y</v>
      </c>
      <c r="M45" s="68" t="str">
        <v>CHF12Y=</v>
      </c>
      <c r="N45" s="72">
        <v>-2616.3000000000002</v>
      </c>
      <c r="O45" s="72">
        <v>-2526.3000000000002</v>
      </c>
      <c r="P45" s="72">
        <v>0.67587999999999993</v>
      </c>
      <c r="Q45" s="72">
        <v>0.68547999999999998</v>
      </c>
      <c r="R45" s="76">
        <v>42144</v>
      </c>
      <c r="S45" s="76">
        <v>42146</v>
      </c>
      <c r="T45" s="76">
        <v>46531</v>
      </c>
      <c r="U45" s="72">
        <f t="shared" si="4"/>
        <v>-2571.3000000000002</v>
      </c>
      <c r="W45" s="72">
        <v>2805.6</v>
      </c>
      <c r="Y45" s="72">
        <v>-2571.3000000000002</v>
      </c>
      <c r="Z45" s="72">
        <f>_xll.qlSimpleQuoteSetValue(F45,Y45/10000,Trigger)</f>
        <v>3.0000000000030003E-5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USDCHF13Y_Quote</v>
      </c>
      <c r="F46" s="47" t="str">
        <f>_xll.qlSimpleQuote(E46,,RateTickValue,Permanent,Trigger,ObjectOverwrite)</f>
        <v>USDCHF13Y_Quote#0000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CHF13Y</v>
      </c>
      <c r="M46" s="68" t="str">
        <v>CHF13Y=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USDCHF14Y_Quote</v>
      </c>
      <c r="F47" s="47" t="str">
        <f>_xll.qlSimpleQuote(E47,,RateTickValue,Permanent,Trigger,ObjectOverwrite)</f>
        <v>USDCHF14Y_Quote#0000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CHF14Y</v>
      </c>
      <c r="M47" s="68" t="str">
        <v>CHF14Y=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USDCHF15Y_Quote</v>
      </c>
      <c r="F48" s="47" t="str">
        <f>_xll.qlSimpleQuote(E48,,RateTickValue,Permanent,Trigger,ObjectOverwrite)</f>
        <v>USDCHF15Y_Quote#0000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CHF15Y</v>
      </c>
      <c r="M48" s="68" t="str">
        <v>CHF15Y=</v>
      </c>
      <c r="N48" s="72">
        <v>-3109.6</v>
      </c>
      <c r="O48" s="72">
        <v>-3019.6</v>
      </c>
      <c r="P48" s="72">
        <v>0.62656999999999996</v>
      </c>
      <c r="Q48" s="72">
        <v>0.63617000000000001</v>
      </c>
      <c r="R48" s="76">
        <v>42144</v>
      </c>
      <c r="S48" s="76">
        <v>42146</v>
      </c>
      <c r="T48" s="76">
        <v>47625</v>
      </c>
      <c r="U48" s="72">
        <f t="shared" si="4"/>
        <v>-3064.6</v>
      </c>
      <c r="W48" s="72">
        <v>3520.6</v>
      </c>
      <c r="Y48" s="72">
        <v>-3064.6</v>
      </c>
      <c r="Z48" s="72">
        <f>_xll.qlSimpleQuoteSetValue(F48,Y48/10000,Trigger)</f>
        <v>2.8400000000000092E-3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USDCHF16Y_Quote</v>
      </c>
      <c r="F49" s="47" t="str">
        <f>_xll.qlSimpleQuote(E49,,RateTickValue,Permanent,Trigger,ObjectOverwrite)</f>
        <v>USDCHF16Y_Quote#0000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CHF16Y</v>
      </c>
      <c r="M49" s="68" t="str">
        <v>CHF16Y=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47991</v>
      </c>
      <c r="AD49" s="88">
        <f>_xll.qlCalendarAdvance(AD$4,AD$3,IF($I49="SW","1W",$I49),"mf",TRUE,Trigger)</f>
        <v>47991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USDCHF17Y_Quote</v>
      </c>
      <c r="F50" s="47" t="str">
        <f>_xll.qlSimpleQuote(E50,,RateTickValue,Permanent,Trigger,ObjectOverwrite)</f>
        <v>USDCHF17Y_Quote#0000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CHF17Y</v>
      </c>
      <c r="M50" s="68" t="str">
        <v>CHF17Y=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USDCHF18Y_Quote</v>
      </c>
      <c r="F51" s="47" t="str">
        <f>_xll.qlSimpleQuote(E51,,RateTickValue,Permanent,Trigger,ObjectOverwrite)</f>
        <v>USDCHF18Y_Quote#0000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CHF18Y</v>
      </c>
      <c r="M51" s="68" t="str">
        <v>CHF18Y=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USDCHF19Y_Quote</v>
      </c>
      <c r="F52" s="47" t="str">
        <f>_xll.qlSimpleQuote(E52,,RateTickValue,Permanent,Trigger,ObjectOverwrite)</f>
        <v>USDCHF19Y_Quote#0000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CHF19Y</v>
      </c>
      <c r="M52" s="68" t="str">
        <v>CHF19Y=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USDCHF20Y_Quote</v>
      </c>
      <c r="F53" s="47" t="str">
        <f>_xll.qlSimpleQuote(E53,,RateTickValue,Permanent,Trigger,ObjectOverwrite)</f>
        <v>USDCHF20Y_Quote#0000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CHF20Y</v>
      </c>
      <c r="M53" s="68" t="str">
        <v>CHF20Y=</v>
      </c>
      <c r="N53" s="72">
        <v>-3817.3</v>
      </c>
      <c r="O53" s="72">
        <v>-3727.3</v>
      </c>
      <c r="P53" s="72">
        <v>0.55579000000000001</v>
      </c>
      <c r="Q53" s="72">
        <v>0.56538999999999995</v>
      </c>
      <c r="R53" s="76">
        <v>42144</v>
      </c>
      <c r="S53" s="76">
        <v>42146</v>
      </c>
      <c r="T53" s="76">
        <v>49451</v>
      </c>
      <c r="U53" s="72">
        <f t="shared" si="4"/>
        <v>-3772.3</v>
      </c>
      <c r="W53" s="72">
        <v>4745.6000000000004</v>
      </c>
      <c r="Y53" s="72">
        <v>-3772.3</v>
      </c>
      <c r="Z53" s="72">
        <f>_xll.qlSimpleQuoteSetValue(F53,Y53/10000,Trigger)</f>
        <v>3.2699999999999951E-3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USDCHF21Y_Quote</v>
      </c>
      <c r="F54" s="47" t="str">
        <f>_xll.qlSimpleQuote(E54,,RateTickValue,Permanent,Trigger,ObjectOverwrite)</f>
        <v>USDCHF21Y_Quote#0000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CHF21Y</v>
      </c>
      <c r="M54" s="68" t="str">
        <v>CHF21Y=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49818</v>
      </c>
      <c r="AD54" s="88">
        <f>_xll.qlCalendarAdvance(AD$4,AD$3,IF($I54="SW","1W",$I54),"mf",TRUE,Trigger)</f>
        <v>49818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USDCHF22Y_Quote</v>
      </c>
      <c r="F55" s="47" t="str">
        <f>_xll.qlSimpleQuote(E55,,RateTickValue,Permanent,Trigger,ObjectOverwrite)</f>
        <v>USDCHF22Y_Quote#0000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CHF22Y</v>
      </c>
      <c r="M55" s="68" t="str">
        <v>CHF22Y=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USDCHF23Y_Quote</v>
      </c>
      <c r="F56" s="47" t="str">
        <f>_xll.qlSimpleQuote(E56,,RateTickValue,Permanent,Trigger,ObjectOverwrite)</f>
        <v>USDCHF23Y_Quote#0000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CHF23Y</v>
      </c>
      <c r="M56" s="68" t="str">
        <v>CHF23Y=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USDCHF24Y_Quote</v>
      </c>
      <c r="F57" s="47" t="str">
        <f>_xll.qlSimpleQuote(E57,,RateTickValue,Permanent,Trigger,ObjectOverwrite)</f>
        <v>USDCHF24Y_Quote#0000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CHF24Y</v>
      </c>
      <c r="M57" s="68" t="str">
        <v>CHF24Y=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USDCHF25Y_Quote</v>
      </c>
      <c r="F58" s="47" t="str">
        <f>_xll.qlSimpleQuote(E58,,RateTickValue,Permanent,Trigger,ObjectOverwrite)</f>
        <v>USDCHF25Y_Quote#0000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CHF25Y</v>
      </c>
      <c r="M58" s="68" t="str">
        <v>CHF25Y=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USDCHF26Y_Quote</v>
      </c>
      <c r="F59" s="47" t="str">
        <f>_xll.qlSimpleQuote(E59,,RateTickValue,Permanent,Trigger,ObjectOverwrite)</f>
        <v>USDCHF26Y_Quote#0000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CHF26Y</v>
      </c>
      <c r="M59" s="68" t="str">
        <v>CHF26Y=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USDCHF27Y_Quote</v>
      </c>
      <c r="F60" s="47" t="str">
        <f>_xll.qlSimpleQuote(E60,,RateTickValue,Permanent,Trigger,ObjectOverwrite)</f>
        <v>USDCHF27Y_Quote#0000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CHF27Y</v>
      </c>
      <c r="M60" s="68" t="str">
        <v>CHF27Y=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USDCHF28Y_Quote</v>
      </c>
      <c r="F61" s="47" t="str">
        <f>_xll.qlSimpleQuote(E61,,RateTickValue,Permanent,Trigger,ObjectOverwrite)</f>
        <v>USDCHF28Y_Quote#0000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CHF28Y</v>
      </c>
      <c r="M61" s="68" t="str">
        <v>CHF28Y=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USDCHF29Y_Quote</v>
      </c>
      <c r="F62" s="47" t="str">
        <f>_xll.qlSimpleQuote(E62,,RateTickValue,Permanent,Trigger,ObjectOverwrite)</f>
        <v>USDCHF29Y_Quote#0000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CHF29Y</v>
      </c>
      <c r="M62" s="68" t="str">
        <v>CHF29Y=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USDCHF30Y_Quote</v>
      </c>
      <c r="F63" s="48" t="str">
        <f>_xll.qlSimpleQuote(E63,,RateTickValue,Permanent,Trigger,ObjectOverwrite)</f>
        <v>USDCHF30Y_Quote#0000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CHF30Y</v>
      </c>
      <c r="M63" s="69" t="str">
        <v>CHF30Y=</v>
      </c>
      <c r="N63" s="73">
        <v>-4706.1000000000004</v>
      </c>
      <c r="O63" s="73">
        <v>-4616.1000000000004</v>
      </c>
      <c r="P63" s="73">
        <v>0</v>
      </c>
      <c r="Q63" s="73">
        <v>0</v>
      </c>
      <c r="R63" s="78">
        <v>42142</v>
      </c>
      <c r="S63" s="78"/>
      <c r="T63" s="78"/>
      <c r="U63" s="73">
        <f t="shared" si="4"/>
        <v>-4661.1000000000004</v>
      </c>
      <c r="W63" s="73">
        <v>7477.9000000000005</v>
      </c>
      <c r="Y63" s="73">
        <v>-4661.1000000000004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33" priority="2" operator="equal">
      <formula>FALSE</formula>
    </cfRule>
  </conditionalFormatting>
  <conditionalFormatting sqref="AE9:AG63">
    <cfRule type="cellIs" dxfId="32" priority="1" operator="equal">
      <formula>FALSE</formula>
    </cfRule>
  </conditionalFormatting>
  <dataValidations count="5">
    <dataValidation type="list" allowBlank="1" showInputMessage="1" showErrorMessage="1" sqref="E2">
      <formula1>"EUR,USD,GBP,JPY,CHF,AUD,CNY,CNH,HKD,RMB,SEK,PLN,HUF,CZK"</formula1>
    </dataValidation>
    <dataValidation type="list" showInputMessage="1" showErrorMessage="1" sqref="M2">
      <formula1>Contributors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136</v>
      </c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145</v>
      </c>
      <c r="AD4" s="89" t="str">
        <f>AD1&amp;"("&amp;AB4&amp;","&amp;AC4&amp;")"</f>
        <v>JoinHolidays(UnitedStates::Settlement,Japan)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USDJPY_Quote</v>
      </c>
      <c r="F5" s="46" t="str">
        <f>_xll.qlSimpleQuote(E5,,RateTickValue,Permanent,Trigger,TRUE)</f>
        <v>USDJPY_Quote#0000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JPY</v>
      </c>
      <c r="M5" s="67" t="str">
        <f t="array" ref="M5:M63">Instruments&amp;"="&amp;VLOOKUP(Contributor,ContributorTable,2,FALSE)</f>
        <v>JPY=</v>
      </c>
      <c r="N5" s="70">
        <v>120.88</v>
      </c>
      <c r="O5" s="70">
        <v>120.91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120.895</v>
      </c>
      <c r="V5" s="51"/>
      <c r="W5" s="70">
        <v>1.1160000000000001</v>
      </c>
      <c r="X5" s="51"/>
      <c r="Y5" s="70">
        <f t="array" ref="Y5:Y63">QuoteLive</f>
        <v>120.895</v>
      </c>
      <c r="Z5" s="72">
        <f>_xll.qlSimpleQuoteSetValue(F5,Y5,Trigger)</f>
        <v>0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USDJPYON_Quote</v>
      </c>
      <c r="F6" s="46" t="str">
        <f>_xll.qlSimpleQuote(E6,,RateTickValue,Permanent,Trigger,TRUE)</f>
        <v>USDJPYON_Quote#0000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JPYON</v>
      </c>
      <c r="M6" s="67" t="str">
        <v>JPYON=</v>
      </c>
      <c r="N6" s="70">
        <v>-9.0000000000000011E-2</v>
      </c>
      <c r="O6" s="70">
        <v>-0.08</v>
      </c>
      <c r="P6" s="70">
        <v>120.881783</v>
      </c>
      <c r="Q6" s="70">
        <v>120.91203299999999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-8.5000000000000006E-2</v>
      </c>
      <c r="V6" s="51"/>
      <c r="W6" s="70">
        <v>0.125</v>
      </c>
      <c r="X6" s="51"/>
      <c r="Y6" s="70">
        <v>-8.5000000000000006E-2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USDJPYTN_Quote</v>
      </c>
      <c r="F7" s="47" t="str">
        <f>_xll.qlSimpleQuote(E7,,RateTickValue,Permanent,Trigger,TRUE)</f>
        <v>USDJPYTN_Quote#0000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JPYTN</v>
      </c>
      <c r="M7" s="68" t="str">
        <v>JPYTN=</v>
      </c>
      <c r="N7" s="72">
        <v>-0.113</v>
      </c>
      <c r="O7" s="72">
        <v>-9.8000000000000004E-2</v>
      </c>
      <c r="P7" s="72">
        <v>120.88098099999999</v>
      </c>
      <c r="Q7" s="72">
        <v>120.91113299999999</v>
      </c>
      <c r="R7" s="76">
        <v>42144</v>
      </c>
      <c r="S7" s="76">
        <v>42145</v>
      </c>
      <c r="T7" s="76">
        <v>42146</v>
      </c>
      <c r="U7" s="72">
        <f t="shared" si="4"/>
        <v>-0.10550000000000001</v>
      </c>
      <c r="V7" s="51"/>
      <c r="W7" s="72">
        <v>0.1</v>
      </c>
      <c r="X7" s="51"/>
      <c r="Y7" s="72">
        <v>-0.10550000000000001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USDJPYSN_Quote</v>
      </c>
      <c r="F8" s="47" t="str">
        <f>_xll.qlSimpleQuote(E8,,RateTickValue,Permanent,Trigger,TRUE)</f>
        <v>USDJPYSN_Quote#0000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JPYSN</v>
      </c>
      <c r="M8" s="68" t="str">
        <v>JPYSN=</v>
      </c>
      <c r="N8" s="72">
        <v>-0.41800000000000004</v>
      </c>
      <c r="O8" s="72">
        <v>-0.35800000000000004</v>
      </c>
      <c r="P8" s="72">
        <v>120.875816</v>
      </c>
      <c r="Q8" s="72">
        <v>120.90641799999999</v>
      </c>
      <c r="R8" s="76">
        <v>42144</v>
      </c>
      <c r="S8" s="76">
        <v>42146</v>
      </c>
      <c r="T8" s="76">
        <v>42150</v>
      </c>
      <c r="U8" s="72">
        <f t="shared" si="4"/>
        <v>-0.38800000000000001</v>
      </c>
      <c r="V8" s="51"/>
      <c r="W8" s="72">
        <v>0.13</v>
      </c>
      <c r="X8" s="51"/>
      <c r="Y8" s="72">
        <v>-0.38800000000000001</v>
      </c>
      <c r="Z8" s="72">
        <f>_xll.qlSimpleQuoteSetValue(F8,Y8/10000,Trigger)</f>
        <v>1.9999999999999809E-7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USDJPYSW_Quote</v>
      </c>
      <c r="F9" s="47" t="str">
        <f>_xll.qlSimpleQuote(E9,,RateTickValue,Permanent,Trigger,TRUE)</f>
        <v>USDJPYSW_Quote#0000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JPYSW</v>
      </c>
      <c r="M9" s="68" t="str">
        <v>JPYSW=</v>
      </c>
      <c r="N9" s="72">
        <v>-0.73</v>
      </c>
      <c r="O9" s="72">
        <v>-0.68</v>
      </c>
      <c r="P9" s="72">
        <v>120.872704</v>
      </c>
      <c r="Q9" s="72">
        <v>120.90319799999999</v>
      </c>
      <c r="R9" s="76">
        <v>42144</v>
      </c>
      <c r="S9" s="76">
        <v>42146</v>
      </c>
      <c r="T9" s="76">
        <v>42153</v>
      </c>
      <c r="U9" s="72">
        <f t="shared" si="4"/>
        <v>-0.70500000000000007</v>
      </c>
      <c r="V9" s="51"/>
      <c r="W9" s="72">
        <v>0.9</v>
      </c>
      <c r="X9" s="51"/>
      <c r="Y9" s="72">
        <v>-0.70500000000000007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USDJPY2W_Quote</v>
      </c>
      <c r="F10" s="47" t="str">
        <f>_xll.qlSimpleQuote(E10,,RateTickValue,Permanent,Trigger,TRUE)</f>
        <v>USDJPY2W_Quote#0000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JPY2W</v>
      </c>
      <c r="M10" s="68" t="str">
        <v>JPY2W=</v>
      </c>
      <c r="N10" s="72">
        <v>-1.6300000000000001</v>
      </c>
      <c r="O10" s="72">
        <v>-1.55</v>
      </c>
      <c r="P10" s="72">
        <v>120.86370099999999</v>
      </c>
      <c r="Q10" s="72">
        <v>120.89450099999999</v>
      </c>
      <c r="R10" s="76">
        <v>42144</v>
      </c>
      <c r="S10" s="76">
        <v>42146</v>
      </c>
      <c r="T10" s="76">
        <v>42160</v>
      </c>
      <c r="U10" s="72">
        <f t="shared" si="4"/>
        <v>-1.59</v>
      </c>
      <c r="V10" s="51"/>
      <c r="W10" s="72">
        <v>1.9100000000000001</v>
      </c>
      <c r="X10" s="51"/>
      <c r="Y10" s="72">
        <v>-1.59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USDJPY3W_Quote</v>
      </c>
      <c r="F11" s="47" t="str">
        <f>_xll.qlSimpleQuote(E11,,RateTickValue,Permanent,Trigger,TRUE)</f>
        <v>USDJPY3W_Quote#0000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JPY3W</v>
      </c>
      <c r="M11" s="68" t="str">
        <v>JPY3W=</v>
      </c>
      <c r="N11" s="72">
        <v>-2.41</v>
      </c>
      <c r="O11" s="72">
        <v>-2.21</v>
      </c>
      <c r="P11" s="72">
        <v>120.855904</v>
      </c>
      <c r="Q11" s="72">
        <v>120.887901</v>
      </c>
      <c r="R11" s="76">
        <v>42144</v>
      </c>
      <c r="S11" s="76">
        <v>42146</v>
      </c>
      <c r="T11" s="76">
        <v>42167</v>
      </c>
      <c r="U11" s="72">
        <f t="shared" si="4"/>
        <v>-2.31</v>
      </c>
      <c r="V11" s="51"/>
      <c r="W11" s="72">
        <v>2.915</v>
      </c>
      <c r="X11" s="51"/>
      <c r="Y11" s="72">
        <v>-2.31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USDJPY1M_Quote</v>
      </c>
      <c r="F12" s="47" t="str">
        <f>_xll.qlSimpleQuote(E12,,RateTickValue,Permanent,Trigger,TRUE)</f>
        <v>USDJPY1M_Quote#0000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JPY1M</v>
      </c>
      <c r="M12" s="68" t="str">
        <v>JPY1M=</v>
      </c>
      <c r="N12" s="72">
        <v>-3.58</v>
      </c>
      <c r="O12" s="72">
        <v>-3.38</v>
      </c>
      <c r="P12" s="72">
        <v>120.8442</v>
      </c>
      <c r="Q12" s="72">
        <v>120.87619799999999</v>
      </c>
      <c r="R12" s="76">
        <v>42144</v>
      </c>
      <c r="S12" s="76">
        <v>42146</v>
      </c>
      <c r="T12" s="76">
        <v>42177</v>
      </c>
      <c r="U12" s="72">
        <f t="shared" si="4"/>
        <v>-3.48</v>
      </c>
      <c r="V12" s="51"/>
      <c r="W12" s="72">
        <v>4.5600000000000005</v>
      </c>
      <c r="X12" s="51"/>
      <c r="Y12" s="72">
        <v>-3.48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USDJPY2M_Quote</v>
      </c>
      <c r="F13" s="47" t="str">
        <f>_xll.qlSimpleQuote(E13,,RateTickValue,Permanent,Trigger,TRUE)</f>
        <v>USDJPY2M_Quote#0000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JPY2M</v>
      </c>
      <c r="M13" s="68" t="str">
        <v>JPY2M=</v>
      </c>
      <c r="N13" s="72">
        <v>-9.34</v>
      </c>
      <c r="O13" s="72">
        <v>-9.120000000000001</v>
      </c>
      <c r="P13" s="72">
        <v>120.786598</v>
      </c>
      <c r="Q13" s="72">
        <v>120.81880199999999</v>
      </c>
      <c r="R13" s="76">
        <v>42144</v>
      </c>
      <c r="S13" s="76">
        <v>42146</v>
      </c>
      <c r="T13" s="76">
        <v>42207</v>
      </c>
      <c r="U13" s="72">
        <f t="shared" si="4"/>
        <v>-9.23</v>
      </c>
      <c r="V13" s="51"/>
      <c r="W13" s="72">
        <v>8.8000000000000007</v>
      </c>
      <c r="X13" s="51"/>
      <c r="Y13" s="72">
        <v>-9.23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USDJPY3M_Quote</v>
      </c>
      <c r="F14" s="47" t="str">
        <f>_xll.qlSimpleQuote(E14,,RateTickValue,Permanent,Trigger,TRUE)</f>
        <v>USDJPY3M_Quote#0000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JPY3M</v>
      </c>
      <c r="M14" s="68" t="str">
        <v>JPY3M=</v>
      </c>
      <c r="N14" s="72">
        <v>-14.08</v>
      </c>
      <c r="O14" s="72">
        <v>-13.780000000000001</v>
      </c>
      <c r="P14" s="72">
        <v>120.73919699999999</v>
      </c>
      <c r="Q14" s="72">
        <v>120.77220199999999</v>
      </c>
      <c r="R14" s="76">
        <v>42144</v>
      </c>
      <c r="S14" s="76">
        <v>42146</v>
      </c>
      <c r="T14" s="76">
        <v>42240</v>
      </c>
      <c r="U14" s="72">
        <f t="shared" si="4"/>
        <v>-13.93</v>
      </c>
      <c r="V14" s="51"/>
      <c r="W14" s="72">
        <v>13.83</v>
      </c>
      <c r="X14" s="51"/>
      <c r="Y14" s="72">
        <v>-13.93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USDJPY4M_Quote</v>
      </c>
      <c r="F15" s="47" t="str">
        <f>_xll.qlSimpleQuote(E15,,RateTickValue,Permanent,Trigger,TRUE)</f>
        <v>USDJPY4M_Quote#0000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JPY4M</v>
      </c>
      <c r="M15" s="68" t="str">
        <v>JPY4M=</v>
      </c>
      <c r="N15" s="72">
        <v>-19.05</v>
      </c>
      <c r="O15" s="72">
        <v>-18.650000000000002</v>
      </c>
      <c r="P15" s="72">
        <v>120.689499</v>
      </c>
      <c r="Q15" s="72">
        <v>120.72350299999999</v>
      </c>
      <c r="R15" s="76">
        <v>42144</v>
      </c>
      <c r="S15" s="76">
        <v>42146</v>
      </c>
      <c r="T15" s="76">
        <v>42271</v>
      </c>
      <c r="U15" s="72">
        <f t="shared" si="4"/>
        <v>-18.850000000000001</v>
      </c>
      <c r="V15" s="51"/>
      <c r="W15" s="72">
        <v>19.399999999999999</v>
      </c>
      <c r="X15" s="51"/>
      <c r="Y15" s="72">
        <v>-18.850000000000001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42271</v>
      </c>
      <c r="AD15" s="88">
        <f>_xll.qlCalendarAdvance(AD$4,AD$3,IF($I15="SW","1W",$I15),"mf",TRUE,Trigger)</f>
        <v>42271</v>
      </c>
      <c r="AE15" s="58" t="b">
        <f t="shared" si="5"/>
        <v>0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USDJPY5M_Quote</v>
      </c>
      <c r="F16" s="47" t="str">
        <f>_xll.qlSimpleQuote(E16,,RateTickValue,Permanent,Trigger,TRUE)</f>
        <v>USDJPY5M_Quote#0000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JPY5M</v>
      </c>
      <c r="M16" s="68" t="str">
        <v>JPY5M=</v>
      </c>
      <c r="N16" s="72">
        <v>-26.53</v>
      </c>
      <c r="O16" s="72">
        <v>-25.88</v>
      </c>
      <c r="P16" s="72">
        <v>120.6147</v>
      </c>
      <c r="Q16" s="72">
        <v>120.65119899999999</v>
      </c>
      <c r="R16" s="76">
        <v>42144</v>
      </c>
      <c r="S16" s="76">
        <v>42146</v>
      </c>
      <c r="T16" s="76">
        <v>42299</v>
      </c>
      <c r="U16" s="72">
        <f t="shared" si="4"/>
        <v>-26.204999999999998</v>
      </c>
      <c r="V16" s="51"/>
      <c r="W16" s="72">
        <v>24.664999999999999</v>
      </c>
      <c r="X16" s="51"/>
      <c r="Y16" s="72">
        <v>-26.204999999999998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USDJPY6M_Quote</v>
      </c>
      <c r="F17" s="47" t="str">
        <f>_xll.qlSimpleQuote(E17,,RateTickValue,Permanent,Trigger,TRUE)</f>
        <v>USDJPY6M_Quote#0000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JPY6M</v>
      </c>
      <c r="M17" s="68" t="str">
        <v>JPY6M=</v>
      </c>
      <c r="N17" s="72">
        <v>-33.480000000000004</v>
      </c>
      <c r="O17" s="72">
        <v>-32.72</v>
      </c>
      <c r="P17" s="72">
        <v>120.54499799999999</v>
      </c>
      <c r="Q17" s="72">
        <v>120.583</v>
      </c>
      <c r="R17" s="76">
        <v>42144</v>
      </c>
      <c r="S17" s="76">
        <v>42146</v>
      </c>
      <c r="T17" s="76">
        <v>42332</v>
      </c>
      <c r="U17" s="72">
        <f t="shared" si="4"/>
        <v>-33.1</v>
      </c>
      <c r="V17" s="51"/>
      <c r="W17" s="72">
        <v>30.86</v>
      </c>
      <c r="X17" s="51"/>
      <c r="Y17" s="72">
        <v>-33.1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42332</v>
      </c>
      <c r="AD17" s="88">
        <f>_xll.qlCalendarAdvance(AD$4,AD$3,IF($I17="SW","1W",$I17),"mf",TRUE,Trigger)</f>
        <v>42332</v>
      </c>
      <c r="AE17" s="58" t="b">
        <f t="shared" si="5"/>
        <v>0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USDJPY7M_Quote</v>
      </c>
      <c r="F18" s="47" t="str">
        <f>_xll.qlSimpleQuote(E18,,RateTickValue,Permanent,Trigger,TRUE)</f>
        <v>USDJPY7M_Quote#0000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JPY7M</v>
      </c>
      <c r="M18" s="68" t="str">
        <v>JPY7M=</v>
      </c>
      <c r="N18" s="72">
        <v>-40.050000000000004</v>
      </c>
      <c r="O18" s="72">
        <v>-39.050000000000004</v>
      </c>
      <c r="P18" s="72">
        <v>120.4795</v>
      </c>
      <c r="Q18" s="72">
        <v>120.51950099999999</v>
      </c>
      <c r="R18" s="76">
        <v>42144</v>
      </c>
      <c r="S18" s="76">
        <v>42146</v>
      </c>
      <c r="T18" s="76">
        <v>42360</v>
      </c>
      <c r="U18" s="72">
        <f t="shared" si="4"/>
        <v>-39.550000000000004</v>
      </c>
      <c r="V18" s="51"/>
      <c r="W18" s="72">
        <v>38.135000000000005</v>
      </c>
      <c r="X18" s="51"/>
      <c r="Y18" s="72">
        <v>-39.550000000000004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USDJPY8M_Quote</v>
      </c>
      <c r="F19" s="47" t="str">
        <f>_xll.qlSimpleQuote(E19,,RateTickValue,Permanent,Trigger,TRUE)</f>
        <v>USDJPY8M_Quote#0000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JPY8M</v>
      </c>
      <c r="M19" s="68" t="str">
        <v>JPY8M=</v>
      </c>
      <c r="N19" s="72">
        <v>-53.9</v>
      </c>
      <c r="O19" s="72">
        <v>-52.9</v>
      </c>
      <c r="P19" s="72">
        <v>120.341003</v>
      </c>
      <c r="Q19" s="72">
        <v>120.38099699999999</v>
      </c>
      <c r="R19" s="76">
        <v>42144</v>
      </c>
      <c r="S19" s="76">
        <v>42146</v>
      </c>
      <c r="T19" s="76">
        <v>42391</v>
      </c>
      <c r="U19" s="72">
        <f t="shared" si="4"/>
        <v>-53.4</v>
      </c>
      <c r="V19" s="51"/>
      <c r="W19" s="72">
        <v>45.664999999999999</v>
      </c>
      <c r="X19" s="51"/>
      <c r="Y19" s="72">
        <v>-53.4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USDJPY9M_Quote</v>
      </c>
      <c r="F20" s="47" t="str">
        <f>_xll.qlSimpleQuote(E20,,RateTickValue,Permanent,Trigger,TRUE)</f>
        <v>USDJPY9M_Quote#0000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JPY9M</v>
      </c>
      <c r="M20" s="68" t="str">
        <v>JPY9M=</v>
      </c>
      <c r="N20" s="72">
        <v>-63.06</v>
      </c>
      <c r="O20" s="72">
        <v>-62.06</v>
      </c>
      <c r="P20" s="72">
        <v>120.24939699999999</v>
      </c>
      <c r="Q20" s="72">
        <v>120.289497</v>
      </c>
      <c r="R20" s="76">
        <v>42144</v>
      </c>
      <c r="S20" s="76">
        <v>42146</v>
      </c>
      <c r="T20" s="76">
        <v>42422</v>
      </c>
      <c r="U20" s="72">
        <f t="shared" si="4"/>
        <v>-62.56</v>
      </c>
      <c r="V20" s="51"/>
      <c r="W20" s="72">
        <v>54.535000000000004</v>
      </c>
      <c r="X20" s="51"/>
      <c r="Y20" s="72">
        <v>-62.56</v>
      </c>
      <c r="Z20" s="72">
        <f>_xll.qlSimpleQuoteSetValue(F20,Y20/10000,Trigger)</f>
        <v>2.849999999999988E-5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USDJPY10M_Quote</v>
      </c>
      <c r="F21" s="47" t="str">
        <f>_xll.qlSimpleQuote(E21,,RateTickValue,Permanent,Trigger,TRUE)</f>
        <v>USDJPY10M_Quote#0000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JPY10M</v>
      </c>
      <c r="M21" s="68" t="str">
        <v>JPY10M=</v>
      </c>
      <c r="N21" s="72">
        <v>-72.37</v>
      </c>
      <c r="O21" s="72">
        <v>-71.42</v>
      </c>
      <c r="P21" s="72">
        <v>120.15630299999999</v>
      </c>
      <c r="Q21" s="72">
        <v>120.19580099999999</v>
      </c>
      <c r="R21" s="76">
        <v>42144</v>
      </c>
      <c r="S21" s="76">
        <v>42146</v>
      </c>
      <c r="T21" s="76">
        <v>42451</v>
      </c>
      <c r="U21" s="72">
        <f t="shared" si="4"/>
        <v>-71.89500000000001</v>
      </c>
      <c r="V21" s="51"/>
      <c r="W21" s="72">
        <v>63.099999999999994</v>
      </c>
      <c r="X21" s="51"/>
      <c r="Y21" s="72">
        <v>-71.89500000000001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USDJPY11M_Quote</v>
      </c>
      <c r="F22" s="47" t="str">
        <f>_xll.qlSimpleQuote(E22,,RateTickValue,Permanent,Trigger,TRUE)</f>
        <v>USDJPY11M_Quote#0000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JPY11M</v>
      </c>
      <c r="M22" s="68" t="str">
        <v>JPY11M=</v>
      </c>
      <c r="N22" s="72">
        <v>-83.94</v>
      </c>
      <c r="O22" s="72">
        <v>-82.74</v>
      </c>
      <c r="P22" s="72">
        <v>120.04060399999999</v>
      </c>
      <c r="Q22" s="72">
        <v>120.08260299999999</v>
      </c>
      <c r="R22" s="76">
        <v>42144</v>
      </c>
      <c r="S22" s="76">
        <v>42146</v>
      </c>
      <c r="T22" s="76">
        <v>42482</v>
      </c>
      <c r="U22" s="72">
        <f t="shared" si="4"/>
        <v>-83.34</v>
      </c>
      <c r="V22" s="51"/>
      <c r="W22" s="72">
        <v>73.045000000000002</v>
      </c>
      <c r="X22" s="51"/>
      <c r="Y22" s="72">
        <v>-83.34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USDJPY1Y_Quote</v>
      </c>
      <c r="F23" s="47" t="str">
        <f>_xll.qlSimpleQuote(E23,,RateTickValue,Permanent,Trigger,TRUE)</f>
        <v>USDJPY1Y_Quote#0000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JPY1Y</v>
      </c>
      <c r="M23" s="68" t="str">
        <v>JPY1Y=</v>
      </c>
      <c r="N23" s="72">
        <v>-96.09</v>
      </c>
      <c r="O23" s="72">
        <v>-94.89</v>
      </c>
      <c r="P23" s="72">
        <v>119.91909799999999</v>
      </c>
      <c r="Q23" s="72">
        <v>119.96109799999999</v>
      </c>
      <c r="R23" s="76">
        <v>42144</v>
      </c>
      <c r="S23" s="76">
        <v>42146</v>
      </c>
      <c r="T23" s="76">
        <v>42513</v>
      </c>
      <c r="U23" s="72">
        <f t="shared" si="4"/>
        <v>-95.490000000000009</v>
      </c>
      <c r="V23" s="51"/>
      <c r="W23" s="72">
        <v>83.335000000000008</v>
      </c>
      <c r="X23" s="51"/>
      <c r="Y23" s="72">
        <v>-95.490000000000009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USDJPY13M_Quote</v>
      </c>
      <c r="F24" s="47" t="str">
        <f>_xll.qlSimpleQuote(E24,,RateTickValue,Permanent,Trigger,TRUE)</f>
        <v>USDJPY13M_Quote#0000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JPY13M</v>
      </c>
      <c r="M24" s="68" t="str">
        <v>JPY13M=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USDJPY14M_Quote</v>
      </c>
      <c r="F25" s="47" t="str">
        <f>_xll.qlSimpleQuote(E25,,RateTickValue,Permanent,Trigger,TRUE)</f>
        <v>USDJPY14M_Quote#0000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JPY14M</v>
      </c>
      <c r="M25" s="68" t="str">
        <v>JPY14M=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USDJPY15M_Quote</v>
      </c>
      <c r="F26" s="47" t="str">
        <f>_xll.qlSimpleQuote(E26,,RateTickValue,Permanent,Trigger,TRUE)</f>
        <v>USDJPY15M_Quote#0000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JPY15M</v>
      </c>
      <c r="M26" s="68" t="str">
        <v>JPY15M=</v>
      </c>
      <c r="N26" s="72">
        <v>-136.70000000000002</v>
      </c>
      <c r="O26" s="72">
        <v>-134.30000000000001</v>
      </c>
      <c r="P26" s="72">
        <v>119.49749799999999</v>
      </c>
      <c r="Q26" s="72">
        <v>119.58249699999999</v>
      </c>
      <c r="R26" s="76">
        <v>42144</v>
      </c>
      <c r="S26" s="76">
        <v>42146</v>
      </c>
      <c r="T26" s="76">
        <v>42604</v>
      </c>
      <c r="U26" s="72">
        <f t="shared" si="4"/>
        <v>-135.5</v>
      </c>
      <c r="V26" s="51"/>
      <c r="W26" s="72">
        <v>120.07000000000001</v>
      </c>
      <c r="X26" s="51"/>
      <c r="Y26" s="72">
        <v>-135.5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USDJPY16M_Quote</v>
      </c>
      <c r="F27" s="47" t="str">
        <f>_xll.qlSimpleQuote(E27,,RateTickValue,Permanent,Trigger,TRUE)</f>
        <v>USDJPY16M_Quote#0000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JPY16M</v>
      </c>
      <c r="M27" s="68" t="str">
        <v>JPY16M=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42636</v>
      </c>
      <c r="AD27" s="88">
        <f>_xll.qlCalendarAdvance(AD$4,AD$3,IF($I27="SW","1W",$I27),"mf",TRUE,Trigger)</f>
        <v>42636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USDJPY17M_Quote</v>
      </c>
      <c r="F28" s="47" t="str">
        <f>_xll.qlSimpleQuote(E28,,RateTickValue,Permanent,Trigger,TRUE)</f>
        <v>USDJPY17M_Quote#0000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JPY17M</v>
      </c>
      <c r="M28" s="68" t="str">
        <v>JPY17M=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USDJPY18M_Quote</v>
      </c>
      <c r="F29" s="47" t="str">
        <f>_xll.qlSimpleQuote(E29,,RateTickValue,Permanent,Trigger,TRUE)</f>
        <v>USDJPY18M_Quote#0000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JPY18M</v>
      </c>
      <c r="M29" s="68" t="str">
        <v>JPY18M=</v>
      </c>
      <c r="N29" s="72">
        <v>-186.20000000000002</v>
      </c>
      <c r="O29" s="72">
        <v>-182.6</v>
      </c>
      <c r="P29" s="72">
        <v>119.01799799999999</v>
      </c>
      <c r="Q29" s="72">
        <v>119.08399999999999</v>
      </c>
      <c r="R29" s="76">
        <v>42144</v>
      </c>
      <c r="S29" s="76">
        <v>42146</v>
      </c>
      <c r="T29" s="76">
        <v>42696</v>
      </c>
      <c r="U29" s="72">
        <f t="shared" si="4"/>
        <v>-184.4</v>
      </c>
      <c r="V29" s="51"/>
      <c r="W29" s="72">
        <v>161.9</v>
      </c>
      <c r="X29" s="51"/>
      <c r="Y29" s="72">
        <v>-184.4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USDJPY19M_Quote</v>
      </c>
      <c r="F30" s="47" t="str">
        <f>_xll.qlSimpleQuote(E30,,RateTickValue,Permanent,Trigger,TRUE)</f>
        <v>USDJPY19M_Quote#0000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JPY19M</v>
      </c>
      <c r="M30" s="68" t="str">
        <v>JPY19M=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USDJPY20M_Quote</v>
      </c>
      <c r="F31" s="47" t="str">
        <f>_xll.qlSimpleQuote(E31,,RateTickValue,Permanent,Trigger,TRUE)</f>
        <v>USDJPY20M_Quote#0000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JPY20M</v>
      </c>
      <c r="M31" s="68" t="str">
        <v>JPY20M=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USDJPY21M_Quote</v>
      </c>
      <c r="F32" s="47" t="str">
        <f>_xll.qlSimpleQuote(E32,,RateTickValue,Permanent,Trigger,TRUE)</f>
        <v>USDJPY21M_Quote#0000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JPY21M</v>
      </c>
      <c r="M32" s="68" t="str">
        <v>JPY21M=</v>
      </c>
      <c r="N32" s="72">
        <v>-246</v>
      </c>
      <c r="O32" s="72">
        <v>-241.8</v>
      </c>
      <c r="P32" s="72">
        <v>118.41999799999999</v>
      </c>
      <c r="Q32" s="72">
        <v>118.491997</v>
      </c>
      <c r="R32" s="76">
        <v>42144</v>
      </c>
      <c r="S32" s="76">
        <v>42146</v>
      </c>
      <c r="T32" s="76">
        <v>42788</v>
      </c>
      <c r="U32" s="72">
        <f t="shared" si="4"/>
        <v>-243.9</v>
      </c>
      <c r="V32" s="51"/>
      <c r="W32" s="72">
        <v>207.15</v>
      </c>
      <c r="X32" s="51"/>
      <c r="Y32" s="72">
        <v>-243.9</v>
      </c>
      <c r="Z32" s="72">
        <f>_xll.qlSimpleQuoteSetValue(F32,Y32/10000,Trigger)</f>
        <v>-4.4000000000000289E-4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USDJPY22M_Quote</v>
      </c>
      <c r="F33" s="47" t="str">
        <f>_xll.qlSimpleQuote(E33,,RateTickValue,Permanent,Trigger,TRUE)</f>
        <v>USDJPY22M_Quote#0000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JPY22M</v>
      </c>
      <c r="M33" s="68" t="str">
        <v>JPY22M=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USDJPY23M_Quote</v>
      </c>
      <c r="F34" s="47" t="str">
        <f>_xll.qlSimpleQuote(E34,,RateTickValue,Permanent,Trigger,TRUE)</f>
        <v>USDJPY23M_Quote#0000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JPY23M</v>
      </c>
      <c r="M34" s="68" t="str">
        <v>JPY23M=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USDJPY2Y_Quote</v>
      </c>
      <c r="F35" s="47" t="str">
        <f>_xll.qlSimpleQuote(E35,,RateTickValue,Permanent,Trigger,TRUE)</f>
        <v>USDJPY2Y_Quote#0000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JPY2Y</v>
      </c>
      <c r="M35" s="68" t="str">
        <v>JPY2Y=</v>
      </c>
      <c r="N35" s="72">
        <v>-302.11</v>
      </c>
      <c r="O35" s="72">
        <v>-300.39</v>
      </c>
      <c r="P35" s="72">
        <v>117.858902</v>
      </c>
      <c r="Q35" s="72">
        <v>117.90609699999999</v>
      </c>
      <c r="R35" s="76">
        <v>42144</v>
      </c>
      <c r="S35" s="76">
        <v>42146</v>
      </c>
      <c r="T35" s="76">
        <v>42877</v>
      </c>
      <c r="U35" s="72">
        <f t="shared" si="4"/>
        <v>-301.25</v>
      </c>
      <c r="V35" s="51"/>
      <c r="W35" s="72">
        <v>257.33500000000004</v>
      </c>
      <c r="X35" s="51"/>
      <c r="Y35" s="72">
        <v>-301.25</v>
      </c>
      <c r="Z35" s="72">
        <f>_xll.qlSimpleQuoteSetValue(F35,Y35/10000,Trigger)</f>
        <v>5.0000000000050004E-7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USDJPY3Y_Quote</v>
      </c>
      <c r="F36" s="47" t="str">
        <f>_xll.qlSimpleQuote(E36,,RateTickValue,Permanent,Trigger,TRUE)</f>
        <v>USDJPY3Y_Quote#0000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JPY3Y</v>
      </c>
      <c r="M36" s="68" t="str">
        <v>JPY3Y=</v>
      </c>
      <c r="N36" s="72">
        <v>-596.5</v>
      </c>
      <c r="O36" s="72">
        <v>-586.5</v>
      </c>
      <c r="P36" s="72">
        <v>114.932999</v>
      </c>
      <c r="Q36" s="72">
        <v>115.083</v>
      </c>
      <c r="R36" s="76">
        <v>42144</v>
      </c>
      <c r="S36" s="76">
        <v>42146</v>
      </c>
      <c r="T36" s="76">
        <v>43242</v>
      </c>
      <c r="U36" s="72">
        <f t="shared" si="4"/>
        <v>-591.5</v>
      </c>
      <c r="W36" s="72">
        <v>492.1</v>
      </c>
      <c r="X36" s="51"/>
      <c r="Y36" s="72">
        <v>-591.5</v>
      </c>
      <c r="Z36" s="72">
        <f>_xll.qlSimpleQuoteSetValue(F36,Y36/10000,Trigger)</f>
        <v>-2.7999999999999553E-4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USDJPY4Y_Quote</v>
      </c>
      <c r="F37" s="47" t="str">
        <f>_xll.qlSimpleQuote(E37,,RateTickValue,Permanent,Trigger,TRUE)</f>
        <v>USDJPY4Y_Quote#0000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JPY4Y</v>
      </c>
      <c r="M37" s="68" t="str">
        <v>JPY4Y=</v>
      </c>
      <c r="N37" s="72">
        <v>-927.9</v>
      </c>
      <c r="O37" s="72">
        <v>-907.9</v>
      </c>
      <c r="P37" s="72">
        <v>111.62999699999999</v>
      </c>
      <c r="Q37" s="72">
        <v>111.80999799999999</v>
      </c>
      <c r="R37" s="76">
        <v>42144</v>
      </c>
      <c r="S37" s="76">
        <v>42146</v>
      </c>
      <c r="T37" s="76">
        <v>43607</v>
      </c>
      <c r="U37" s="72">
        <f t="shared" si="4"/>
        <v>-917.9</v>
      </c>
      <c r="W37" s="72">
        <v>749.6</v>
      </c>
      <c r="X37" s="51"/>
      <c r="Y37" s="72">
        <v>-917.9</v>
      </c>
      <c r="Z37" s="72">
        <f>_xll.qlSimpleQuoteSetValue(F37,Y37/10000,Trigger)</f>
        <v>-3.999999999999837E-5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USDJPY5Y_Quote</v>
      </c>
      <c r="F38" s="47" t="str">
        <f>_xll.qlSimpleQuote(E38,,RateTickValue,Permanent,Trigger,TRUE)</f>
        <v>USDJPY5Y_Quote#0000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JPY5Y</v>
      </c>
      <c r="M38" s="68" t="str">
        <v>JPY5Y=</v>
      </c>
      <c r="N38" s="72">
        <v>-1268.3</v>
      </c>
      <c r="O38" s="72">
        <v>-1238.3</v>
      </c>
      <c r="P38" s="72">
        <v>108.19699899999999</v>
      </c>
      <c r="Q38" s="72">
        <v>108.527</v>
      </c>
      <c r="R38" s="76">
        <v>42144</v>
      </c>
      <c r="S38" s="76">
        <v>42146</v>
      </c>
      <c r="T38" s="76">
        <v>43973</v>
      </c>
      <c r="U38" s="72">
        <f t="shared" si="4"/>
        <v>-1253.3</v>
      </c>
      <c r="W38" s="72">
        <v>1017.45</v>
      </c>
      <c r="X38" s="51"/>
      <c r="Y38" s="72">
        <v>-1253.3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USDJPY6Y_Quote</v>
      </c>
      <c r="F39" s="47" t="str">
        <f>_xll.qlSimpleQuote(E39,,RateTickValue,Permanent,Trigger,TRUE)</f>
        <v>USDJPY6Y_Quote#0000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JPY6Y</v>
      </c>
      <c r="M39" s="68" t="str">
        <v>JPY6Y=</v>
      </c>
      <c r="N39" s="72">
        <v>-1601</v>
      </c>
      <c r="O39" s="72">
        <v>-1562</v>
      </c>
      <c r="P39" s="72">
        <v>104.870003</v>
      </c>
      <c r="Q39" s="72">
        <v>105.29000099999999</v>
      </c>
      <c r="R39" s="76">
        <v>42144</v>
      </c>
      <c r="S39" s="76">
        <v>42146</v>
      </c>
      <c r="T39" s="76">
        <v>44340</v>
      </c>
      <c r="U39" s="72">
        <f t="shared" si="4"/>
        <v>-1581.5</v>
      </c>
      <c r="W39" s="72">
        <v>1288.7</v>
      </c>
      <c r="Y39" s="72">
        <v>-1581.5</v>
      </c>
      <c r="Z39" s="72">
        <f>_xll.qlSimpleQuoteSetValue(F39,Y39/10000,Trigger)</f>
        <v>-1.0000000000010001E-5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b">
        <f t="shared" si="5"/>
        <v>1</v>
      </c>
      <c r="AF39" s="58" t="b">
        <f t="shared" si="5"/>
        <v>1</v>
      </c>
      <c r="AG39" s="58" t="b">
        <f t="shared" si="5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USDJPY7Y_Quote</v>
      </c>
      <c r="F40" s="47" t="str">
        <f>_xll.qlSimpleQuote(E40,,RateTickValue,Permanent,Trigger,TRUE)</f>
        <v>USDJPY7Y_Quote#0000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JPY7Y</v>
      </c>
      <c r="M40" s="68" t="str">
        <v>JPY7Y=</v>
      </c>
      <c r="N40" s="72">
        <v>-1934</v>
      </c>
      <c r="O40" s="72">
        <v>-1864</v>
      </c>
      <c r="P40" s="72">
        <v>101.54000099999999</v>
      </c>
      <c r="Q40" s="72">
        <v>102.26999699999999</v>
      </c>
      <c r="R40" s="76">
        <v>42144</v>
      </c>
      <c r="S40" s="76">
        <v>42146</v>
      </c>
      <c r="T40" s="76">
        <v>44704</v>
      </c>
      <c r="U40" s="72">
        <f t="shared" si="4"/>
        <v>-1899</v>
      </c>
      <c r="W40" s="72">
        <v>1552</v>
      </c>
      <c r="Y40" s="72">
        <v>-1899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USDJPY8Y_Quote</v>
      </c>
      <c r="F41" s="47" t="str">
        <f>_xll.qlSimpleQuote(E41,,RateTickValue,Permanent,Trigger,TRUE)</f>
        <v>USDJPY8Y_Quote#0000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JPY8Y</v>
      </c>
      <c r="M41" s="68" t="str">
        <v>JPY8Y=</v>
      </c>
      <c r="N41" s="72">
        <v>-2216</v>
      </c>
      <c r="O41" s="72">
        <v>-2141</v>
      </c>
      <c r="P41" s="72">
        <v>98.720000999999996</v>
      </c>
      <c r="Q41" s="72">
        <v>99.5</v>
      </c>
      <c r="R41" s="76">
        <v>42144</v>
      </c>
      <c r="S41" s="76">
        <v>42146</v>
      </c>
      <c r="T41" s="76">
        <v>45068</v>
      </c>
      <c r="U41" s="72">
        <f t="shared" si="4"/>
        <v>-2178.5</v>
      </c>
      <c r="W41" s="72">
        <v>1815</v>
      </c>
      <c r="Y41" s="72">
        <v>-2178.5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USDJPY9Y_Quote</v>
      </c>
      <c r="F42" s="47" t="str">
        <f>_xll.qlSimpleQuote(E42,,RateTickValue,Permanent,Trigger,TRUE)</f>
        <v>USDJPY9Y_Quote#0000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JPY9Y</v>
      </c>
      <c r="M42" s="68" t="str">
        <v>JPY9Y=</v>
      </c>
      <c r="N42" s="72">
        <v>-2488</v>
      </c>
      <c r="O42" s="72">
        <v>-2408</v>
      </c>
      <c r="P42" s="72">
        <v>96</v>
      </c>
      <c r="Q42" s="72">
        <v>96.830001999999993</v>
      </c>
      <c r="R42" s="76">
        <v>42144</v>
      </c>
      <c r="S42" s="76">
        <v>42146</v>
      </c>
      <c r="T42" s="76">
        <v>45434</v>
      </c>
      <c r="U42" s="72">
        <f t="shared" si="4"/>
        <v>-2448</v>
      </c>
      <c r="W42" s="72">
        <v>2074</v>
      </c>
      <c r="Y42" s="72">
        <v>-2448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USDJPY10Y_Quote</v>
      </c>
      <c r="F43" s="47" t="str">
        <f>_xll.qlSimpleQuote(E43,,RateTickValue,Permanent,Trigger,TRUE)</f>
        <v>USDJPY10Y_Quote#0000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JPY10Y</v>
      </c>
      <c r="M43" s="68" t="str">
        <v>JPY10Y=</v>
      </c>
      <c r="N43" s="72">
        <v>-2738</v>
      </c>
      <c r="O43" s="72">
        <v>-2658</v>
      </c>
      <c r="P43" s="72">
        <v>93.5</v>
      </c>
      <c r="Q43" s="72">
        <v>94.330001999999993</v>
      </c>
      <c r="R43" s="76">
        <v>42144</v>
      </c>
      <c r="S43" s="76">
        <v>42146</v>
      </c>
      <c r="T43" s="76">
        <v>45799</v>
      </c>
      <c r="U43" s="72">
        <f t="shared" si="4"/>
        <v>-2698</v>
      </c>
      <c r="W43" s="72">
        <v>2310.3000000000002</v>
      </c>
      <c r="Y43" s="72">
        <v>-2698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USDJPY11Y_Quote</v>
      </c>
      <c r="F44" s="47" t="str">
        <f>_xll.qlSimpleQuote(E44,,RateTickValue,Permanent,Trigger,TRUE)</f>
        <v>USDJPY11Y_Quote#0000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JPY11Y</v>
      </c>
      <c r="M44" s="68" t="str">
        <v>JPY11Y=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USDJPY12Y_Quote</v>
      </c>
      <c r="F45" s="47" t="str">
        <f>_xll.qlSimpleQuote(E45,,RateTickValue,Permanent,Trigger,TRUE)</f>
        <v>USDJPY12Y_Quote#0000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JPY12Y</v>
      </c>
      <c r="M45" s="68" t="str">
        <v>JPY12Y=</v>
      </c>
      <c r="N45" s="72">
        <v>-3165</v>
      </c>
      <c r="O45" s="72">
        <v>-3015</v>
      </c>
      <c r="P45" s="72">
        <v>89.230002999999996</v>
      </c>
      <c r="Q45" s="72">
        <v>90.760002</v>
      </c>
      <c r="R45" s="76">
        <v>42144</v>
      </c>
      <c r="S45" s="76">
        <v>42146</v>
      </c>
      <c r="T45" s="76">
        <v>46531</v>
      </c>
      <c r="U45" s="72">
        <f t="shared" si="4"/>
        <v>-3090</v>
      </c>
      <c r="W45" s="72">
        <v>2805.6</v>
      </c>
      <c r="Y45" s="72">
        <v>-3090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USDJPY13Y_Quote</v>
      </c>
      <c r="F46" s="47" t="str">
        <f>_xll.qlSimpleQuote(E46,,RateTickValue,Permanent,Trigger,TRUE)</f>
        <v>USDJPY13Y_Quote#0000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JPY13Y</v>
      </c>
      <c r="M46" s="68" t="str">
        <v>JPY13Y=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USDJPY14Y_Quote</v>
      </c>
      <c r="F47" s="47" t="str">
        <f>_xll.qlSimpleQuote(E47,,RateTickValue,Permanent,Trigger,TRUE)</f>
        <v>USDJPY14Y_Quote#0000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JPY14Y</v>
      </c>
      <c r="M47" s="68" t="str">
        <v>JPY14Y=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USDJPY15Y_Quote</v>
      </c>
      <c r="F48" s="47" t="str">
        <f>_xll.qlSimpleQuote(E48,,RateTickValue,Permanent,Trigger,TRUE)</f>
        <v>USDJPY15Y_Quote#0000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JPY15Y</v>
      </c>
      <c r="M48" s="68" t="str">
        <v>JPY15Y=</v>
      </c>
      <c r="N48" s="72">
        <v>-3654.4</v>
      </c>
      <c r="O48" s="72">
        <v>-3485.7000000000003</v>
      </c>
      <c r="P48" s="72">
        <v>84.337997000000001</v>
      </c>
      <c r="Q48" s="72">
        <v>86.054999999999993</v>
      </c>
      <c r="R48" s="76">
        <v>42144</v>
      </c>
      <c r="S48" s="76">
        <v>42146</v>
      </c>
      <c r="T48" s="76">
        <v>47625</v>
      </c>
      <c r="U48" s="72">
        <f t="shared" si="4"/>
        <v>-3570.05</v>
      </c>
      <c r="W48" s="72">
        <v>3520.6</v>
      </c>
      <c r="Y48" s="72">
        <v>-3570.05</v>
      </c>
      <c r="Z48" s="72">
        <f>_xll.qlSimpleQuoteSetValue(F48,Y48/10000,Trigger)</f>
        <v>-1.90499999999999E-3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USDJPY16Y_Quote</v>
      </c>
      <c r="F49" s="47" t="str">
        <f>_xll.qlSimpleQuote(E49,,RateTickValue,Permanent,Trigger,TRUE)</f>
        <v>USDJPY16Y_Quote#0000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JPY16Y</v>
      </c>
      <c r="M49" s="68" t="str">
        <v>JPY16Y=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USDJPY17Y_Quote</v>
      </c>
      <c r="F50" s="47" t="str">
        <f>_xll.qlSimpleQuote(E50,,RateTickValue,Permanent,Trigger,TRUE)</f>
        <v>USDJPY17Y_Quote#0000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JPY17Y</v>
      </c>
      <c r="M50" s="68" t="str">
        <v>JPY17Y=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USDJPY18Y_Quote</v>
      </c>
      <c r="F51" s="47" t="str">
        <f>_xll.qlSimpleQuote(E51,,RateTickValue,Permanent,Trigger,TRUE)</f>
        <v>USDJPY18Y_Quote#0000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JPY18Y</v>
      </c>
      <c r="M51" s="68" t="str">
        <v>JPY18Y=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USDJPY19Y_Quote</v>
      </c>
      <c r="F52" s="47" t="str">
        <f>_xll.qlSimpleQuote(E52,,RateTickValue,Permanent,Trigger,TRUE)</f>
        <v>USDJPY19Y_Quote#0000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JPY19Y</v>
      </c>
      <c r="M52" s="68" t="str">
        <v>JPY19Y=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USDJPY20Y_Quote</v>
      </c>
      <c r="F53" s="47" t="str">
        <f>_xll.qlSimpleQuote(E53,,RateTickValue,Permanent,Trigger,TRUE)</f>
        <v>USDJPY20Y_Quote#0000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JPY20Y</v>
      </c>
      <c r="M53" s="68" t="str">
        <v>JPY20Y=</v>
      </c>
      <c r="N53" s="72">
        <v>-4218</v>
      </c>
      <c r="O53" s="72">
        <v>-3938</v>
      </c>
      <c r="P53" s="72">
        <v>78.699996999999996</v>
      </c>
      <c r="Q53" s="72">
        <v>81.529998999999989</v>
      </c>
      <c r="R53" s="76">
        <v>42144</v>
      </c>
      <c r="S53" s="76">
        <v>42146</v>
      </c>
      <c r="T53" s="76">
        <v>49451</v>
      </c>
      <c r="U53" s="72">
        <f t="shared" si="4"/>
        <v>-4078</v>
      </c>
      <c r="W53" s="72">
        <v>4745.6000000000004</v>
      </c>
      <c r="Y53" s="72">
        <v>-4078</v>
      </c>
      <c r="Z53" s="72">
        <f>_xll.qlSimpleQuoteSetValue(F53,Y53/10000,Trigger)</f>
        <v>-9.9999999999988987E-5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USDJPY21Y_Quote</v>
      </c>
      <c r="F54" s="47" t="str">
        <f>_xll.qlSimpleQuote(E54,,RateTickValue,Permanent,Trigger,TRUE)</f>
        <v>USDJPY21Y_Quote#0000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JPY21Y</v>
      </c>
      <c r="M54" s="68" t="str">
        <v>JPY21Y=</v>
      </c>
      <c r="N54" s="72">
        <v>-4300.78</v>
      </c>
      <c r="O54" s="72">
        <v>-4220.38</v>
      </c>
      <c r="P54" s="93" t="s">
        <v>149</v>
      </c>
      <c r="Q54" s="93" t="s">
        <v>149</v>
      </c>
      <c r="R54" s="90" t="s">
        <v>149</v>
      </c>
      <c r="S54" s="90" t="s">
        <v>149</v>
      </c>
      <c r="T54" s="90" t="s">
        <v>149</v>
      </c>
      <c r="U54" s="72">
        <f t="shared" si="4"/>
        <v>-4260.58</v>
      </c>
      <c r="W54" s="72" t="e">
        <v>#DIV/0!</v>
      </c>
      <c r="Y54" s="72">
        <v>-4260.58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b">
        <f t="shared" si="5"/>
        <v>0</v>
      </c>
      <c r="AF54" s="58" t="b">
        <f t="shared" si="5"/>
        <v>0</v>
      </c>
      <c r="AG54" s="58" t="b">
        <f t="shared" si="5"/>
        <v>0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USDJPY22Y_Quote</v>
      </c>
      <c r="F55" s="47" t="str">
        <f>_xll.qlSimpleQuote(E55,,RateTickValue,Permanent,Trigger,TRUE)</f>
        <v>USDJPY22Y_Quote#0000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JPY22Y</v>
      </c>
      <c r="M55" s="68" t="str">
        <v>JPY22Y=</v>
      </c>
      <c r="N55" s="72">
        <v>-4385.16</v>
      </c>
      <c r="O55" s="72">
        <v>-4320.07</v>
      </c>
      <c r="P55" s="93" t="s">
        <v>149</v>
      </c>
      <c r="Q55" s="93" t="s">
        <v>149</v>
      </c>
      <c r="R55" s="90" t="s">
        <v>149</v>
      </c>
      <c r="S55" s="90" t="s">
        <v>149</v>
      </c>
      <c r="T55" s="90" t="s">
        <v>149</v>
      </c>
      <c r="U55" s="72">
        <f t="shared" si="4"/>
        <v>-4352.6149999999998</v>
      </c>
      <c r="W55" s="72" t="e">
        <v>#DIV/0!</v>
      </c>
      <c r="Y55" s="72">
        <v>-4352.6149999999998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b">
        <f t="shared" si="5"/>
        <v>0</v>
      </c>
      <c r="AF55" s="58" t="b">
        <f t="shared" si="5"/>
        <v>0</v>
      </c>
      <c r="AG55" s="58" t="b">
        <f t="shared" si="5"/>
        <v>0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USDJPY23Y_Quote</v>
      </c>
      <c r="F56" s="47" t="str">
        <f>_xll.qlSimpleQuote(E56,,RateTickValue,Permanent,Trigger,TRUE)</f>
        <v>USDJPY23Y_Quote#0000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JPY23Y</v>
      </c>
      <c r="M56" s="68" t="str">
        <v>JPY23Y=</v>
      </c>
      <c r="N56" s="72">
        <v>-4469.7700000000004</v>
      </c>
      <c r="O56" s="72">
        <v>-4420.03</v>
      </c>
      <c r="P56" s="93" t="s">
        <v>149</v>
      </c>
      <c r="Q56" s="93" t="s">
        <v>149</v>
      </c>
      <c r="R56" s="90" t="s">
        <v>149</v>
      </c>
      <c r="S56" s="90" t="s">
        <v>149</v>
      </c>
      <c r="T56" s="90" t="s">
        <v>149</v>
      </c>
      <c r="U56" s="72">
        <f t="shared" si="4"/>
        <v>-4444.8999999999996</v>
      </c>
      <c r="W56" s="72" t="e">
        <v>#DIV/0!</v>
      </c>
      <c r="Y56" s="72">
        <v>-4444.8999999999996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b">
        <f t="shared" si="5"/>
        <v>0</v>
      </c>
      <c r="AF56" s="58" t="b">
        <f t="shared" si="5"/>
        <v>0</v>
      </c>
      <c r="AG56" s="58" t="b">
        <f t="shared" si="5"/>
        <v>0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USDJPY24Y_Quote</v>
      </c>
      <c r="F57" s="47" t="str">
        <f>_xll.qlSimpleQuote(E57,,RateTickValue,Permanent,Trigger,TRUE)</f>
        <v>USDJPY24Y_Quote#0000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JPY24Y</v>
      </c>
      <c r="M57" s="68" t="str">
        <v>JPY24Y=</v>
      </c>
      <c r="N57" s="72">
        <v>-4554.38</v>
      </c>
      <c r="O57" s="72">
        <v>-4520</v>
      </c>
      <c r="P57" s="93" t="s">
        <v>149</v>
      </c>
      <c r="Q57" s="93" t="s">
        <v>149</v>
      </c>
      <c r="R57" s="90" t="s">
        <v>149</v>
      </c>
      <c r="S57" s="90" t="s">
        <v>149</v>
      </c>
      <c r="T57" s="90" t="s">
        <v>149</v>
      </c>
      <c r="U57" s="72">
        <f t="shared" si="4"/>
        <v>-4537.1900000000005</v>
      </c>
      <c r="W57" s="72" t="e">
        <v>#DIV/0!</v>
      </c>
      <c r="Y57" s="72">
        <v>-4537.1900000000005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b">
        <f t="shared" si="5"/>
        <v>0</v>
      </c>
      <c r="AF57" s="58" t="b">
        <f t="shared" si="5"/>
        <v>0</v>
      </c>
      <c r="AG57" s="58" t="b">
        <f t="shared" si="5"/>
        <v>0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USDJPY25Y_Quote</v>
      </c>
      <c r="F58" s="47" t="str">
        <f>_xll.qlSimpleQuote(E58,,RateTickValue,Permanent,Trigger,TRUE)</f>
        <v>USDJPY25Y_Quote#0000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JPY25Y</v>
      </c>
      <c r="M58" s="68" t="str">
        <v>JPY25Y=</v>
      </c>
      <c r="N58" s="72">
        <v>-4638.99</v>
      </c>
      <c r="O58" s="72">
        <v>-4619.96</v>
      </c>
      <c r="P58" s="93" t="s">
        <v>149</v>
      </c>
      <c r="Q58" s="93" t="s">
        <v>149</v>
      </c>
      <c r="R58" s="90" t="s">
        <v>149</v>
      </c>
      <c r="S58" s="90" t="s">
        <v>149</v>
      </c>
      <c r="T58" s="90" t="s">
        <v>149</v>
      </c>
      <c r="U58" s="72">
        <f t="shared" si="4"/>
        <v>-4629.4750000000004</v>
      </c>
      <c r="W58" s="72" t="e">
        <v>#DIV/0!</v>
      </c>
      <c r="Y58" s="72">
        <v>-4629.4750000000004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b">
        <f t="shared" si="5"/>
        <v>0</v>
      </c>
      <c r="AF58" s="58" t="b">
        <f t="shared" si="5"/>
        <v>0</v>
      </c>
      <c r="AG58" s="58" t="b">
        <f t="shared" si="5"/>
        <v>0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USDJPY26Y_Quote</v>
      </c>
      <c r="F59" s="47" t="str">
        <f>_xll.qlSimpleQuote(E59,,RateTickValue,Permanent,Trigger,TRUE)</f>
        <v>USDJPY26Y_Quote#0000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JPY26Y</v>
      </c>
      <c r="M59" s="68" t="str">
        <v>JPY26Y=</v>
      </c>
      <c r="N59" s="72">
        <v>-4730.51</v>
      </c>
      <c r="O59" s="72">
        <v>-4684.55</v>
      </c>
      <c r="P59" s="93" t="s">
        <v>149</v>
      </c>
      <c r="Q59" s="93" t="s">
        <v>149</v>
      </c>
      <c r="R59" s="90" t="s">
        <v>149</v>
      </c>
      <c r="S59" s="90" t="s">
        <v>149</v>
      </c>
      <c r="T59" s="90" t="s">
        <v>149</v>
      </c>
      <c r="U59" s="72">
        <f t="shared" si="4"/>
        <v>-4707.5300000000007</v>
      </c>
      <c r="W59" s="72" t="e">
        <v>#DIV/0!</v>
      </c>
      <c r="Y59" s="72">
        <v>-4707.5300000000007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b">
        <f t="shared" si="5"/>
        <v>0</v>
      </c>
      <c r="AF59" s="58" t="b">
        <f t="shared" si="5"/>
        <v>0</v>
      </c>
      <c r="AG59" s="58" t="b">
        <f t="shared" si="5"/>
        <v>0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USDJPY27Y_Quote</v>
      </c>
      <c r="F60" s="47" t="str">
        <f>_xll.qlSimpleQuote(E60,,RateTickValue,Permanent,Trigger,TRUE)</f>
        <v>USDJPY27Y_Quote#0000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JPY27Y</v>
      </c>
      <c r="M60" s="68" t="str">
        <v>JPY27Y=</v>
      </c>
      <c r="N60" s="72">
        <v>-4821.03</v>
      </c>
      <c r="O60" s="72">
        <v>-4748.43</v>
      </c>
      <c r="P60" s="93" t="s">
        <v>149</v>
      </c>
      <c r="Q60" s="93" t="s">
        <v>149</v>
      </c>
      <c r="R60" s="90" t="s">
        <v>149</v>
      </c>
      <c r="S60" s="90" t="s">
        <v>149</v>
      </c>
      <c r="T60" s="90" t="s">
        <v>149</v>
      </c>
      <c r="U60" s="72">
        <f t="shared" si="4"/>
        <v>-4784.7299999999996</v>
      </c>
      <c r="W60" s="72" t="e">
        <v>#DIV/0!</v>
      </c>
      <c r="Y60" s="72">
        <v>-4784.7299999999996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b">
        <f t="shared" si="5"/>
        <v>0</v>
      </c>
      <c r="AF60" s="58" t="b">
        <f t="shared" si="5"/>
        <v>0</v>
      </c>
      <c r="AG60" s="58" t="b">
        <f t="shared" si="5"/>
        <v>0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USDJPY28Y_Quote</v>
      </c>
      <c r="F61" s="47" t="str">
        <f>_xll.qlSimpleQuote(E61,,RateTickValue,Permanent,Trigger,TRUE)</f>
        <v>USDJPY28Y_Quote#0000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JPY28Y</v>
      </c>
      <c r="M61" s="68" t="str">
        <v>JPY28Y=</v>
      </c>
      <c r="N61" s="72">
        <v>-4911.55</v>
      </c>
      <c r="O61" s="72">
        <v>-4812.32</v>
      </c>
      <c r="P61" s="93" t="s">
        <v>149</v>
      </c>
      <c r="Q61" s="93" t="s">
        <v>149</v>
      </c>
      <c r="R61" s="90" t="s">
        <v>149</v>
      </c>
      <c r="S61" s="90" t="s">
        <v>149</v>
      </c>
      <c r="T61" s="90" t="s">
        <v>149</v>
      </c>
      <c r="U61" s="72">
        <f t="shared" si="4"/>
        <v>-4861.9349999999995</v>
      </c>
      <c r="W61" s="72" t="e">
        <v>#DIV/0!</v>
      </c>
      <c r="Y61" s="72">
        <v>-4861.9349999999995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b">
        <f t="shared" si="5"/>
        <v>0</v>
      </c>
      <c r="AF61" s="58" t="b">
        <f t="shared" si="5"/>
        <v>0</v>
      </c>
      <c r="AG61" s="58" t="b">
        <f t="shared" si="5"/>
        <v>0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USDJPY29Y_Quote</v>
      </c>
      <c r="F62" s="47" t="str">
        <f>_xll.qlSimpleQuote(E62,,RateTickValue,Permanent,Trigger,TRUE)</f>
        <v>USDJPY29Y_Quote#0000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JPY29Y</v>
      </c>
      <c r="M62" s="68" t="str">
        <v>JPY29Y=</v>
      </c>
      <c r="N62" s="72">
        <v>-5002.32</v>
      </c>
      <c r="O62" s="72">
        <v>-4876.38</v>
      </c>
      <c r="P62" s="93" t="s">
        <v>149</v>
      </c>
      <c r="Q62" s="93" t="s">
        <v>149</v>
      </c>
      <c r="R62" s="90" t="s">
        <v>149</v>
      </c>
      <c r="S62" s="90" t="s">
        <v>149</v>
      </c>
      <c r="T62" s="90" t="s">
        <v>149</v>
      </c>
      <c r="U62" s="72">
        <f t="shared" si="4"/>
        <v>-4939.3500000000004</v>
      </c>
      <c r="W62" s="72" t="e">
        <v>#DIV/0!</v>
      </c>
      <c r="Y62" s="72">
        <v>-4939.3500000000004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b">
        <f t="shared" si="5"/>
        <v>0</v>
      </c>
      <c r="AF62" s="58" t="b">
        <f t="shared" si="5"/>
        <v>0</v>
      </c>
      <c r="AG62" s="58" t="b">
        <f t="shared" si="5"/>
        <v>0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USDJPY30Y_Quote</v>
      </c>
      <c r="F63" s="48" t="str">
        <f>_xll.qlSimpleQuote(E63,,RateTickValue,Permanent,Trigger,TRUE)</f>
        <v>USDJPY30Y_Quote#0000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JPY30Y</v>
      </c>
      <c r="M63" s="69" t="str">
        <v>JPY30Y=</v>
      </c>
      <c r="N63" s="73">
        <v>-5278.89</v>
      </c>
      <c r="O63" s="73">
        <v>-5088.45</v>
      </c>
      <c r="P63" s="94" t="s">
        <v>149</v>
      </c>
      <c r="Q63" s="94" t="s">
        <v>149</v>
      </c>
      <c r="R63" s="92" t="s">
        <v>149</v>
      </c>
      <c r="S63" s="92" t="s">
        <v>149</v>
      </c>
      <c r="T63" s="92" t="s">
        <v>149</v>
      </c>
      <c r="U63" s="73">
        <f t="shared" si="4"/>
        <v>-5183.67</v>
      </c>
      <c r="W63" s="73">
        <v>7477.9000000000005</v>
      </c>
      <c r="Y63" s="73">
        <v>-5183.67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5"/>
        <v>0</v>
      </c>
      <c r="AF63" s="58" t="b">
        <f t="shared" si="5"/>
        <v>0</v>
      </c>
      <c r="AG63" s="58" t="b">
        <f t="shared" si="5"/>
        <v>0</v>
      </c>
      <c r="AH63" s="44" t="s">
        <v>138</v>
      </c>
    </row>
  </sheetData>
  <conditionalFormatting sqref="AB2:AD2">
    <cfRule type="cellIs" dxfId="31" priority="2" operator="equal">
      <formula>FALSE</formula>
    </cfRule>
  </conditionalFormatting>
  <conditionalFormatting sqref="AE9:AG63">
    <cfRule type="cellIs" dxfId="30" priority="1" operator="equal">
      <formula>FALSE</formula>
    </cfRule>
  </conditionalFormatting>
  <dataValidations disablePrompts="1" count="4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63"/>
  <sheetViews>
    <sheetView showGridLines="0" topLeftCell="H1" workbookViewId="0">
      <selection activeCell="Z3" sqref="Z3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137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146</v>
      </c>
      <c r="AD4" s="89" t="str">
        <f>AD1&amp;"("&amp;AB4&amp;","&amp;AC4&amp;")"</f>
        <v>JoinHolidays(UnitedStates::Settlement,Australia)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USDAUD_Quote</v>
      </c>
      <c r="F5" s="46" t="str">
        <f>_xll.qlSimpleQuote(E5,,RateTickValue,Permanent,Trigger,ObjectOverwrite)</f>
        <v>USDAUD_Quote#0000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AUD</v>
      </c>
      <c r="M5" s="67" t="str">
        <f t="array" ref="M5:M63">Instruments&amp;"="&amp;VLOOKUP(Contributor,ContributorTable,2,FALSE)</f>
        <v>AUD=</v>
      </c>
      <c r="N5" s="70">
        <v>0.78980000000000006</v>
      </c>
      <c r="O5" s="70">
        <v>0.7903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0.79005000000000003</v>
      </c>
      <c r="V5" s="51"/>
      <c r="W5" s="70">
        <v>1.1160000000000001</v>
      </c>
      <c r="X5" s="51"/>
      <c r="Y5" s="70">
        <f t="array" ref="Y5:Y63">QuoteLive</f>
        <v>0.79005000000000003</v>
      </c>
      <c r="Z5" s="72">
        <f>_xll.qlSimpleQuoteSetValue(F5,Y5,Trigger)</f>
        <v>4.9999999999994493E-5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USDAUDON_Quote</v>
      </c>
      <c r="F6" s="46" t="str">
        <f>_xll.qlSimpleQuote(E6,,RateTickValue,Permanent,Trigger,ObjectOverwrite)</f>
        <v>USDAUDON_Quote#0000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AUDON</v>
      </c>
      <c r="M6" s="67" t="str">
        <v>AUDON=</v>
      </c>
      <c r="N6" s="70">
        <v>-0.47300000000000003</v>
      </c>
      <c r="O6" s="70">
        <v>-0.38700000000000001</v>
      </c>
      <c r="P6" s="70">
        <v>0.78987299999999994</v>
      </c>
      <c r="Q6" s="70">
        <v>0.79039499999999996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-0.43000000000000005</v>
      </c>
      <c r="V6" s="51"/>
      <c r="W6" s="70">
        <v>0.125</v>
      </c>
      <c r="X6" s="51"/>
      <c r="Y6" s="70">
        <v>-0.43000000000000005</v>
      </c>
      <c r="Z6" s="70">
        <f>_xll.qlSimpleQuoteSetValue(F6,Y6/10000,Trigger)</f>
        <v>-4.0000000000000024E-6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USDAUDTN_Quote</v>
      </c>
      <c r="F7" s="47" t="str">
        <f>_xll.qlSimpleQuote(E7,,RateTickValue,Permanent,Trigger,ObjectOverwrite)</f>
        <v>USDAUDTN_Quote#0000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AUDTN</v>
      </c>
      <c r="M7" s="68" t="str">
        <v>AUDTN=</v>
      </c>
      <c r="N7" s="72">
        <v>-0.43</v>
      </c>
      <c r="O7" s="72">
        <v>-0.4</v>
      </c>
      <c r="P7" s="72">
        <v>0.78983399999999993</v>
      </c>
      <c r="Q7" s="72">
        <v>0.79034699999999991</v>
      </c>
      <c r="R7" s="76">
        <v>42144</v>
      </c>
      <c r="S7" s="76">
        <v>42145</v>
      </c>
      <c r="T7" s="76">
        <v>42146</v>
      </c>
      <c r="U7" s="72">
        <f t="shared" si="4"/>
        <v>-0.41500000000000004</v>
      </c>
      <c r="V7" s="51"/>
      <c r="W7" s="72">
        <v>0.1</v>
      </c>
      <c r="X7" s="51"/>
      <c r="Y7" s="72">
        <v>-0.41500000000000004</v>
      </c>
      <c r="Z7" s="72">
        <f>_xll.qlSimpleQuoteSetValue(F7,Y7/10000,Trigger)</f>
        <v>-2.5000000000000066E-6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USDAUDSN_Quote</v>
      </c>
      <c r="F8" s="47" t="str">
        <f>_xll.qlSimpleQuote(E8,,RateTickValue,Permanent,Trigger,ObjectOverwrite)</f>
        <v>USDAUDSN_Quote#0000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AUDSN</v>
      </c>
      <c r="M8" s="68" t="str">
        <v>AUDSN=</v>
      </c>
      <c r="N8" s="72">
        <v>-1.6680000000000001</v>
      </c>
      <c r="O8" s="72">
        <v>-1.6140000000000001</v>
      </c>
      <c r="P8" s="72">
        <v>0.78963299999999992</v>
      </c>
      <c r="Q8" s="72">
        <v>0.79013899999999992</v>
      </c>
      <c r="R8" s="76">
        <v>42144</v>
      </c>
      <c r="S8" s="76">
        <v>42146</v>
      </c>
      <c r="T8" s="76">
        <v>42150</v>
      </c>
      <c r="U8" s="72">
        <f t="shared" si="4"/>
        <v>-1.641</v>
      </c>
      <c r="V8" s="51"/>
      <c r="W8" s="72">
        <v>0.13</v>
      </c>
      <c r="X8" s="51"/>
      <c r="Y8" s="72">
        <v>-1.641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USDAUDSW_Quote</v>
      </c>
      <c r="F9" s="47" t="str">
        <f>_xll.qlSimpleQuote(E9,,RateTickValue,Permanent,Trigger,ObjectOverwrite)</f>
        <v>USDAUDSW_Quote#0000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AUDSW</v>
      </c>
      <c r="M9" s="68" t="str">
        <v>AUDSW=</v>
      </c>
      <c r="N9" s="72">
        <v>-2.96</v>
      </c>
      <c r="O9" s="72">
        <v>-2.91</v>
      </c>
      <c r="P9" s="72">
        <v>0.78950399999999998</v>
      </c>
      <c r="Q9" s="72">
        <v>0.79000899999999996</v>
      </c>
      <c r="R9" s="76">
        <v>42144</v>
      </c>
      <c r="S9" s="76">
        <v>42146</v>
      </c>
      <c r="T9" s="76">
        <v>42153</v>
      </c>
      <c r="U9" s="72">
        <f t="shared" si="4"/>
        <v>-2.9350000000000001</v>
      </c>
      <c r="V9" s="51"/>
      <c r="W9" s="72">
        <v>0.9</v>
      </c>
      <c r="X9" s="51"/>
      <c r="Y9" s="72">
        <v>-2.9350000000000001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USDAUD2W_Quote</v>
      </c>
      <c r="F10" s="47" t="str">
        <f>_xll.qlSimpleQuote(E10,,RateTickValue,Permanent,Trigger,ObjectOverwrite)</f>
        <v>USDAUD2W_Quote#0000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AUD2W</v>
      </c>
      <c r="M10" s="68" t="str">
        <v>AUD2W=</v>
      </c>
      <c r="N10" s="72">
        <v>-6.12</v>
      </c>
      <c r="O10" s="72">
        <v>-5.67</v>
      </c>
      <c r="P10" s="72">
        <v>0.789188</v>
      </c>
      <c r="Q10" s="72">
        <v>0.78973300000000002</v>
      </c>
      <c r="R10" s="76">
        <v>42144</v>
      </c>
      <c r="S10" s="76">
        <v>42146</v>
      </c>
      <c r="T10" s="76">
        <v>42160</v>
      </c>
      <c r="U10" s="72">
        <f t="shared" si="4"/>
        <v>-5.8949999999999996</v>
      </c>
      <c r="V10" s="51"/>
      <c r="W10" s="72">
        <v>1.9100000000000001</v>
      </c>
      <c r="X10" s="51"/>
      <c r="Y10" s="72">
        <v>-5.8949999999999996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USDAUD3W_Quote</v>
      </c>
      <c r="F11" s="47" t="str">
        <f>_xll.qlSimpleQuote(E11,,RateTickValue,Permanent,Trigger,ObjectOverwrite)</f>
        <v>USDAUD3W_Quote#0000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AUD3W</v>
      </c>
      <c r="M11" s="68" t="str">
        <v>AUD3W=</v>
      </c>
      <c r="N11" s="72">
        <v>-8.91</v>
      </c>
      <c r="O11" s="72">
        <v>-8.8000000000000007</v>
      </c>
      <c r="P11" s="72">
        <v>0.78890899999999997</v>
      </c>
      <c r="Q11" s="72">
        <v>0.78942000000000001</v>
      </c>
      <c r="R11" s="76">
        <v>42144</v>
      </c>
      <c r="S11" s="76">
        <v>42146</v>
      </c>
      <c r="T11" s="76">
        <v>42167</v>
      </c>
      <c r="U11" s="72">
        <f t="shared" si="4"/>
        <v>-8.8550000000000004</v>
      </c>
      <c r="V11" s="51"/>
      <c r="W11" s="72">
        <v>2.915</v>
      </c>
      <c r="X11" s="51"/>
      <c r="Y11" s="72">
        <v>-8.8550000000000004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USDAUD1M_Quote</v>
      </c>
      <c r="F12" s="47" t="str">
        <f>_xll.qlSimpleQuote(E12,,RateTickValue,Permanent,Trigger,ObjectOverwrite)</f>
        <v>USDAUD1M_Quote#0000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AUD1M</v>
      </c>
      <c r="M12" s="68" t="str">
        <v>AUD1M=</v>
      </c>
      <c r="N12" s="72">
        <v>-13.51</v>
      </c>
      <c r="O12" s="72">
        <v>-12.780000000000001</v>
      </c>
      <c r="P12" s="72">
        <v>0.78844899999999996</v>
      </c>
      <c r="Q12" s="72">
        <v>0.789022</v>
      </c>
      <c r="R12" s="76">
        <v>42144</v>
      </c>
      <c r="S12" s="76">
        <v>42146</v>
      </c>
      <c r="T12" s="76">
        <v>42177</v>
      </c>
      <c r="U12" s="72">
        <f t="shared" si="4"/>
        <v>-13.145</v>
      </c>
      <c r="V12" s="51"/>
      <c r="W12" s="72">
        <v>4.5600000000000005</v>
      </c>
      <c r="X12" s="51"/>
      <c r="Y12" s="72">
        <v>-13.145</v>
      </c>
      <c r="Z12" s="72">
        <f>_xll.qlSimpleQuoteSetValue(F12,Y12/10000,Trigger)</f>
        <v>-4.9999999999984952E-7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USDAUD2M_Quote</v>
      </c>
      <c r="F13" s="47" t="str">
        <f>_xll.qlSimpleQuote(E13,,RateTickValue,Permanent,Trigger,ObjectOverwrite)</f>
        <v>USDAUD2M_Quote#0000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AUD2M</v>
      </c>
      <c r="M13" s="68" t="str">
        <v>AUD2M=</v>
      </c>
      <c r="N13" s="72">
        <v>-26.400000000000002</v>
      </c>
      <c r="O13" s="72">
        <v>-25.400000000000002</v>
      </c>
      <c r="P13" s="72">
        <v>0.78715999999999997</v>
      </c>
      <c r="Q13" s="72">
        <v>0.78776000000000002</v>
      </c>
      <c r="R13" s="76">
        <v>42144</v>
      </c>
      <c r="S13" s="76">
        <v>42146</v>
      </c>
      <c r="T13" s="76">
        <v>42207</v>
      </c>
      <c r="U13" s="72">
        <f t="shared" si="4"/>
        <v>-25.900000000000002</v>
      </c>
      <c r="V13" s="51"/>
      <c r="W13" s="72">
        <v>8.8000000000000007</v>
      </c>
      <c r="X13" s="51"/>
      <c r="Y13" s="72">
        <v>-25.900000000000002</v>
      </c>
      <c r="Z13" s="72">
        <f>_xll.qlSimpleQuoteSetValue(F13,Y13/10000,Trigger)</f>
        <v>6.999999999999628E-6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USDAUD3M_Quote</v>
      </c>
      <c r="F14" s="47" t="str">
        <f>_xll.qlSimpleQuote(E14,,RateTickValue,Permanent,Trigger,ObjectOverwrite)</f>
        <v>USDAUD3M_Quote#0000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AUD3M</v>
      </c>
      <c r="M14" s="68" t="str">
        <v>AUD3M=</v>
      </c>
      <c r="N14" s="72">
        <v>-40.18</v>
      </c>
      <c r="O14" s="72">
        <v>-39.82</v>
      </c>
      <c r="P14" s="72">
        <v>0.78578199999999998</v>
      </c>
      <c r="Q14" s="72">
        <v>0.78631799999999996</v>
      </c>
      <c r="R14" s="76">
        <v>42144</v>
      </c>
      <c r="S14" s="76">
        <v>42146</v>
      </c>
      <c r="T14" s="76">
        <v>42240</v>
      </c>
      <c r="U14" s="72">
        <f t="shared" si="4"/>
        <v>-40</v>
      </c>
      <c r="V14" s="51"/>
      <c r="W14" s="72">
        <v>13.83</v>
      </c>
      <c r="X14" s="51"/>
      <c r="Y14" s="72">
        <v>-40</v>
      </c>
      <c r="Z14" s="72">
        <f>_xll.qlSimpleQuoteSetValue(F14,Y14/10000,Trigger)</f>
        <v>1.000000000000046E-5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USDAUD4M_Quote</v>
      </c>
      <c r="F15" s="47" t="str">
        <f>_xll.qlSimpleQuote(E15,,RateTickValue,Permanent,Trigger,ObjectOverwrite)</f>
        <v>USDAUD4M_Quote#0000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AUD4M</v>
      </c>
      <c r="M15" s="68" t="str">
        <v>AUD4M=</v>
      </c>
      <c r="N15" s="72">
        <v>-52.4</v>
      </c>
      <c r="O15" s="72">
        <v>-51.800000000000004</v>
      </c>
      <c r="P15" s="72">
        <v>0.78455999999999992</v>
      </c>
      <c r="Q15" s="72">
        <v>0.78511999999999993</v>
      </c>
      <c r="R15" s="76">
        <v>42144</v>
      </c>
      <c r="S15" s="76">
        <v>42146</v>
      </c>
      <c r="T15" s="76">
        <v>42269</v>
      </c>
      <c r="U15" s="72">
        <f t="shared" si="4"/>
        <v>-52.1</v>
      </c>
      <c r="V15" s="51"/>
      <c r="W15" s="72">
        <v>19.399999999999999</v>
      </c>
      <c r="X15" s="51"/>
      <c r="Y15" s="72">
        <v>-52.1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USDAUD5M_Quote</v>
      </c>
      <c r="F16" s="47" t="str">
        <f>_xll.qlSimpleQuote(E16,,RateTickValue,Permanent,Trigger,ObjectOverwrite)</f>
        <v>USDAUD5M_Quote#0000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AUD5M</v>
      </c>
      <c r="M16" s="68" t="str">
        <v>AUD5M=</v>
      </c>
      <c r="N16" s="72">
        <v>-64.7</v>
      </c>
      <c r="O16" s="72">
        <v>-63.800000000000004</v>
      </c>
      <c r="P16" s="72">
        <v>0.78332999999999997</v>
      </c>
      <c r="Q16" s="72">
        <v>0.78391999999999995</v>
      </c>
      <c r="R16" s="76">
        <v>42144</v>
      </c>
      <c r="S16" s="76">
        <v>42146</v>
      </c>
      <c r="T16" s="76">
        <v>42299</v>
      </c>
      <c r="U16" s="72">
        <f t="shared" si="4"/>
        <v>-64.25</v>
      </c>
      <c r="V16" s="51"/>
      <c r="W16" s="72">
        <v>24.664999999999999</v>
      </c>
      <c r="X16" s="51"/>
      <c r="Y16" s="72">
        <v>-64.25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USDAUD6M_Quote</v>
      </c>
      <c r="F17" s="47" t="str">
        <f>_xll.qlSimpleQuote(E17,,RateTickValue,Permanent,Trigger,ObjectOverwrite)</f>
        <v>USDAUD6M_Quote#0000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AUD6M</v>
      </c>
      <c r="M17" s="68" t="str">
        <v>AUD6M=</v>
      </c>
      <c r="N17" s="72">
        <v>-77.650000000000006</v>
      </c>
      <c r="O17" s="72">
        <v>-76.570000000000007</v>
      </c>
      <c r="P17" s="72">
        <v>0.78202499999999997</v>
      </c>
      <c r="Q17" s="72">
        <v>0.78269999999999995</v>
      </c>
      <c r="R17" s="76">
        <v>42144</v>
      </c>
      <c r="S17" s="76">
        <v>42146</v>
      </c>
      <c r="T17" s="76">
        <v>42331</v>
      </c>
      <c r="U17" s="72">
        <f t="shared" si="4"/>
        <v>-77.110000000000014</v>
      </c>
      <c r="V17" s="51"/>
      <c r="W17" s="72">
        <v>30.86</v>
      </c>
      <c r="X17" s="51"/>
      <c r="Y17" s="72">
        <v>-77.110000000000014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USDAUD7M_Quote</v>
      </c>
      <c r="F18" s="47" t="str">
        <f>_xll.qlSimpleQuote(E18,,RateTickValue,Permanent,Trigger,ObjectOverwrite)</f>
        <v>USDAUD7M_Quote#0000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AUD7M</v>
      </c>
      <c r="M18" s="68" t="str">
        <v>AUD7M=</v>
      </c>
      <c r="N18" s="72">
        <v>-88.9</v>
      </c>
      <c r="O18" s="72">
        <v>-87.58</v>
      </c>
      <c r="P18" s="72">
        <v>0.78078099999999995</v>
      </c>
      <c r="Q18" s="72">
        <v>0.78171899999999994</v>
      </c>
      <c r="R18" s="76">
        <v>42144</v>
      </c>
      <c r="S18" s="76">
        <v>42146</v>
      </c>
      <c r="T18" s="76">
        <v>42360</v>
      </c>
      <c r="U18" s="72">
        <f t="shared" si="4"/>
        <v>-88.240000000000009</v>
      </c>
      <c r="V18" s="51"/>
      <c r="W18" s="72">
        <v>38.135000000000005</v>
      </c>
      <c r="X18" s="51"/>
      <c r="Y18" s="72">
        <v>-88.240000000000009</v>
      </c>
      <c r="Z18" s="72">
        <f>_xll.qlSimpleQuoteSetValue(F18,Y18/10000,Trigger)</f>
        <v>-2.3999999999999716E-5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USDAUD8M_Quote</v>
      </c>
      <c r="F19" s="47" t="str">
        <f>_xll.qlSimpleQuote(E19,,RateTickValue,Permanent,Trigger,ObjectOverwrite)</f>
        <v>USDAUD8M_Quote#0000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AUD8M</v>
      </c>
      <c r="M19" s="68" t="str">
        <v>AUD8M=</v>
      </c>
      <c r="N19" s="72">
        <v>-100.24000000000001</v>
      </c>
      <c r="O19" s="72">
        <v>-99.16</v>
      </c>
      <c r="P19" s="72">
        <v>0.77980499999999997</v>
      </c>
      <c r="Q19" s="72">
        <v>0.78036499999999998</v>
      </c>
      <c r="R19" s="76">
        <v>42144</v>
      </c>
      <c r="S19" s="76">
        <v>42146</v>
      </c>
      <c r="T19" s="76">
        <v>42391</v>
      </c>
      <c r="U19" s="72">
        <f t="shared" si="4"/>
        <v>-99.7</v>
      </c>
      <c r="V19" s="51"/>
      <c r="W19" s="72">
        <v>45.664999999999999</v>
      </c>
      <c r="X19" s="51"/>
      <c r="Y19" s="72">
        <v>-99.7</v>
      </c>
      <c r="Z19" s="72">
        <f>_xll.qlSimpleQuoteSetValue(F19,Y19/10000,Trigger)</f>
        <v>-4.9999999999997963E-6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USDAUD9M_Quote</v>
      </c>
      <c r="F20" s="47" t="str">
        <f>_xll.qlSimpleQuote(E20,,RateTickValue,Permanent,Trigger,ObjectOverwrite)</f>
        <v>USDAUD9M_Quote#0000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AUD9M</v>
      </c>
      <c r="M20" s="68" t="str">
        <v>AUD9M=</v>
      </c>
      <c r="N20" s="72">
        <v>-111.76</v>
      </c>
      <c r="O20" s="72">
        <v>-110.08</v>
      </c>
      <c r="P20" s="72">
        <v>0.778505</v>
      </c>
      <c r="Q20" s="72">
        <v>0.77952599999999994</v>
      </c>
      <c r="R20" s="76">
        <v>42144</v>
      </c>
      <c r="S20" s="76">
        <v>42146</v>
      </c>
      <c r="T20" s="76">
        <v>42422</v>
      </c>
      <c r="U20" s="72">
        <f t="shared" si="4"/>
        <v>-110.92</v>
      </c>
      <c r="V20" s="51"/>
      <c r="W20" s="72">
        <v>54.535000000000004</v>
      </c>
      <c r="X20" s="51"/>
      <c r="Y20" s="72">
        <v>-110.92</v>
      </c>
      <c r="Z20" s="72">
        <f>_xll.qlSimpleQuoteSetValue(F20,Y20/10000,Trigger)</f>
        <v>-5.7500000000000259E-5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USDAUD10M_Quote</v>
      </c>
      <c r="F21" s="47" t="str">
        <f>_xll.qlSimpleQuote(E21,,RateTickValue,Permanent,Trigger,ObjectOverwrite)</f>
        <v>USDAUD10M_Quote#0000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AUD10M</v>
      </c>
      <c r="M21" s="68" t="str">
        <v>AUD10M=</v>
      </c>
      <c r="N21" s="72">
        <v>-121.60000000000001</v>
      </c>
      <c r="O21" s="72">
        <v>-119.60000000000001</v>
      </c>
      <c r="P21" s="72">
        <v>0.77764</v>
      </c>
      <c r="Q21" s="72">
        <v>0.77833999999999992</v>
      </c>
      <c r="R21" s="76">
        <v>42144</v>
      </c>
      <c r="S21" s="76">
        <v>42146</v>
      </c>
      <c r="T21" s="76">
        <v>42451</v>
      </c>
      <c r="U21" s="72">
        <f t="shared" si="4"/>
        <v>-120.60000000000001</v>
      </c>
      <c r="V21" s="51"/>
      <c r="W21" s="72">
        <v>63.099999999999994</v>
      </c>
      <c r="X21" s="51"/>
      <c r="Y21" s="72">
        <v>-120.60000000000001</v>
      </c>
      <c r="Z21" s="72">
        <f>_xll.qlSimpleQuoteSetValue(F21,Y21/10000,Trigger)</f>
        <v>-5.0000000000223477E-7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USDAUD11M_Quote</v>
      </c>
      <c r="F22" s="47" t="str">
        <f>_xll.qlSimpleQuote(E22,,RateTickValue,Permanent,Trigger,ObjectOverwrite)</f>
        <v>USDAUD11M_Quote#0000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AUD11M</v>
      </c>
      <c r="M22" s="68" t="str">
        <v>AUD11M=</v>
      </c>
      <c r="N22" s="72">
        <v>-132.69</v>
      </c>
      <c r="O22" s="72">
        <v>-131.01</v>
      </c>
      <c r="P22" s="72">
        <v>0.77628900000000001</v>
      </c>
      <c r="Q22" s="72">
        <v>0.77743200000000001</v>
      </c>
      <c r="R22" s="76">
        <v>42144</v>
      </c>
      <c r="S22" s="76">
        <v>42146</v>
      </c>
      <c r="T22" s="76">
        <v>42482</v>
      </c>
      <c r="U22" s="72">
        <f t="shared" si="4"/>
        <v>-131.85</v>
      </c>
      <c r="V22" s="51"/>
      <c r="W22" s="72">
        <v>73.045000000000002</v>
      </c>
      <c r="X22" s="51"/>
      <c r="Y22" s="72">
        <v>-131.85</v>
      </c>
      <c r="Z22" s="72">
        <f>_xll.qlSimpleQuoteSetValue(F22,Y22/10000,Trigger)</f>
        <v>4.5000000000027657E-6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USDAUD1Y_Quote</v>
      </c>
      <c r="F23" s="47" t="str">
        <f>_xll.qlSimpleQuote(E23,,RateTickValue,Permanent,Trigger,ObjectOverwrite)</f>
        <v>USDAUD1Y_Quote#0000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AUD1Y</v>
      </c>
      <c r="M23" s="68" t="str">
        <v>AUD1Y=</v>
      </c>
      <c r="N23" s="72">
        <v>-142.4</v>
      </c>
      <c r="O23" s="72">
        <v>-140.80000000000001</v>
      </c>
      <c r="P23" s="72">
        <v>0.77555999999999992</v>
      </c>
      <c r="Q23" s="72">
        <v>0.77621999999999991</v>
      </c>
      <c r="R23" s="76">
        <v>42144</v>
      </c>
      <c r="S23" s="76">
        <v>42146</v>
      </c>
      <c r="T23" s="76">
        <v>42513</v>
      </c>
      <c r="U23" s="72">
        <f t="shared" si="4"/>
        <v>-141.60000000000002</v>
      </c>
      <c r="V23" s="51"/>
      <c r="W23" s="72">
        <v>83.335000000000008</v>
      </c>
      <c r="X23" s="51"/>
      <c r="Y23" s="72">
        <v>-141.60000000000002</v>
      </c>
      <c r="Z23" s="72">
        <f>_xll.qlSimpleQuoteSetValue(F23,Y23/10000,Trigger)</f>
        <v>-2.5000000000002451E-5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USDAUD13M_Quote</v>
      </c>
      <c r="F24" s="47" t="str">
        <f>_xll.qlSimpleQuote(E24,,RateTickValue,Permanent,Trigger,ObjectOverwrite)</f>
        <v>USDAUD13M_Quote#0000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AUD13M</v>
      </c>
      <c r="M24" s="68" t="str">
        <v>AUD13M=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USDAUD14M_Quote</v>
      </c>
      <c r="F25" s="47" t="str">
        <f>_xll.qlSimpleQuote(E25,,RateTickValue,Permanent,Trigger,ObjectOverwrite)</f>
        <v>USDAUD14M_Quote#0000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AUD14M</v>
      </c>
      <c r="M25" s="68" t="str">
        <v>AUD14M=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USDAUD15M_Quote</v>
      </c>
      <c r="F26" s="47" t="str">
        <f>_xll.qlSimpleQuote(E26,,RateTickValue,Permanent,Trigger,ObjectOverwrite)</f>
        <v>USDAUD15M_Quote#0000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AUD15M</v>
      </c>
      <c r="M26" s="68" t="str">
        <v>AUD15M=</v>
      </c>
      <c r="N26" s="72">
        <v>-170.70000000000002</v>
      </c>
      <c r="O26" s="72">
        <v>-166.70000000000002</v>
      </c>
      <c r="P26" s="72">
        <v>0.77272999999999992</v>
      </c>
      <c r="Q26" s="72">
        <v>0.77362999999999993</v>
      </c>
      <c r="R26" s="76">
        <v>42144</v>
      </c>
      <c r="S26" s="76">
        <v>42146</v>
      </c>
      <c r="T26" s="76">
        <v>42604</v>
      </c>
      <c r="U26" s="72">
        <f t="shared" si="4"/>
        <v>-168.70000000000002</v>
      </c>
      <c r="V26" s="51"/>
      <c r="W26" s="72">
        <v>120.07000000000001</v>
      </c>
      <c r="X26" s="51"/>
      <c r="Y26" s="72">
        <v>-168.70000000000002</v>
      </c>
      <c r="Z26" s="72">
        <f>_xll.qlSimpleQuoteSetValue(F26,Y26/10000,Trigger)</f>
        <v>-1.2000000000000205E-4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USDAUD16M_Quote</v>
      </c>
      <c r="F27" s="47" t="str">
        <f>_xll.qlSimpleQuote(E27,,RateTickValue,Permanent,Trigger,ObjectOverwrite)</f>
        <v>USDAUD16M_Quote#0000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AUD16M</v>
      </c>
      <c r="M27" s="68" t="str">
        <v>AUD16M=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USDAUD17M_Quote</v>
      </c>
      <c r="F28" s="47" t="str">
        <f>_xll.qlSimpleQuote(E28,,RateTickValue,Permanent,Trigger,ObjectOverwrite)</f>
        <v>USDAUD17M_Quote#0000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AUD17M</v>
      </c>
      <c r="M28" s="68" t="str">
        <v>AUD17M=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USDAUD18M_Quote</v>
      </c>
      <c r="F29" s="47" t="str">
        <f>_xll.qlSimpleQuote(E29,,RateTickValue,Permanent,Trigger,ObjectOverwrite)</f>
        <v>USDAUD18M_Quote#0000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AUD18M</v>
      </c>
      <c r="M29" s="68" t="str">
        <v>AUD18M=</v>
      </c>
      <c r="N29" s="72">
        <v>-197.6</v>
      </c>
      <c r="O29" s="72">
        <v>-190.6</v>
      </c>
      <c r="P29" s="72">
        <v>0.77003999999999995</v>
      </c>
      <c r="Q29" s="72">
        <v>0.77123999999999993</v>
      </c>
      <c r="R29" s="76">
        <v>42144</v>
      </c>
      <c r="S29" s="76">
        <v>42146</v>
      </c>
      <c r="T29" s="76">
        <v>42696</v>
      </c>
      <c r="U29" s="72">
        <f t="shared" si="4"/>
        <v>-194.1</v>
      </c>
      <c r="V29" s="51"/>
      <c r="W29" s="72">
        <v>161.9</v>
      </c>
      <c r="X29" s="51"/>
      <c r="Y29" s="72">
        <v>-194.1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USDAUD19M_Quote</v>
      </c>
      <c r="F30" s="47" t="str">
        <f>_xll.qlSimpleQuote(E30,,RateTickValue,Permanent,Trigger,ObjectOverwrite)</f>
        <v>USDAUD19M_Quote#0000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AUD19M</v>
      </c>
      <c r="M30" s="68" t="str">
        <v>AUD19M=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USDAUD20M_Quote</v>
      </c>
      <c r="F31" s="47" t="str">
        <f>_xll.qlSimpleQuote(E31,,RateTickValue,Permanent,Trigger,ObjectOverwrite)</f>
        <v>USDAUD20M_Quote#0000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AUD20M</v>
      </c>
      <c r="M31" s="68" t="str">
        <v>AUD20M=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USDAUD21M_Quote</v>
      </c>
      <c r="F32" s="47" t="str">
        <f>_xll.qlSimpleQuote(E32,,RateTickValue,Permanent,Trigger,ObjectOverwrite)</f>
        <v>USDAUD21M_Quote#0000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AUD21M</v>
      </c>
      <c r="M32" s="68" t="str">
        <v>AUD21M=</v>
      </c>
      <c r="N32" s="72">
        <v>-219.62</v>
      </c>
      <c r="O32" s="72">
        <v>-213.62</v>
      </c>
      <c r="P32" s="72">
        <v>0.76783800000000002</v>
      </c>
      <c r="Q32" s="72">
        <v>0.76893800000000001</v>
      </c>
      <c r="R32" s="76">
        <v>42144</v>
      </c>
      <c r="S32" s="76">
        <v>42146</v>
      </c>
      <c r="T32" s="76">
        <v>42788</v>
      </c>
      <c r="U32" s="72">
        <f t="shared" si="4"/>
        <v>-216.62</v>
      </c>
      <c r="V32" s="51"/>
      <c r="W32" s="72">
        <v>207.15</v>
      </c>
      <c r="X32" s="51"/>
      <c r="Y32" s="72">
        <v>-216.62</v>
      </c>
      <c r="Z32" s="72">
        <f>_xll.qlSimpleQuoteSetValue(F32,Y32/10000,Trigger)</f>
        <v>3.2999999999998308E-5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USDAUD22M_Quote</v>
      </c>
      <c r="F33" s="47" t="str">
        <f>_xll.qlSimpleQuote(E33,,RateTickValue,Permanent,Trigger,ObjectOverwrite)</f>
        <v>USDAUD22M_Quote#0000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AUD22M</v>
      </c>
      <c r="M33" s="68" t="str">
        <v>AUD22M=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USDAUD23M_Quote</v>
      </c>
      <c r="F34" s="47" t="str">
        <f>_xll.qlSimpleQuote(E34,,RateTickValue,Permanent,Trigger,ObjectOverwrite)</f>
        <v>USDAUD23M_Quote#0000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AUD23M</v>
      </c>
      <c r="M34" s="68" t="str">
        <v>AUD23M=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USDAUD2Y_Quote</v>
      </c>
      <c r="F35" s="47" t="str">
        <f>_xll.qlSimpleQuote(E35,,RateTickValue,Permanent,Trigger,ObjectOverwrite)</f>
        <v>USDAUD2Y_Quote#0000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AUD2Y</v>
      </c>
      <c r="M35" s="68" t="str">
        <v>AUD2Y=</v>
      </c>
      <c r="N35" s="72">
        <v>-237.53</v>
      </c>
      <c r="O35" s="72">
        <v>-237.38</v>
      </c>
      <c r="P35" s="72">
        <v>0.76579999999999993</v>
      </c>
      <c r="Q35" s="72">
        <v>0.76679999999999993</v>
      </c>
      <c r="R35" s="76">
        <v>42144</v>
      </c>
      <c r="S35" s="76">
        <v>42146</v>
      </c>
      <c r="T35" s="76">
        <v>42877</v>
      </c>
      <c r="U35" s="72">
        <f t="shared" si="4"/>
        <v>-237.45499999999998</v>
      </c>
      <c r="V35" s="51"/>
      <c r="W35" s="72">
        <v>257.33500000000004</v>
      </c>
      <c r="X35" s="51"/>
      <c r="Y35" s="72">
        <v>-237.45499999999998</v>
      </c>
      <c r="Z35" s="72">
        <f>_xll.qlSimpleQuoteSetValue(F35,Y35/10000,Trigger)</f>
        <v>-4.9999999999945921E-6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USDAUD3Y_Quote</v>
      </c>
      <c r="F36" s="47" t="str">
        <f>_xll.qlSimpleQuote(E36,,RateTickValue,Permanent,Trigger,ObjectOverwrite)</f>
        <v>USDAUD3Y_Quote#0000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AUD3Y</v>
      </c>
      <c r="M36" s="68" t="str">
        <v>AUD3Y=</v>
      </c>
      <c r="N36" s="72">
        <v>-319.10000000000002</v>
      </c>
      <c r="O36" s="72">
        <v>-299.10000000000002</v>
      </c>
      <c r="P36" s="72">
        <v>0.75859999999999994</v>
      </c>
      <c r="Q36" s="72">
        <v>0.7601</v>
      </c>
      <c r="R36" s="76">
        <v>42144</v>
      </c>
      <c r="S36" s="76">
        <v>42146</v>
      </c>
      <c r="T36" s="76">
        <v>43242</v>
      </c>
      <c r="U36" s="72">
        <f t="shared" si="4"/>
        <v>-309.10000000000002</v>
      </c>
      <c r="W36" s="72">
        <v>492.1</v>
      </c>
      <c r="X36" s="51"/>
      <c r="Y36" s="72">
        <v>-309.10000000000002</v>
      </c>
      <c r="Z36" s="72">
        <f>_xll.qlSimpleQuoteSetValue(F36,Y36/10000,Trigger)</f>
        <v>-3.1000000000000472E-4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USDAUD4Y_Quote</v>
      </c>
      <c r="F37" s="47" t="str">
        <f>_xll.qlSimpleQuote(E37,,RateTickValue,Permanent,Trigger,ObjectOverwrite)</f>
        <v>USDAUD4Y_Quote#0000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AUD4Y</v>
      </c>
      <c r="M37" s="68" t="str">
        <v>AUD4Y=</v>
      </c>
      <c r="N37" s="72">
        <v>-391.2</v>
      </c>
      <c r="O37" s="72">
        <v>-366.2</v>
      </c>
      <c r="P37" s="72">
        <v>0.75068999999999997</v>
      </c>
      <c r="Q37" s="72">
        <v>0.75368999999999997</v>
      </c>
      <c r="R37" s="76">
        <v>42144</v>
      </c>
      <c r="S37" s="76">
        <v>42146</v>
      </c>
      <c r="T37" s="76">
        <v>43607</v>
      </c>
      <c r="U37" s="72">
        <f t="shared" si="4"/>
        <v>-378.7</v>
      </c>
      <c r="W37" s="72">
        <v>749.6</v>
      </c>
      <c r="X37" s="51"/>
      <c r="Y37" s="72">
        <v>-378.7</v>
      </c>
      <c r="Z37" s="72">
        <f>_xll.qlSimpleQuoteSetValue(F37,Y37/10000,Trigger)</f>
        <v>-5.1999999999999963E-4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USDAUD5Y_Quote</v>
      </c>
      <c r="F38" s="47" t="str">
        <f>_xll.qlSimpleQuote(E38,,RateTickValue,Permanent,Trigger,ObjectOverwrite)</f>
        <v>USDAUD5Y_Quote#0000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AUD5Y</v>
      </c>
      <c r="M38" s="68" t="str">
        <v>AUD5Y=</v>
      </c>
      <c r="N38" s="72">
        <v>-456</v>
      </c>
      <c r="O38" s="72">
        <v>-436</v>
      </c>
      <c r="P38" s="72">
        <v>0.74419999999999997</v>
      </c>
      <c r="Q38" s="72">
        <v>0.74669999999999992</v>
      </c>
      <c r="R38" s="76">
        <v>42144</v>
      </c>
      <c r="S38" s="76">
        <v>42146</v>
      </c>
      <c r="T38" s="76">
        <v>43973</v>
      </c>
      <c r="U38" s="72">
        <f t="shared" si="4"/>
        <v>-446</v>
      </c>
      <c r="W38" s="72">
        <v>1017.45</v>
      </c>
      <c r="X38" s="51"/>
      <c r="Y38" s="72">
        <v>-446</v>
      </c>
      <c r="Z38" s="72">
        <f>_xll.qlSimpleQuoteSetValue(F38,Y38/10000,Trigger)</f>
        <v>-1.0000000000000286E-4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USDAUD6Y_Quote</v>
      </c>
      <c r="F39" s="47" t="str">
        <f>_xll.qlSimpleQuote(E39,,RateTickValue,Permanent,Trigger,ObjectOverwrite)</f>
        <v>USDAUD6Y_Quote#0000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AUD6Y</v>
      </c>
      <c r="M39" s="68" t="str">
        <v>AUD6Y=</v>
      </c>
      <c r="N39" s="72">
        <v>-553.1</v>
      </c>
      <c r="O39" s="72">
        <v>-514</v>
      </c>
      <c r="P39" s="72">
        <v>0.73639999999999994</v>
      </c>
      <c r="Q39" s="72">
        <v>0.73939999999999995</v>
      </c>
      <c r="R39" s="76">
        <v>42144</v>
      </c>
      <c r="S39" s="76">
        <v>42146</v>
      </c>
      <c r="T39" s="76">
        <v>44340</v>
      </c>
      <c r="U39" s="72">
        <f t="shared" si="4"/>
        <v>-533.54999999999995</v>
      </c>
      <c r="W39" s="72">
        <v>1288.7</v>
      </c>
      <c r="Y39" s="72">
        <v>-533.54999999999995</v>
      </c>
      <c r="Z39" s="72">
        <f>_xll.qlSimpleQuoteSetValue(F39,Y39/10000,Trigger)</f>
        <v>-1.1049999999999949E-3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b">
        <f t="shared" si="5"/>
        <v>1</v>
      </c>
      <c r="AF39" s="58" t="b">
        <f t="shared" si="5"/>
        <v>1</v>
      </c>
      <c r="AG39" s="58" t="b">
        <f t="shared" si="5"/>
        <v>1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USDAUD7Y_Quote</v>
      </c>
      <c r="F40" s="47" t="str">
        <f>_xll.qlSimpleQuote(E40,,RateTickValue,Permanent,Trigger,ObjectOverwrite)</f>
        <v>USDAUD7Y_Quote#0000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AUD7Y</v>
      </c>
      <c r="M40" s="68" t="str">
        <v>AUD7Y=</v>
      </c>
      <c r="N40" s="72">
        <v>-639.70000000000005</v>
      </c>
      <c r="O40" s="72">
        <v>-591.70000000000005</v>
      </c>
      <c r="P40" s="72">
        <v>0.72583999999999993</v>
      </c>
      <c r="Q40" s="72">
        <v>0.73114000000000001</v>
      </c>
      <c r="R40" s="76">
        <v>42144</v>
      </c>
      <c r="S40" s="76">
        <v>42146</v>
      </c>
      <c r="T40" s="76">
        <v>44704</v>
      </c>
      <c r="U40" s="72">
        <f t="shared" si="4"/>
        <v>-615.70000000000005</v>
      </c>
      <c r="W40" s="72">
        <v>1552</v>
      </c>
      <c r="Y40" s="72">
        <v>-615.70000000000005</v>
      </c>
      <c r="Z40" s="72">
        <f>_xll.qlSimpleQuoteSetValue(F40,Y40/10000,Trigger)</f>
        <v>-1.470000000000006E-3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USDAUD8Y_Quote</v>
      </c>
      <c r="F41" s="47" t="str">
        <f>_xll.qlSimpleQuote(E41,,RateTickValue,Permanent,Trigger,ObjectOverwrite)</f>
        <v>USDAUD8Y_Quote#0000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AUD8Y</v>
      </c>
      <c r="M41" s="68" t="str">
        <v>AUD8Y=</v>
      </c>
      <c r="N41" s="72">
        <v>-727</v>
      </c>
      <c r="O41" s="72">
        <v>-670</v>
      </c>
      <c r="P41" s="72">
        <v>0.71710999999999991</v>
      </c>
      <c r="Q41" s="72">
        <v>0.72331000000000001</v>
      </c>
      <c r="R41" s="76">
        <v>42144</v>
      </c>
      <c r="S41" s="76">
        <v>42146</v>
      </c>
      <c r="T41" s="76">
        <v>45068</v>
      </c>
      <c r="U41" s="72">
        <f t="shared" si="4"/>
        <v>-698.5</v>
      </c>
      <c r="W41" s="72">
        <v>1815</v>
      </c>
      <c r="Y41" s="72">
        <v>-698.5</v>
      </c>
      <c r="Z41" s="72">
        <f>_xll.qlSimpleQuoteSetValue(F41,Y41/10000,Trigger)</f>
        <v>-2.0000000000000018E-3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USDAUD9Y_Quote</v>
      </c>
      <c r="F42" s="47" t="str">
        <f>_xll.qlSimpleQuote(E42,,RateTickValue,Permanent,Trigger,ObjectOverwrite)</f>
        <v>USDAUD9Y_Quote#0000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AUD9Y</v>
      </c>
      <c r="M42" s="68" t="str">
        <v>AUD9Y=</v>
      </c>
      <c r="N42" s="72">
        <v>-819.4</v>
      </c>
      <c r="O42" s="72">
        <v>-753.4</v>
      </c>
      <c r="P42" s="72">
        <v>0.71179999999999999</v>
      </c>
      <c r="Q42" s="72">
        <v>0.71629999999999994</v>
      </c>
      <c r="R42" s="76">
        <v>42144</v>
      </c>
      <c r="S42" s="76">
        <v>42146</v>
      </c>
      <c r="T42" s="76">
        <v>45434</v>
      </c>
      <c r="U42" s="72">
        <f t="shared" si="4"/>
        <v>-786.4</v>
      </c>
      <c r="W42" s="72">
        <v>2074</v>
      </c>
      <c r="Y42" s="72">
        <v>-786.4</v>
      </c>
      <c r="Z42" s="72">
        <f>_xll.qlSimpleQuoteSetValue(F42,Y42/10000,Trigger)</f>
        <v>-2.5400000000000006E-3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USDAUD10Y_Quote</v>
      </c>
      <c r="F43" s="47" t="str">
        <f>_xll.qlSimpleQuote(E43,,RateTickValue,Permanent,Trigger,ObjectOverwrite)</f>
        <v>USDAUD10Y_Quote#0000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AUD10Y</v>
      </c>
      <c r="M43" s="68" t="str">
        <v>AUD10Y=</v>
      </c>
      <c r="N43" s="72">
        <v>-917.30000000000007</v>
      </c>
      <c r="O43" s="72">
        <v>-842.30000000000007</v>
      </c>
      <c r="P43" s="72">
        <v>0.70279999999999998</v>
      </c>
      <c r="Q43" s="72">
        <v>0.70829999999999993</v>
      </c>
      <c r="R43" s="76">
        <v>42144</v>
      </c>
      <c r="S43" s="76">
        <v>42146</v>
      </c>
      <c r="T43" s="76">
        <v>45799</v>
      </c>
      <c r="U43" s="72">
        <f t="shared" si="4"/>
        <v>-879.80000000000007</v>
      </c>
      <c r="W43" s="72">
        <v>2310.3000000000002</v>
      </c>
      <c r="Y43" s="72">
        <v>-879.80000000000007</v>
      </c>
      <c r="Z43" s="72">
        <f>_xll.qlSimpleQuoteSetValue(F43,Y43/10000,Trigger)</f>
        <v>-3.5799999999999998E-3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USDAUD11Y_Quote</v>
      </c>
      <c r="F44" s="47" t="str">
        <f>_xll.qlSimpleQuote(E44,,RateTickValue,Permanent,Trigger,ObjectOverwrite)</f>
        <v>USDAUD11Y_Quote#0000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AUD11Y</v>
      </c>
      <c r="M44" s="68" t="str">
        <v>AUD11Y=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USDAUD12Y_Quote</v>
      </c>
      <c r="F45" s="47" t="str">
        <f>_xll.qlSimpleQuote(E45,,RateTickValue,Permanent,Trigger,ObjectOverwrite)</f>
        <v>USDAUD12Y_Quote#0000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AUD12Y</v>
      </c>
      <c r="M45" s="68" t="str">
        <v>AUD12Y=</v>
      </c>
      <c r="N45" s="72">
        <v>-1055</v>
      </c>
      <c r="O45" s="72">
        <v>-985</v>
      </c>
      <c r="P45" s="72">
        <v>0.68430000000000002</v>
      </c>
      <c r="Q45" s="72">
        <v>0.69179999999999997</v>
      </c>
      <c r="R45" s="76">
        <v>42144</v>
      </c>
      <c r="S45" s="76">
        <v>42146</v>
      </c>
      <c r="T45" s="76">
        <v>46531</v>
      </c>
      <c r="U45" s="72">
        <f t="shared" si="4"/>
        <v>-1020</v>
      </c>
      <c r="W45" s="72">
        <v>2805.6</v>
      </c>
      <c r="Y45" s="72">
        <v>-1020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USDAUD13Y_Quote</v>
      </c>
      <c r="F46" s="47" t="str">
        <f>_xll.qlSimpleQuote(E46,,RateTickValue,Permanent,Trigger,ObjectOverwrite)</f>
        <v>USDAUD13Y_Quote#0000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AUD13Y</v>
      </c>
      <c r="M46" s="68" t="str">
        <v>AUD13Y=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USDAUD14Y_Quote</v>
      </c>
      <c r="F47" s="47" t="str">
        <f>_xll.qlSimpleQuote(E47,,RateTickValue,Permanent,Trigger,ObjectOverwrite)</f>
        <v>USDAUD14Y_Quote#0000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AUD14Y</v>
      </c>
      <c r="M47" s="68" t="str">
        <v>AUD14Y=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USDAUD15Y_Quote</v>
      </c>
      <c r="F48" s="47" t="str">
        <f>_xll.qlSimpleQuote(E48,,RateTickValue,Permanent,Trigger,ObjectOverwrite)</f>
        <v>USDAUD15Y_Quote#0000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AUD15Y</v>
      </c>
      <c r="M48" s="68" t="str">
        <v>AUD15Y=</v>
      </c>
      <c r="N48" s="72">
        <v>-1328</v>
      </c>
      <c r="O48" s="72">
        <v>-1238</v>
      </c>
      <c r="P48" s="72">
        <v>0.65699999999999992</v>
      </c>
      <c r="Q48" s="72">
        <v>0.66649999999999998</v>
      </c>
      <c r="R48" s="76">
        <v>42144</v>
      </c>
      <c r="S48" s="76">
        <v>42146</v>
      </c>
      <c r="T48" s="76">
        <v>47625</v>
      </c>
      <c r="U48" s="72">
        <f t="shared" si="4"/>
        <v>-1283</v>
      </c>
      <c r="W48" s="72">
        <v>3520.6</v>
      </c>
      <c r="Y48" s="72">
        <v>-1283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USDAUD16Y_Quote</v>
      </c>
      <c r="F49" s="47" t="str">
        <f>_xll.qlSimpleQuote(E49,,RateTickValue,Permanent,Trigger,ObjectOverwrite)</f>
        <v>USDAUD16Y_Quote#0000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AUD16Y</v>
      </c>
      <c r="M49" s="68" t="str">
        <v>AUD16Y=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USDAUD17Y_Quote</v>
      </c>
      <c r="F50" s="47" t="str">
        <f>_xll.qlSimpleQuote(E50,,RateTickValue,Permanent,Trigger,ObjectOverwrite)</f>
        <v>USDAUD17Y_Quote#0000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AUD17Y</v>
      </c>
      <c r="M50" s="68" t="str">
        <v>AUD17Y=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USDAUD18Y_Quote</v>
      </c>
      <c r="F51" s="47" t="str">
        <f>_xll.qlSimpleQuote(E51,,RateTickValue,Permanent,Trigger,ObjectOverwrite)</f>
        <v>USDAUD18Y_Quote#0000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AUD18Y</v>
      </c>
      <c r="M51" s="68" t="str">
        <v>AUD18Y=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USDAUD19Y_Quote</v>
      </c>
      <c r="F52" s="47" t="str">
        <f>_xll.qlSimpleQuote(E52,,RateTickValue,Permanent,Trigger,ObjectOverwrite)</f>
        <v>USDAUD19Y_Quote#0000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AUD19Y</v>
      </c>
      <c r="M52" s="68" t="str">
        <v>AUD19Y=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USDAUD20Y_Quote</v>
      </c>
      <c r="F53" s="47" t="str">
        <f>_xll.qlSimpleQuote(E53,,RateTickValue,Permanent,Trigger,ObjectOverwrite)</f>
        <v>USDAUD20Y_Quote#0000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AUD20Y</v>
      </c>
      <c r="M53" s="68" t="str">
        <v>AUD20Y=</v>
      </c>
      <c r="N53" s="72">
        <v>-1735.1100000000001</v>
      </c>
      <c r="O53" s="72">
        <v>-1627.52</v>
      </c>
      <c r="P53" s="72">
        <v>0.61599599999999999</v>
      </c>
      <c r="Q53" s="72">
        <v>0.62675999999999998</v>
      </c>
      <c r="R53" s="76">
        <v>42144</v>
      </c>
      <c r="S53" s="76">
        <v>42146</v>
      </c>
      <c r="T53" s="76">
        <v>49451</v>
      </c>
      <c r="U53" s="72">
        <f t="shared" si="4"/>
        <v>-1681.3150000000001</v>
      </c>
      <c r="W53" s="72">
        <v>4745.6000000000004</v>
      </c>
      <c r="Y53" s="72">
        <v>-1681.3150000000001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USDAUD21Y_Quote</v>
      </c>
      <c r="F54" s="47" t="str">
        <f>_xll.qlSimpleQuote(E54,,RateTickValue,Permanent,Trigger,ObjectOverwrite)</f>
        <v>USDAUD21Y_Quote#0000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AUD21Y</v>
      </c>
      <c r="M54" s="68" t="str">
        <v>AUD21Y=</v>
      </c>
      <c r="N54" s="72">
        <v>-1761.92</v>
      </c>
      <c r="O54" s="72">
        <v>-1649.45</v>
      </c>
      <c r="P54" s="72">
        <v>0.61355199999999999</v>
      </c>
      <c r="Q54" s="72">
        <v>0.62480799999999992</v>
      </c>
      <c r="R54" s="76">
        <v>42144</v>
      </c>
      <c r="S54" s="76">
        <v>42146</v>
      </c>
      <c r="T54" s="76">
        <v>49817</v>
      </c>
      <c r="U54" s="72">
        <f t="shared" si="4"/>
        <v>-1705.6849999999999</v>
      </c>
      <c r="W54" s="72" t="e">
        <v>#DIV/0!</v>
      </c>
      <c r="Y54" s="72">
        <v>-1705.6849999999999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b">
        <f t="shared" si="5"/>
        <v>1</v>
      </c>
      <c r="AF54" s="58" t="b">
        <f t="shared" si="5"/>
        <v>1</v>
      </c>
      <c r="AG54" s="58" t="b">
        <f t="shared" si="5"/>
        <v>1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USDAUD22Y_Quote</v>
      </c>
      <c r="F55" s="47" t="str">
        <f>_xll.qlSimpleQuote(E55,,RateTickValue,Permanent,Trigger,ObjectOverwrite)</f>
        <v>USDAUD22Y_Quote#0000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AUD22Y</v>
      </c>
      <c r="M55" s="68" t="str">
        <v>AUD22Y=</v>
      </c>
      <c r="N55" s="72">
        <v>-2271.06</v>
      </c>
      <c r="O55" s="72">
        <v>-2160.08</v>
      </c>
      <c r="P55" s="72">
        <v>0.56279400000000002</v>
      </c>
      <c r="Q55" s="72">
        <v>0.57399199999999995</v>
      </c>
      <c r="R55" s="76">
        <v>41989</v>
      </c>
      <c r="S55" s="76">
        <v>42146</v>
      </c>
      <c r="T55" s="76">
        <v>50182</v>
      </c>
      <c r="U55" s="72">
        <f t="shared" si="4"/>
        <v>-2215.5699999999997</v>
      </c>
      <c r="W55" s="72" t="e">
        <v>#DIV/0!</v>
      </c>
      <c r="Y55" s="72">
        <v>-2215.5699999999997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b">
        <f t="shared" si="5"/>
        <v>1</v>
      </c>
      <c r="AF55" s="58" t="b">
        <f t="shared" si="5"/>
        <v>1</v>
      </c>
      <c r="AG55" s="58" t="b">
        <f t="shared" si="5"/>
        <v>1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USDAUD23Y_Quote</v>
      </c>
      <c r="F56" s="47" t="str">
        <f>_xll.qlSimpleQuote(E56,,RateTickValue,Permanent,Trigger,ObjectOverwrite)</f>
        <v>USDAUD23Y_Quote#0000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AUD23Y</v>
      </c>
      <c r="M56" s="68" t="str">
        <v>AUD23Y=</v>
      </c>
      <c r="N56" s="72">
        <v>-2317.7600000000002</v>
      </c>
      <c r="O56" s="72">
        <v>-2203.7400000000002</v>
      </c>
      <c r="P56" s="72">
        <v>0.55812399999999995</v>
      </c>
      <c r="Q56" s="72">
        <v>0.56962599999999997</v>
      </c>
      <c r="R56" s="76">
        <v>41990</v>
      </c>
      <c r="S56" s="76">
        <v>42146</v>
      </c>
      <c r="T56" s="76">
        <v>50549</v>
      </c>
      <c r="U56" s="72">
        <f t="shared" si="4"/>
        <v>-2260.75</v>
      </c>
      <c r="W56" s="72" t="e">
        <v>#DIV/0!</v>
      </c>
      <c r="Y56" s="72">
        <v>-2260.75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b">
        <f t="shared" si="5"/>
        <v>1</v>
      </c>
      <c r="AF56" s="58" t="b">
        <f t="shared" si="5"/>
        <v>1</v>
      </c>
      <c r="AG56" s="58" t="b">
        <f t="shared" si="5"/>
        <v>1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USDAUD24Y_Quote</v>
      </c>
      <c r="F57" s="47" t="str">
        <f>_xll.qlSimpleQuote(E57,,RateTickValue,Permanent,Trigger,ObjectOverwrite)</f>
        <v>USDAUD24Y_Quote#0000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AUD24Y</v>
      </c>
      <c r="M57" s="68" t="str">
        <v>AUD24Y=</v>
      </c>
      <c r="N57" s="72">
        <v>-1859.8700000000001</v>
      </c>
      <c r="O57" s="72">
        <v>-1732.3</v>
      </c>
      <c r="P57" s="72">
        <v>0.60391299999999992</v>
      </c>
      <c r="Q57" s="72">
        <v>0.61676999999999993</v>
      </c>
      <c r="R57" s="76">
        <v>42141</v>
      </c>
      <c r="S57" s="76">
        <v>42146</v>
      </c>
      <c r="T57" s="76">
        <v>50913</v>
      </c>
      <c r="U57" s="72">
        <f t="shared" si="4"/>
        <v>-1796.085</v>
      </c>
      <c r="W57" s="72" t="e">
        <v>#DIV/0!</v>
      </c>
      <c r="Y57" s="72">
        <v>-1796.085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b">
        <f t="shared" si="5"/>
        <v>1</v>
      </c>
      <c r="AF57" s="58" t="b">
        <f t="shared" si="5"/>
        <v>1</v>
      </c>
      <c r="AG57" s="58" t="b">
        <f t="shared" si="5"/>
        <v>1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USDAUD25Y_Quote</v>
      </c>
      <c r="F58" s="47" t="str">
        <f>_xll.qlSimpleQuote(E58,,RateTickValue,Permanent,Trigger,ObjectOverwrite)</f>
        <v>USDAUD25Y_Quote#0000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AUD25Y</v>
      </c>
      <c r="M58" s="68" t="str">
        <v>AUD25Y=</v>
      </c>
      <c r="N58" s="72">
        <v>-1947.22</v>
      </c>
      <c r="O58" s="72">
        <v>-1814.3</v>
      </c>
      <c r="P58" s="72">
        <v>0.59517799999999998</v>
      </c>
      <c r="Q58" s="72">
        <v>0.60856999999999994</v>
      </c>
      <c r="R58" s="76">
        <v>42027</v>
      </c>
      <c r="S58" s="76">
        <v>42146</v>
      </c>
      <c r="T58" s="76">
        <v>51278</v>
      </c>
      <c r="U58" s="72">
        <f t="shared" si="4"/>
        <v>-1880.76</v>
      </c>
      <c r="W58" s="72" t="e">
        <v>#DIV/0!</v>
      </c>
      <c r="Y58" s="72">
        <v>-1880.76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b">
        <f t="shared" si="5"/>
        <v>1</v>
      </c>
      <c r="AF58" s="58" t="b">
        <f t="shared" si="5"/>
        <v>1</v>
      </c>
      <c r="AG58" s="58" t="b">
        <f t="shared" si="5"/>
        <v>1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USDAUD26Y_Quote</v>
      </c>
      <c r="F59" s="47" t="str">
        <f>_xll.qlSimpleQuote(E59,,RateTickValue,Permanent,Trigger,ObjectOverwrite)</f>
        <v>USDAUD26Y_Quote#0000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AUD26Y</v>
      </c>
      <c r="M59" s="68" t="str">
        <v>AUD26Y=</v>
      </c>
      <c r="N59" s="72">
        <v>-1872.55</v>
      </c>
      <c r="O59" s="72">
        <v>-1734.8</v>
      </c>
      <c r="P59" s="72">
        <v>0.60313899999999998</v>
      </c>
      <c r="Q59" s="72">
        <v>0.61693199999999992</v>
      </c>
      <c r="R59" s="76">
        <v>42144</v>
      </c>
      <c r="S59" s="76">
        <v>42146</v>
      </c>
      <c r="T59" s="76">
        <v>51643</v>
      </c>
      <c r="U59" s="72">
        <f t="shared" si="4"/>
        <v>-1803.675</v>
      </c>
      <c r="W59" s="72" t="e">
        <v>#DIV/0!</v>
      </c>
      <c r="Y59" s="72">
        <v>-1803.675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b">
        <f t="shared" si="5"/>
        <v>1</v>
      </c>
      <c r="AF59" s="58" t="b">
        <f t="shared" si="5"/>
        <v>1</v>
      </c>
      <c r="AG59" s="58" t="b">
        <f t="shared" si="5"/>
        <v>1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USDAUD27Y_Quote</v>
      </c>
      <c r="F60" s="47" t="str">
        <f>_xll.qlSimpleQuote(E60,,RateTickValue,Permanent,Trigger,ObjectOverwrite)</f>
        <v>USDAUD27Y_Quote#0000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AUD27Y</v>
      </c>
      <c r="M60" s="68" t="str">
        <v>AUD27Y=</v>
      </c>
      <c r="N60" s="72">
        <v>-1959.55</v>
      </c>
      <c r="O60" s="72">
        <v>-1816.48</v>
      </c>
      <c r="P60" s="72">
        <v>0.59394499999999995</v>
      </c>
      <c r="Q60" s="72">
        <v>0.608352</v>
      </c>
      <c r="R60" s="76">
        <v>42027</v>
      </c>
      <c r="S60" s="76">
        <v>42146</v>
      </c>
      <c r="T60" s="76">
        <v>52008</v>
      </c>
      <c r="U60" s="72">
        <f t="shared" si="4"/>
        <v>-1888.0149999999999</v>
      </c>
      <c r="W60" s="72" t="e">
        <v>#DIV/0!</v>
      </c>
      <c r="Y60" s="72">
        <v>-1888.0149999999999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b">
        <f t="shared" si="5"/>
        <v>1</v>
      </c>
      <c r="AF60" s="58" t="b">
        <f t="shared" si="5"/>
        <v>1</v>
      </c>
      <c r="AG60" s="58" t="b">
        <f t="shared" si="5"/>
        <v>1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USDAUD28Y_Quote</v>
      </c>
      <c r="F61" s="47" t="str">
        <f>_xll.qlSimpleQuote(E61,,RateTickValue,Permanent,Trigger,ObjectOverwrite)</f>
        <v>USDAUD28Y_Quote#0000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AUD28Y</v>
      </c>
      <c r="M61" s="68" t="str">
        <v>AUD28Y=</v>
      </c>
      <c r="N61" s="72">
        <v>-1979.44</v>
      </c>
      <c r="O61" s="72">
        <v>-1832.06</v>
      </c>
      <c r="P61" s="72">
        <v>0.59195599999999993</v>
      </c>
      <c r="Q61" s="72">
        <v>0.60679399999999994</v>
      </c>
      <c r="R61" s="76">
        <v>42136</v>
      </c>
      <c r="S61" s="76">
        <v>42146</v>
      </c>
      <c r="T61" s="76">
        <v>52373</v>
      </c>
      <c r="U61" s="72">
        <f t="shared" si="4"/>
        <v>-1905.75</v>
      </c>
      <c r="W61" s="72" t="e">
        <v>#DIV/0!</v>
      </c>
      <c r="Y61" s="72">
        <v>-1905.75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b">
        <f t="shared" si="5"/>
        <v>1</v>
      </c>
      <c r="AF61" s="58" t="b">
        <f t="shared" si="5"/>
        <v>1</v>
      </c>
      <c r="AG61" s="58" t="b">
        <f t="shared" si="5"/>
        <v>1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USDAUD29Y_Quote</v>
      </c>
      <c r="F62" s="47" t="str">
        <f>_xll.qlSimpleQuote(E62,,RateTickValue,Permanent,Trigger,ObjectOverwrite)</f>
        <v>USDAUD29Y_Quote#0000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AUD29Y</v>
      </c>
      <c r="M62" s="68" t="str">
        <v>AUD29Y=</v>
      </c>
      <c r="N62" s="72">
        <v>-2708.25</v>
      </c>
      <c r="O62" s="72">
        <v>-2566.92</v>
      </c>
      <c r="P62" s="72">
        <v>0.51907499999999995</v>
      </c>
      <c r="Q62" s="72">
        <v>0.533308</v>
      </c>
      <c r="R62" s="76">
        <v>41976</v>
      </c>
      <c r="S62" s="76">
        <v>42146</v>
      </c>
      <c r="T62" s="76">
        <v>52740</v>
      </c>
      <c r="U62" s="72">
        <f t="shared" si="4"/>
        <v>-2637.585</v>
      </c>
      <c r="W62" s="72" t="e">
        <v>#DIV/0!</v>
      </c>
      <c r="Y62" s="72">
        <v>-2637.585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b">
        <f t="shared" si="5"/>
        <v>1</v>
      </c>
      <c r="AF62" s="58" t="b">
        <f t="shared" si="5"/>
        <v>1</v>
      </c>
      <c r="AG62" s="58" t="b">
        <f t="shared" si="5"/>
        <v>1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USDAUD30Y_Quote</v>
      </c>
      <c r="F63" s="48" t="str">
        <f>_xll.qlSimpleQuote(E63,,RateTickValue,Permanent,Trigger,ObjectOverwrite)</f>
        <v>USDAUD30Y_Quote#0000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AUD30Y</v>
      </c>
      <c r="M63" s="69" t="str">
        <v>AUD30Y=</v>
      </c>
      <c r="N63" s="73">
        <v>-1887.07</v>
      </c>
      <c r="O63" s="73">
        <v>-1726.01</v>
      </c>
      <c r="P63" s="73">
        <v>0.60050099999999995</v>
      </c>
      <c r="Q63" s="73">
        <v>0.61659799999999998</v>
      </c>
      <c r="R63" s="78">
        <v>42144</v>
      </c>
      <c r="S63" s="78">
        <v>42146</v>
      </c>
      <c r="T63" s="78">
        <v>53104</v>
      </c>
      <c r="U63" s="73">
        <f t="shared" si="4"/>
        <v>-1806.54</v>
      </c>
      <c r="W63" s="73">
        <v>7477.9000000000005</v>
      </c>
      <c r="Y63" s="73">
        <v>-1806.54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b">
        <f t="shared" si="5"/>
        <v>1</v>
      </c>
      <c r="AF63" s="58" t="b">
        <f t="shared" si="5"/>
        <v>1</v>
      </c>
      <c r="AG63" s="58" t="b">
        <f t="shared" si="5"/>
        <v>1</v>
      </c>
      <c r="AH63" s="44" t="s">
        <v>138</v>
      </c>
    </row>
  </sheetData>
  <conditionalFormatting sqref="AB2:AD2">
    <cfRule type="cellIs" dxfId="29" priority="2" operator="equal">
      <formula>FALSE</formula>
    </cfRule>
  </conditionalFormatting>
  <conditionalFormatting sqref="AE9:AG63">
    <cfRule type="cellIs" dxfId="28" priority="1" operator="equal">
      <formula>FALSE</formula>
    </cfRule>
  </conditionalFormatting>
  <dataValidations count="5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M1" s="50" t="s">
        <v>61</v>
      </c>
      <c r="AB1" s="51"/>
      <c r="AC1" s="51"/>
      <c r="AD1" s="45" t="s">
        <v>143</v>
      </c>
    </row>
    <row r="2" spans="1:34" ht="11.25" customHeight="1" x14ac:dyDescent="0.2">
      <c r="A2" s="51"/>
      <c r="E2" s="86" t="s">
        <v>110</v>
      </c>
      <c r="F2" s="44"/>
      <c r="K2" s="56"/>
      <c r="L2" s="56"/>
      <c r="M2" s="50" t="s">
        <v>85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0</v>
      </c>
      <c r="AC2" s="58" t="b">
        <f>AC3=$S$8</f>
        <v>0</v>
      </c>
      <c r="AD2" s="58" t="b">
        <f>AD3=$S$8</f>
        <v>0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147</v>
      </c>
      <c r="AD4" s="89" t="str">
        <f>AD1&amp;"("&amp;AB4&amp;","&amp;AC4&amp;")"</f>
        <v>JoinHolidays(UnitedStates::Settlement,HongKong::HKEx)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USDHKD_Quote</v>
      </c>
      <c r="F5" s="46" t="str">
        <f>_xll.qlSimpleQuote(E5,,RateTickValue,Permanent,Trigger,ObjectOverwrite)</f>
        <v>USDHKD_Quote#0000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HKD</v>
      </c>
      <c r="M5" s="67" t="str">
        <f>$L$5&amp;"="&amp;VLOOKUP($M$1,ContributorTable,2,FALSE)</f>
        <v>HKD=</v>
      </c>
      <c r="N5" s="70">
        <v>7.7520000000000007</v>
      </c>
      <c r="O5" s="70">
        <v>7.7521000000000004</v>
      </c>
      <c r="P5" s="70">
        <v>0</v>
      </c>
      <c r="Q5" s="70">
        <v>0</v>
      </c>
      <c r="R5" s="71">
        <v>42144</v>
      </c>
      <c r="S5" s="91">
        <v>42146</v>
      </c>
      <c r="T5" s="91"/>
      <c r="U5" s="70">
        <f>AVERAGE(N5:O5)</f>
        <v>7.7520500000000006</v>
      </c>
      <c r="V5" s="51"/>
      <c r="W5" s="70">
        <v>1.1160000000000001</v>
      </c>
      <c r="X5" s="51"/>
      <c r="Y5" s="70">
        <f t="array" ref="Y5:Y63">QuoteLive</f>
        <v>7.7520500000000006</v>
      </c>
      <c r="Z5" s="72">
        <f>_xll.qlSimpleQuoteSetValue(F5,Y5,Trigger)</f>
        <v>0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USDHKDON_Quote</v>
      </c>
      <c r="F6" s="46" t="str">
        <f>_xll.qlSimpleQuote(E6,,RateTickValue,Permanent,Trigger,ObjectOverwrite)</f>
        <v>USDHKDON_Quote#0000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HKDON</v>
      </c>
      <c r="M6" s="67" t="str">
        <f t="array" ref="M6:M63">Instruments&amp;"="&amp;VLOOKUP(Contributor,ContributorTable,2,FALSE)</f>
        <v>HKDON=TRHK</v>
      </c>
      <c r="N6" s="70">
        <v>-0.30000000000000004</v>
      </c>
      <c r="O6" s="70">
        <v>-0.1</v>
      </c>
      <c r="P6" s="70">
        <v>0</v>
      </c>
      <c r="Q6" s="70">
        <v>0</v>
      </c>
      <c r="R6" s="71">
        <v>42144</v>
      </c>
      <c r="S6" s="91" t="s">
        <v>149</v>
      </c>
      <c r="T6" s="91" t="s">
        <v>149</v>
      </c>
      <c r="U6" s="70">
        <f t="shared" ref="U6:U63" si="4">AVERAGE(N6:O6)</f>
        <v>-0.2</v>
      </c>
      <c r="V6" s="51"/>
      <c r="W6" s="70">
        <v>0.125</v>
      </c>
      <c r="X6" s="51"/>
      <c r="Y6" s="70">
        <v>-0.2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USDHKDTN_Quote</v>
      </c>
      <c r="F7" s="47" t="str">
        <f>_xll.qlSimpleQuote(E7,,RateTickValue,Permanent,Trigger,ObjectOverwrite)</f>
        <v>USDHKDTN_Quote#0000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HKDTN</v>
      </c>
      <c r="M7" s="68" t="str">
        <v>HKDTN=TRHK</v>
      </c>
      <c r="N7" s="72">
        <v>-0.2</v>
      </c>
      <c r="O7" s="72">
        <v>0</v>
      </c>
      <c r="P7" s="72">
        <v>0</v>
      </c>
      <c r="Q7" s="72">
        <v>0</v>
      </c>
      <c r="R7" s="76">
        <v>42144</v>
      </c>
      <c r="S7" s="90" t="s">
        <v>149</v>
      </c>
      <c r="T7" s="90" t="s">
        <v>149</v>
      </c>
      <c r="U7" s="72">
        <f t="shared" si="4"/>
        <v>-0.1</v>
      </c>
      <c r="V7" s="51"/>
      <c r="W7" s="72">
        <v>0.1</v>
      </c>
      <c r="X7" s="51"/>
      <c r="Y7" s="72">
        <v>-0.1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USDHKDSN_Quote</v>
      </c>
      <c r="F8" s="47" t="str">
        <f>_xll.qlSimpleQuote(E8,,RateTickValue,Permanent,Trigger,ObjectOverwrite)</f>
        <v>USDHKDSN_Quote#0000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HKDSN</v>
      </c>
      <c r="M8" s="68" t="str">
        <v>HKDSN=TRHK</v>
      </c>
      <c r="N8" s="72">
        <v>-0.2</v>
      </c>
      <c r="O8" s="72">
        <v>0.30000000000000004</v>
      </c>
      <c r="P8" s="72">
        <v>0</v>
      </c>
      <c r="Q8" s="72">
        <v>0</v>
      </c>
      <c r="R8" s="76">
        <v>42144</v>
      </c>
      <c r="S8" s="90" t="s">
        <v>149</v>
      </c>
      <c r="T8" s="90" t="s">
        <v>149</v>
      </c>
      <c r="U8" s="72">
        <f t="shared" si="4"/>
        <v>5.0000000000000017E-2</v>
      </c>
      <c r="V8" s="51"/>
      <c r="W8" s="72">
        <v>0.13</v>
      </c>
      <c r="X8" s="51"/>
      <c r="Y8" s="72">
        <v>5.0000000000000017E-2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USDHKDSW_Quote</v>
      </c>
      <c r="F9" s="47" t="str">
        <f>_xll.qlSimpleQuote(E9,,RateTickValue,Permanent,Trigger,ObjectOverwrite)</f>
        <v>USDHKDSW_Quote#0000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HKDSW</v>
      </c>
      <c r="M9" s="68" t="str">
        <v>HKDSW=TRHK</v>
      </c>
      <c r="N9" s="72">
        <v>0.5</v>
      </c>
      <c r="O9" s="72">
        <v>1.5</v>
      </c>
      <c r="P9" s="72">
        <v>0</v>
      </c>
      <c r="Q9" s="72">
        <v>0</v>
      </c>
      <c r="R9" s="76">
        <v>42144</v>
      </c>
      <c r="S9" s="90" t="s">
        <v>149</v>
      </c>
      <c r="T9" s="90" t="s">
        <v>149</v>
      </c>
      <c r="U9" s="72">
        <f t="shared" si="4"/>
        <v>1</v>
      </c>
      <c r="V9" s="51"/>
      <c r="W9" s="72">
        <v>0.9</v>
      </c>
      <c r="X9" s="51"/>
      <c r="Y9" s="72">
        <v>1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0</v>
      </c>
      <c r="AF9" s="58" t="b">
        <f>IF(OR(LEFT($T9,3)="The",ISBLANK($T9)),NA(),AC9=$T9)</f>
        <v>0</v>
      </c>
      <c r="AG9" s="58" t="b">
        <f>IF(OR(LEFT($T9,3)="The",ISBLANK($T9)),NA(),AD9=$T9)</f>
        <v>0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USDHKD2W_Quote</v>
      </c>
      <c r="F10" s="47" t="str">
        <f>_xll.qlSimpleQuote(E10,,RateTickValue,Permanent,Trigger,ObjectOverwrite)</f>
        <v>USDHKD2W_Quote#0000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HKD2W</v>
      </c>
      <c r="M10" s="68" t="str">
        <v>HKD2W=TRHK</v>
      </c>
      <c r="N10" s="72">
        <v>1</v>
      </c>
      <c r="O10" s="72">
        <v>2</v>
      </c>
      <c r="P10" s="72">
        <v>0</v>
      </c>
      <c r="Q10" s="72">
        <v>0</v>
      </c>
      <c r="R10" s="76">
        <v>42144</v>
      </c>
      <c r="S10" s="90" t="s">
        <v>149</v>
      </c>
      <c r="T10" s="90" t="s">
        <v>149</v>
      </c>
      <c r="U10" s="72">
        <f t="shared" si="4"/>
        <v>1.5</v>
      </c>
      <c r="V10" s="51"/>
      <c r="W10" s="72">
        <v>1.9100000000000001</v>
      </c>
      <c r="X10" s="51"/>
      <c r="Y10" s="72">
        <v>1.5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0</v>
      </c>
      <c r="AF10" s="58" t="b">
        <f t="shared" si="5"/>
        <v>0</v>
      </c>
      <c r="AG10" s="58" t="b">
        <f t="shared" si="5"/>
        <v>0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USDHKD3W_Quote</v>
      </c>
      <c r="F11" s="47" t="str">
        <f>_xll.qlSimpleQuote(E11,,RateTickValue,Permanent,Trigger,ObjectOverwrite)</f>
        <v>USDHKD3W_Quote#0000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HKD3W</v>
      </c>
      <c r="M11" s="68" t="str">
        <v>HKD3W=TRHK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90" t="s">
        <v>114</v>
      </c>
      <c r="T11" s="90" t="s">
        <v>114</v>
      </c>
      <c r="U11" s="72" t="e">
        <f t="shared" si="4"/>
        <v>#DIV/0!</v>
      </c>
      <c r="V11" s="51"/>
      <c r="W11" s="72">
        <v>2.915</v>
      </c>
      <c r="X11" s="51"/>
      <c r="Y11" s="72" t="e">
        <v>#DIV/0!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e">
        <f t="shared" si="5"/>
        <v>#N/A</v>
      </c>
      <c r="AF11" s="58" t="e">
        <f t="shared" si="5"/>
        <v>#N/A</v>
      </c>
      <c r="AG11" s="58" t="e">
        <f t="shared" si="5"/>
        <v>#N/A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USDHKD1M_Quote</v>
      </c>
      <c r="F12" s="47" t="str">
        <f>_xll.qlSimpleQuote(E12,,RateTickValue,Permanent,Trigger,ObjectOverwrite)</f>
        <v>USDHKD1M_Quote#0000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HKD1M</v>
      </c>
      <c r="M12" s="68" t="str">
        <v>HKD1M=TRHK</v>
      </c>
      <c r="N12" s="72">
        <v>3</v>
      </c>
      <c r="O12" s="72">
        <v>4</v>
      </c>
      <c r="P12" s="72">
        <v>0</v>
      </c>
      <c r="Q12" s="72">
        <v>0</v>
      </c>
      <c r="R12" s="76">
        <v>42144</v>
      </c>
      <c r="S12" s="90" t="s">
        <v>149</v>
      </c>
      <c r="T12" s="90" t="s">
        <v>149</v>
      </c>
      <c r="U12" s="72">
        <f t="shared" si="4"/>
        <v>3.5</v>
      </c>
      <c r="V12" s="51"/>
      <c r="W12" s="72">
        <v>4.5600000000000005</v>
      </c>
      <c r="X12" s="51"/>
      <c r="Y12" s="72">
        <v>3.5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0</v>
      </c>
      <c r="AF12" s="58" t="b">
        <f t="shared" si="5"/>
        <v>0</v>
      </c>
      <c r="AG12" s="58" t="b">
        <f t="shared" si="5"/>
        <v>0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USDHKD2M_Quote</v>
      </c>
      <c r="F13" s="47" t="str">
        <f>_xll.qlSimpleQuote(E13,,RateTickValue,Permanent,Trigger,ObjectOverwrite)</f>
        <v>USDHKD2M_Quote#0000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HKD2M</v>
      </c>
      <c r="M13" s="68" t="str">
        <v>HKD2M=TRHK</v>
      </c>
      <c r="N13" s="72">
        <v>4.5</v>
      </c>
      <c r="O13" s="72">
        <v>6</v>
      </c>
      <c r="P13" s="72">
        <v>0</v>
      </c>
      <c r="Q13" s="72">
        <v>0</v>
      </c>
      <c r="R13" s="76">
        <v>42144</v>
      </c>
      <c r="S13" s="90" t="s">
        <v>149</v>
      </c>
      <c r="T13" s="90" t="s">
        <v>149</v>
      </c>
      <c r="U13" s="72">
        <f t="shared" si="4"/>
        <v>5.25</v>
      </c>
      <c r="V13" s="51"/>
      <c r="W13" s="72">
        <v>8.8000000000000007</v>
      </c>
      <c r="X13" s="51"/>
      <c r="Y13" s="72">
        <v>5.25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0</v>
      </c>
      <c r="AF13" s="58" t="b">
        <f t="shared" si="5"/>
        <v>0</v>
      </c>
      <c r="AG13" s="58" t="b">
        <f t="shared" si="5"/>
        <v>0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USDHKD3M_Quote</v>
      </c>
      <c r="F14" s="47" t="str">
        <f>_xll.qlSimpleQuote(E14,,RateTickValue,Permanent,Trigger,ObjectOverwrite)</f>
        <v>USDHKD3M_Quote#0000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HKD3M</v>
      </c>
      <c r="M14" s="68" t="str">
        <v>HKD3M=TRHK</v>
      </c>
      <c r="N14" s="72">
        <v>4</v>
      </c>
      <c r="O14" s="72">
        <v>6</v>
      </c>
      <c r="P14" s="72">
        <v>0</v>
      </c>
      <c r="Q14" s="72">
        <v>0</v>
      </c>
      <c r="R14" s="76">
        <v>42144</v>
      </c>
      <c r="S14" s="90" t="s">
        <v>149</v>
      </c>
      <c r="T14" s="90" t="s">
        <v>149</v>
      </c>
      <c r="U14" s="72">
        <f t="shared" si="4"/>
        <v>5</v>
      </c>
      <c r="V14" s="51"/>
      <c r="W14" s="72">
        <v>13.83</v>
      </c>
      <c r="X14" s="51"/>
      <c r="Y14" s="72">
        <v>5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0</v>
      </c>
      <c r="AF14" s="58" t="b">
        <f t="shared" si="5"/>
        <v>0</v>
      </c>
      <c r="AG14" s="58" t="b">
        <f t="shared" si="5"/>
        <v>0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USDHKD4M_Quote</v>
      </c>
      <c r="F15" s="47" t="str">
        <f>_xll.qlSimpleQuote(E15,,RateTickValue,Permanent,Trigger,ObjectOverwrite)</f>
        <v>USDHKD4M_Quote#0000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HKD4M</v>
      </c>
      <c r="M15" s="68" t="str">
        <v>HKD4M=TRHK</v>
      </c>
      <c r="N15" s="72">
        <v>4</v>
      </c>
      <c r="O15" s="72">
        <v>6</v>
      </c>
      <c r="P15" s="72">
        <v>0</v>
      </c>
      <c r="Q15" s="72">
        <v>0</v>
      </c>
      <c r="R15" s="76">
        <v>42144</v>
      </c>
      <c r="S15" s="90" t="s">
        <v>149</v>
      </c>
      <c r="T15" s="90" t="s">
        <v>149</v>
      </c>
      <c r="U15" s="72">
        <f t="shared" si="4"/>
        <v>5</v>
      </c>
      <c r="V15" s="51"/>
      <c r="W15" s="72">
        <v>19.399999999999999</v>
      </c>
      <c r="X15" s="51"/>
      <c r="Y15" s="72">
        <v>5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0</v>
      </c>
      <c r="AF15" s="58" t="b">
        <f t="shared" si="5"/>
        <v>0</v>
      </c>
      <c r="AG15" s="58" t="b">
        <f t="shared" si="5"/>
        <v>0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USDHKD5M_Quote</v>
      </c>
      <c r="F16" s="47" t="str">
        <f>_xll.qlSimpleQuote(E16,,RateTickValue,Permanent,Trigger,ObjectOverwrite)</f>
        <v>USDHKD5M_Quote#0000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HKD5M</v>
      </c>
      <c r="M16" s="68" t="str">
        <v>HKD5M=TRHK</v>
      </c>
      <c r="N16" s="72">
        <v>3.5</v>
      </c>
      <c r="O16" s="72">
        <v>5.5</v>
      </c>
      <c r="P16" s="72">
        <v>0</v>
      </c>
      <c r="Q16" s="72">
        <v>0</v>
      </c>
      <c r="R16" s="76">
        <v>42144</v>
      </c>
      <c r="S16" s="90" t="s">
        <v>149</v>
      </c>
      <c r="T16" s="90" t="s">
        <v>149</v>
      </c>
      <c r="U16" s="72">
        <f t="shared" si="4"/>
        <v>4.5</v>
      </c>
      <c r="V16" s="51"/>
      <c r="W16" s="72">
        <v>24.664999999999999</v>
      </c>
      <c r="X16" s="51"/>
      <c r="Y16" s="72">
        <v>4.5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0</v>
      </c>
      <c r="AF16" s="58" t="b">
        <f t="shared" si="5"/>
        <v>0</v>
      </c>
      <c r="AG16" s="58" t="b">
        <f t="shared" si="5"/>
        <v>0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USDHKD6M_Quote</v>
      </c>
      <c r="F17" s="47" t="str">
        <f>_xll.qlSimpleQuote(E17,,RateTickValue,Permanent,Trigger,ObjectOverwrite)</f>
        <v>USDHKD6M_Quote#0000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HKD6M</v>
      </c>
      <c r="M17" s="68" t="str">
        <v>HKD6M=TRHK</v>
      </c>
      <c r="N17" s="72">
        <v>2</v>
      </c>
      <c r="O17" s="72">
        <v>5</v>
      </c>
      <c r="P17" s="72">
        <v>0</v>
      </c>
      <c r="Q17" s="72">
        <v>0</v>
      </c>
      <c r="R17" s="76">
        <v>42144</v>
      </c>
      <c r="S17" s="90" t="s">
        <v>149</v>
      </c>
      <c r="T17" s="90" t="s">
        <v>149</v>
      </c>
      <c r="U17" s="72">
        <f t="shared" si="4"/>
        <v>3.5</v>
      </c>
      <c r="V17" s="51"/>
      <c r="W17" s="72">
        <v>30.86</v>
      </c>
      <c r="X17" s="51"/>
      <c r="Y17" s="72">
        <v>3.5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0</v>
      </c>
      <c r="AF17" s="58" t="b">
        <f t="shared" si="5"/>
        <v>0</v>
      </c>
      <c r="AG17" s="58" t="b">
        <f t="shared" si="5"/>
        <v>0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USDHKD7M_Quote</v>
      </c>
      <c r="F18" s="47" t="str">
        <f>_xll.qlSimpleQuote(E18,,RateTickValue,Permanent,Trigger,ObjectOverwrite)</f>
        <v>USDHKD7M_Quote#0000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HKD7M</v>
      </c>
      <c r="M18" s="68" t="str">
        <v>HKD7M=TRHK</v>
      </c>
      <c r="N18" s="72" t="s">
        <v>114</v>
      </c>
      <c r="O18" s="72" t="s">
        <v>114</v>
      </c>
      <c r="P18" s="72" t="s">
        <v>114</v>
      </c>
      <c r="Q18" s="72" t="s">
        <v>114</v>
      </c>
      <c r="R18" s="76" t="s">
        <v>114</v>
      </c>
      <c r="S18" s="76" t="s">
        <v>114</v>
      </c>
      <c r="T18" s="76" t="s">
        <v>114</v>
      </c>
      <c r="U18" s="72" t="e">
        <f t="shared" si="4"/>
        <v>#DIV/0!</v>
      </c>
      <c r="V18" s="51"/>
      <c r="W18" s="72">
        <v>38.135000000000005</v>
      </c>
      <c r="X18" s="51"/>
      <c r="Y18" s="72" t="e">
        <v>#DIV/0!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e">
        <f t="shared" si="5"/>
        <v>#N/A</v>
      </c>
      <c r="AF18" s="58" t="e">
        <f t="shared" si="5"/>
        <v>#N/A</v>
      </c>
      <c r="AG18" s="58" t="e">
        <f t="shared" si="5"/>
        <v>#N/A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USDHKD8M_Quote</v>
      </c>
      <c r="F19" s="47" t="str">
        <f>_xll.qlSimpleQuote(E19,,RateTickValue,Permanent,Trigger,ObjectOverwrite)</f>
        <v>USDHKD8M_Quote#0000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HKD8M</v>
      </c>
      <c r="M19" s="68" t="str">
        <v>HKD8M=TRHK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90" t="s">
        <v>114</v>
      </c>
      <c r="T19" s="90" t="s">
        <v>114</v>
      </c>
      <c r="U19" s="72" t="e">
        <f t="shared" si="4"/>
        <v>#DIV/0!</v>
      </c>
      <c r="V19" s="51"/>
      <c r="W19" s="72">
        <v>45.664999999999999</v>
      </c>
      <c r="X19" s="51"/>
      <c r="Y19" s="72" t="e">
        <v>#DIV/0!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e">
        <f t="shared" si="5"/>
        <v>#N/A</v>
      </c>
      <c r="AF19" s="58" t="e">
        <f t="shared" si="5"/>
        <v>#N/A</v>
      </c>
      <c r="AG19" s="58" t="e">
        <f t="shared" si="5"/>
        <v>#N/A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USDHKD9M_Quote</v>
      </c>
      <c r="F20" s="47" t="str">
        <f>_xll.qlSimpleQuote(E20,,RateTickValue,Permanent,Trigger,ObjectOverwrite)</f>
        <v>USDHKD9M_Quote#0000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HKD9M</v>
      </c>
      <c r="M20" s="68" t="str">
        <v>HKD9M=TRHK</v>
      </c>
      <c r="N20" s="72">
        <v>-2</v>
      </c>
      <c r="O20" s="72">
        <v>3</v>
      </c>
      <c r="P20" s="72">
        <v>0</v>
      </c>
      <c r="Q20" s="72">
        <v>0</v>
      </c>
      <c r="R20" s="76">
        <v>42144</v>
      </c>
      <c r="S20" s="90" t="s">
        <v>149</v>
      </c>
      <c r="T20" s="90" t="s">
        <v>149</v>
      </c>
      <c r="U20" s="72">
        <f t="shared" si="4"/>
        <v>0.5</v>
      </c>
      <c r="V20" s="51"/>
      <c r="W20" s="72">
        <v>54.535000000000004</v>
      </c>
      <c r="X20" s="51"/>
      <c r="Y20" s="72">
        <v>0.5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0</v>
      </c>
      <c r="AF20" s="58" t="b">
        <f t="shared" si="5"/>
        <v>0</v>
      </c>
      <c r="AG20" s="58" t="b">
        <f t="shared" si="5"/>
        <v>0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USDHKD10M_Quote</v>
      </c>
      <c r="F21" s="47" t="str">
        <f>_xll.qlSimpleQuote(E21,,RateTickValue,Permanent,Trigger,ObjectOverwrite)</f>
        <v>USDHKD10M_Quote#0000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HKD10M</v>
      </c>
      <c r="M21" s="68" t="str">
        <v>HKD10M=TRHK</v>
      </c>
      <c r="N21" s="72" t="s">
        <v>114</v>
      </c>
      <c r="O21" s="72" t="s">
        <v>114</v>
      </c>
      <c r="P21" s="72" t="s">
        <v>114</v>
      </c>
      <c r="Q21" s="72" t="s">
        <v>114</v>
      </c>
      <c r="R21" s="76" t="s">
        <v>114</v>
      </c>
      <c r="S21" s="76" t="s">
        <v>114</v>
      </c>
      <c r="T21" s="76" t="s">
        <v>114</v>
      </c>
      <c r="U21" s="72" t="e">
        <f t="shared" si="4"/>
        <v>#DIV/0!</v>
      </c>
      <c r="V21" s="51"/>
      <c r="W21" s="72">
        <v>63.099999999999994</v>
      </c>
      <c r="X21" s="51"/>
      <c r="Y21" s="72" t="e">
        <v>#DIV/0!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e">
        <f t="shared" si="5"/>
        <v>#N/A</v>
      </c>
      <c r="AF21" s="58" t="e">
        <f t="shared" si="5"/>
        <v>#N/A</v>
      </c>
      <c r="AG21" s="58" t="e">
        <f t="shared" si="5"/>
        <v>#N/A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USDHKD11M_Quote</v>
      </c>
      <c r="F22" s="47" t="str">
        <f>_xll.qlSimpleQuote(E22,,RateTickValue,Permanent,Trigger,ObjectOverwrite)</f>
        <v>USDHKD11M_Quote#0000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HKD11M</v>
      </c>
      <c r="M22" s="68" t="str">
        <v>HKD11M=TRHK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90" t="s">
        <v>114</v>
      </c>
      <c r="T22" s="90" t="s">
        <v>114</v>
      </c>
      <c r="U22" s="72" t="e">
        <f t="shared" si="4"/>
        <v>#DIV/0!</v>
      </c>
      <c r="V22" s="51"/>
      <c r="W22" s="72">
        <v>73.045000000000002</v>
      </c>
      <c r="X22" s="51"/>
      <c r="Y22" s="72" t="e">
        <v>#DIV/0!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e">
        <f t="shared" si="5"/>
        <v>#N/A</v>
      </c>
      <c r="AF22" s="58" t="e">
        <f t="shared" si="5"/>
        <v>#N/A</v>
      </c>
      <c r="AG22" s="58" t="e">
        <f t="shared" si="5"/>
        <v>#N/A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USDHKD1Y_Quote</v>
      </c>
      <c r="F23" s="47" t="str">
        <f>_xll.qlSimpleQuote(E23,,RateTickValue,Permanent,Trigger,ObjectOverwrite)</f>
        <v>USDHKD1Y_Quote#0000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HKD1Y</v>
      </c>
      <c r="M23" s="68" t="str">
        <v>HKD1Y=TRHK</v>
      </c>
      <c r="N23" s="72">
        <v>-4</v>
      </c>
      <c r="O23" s="72">
        <v>1</v>
      </c>
      <c r="P23" s="72">
        <v>0</v>
      </c>
      <c r="Q23" s="72">
        <v>0</v>
      </c>
      <c r="R23" s="76">
        <v>42144</v>
      </c>
      <c r="S23" s="90" t="s">
        <v>149</v>
      </c>
      <c r="T23" s="90" t="s">
        <v>149</v>
      </c>
      <c r="U23" s="72">
        <f t="shared" si="4"/>
        <v>-1.5</v>
      </c>
      <c r="V23" s="51"/>
      <c r="W23" s="72">
        <v>83.335000000000008</v>
      </c>
      <c r="X23" s="51"/>
      <c r="Y23" s="72">
        <v>-1.5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0</v>
      </c>
      <c r="AF23" s="58" t="b">
        <f t="shared" si="5"/>
        <v>0</v>
      </c>
      <c r="AG23" s="58" t="b">
        <f t="shared" si="5"/>
        <v>0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USDHKD13M_Quote</v>
      </c>
      <c r="F24" s="47" t="str">
        <f>_xll.qlSimpleQuote(E24,,RateTickValue,Permanent,Trigger,ObjectOverwrite)</f>
        <v>USDHKD13M_Quote#0000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HKD13M</v>
      </c>
      <c r="M24" s="68" t="str">
        <v>HKD13M=TRHK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USDHKD14M_Quote</v>
      </c>
      <c r="F25" s="47" t="str">
        <f>_xll.qlSimpleQuote(E25,,RateTickValue,Permanent,Trigger,ObjectOverwrite)</f>
        <v>USDHKD14M_Quote#0000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HKD14M</v>
      </c>
      <c r="M25" s="68" t="str">
        <v>HKD14M=TRHK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90" t="s">
        <v>114</v>
      </c>
      <c r="T25" s="90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USDHKD15M_Quote</v>
      </c>
      <c r="F26" s="47" t="str">
        <f>_xll.qlSimpleQuote(E26,,RateTickValue,Permanent,Trigger,ObjectOverwrite)</f>
        <v>USDHKD15M_Quote#0000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HKD15M</v>
      </c>
      <c r="M26" s="68" t="str">
        <v>HKD15M=TRHK</v>
      </c>
      <c r="N26" s="72">
        <v>-15</v>
      </c>
      <c r="O26" s="72">
        <v>-5</v>
      </c>
      <c r="P26" s="72">
        <v>0</v>
      </c>
      <c r="Q26" s="72">
        <v>0</v>
      </c>
      <c r="R26" s="76">
        <v>42144</v>
      </c>
      <c r="S26" s="90" t="s">
        <v>149</v>
      </c>
      <c r="T26" s="90" t="s">
        <v>149</v>
      </c>
      <c r="U26" s="72">
        <f t="shared" si="4"/>
        <v>-10</v>
      </c>
      <c r="V26" s="51"/>
      <c r="W26" s="72">
        <v>120.07000000000001</v>
      </c>
      <c r="X26" s="51"/>
      <c r="Y26" s="72">
        <v>-10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0</v>
      </c>
      <c r="AF26" s="58" t="b">
        <f t="shared" si="5"/>
        <v>0</v>
      </c>
      <c r="AG26" s="58" t="b">
        <f t="shared" si="5"/>
        <v>0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USDHKD16M_Quote</v>
      </c>
      <c r="F27" s="47" t="str">
        <f>_xll.qlSimpleQuote(E27,,RateTickValue,Permanent,Trigger,ObjectOverwrite)</f>
        <v>USDHKD16M_Quote#0000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HKD16M</v>
      </c>
      <c r="M27" s="68" t="str">
        <v>HKD16M=TRHK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USDHKD17M_Quote</v>
      </c>
      <c r="F28" s="47" t="str">
        <f>_xll.qlSimpleQuote(E28,,RateTickValue,Permanent,Trigger,ObjectOverwrite)</f>
        <v>USDHKD17M_Quote#0000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HKD17M</v>
      </c>
      <c r="M28" s="68" t="str">
        <v>HKD17M=TRHK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90" t="s">
        <v>114</v>
      </c>
      <c r="T28" s="90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USDHKD18M_Quote</v>
      </c>
      <c r="F29" s="47" t="str">
        <f>_xll.qlSimpleQuote(E29,,RateTickValue,Permanent,Trigger,ObjectOverwrite)</f>
        <v>USDHKD18M_Quote#0000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HKD18M</v>
      </c>
      <c r="M29" s="68" t="str">
        <v>HKD18M=TRHK</v>
      </c>
      <c r="N29" s="72">
        <v>-25</v>
      </c>
      <c r="O29" s="72">
        <v>-15</v>
      </c>
      <c r="P29" s="72">
        <v>0</v>
      </c>
      <c r="Q29" s="72">
        <v>0</v>
      </c>
      <c r="R29" s="76">
        <v>42144</v>
      </c>
      <c r="S29" s="90" t="s">
        <v>149</v>
      </c>
      <c r="T29" s="90" t="s">
        <v>149</v>
      </c>
      <c r="U29" s="72">
        <f t="shared" si="4"/>
        <v>-20</v>
      </c>
      <c r="V29" s="51"/>
      <c r="W29" s="72">
        <v>161.9</v>
      </c>
      <c r="X29" s="51"/>
      <c r="Y29" s="72">
        <v>-20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0</v>
      </c>
      <c r="AF29" s="58" t="b">
        <f t="shared" si="5"/>
        <v>0</v>
      </c>
      <c r="AG29" s="58" t="b">
        <f t="shared" si="5"/>
        <v>0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USDHKD19M_Quote</v>
      </c>
      <c r="F30" s="47" t="str">
        <f>_xll.qlSimpleQuote(E30,,RateTickValue,Permanent,Trigger,ObjectOverwrite)</f>
        <v>USDHKD19M_Quote#0000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HKD19M</v>
      </c>
      <c r="M30" s="68" t="str">
        <v>HKD19M=TRHK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USDHKD20M_Quote</v>
      </c>
      <c r="F31" s="47" t="str">
        <f>_xll.qlSimpleQuote(E31,,RateTickValue,Permanent,Trigger,ObjectOverwrite)</f>
        <v>USDHKD20M_Quote#0000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HKD20M</v>
      </c>
      <c r="M31" s="68" t="str">
        <v>HKD20M=TRHK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90" t="s">
        <v>114</v>
      </c>
      <c r="T31" s="90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USDHKD21M_Quote</v>
      </c>
      <c r="F32" s="47" t="str">
        <f>_xll.qlSimpleQuote(E32,,RateTickValue,Permanent,Trigger,ObjectOverwrite)</f>
        <v>USDHKD21M_Quote#0000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HKD21M</v>
      </c>
      <c r="M32" s="68" t="str">
        <v>HKD21M=TRHK</v>
      </c>
      <c r="N32" s="72">
        <v>-35</v>
      </c>
      <c r="O32" s="72">
        <v>-20</v>
      </c>
      <c r="P32" s="72">
        <v>0</v>
      </c>
      <c r="Q32" s="72">
        <v>0</v>
      </c>
      <c r="R32" s="76">
        <v>42144</v>
      </c>
      <c r="S32" s="90" t="s">
        <v>149</v>
      </c>
      <c r="T32" s="90" t="s">
        <v>149</v>
      </c>
      <c r="U32" s="72">
        <f t="shared" si="4"/>
        <v>-27.5</v>
      </c>
      <c r="V32" s="51"/>
      <c r="W32" s="72">
        <v>207.15</v>
      </c>
      <c r="X32" s="51"/>
      <c r="Y32" s="72">
        <v>-27.5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0</v>
      </c>
      <c r="AF32" s="58" t="b">
        <f t="shared" si="5"/>
        <v>0</v>
      </c>
      <c r="AG32" s="58" t="b">
        <f t="shared" si="5"/>
        <v>0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USDHKD22M_Quote</v>
      </c>
      <c r="F33" s="47" t="str">
        <f>_xll.qlSimpleQuote(E33,,RateTickValue,Permanent,Trigger,ObjectOverwrite)</f>
        <v>USDHKD22M_Quote#0000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HKD22M</v>
      </c>
      <c r="M33" s="68" t="str">
        <v>HKD22M=TRHK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USDHKD23M_Quote</v>
      </c>
      <c r="F34" s="47" t="str">
        <f>_xll.qlSimpleQuote(E34,,RateTickValue,Permanent,Trigger,ObjectOverwrite)</f>
        <v>USDHKD23M_Quote#0000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HKD23M</v>
      </c>
      <c r="M34" s="68" t="str">
        <v>HKD23M=TRHK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90" t="s">
        <v>114</v>
      </c>
      <c r="T34" s="90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USDHKD2Y_Quote</v>
      </c>
      <c r="F35" s="47" t="str">
        <f>_xll.qlSimpleQuote(E35,,RateTickValue,Permanent,Trigger,ObjectOverwrite)</f>
        <v>USDHKD2Y_Quote#0000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HKD2Y</v>
      </c>
      <c r="M35" s="68" t="str">
        <v>HKD2Y=TRHK</v>
      </c>
      <c r="N35" s="72">
        <v>-50</v>
      </c>
      <c r="O35" s="72">
        <v>-30</v>
      </c>
      <c r="P35" s="72">
        <v>0</v>
      </c>
      <c r="Q35" s="72">
        <v>0</v>
      </c>
      <c r="R35" s="76">
        <v>42144</v>
      </c>
      <c r="S35" s="90" t="s">
        <v>149</v>
      </c>
      <c r="T35" s="90" t="s">
        <v>149</v>
      </c>
      <c r="U35" s="72">
        <f t="shared" si="4"/>
        <v>-40</v>
      </c>
      <c r="V35" s="51"/>
      <c r="W35" s="72">
        <v>257.33500000000004</v>
      </c>
      <c r="X35" s="51"/>
      <c r="Y35" s="72">
        <v>-40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0</v>
      </c>
      <c r="AF35" s="58" t="b">
        <f t="shared" si="5"/>
        <v>0</v>
      </c>
      <c r="AG35" s="58" t="b">
        <f t="shared" si="5"/>
        <v>0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USDHKD3Y_Quote</v>
      </c>
      <c r="F36" s="47" t="str">
        <f>_xll.qlSimpleQuote(E36,,RateTickValue,Permanent,Trigger,ObjectOverwrite)</f>
        <v>USDHKD3Y_Quote#0000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HKD3Y</v>
      </c>
      <c r="M36" s="68" t="str">
        <v>HKD3Y=TRHK</v>
      </c>
      <c r="N36" s="72">
        <v>-130</v>
      </c>
      <c r="O36" s="72">
        <v>-80</v>
      </c>
      <c r="P36" s="72">
        <v>0</v>
      </c>
      <c r="Q36" s="72">
        <v>0</v>
      </c>
      <c r="R36" s="76">
        <v>42144</v>
      </c>
      <c r="S36" s="90" t="s">
        <v>149</v>
      </c>
      <c r="T36" s="90" t="s">
        <v>149</v>
      </c>
      <c r="U36" s="72">
        <f t="shared" si="4"/>
        <v>-105</v>
      </c>
      <c r="W36" s="72">
        <v>492.1</v>
      </c>
      <c r="X36" s="51"/>
      <c r="Y36" s="72">
        <v>-105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0</v>
      </c>
      <c r="AF36" s="58" t="b">
        <f t="shared" si="5"/>
        <v>0</v>
      </c>
      <c r="AG36" s="58" t="b">
        <f t="shared" si="5"/>
        <v>0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USDHKD4Y_Quote</v>
      </c>
      <c r="F37" s="47" t="str">
        <f>_xll.qlSimpleQuote(E37,,RateTickValue,Permanent,Trigger,ObjectOverwrite)</f>
        <v>USDHKD4Y_Quote#0000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HKD4Y</v>
      </c>
      <c r="M37" s="68" t="str">
        <v>HKD4Y=TRHK</v>
      </c>
      <c r="N37" s="72">
        <v>-240</v>
      </c>
      <c r="O37" s="72">
        <v>-190</v>
      </c>
      <c r="P37" s="72">
        <v>0</v>
      </c>
      <c r="Q37" s="72">
        <v>0</v>
      </c>
      <c r="R37" s="76">
        <v>42144</v>
      </c>
      <c r="S37" s="90" t="s">
        <v>149</v>
      </c>
      <c r="T37" s="90" t="s">
        <v>149</v>
      </c>
      <c r="U37" s="72">
        <f t="shared" si="4"/>
        <v>-215</v>
      </c>
      <c r="W37" s="72">
        <v>749.6</v>
      </c>
      <c r="X37" s="51"/>
      <c r="Y37" s="72">
        <v>-215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0</v>
      </c>
      <c r="AF37" s="58" t="b">
        <f t="shared" si="5"/>
        <v>0</v>
      </c>
      <c r="AG37" s="58" t="b">
        <f t="shared" si="5"/>
        <v>0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USDHKD5Y_Quote</v>
      </c>
      <c r="F38" s="47" t="str">
        <f>_xll.qlSimpleQuote(E38,,RateTickValue,Permanent,Trigger,ObjectOverwrite)</f>
        <v>USDHKD5Y_Quote#0000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HKD5Y</v>
      </c>
      <c r="M38" s="68" t="str">
        <v>HKD5Y=TRHK</v>
      </c>
      <c r="N38" s="72">
        <v>-380</v>
      </c>
      <c r="O38" s="72">
        <v>-300</v>
      </c>
      <c r="P38" s="72">
        <v>0</v>
      </c>
      <c r="Q38" s="72">
        <v>0</v>
      </c>
      <c r="R38" s="76">
        <v>42144</v>
      </c>
      <c r="S38" s="90" t="s">
        <v>149</v>
      </c>
      <c r="T38" s="90" t="s">
        <v>149</v>
      </c>
      <c r="U38" s="72">
        <f t="shared" si="4"/>
        <v>-340</v>
      </c>
      <c r="W38" s="72">
        <v>1017.45</v>
      </c>
      <c r="X38" s="51"/>
      <c r="Y38" s="72">
        <v>-340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0</v>
      </c>
      <c r="AF38" s="58" t="b">
        <f t="shared" si="5"/>
        <v>0</v>
      </c>
      <c r="AG38" s="58" t="b">
        <f t="shared" si="5"/>
        <v>0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USDHKD6Y_Quote</v>
      </c>
      <c r="F39" s="47" t="str">
        <f>_xll.qlSimpleQuote(E39,,RateTickValue,Permanent,Trigger,ObjectOverwrite)</f>
        <v>USDHKD6Y_Quote#0000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HKD6Y</v>
      </c>
      <c r="M39" s="68" t="str">
        <v>HKD6Y=TRHK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90" t="s">
        <v>114</v>
      </c>
      <c r="T39" s="90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USDHKD7Y_Quote</v>
      </c>
      <c r="F40" s="47" t="str">
        <f>_xll.qlSimpleQuote(E40,,RateTickValue,Permanent,Trigger,ObjectOverwrite)</f>
        <v>USDHKD7Y_Quote#0000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HKD7Y</v>
      </c>
      <c r="M40" s="68" t="str">
        <v>HKD7Y=TRHK</v>
      </c>
      <c r="N40" s="72">
        <v>-900</v>
      </c>
      <c r="O40" s="72">
        <v>-600</v>
      </c>
      <c r="P40" s="72">
        <v>0</v>
      </c>
      <c r="Q40" s="72">
        <v>0</v>
      </c>
      <c r="R40" s="76">
        <v>42144</v>
      </c>
      <c r="S40" s="90" t="s">
        <v>149</v>
      </c>
      <c r="T40" s="90" t="s">
        <v>149</v>
      </c>
      <c r="U40" s="72">
        <f t="shared" si="4"/>
        <v>-750</v>
      </c>
      <c r="W40" s="72">
        <v>1552</v>
      </c>
      <c r="Y40" s="72">
        <v>-750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0</v>
      </c>
      <c r="AF40" s="58" t="b">
        <f t="shared" si="5"/>
        <v>0</v>
      </c>
      <c r="AG40" s="58" t="b">
        <f t="shared" si="5"/>
        <v>0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USDHKD8Y_Quote</v>
      </c>
      <c r="F41" s="47" t="str">
        <f>_xll.qlSimpleQuote(E41,,RateTickValue,Permanent,Trigger,ObjectOverwrite)</f>
        <v>USDHKD8Y_Quote#0000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HKD8Y</v>
      </c>
      <c r="M41" s="68" t="str">
        <v>HKD8Y=TRHK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USDHKD9Y_Quote</v>
      </c>
      <c r="F42" s="47" t="str">
        <f>_xll.qlSimpleQuote(E42,,RateTickValue,Permanent,Trigger,ObjectOverwrite)</f>
        <v>USDHKD9Y_Quote#0000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HKD9Y</v>
      </c>
      <c r="M42" s="68" t="str">
        <v>HKD9Y=TRHK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90" t="s">
        <v>114</v>
      </c>
      <c r="T42" s="90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USDHKD10Y_Quote</v>
      </c>
      <c r="F43" s="47" t="str">
        <f>_xll.qlSimpleQuote(E43,,RateTickValue,Permanent,Trigger,ObjectOverwrite)</f>
        <v>USDHKD10Y_Quote#0000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HKD10Y</v>
      </c>
      <c r="M43" s="68" t="str">
        <v>HKD10Y=TRHK</v>
      </c>
      <c r="N43" s="72">
        <v>-1500</v>
      </c>
      <c r="O43" s="72">
        <v>-1000</v>
      </c>
      <c r="P43" s="72">
        <v>0</v>
      </c>
      <c r="Q43" s="72">
        <v>0</v>
      </c>
      <c r="R43" s="76">
        <v>42144</v>
      </c>
      <c r="S43" s="90" t="s">
        <v>149</v>
      </c>
      <c r="T43" s="90" t="s">
        <v>149</v>
      </c>
      <c r="U43" s="72">
        <f t="shared" si="4"/>
        <v>-1250</v>
      </c>
      <c r="W43" s="72">
        <v>2310.3000000000002</v>
      </c>
      <c r="Y43" s="72">
        <v>-1250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0</v>
      </c>
      <c r="AF43" s="58" t="b">
        <f t="shared" si="5"/>
        <v>0</v>
      </c>
      <c r="AG43" s="58" t="b">
        <f t="shared" si="5"/>
        <v>0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USDHKD11Y_Quote</v>
      </c>
      <c r="F44" s="47" t="str">
        <f>_xll.qlSimpleQuote(E44,,RateTickValue,Permanent,Trigger,ObjectOverwrite)</f>
        <v>USDHKD11Y_Quote#0000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HKD11Y</v>
      </c>
      <c r="M44" s="68" t="str">
        <v>HKD11Y=TRHK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USDHKD12Y_Quote</v>
      </c>
      <c r="F45" s="47" t="str">
        <f>_xll.qlSimpleQuote(E45,,RateTickValue,Permanent,Trigger,ObjectOverwrite)</f>
        <v>USDHKD12Y_Quote#0000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HKD12Y</v>
      </c>
      <c r="M45" s="68" t="str">
        <v>HKD12Y=TRHK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USDHKD13Y_Quote</v>
      </c>
      <c r="F46" s="47" t="str">
        <f>_xll.qlSimpleQuote(E46,,RateTickValue,Permanent,Trigger,ObjectOverwrite)</f>
        <v>USDHKD13Y_Quote#0000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HKD13Y</v>
      </c>
      <c r="M46" s="68" t="str">
        <v>HKD13Y=TRHK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USDHKD14Y_Quote</v>
      </c>
      <c r="F47" s="47" t="str">
        <f>_xll.qlSimpleQuote(E47,,RateTickValue,Permanent,Trigger,ObjectOverwrite)</f>
        <v>USDHKD14Y_Quote#0000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HKD14Y</v>
      </c>
      <c r="M47" s="68" t="str">
        <v>HKD14Y=TRHK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USDHKD15Y_Quote</v>
      </c>
      <c r="F48" s="47" t="str">
        <f>_xll.qlSimpleQuote(E48,,RateTickValue,Permanent,Trigger,ObjectOverwrite)</f>
        <v>USDHKD15Y_Quote#0000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HKD15Y</v>
      </c>
      <c r="M48" s="68" t="str">
        <v>HKD15Y=TRHK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USDHKD16Y_Quote</v>
      </c>
      <c r="F49" s="47" t="str">
        <f>_xll.qlSimpleQuote(E49,,RateTickValue,Permanent,Trigger,ObjectOverwrite)</f>
        <v>USDHKD16Y_Quote#0000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HKD16Y</v>
      </c>
      <c r="M49" s="68" t="str">
        <v>HKD16Y=TRHK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USDHKD17Y_Quote</v>
      </c>
      <c r="F50" s="47" t="str">
        <f>_xll.qlSimpleQuote(E50,,RateTickValue,Permanent,Trigger,ObjectOverwrite)</f>
        <v>USDHKD17Y_Quote#0000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HKD17Y</v>
      </c>
      <c r="M50" s="68" t="str">
        <v>HKD17Y=TRHK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USDHKD18Y_Quote</v>
      </c>
      <c r="F51" s="47" t="str">
        <f>_xll.qlSimpleQuote(E51,,RateTickValue,Permanent,Trigger,ObjectOverwrite)</f>
        <v>USDHKD18Y_Quote#0000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HKD18Y</v>
      </c>
      <c r="M51" s="68" t="str">
        <v>HKD18Y=TRHK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USDHKD19Y_Quote</v>
      </c>
      <c r="F52" s="47" t="str">
        <f>_xll.qlSimpleQuote(E52,,RateTickValue,Permanent,Trigger,ObjectOverwrite)</f>
        <v>USDHKD19Y_Quote#0000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HKD19Y</v>
      </c>
      <c r="M52" s="68" t="str">
        <v>HKD19Y=TRHK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USDHKD20Y_Quote</v>
      </c>
      <c r="F53" s="47" t="str">
        <f>_xll.qlSimpleQuote(E53,,RateTickValue,Permanent,Trigger,ObjectOverwrite)</f>
        <v>USDHKD20Y_Quote#0000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HKD20Y</v>
      </c>
      <c r="M53" s="68" t="str">
        <v>HKD20Y=TRHK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USDHKD21Y_Quote</v>
      </c>
      <c r="F54" s="47" t="str">
        <f>_xll.qlSimpleQuote(E54,,RateTickValue,Permanent,Trigger,ObjectOverwrite)</f>
        <v>USDHKD21Y_Quote#0000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HKD21Y</v>
      </c>
      <c r="M54" s="68" t="str">
        <v>HKD21Y=TRHK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USDHKD22Y_Quote</v>
      </c>
      <c r="F55" s="47" t="str">
        <f>_xll.qlSimpleQuote(E55,,RateTickValue,Permanent,Trigger,ObjectOverwrite)</f>
        <v>USDHKD22Y_Quote#0000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HKD22Y</v>
      </c>
      <c r="M55" s="68" t="str">
        <v>HKD22Y=TRHK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USDHKD23Y_Quote</v>
      </c>
      <c r="F56" s="47" t="str">
        <f>_xll.qlSimpleQuote(E56,,RateTickValue,Permanent,Trigger,ObjectOverwrite)</f>
        <v>USDHKD23Y_Quote#0000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HKD23Y</v>
      </c>
      <c r="M56" s="68" t="str">
        <v>HKD23Y=TRHK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USDHKD24Y_Quote</v>
      </c>
      <c r="F57" s="47" t="str">
        <f>_xll.qlSimpleQuote(E57,,RateTickValue,Permanent,Trigger,ObjectOverwrite)</f>
        <v>USDHKD24Y_Quote#0000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HKD24Y</v>
      </c>
      <c r="M57" s="68" t="str">
        <v>HKD24Y=TRHK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USDHKD25Y_Quote</v>
      </c>
      <c r="F58" s="47" t="str">
        <f>_xll.qlSimpleQuote(E58,,RateTickValue,Permanent,Trigger,ObjectOverwrite)</f>
        <v>USDHKD25Y_Quote#0000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HKD25Y</v>
      </c>
      <c r="M58" s="68" t="str">
        <v>HKD25Y=TRHK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USDHKD26Y_Quote</v>
      </c>
      <c r="F59" s="47" t="str">
        <f>_xll.qlSimpleQuote(E59,,RateTickValue,Permanent,Trigger,ObjectOverwrite)</f>
        <v>USDHKD26Y_Quote#0000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HKD26Y</v>
      </c>
      <c r="M59" s="68" t="str">
        <v>HKD26Y=TRHK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USDHKD27Y_Quote</v>
      </c>
      <c r="F60" s="47" t="str">
        <f>_xll.qlSimpleQuote(E60,,RateTickValue,Permanent,Trigger,ObjectOverwrite)</f>
        <v>USDHKD27Y_Quote#0000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HKD27Y</v>
      </c>
      <c r="M60" s="68" t="str">
        <v>HKD27Y=TRHK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USDHKD28Y_Quote</v>
      </c>
      <c r="F61" s="47" t="str">
        <f>_xll.qlSimpleQuote(E61,,RateTickValue,Permanent,Trigger,ObjectOverwrite)</f>
        <v>USDHKD28Y_Quote#0000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HKD28Y</v>
      </c>
      <c r="M61" s="68" t="str">
        <v>HKD28Y=TRHK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USDHKD29Y_Quote</v>
      </c>
      <c r="F62" s="47" t="str">
        <f>_xll.qlSimpleQuote(E62,,RateTickValue,Permanent,Trigger,ObjectOverwrite)</f>
        <v>USDHKD29Y_Quote#0000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HKD29Y</v>
      </c>
      <c r="M62" s="68" t="str">
        <v>HKD29Y=TRHK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USDHKD30Y_Quote</v>
      </c>
      <c r="F63" s="48" t="str">
        <f>_xll.qlSimpleQuote(E63,,RateTickValue,Permanent,Trigger,ObjectOverwrite)</f>
        <v>USDHKD30Y_Quote#0000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HKD30Y</v>
      </c>
      <c r="M63" s="69" t="str">
        <v>HKD30Y=TRHK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7" priority="2" operator="equal">
      <formula>FALSE</formula>
    </cfRule>
  </conditionalFormatting>
  <conditionalFormatting sqref="AE9:AG63">
    <cfRule type="cellIs" dxfId="26" priority="1" operator="equal">
      <formula>FALSE</formula>
    </cfRule>
  </conditionalFormatting>
  <dataValidations count="5">
    <dataValidation type="list" allowBlank="1" showInputMessage="1" showErrorMessage="1" sqref="AC4">
      <formula1>"NullCalendar,Australia,China,HongKong::HKEx,Sweden,CzechRepublic::PSE,Poland,Hungary"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E2">
      <formula1>"EUR,USD,GBP,JPY,CHF,AUD,CNY,CNH,HKD,RMB"</formula1>
    </dataValidation>
    <dataValidation type="list" showInputMessage="1" showErrorMessage="1" sqref="M1: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151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156</v>
      </c>
      <c r="AD4" s="89" t="str">
        <f>AD1&amp;"("&amp;AB4&amp;","&amp;AC4&amp;")"</f>
        <v>JoinHolidays(UnitedStates::Settlement,Sweden)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USDSEK_Quote</v>
      </c>
      <c r="F5" s="46" t="str">
        <f>_xll.qlSimpleQuote(E5,,RateTickValue,Permanent,Trigger,ObjectOverwrite)</f>
        <v>USDSEK_Quote#0000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SEK</v>
      </c>
      <c r="M5" s="67" t="str">
        <f t="array" ref="M5:M63">Instruments&amp;"="&amp;VLOOKUP(Contributor,ContributorTable,2,FALSE)</f>
        <v>SEK=</v>
      </c>
      <c r="N5" s="70">
        <v>8.3679000000000006</v>
      </c>
      <c r="O5" s="70">
        <v>8.3739000000000008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8.3709000000000007</v>
      </c>
      <c r="V5" s="51"/>
      <c r="W5" s="70">
        <v>1.1160000000000001</v>
      </c>
      <c r="X5" s="51"/>
      <c r="Y5" s="70">
        <f t="array" ref="Y5:Y63">QuoteLive</f>
        <v>8.3709000000000007</v>
      </c>
      <c r="Z5" s="72">
        <f>_xll.qlSimpleQuoteSetValue(F5,Y5,Trigger)</f>
        <v>-9.9999999999766942E-5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USDSEKON_Quote</v>
      </c>
      <c r="F6" s="46" t="str">
        <f>_xll.qlSimpleQuote(E6,,RateTickValue,Permanent,Trigger,ObjectOverwrite)</f>
        <v>USDSEKON_Quote#0000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SEKON</v>
      </c>
      <c r="M6" s="67" t="str">
        <v>SEKON=</v>
      </c>
      <c r="N6" s="70">
        <v>-1.8</v>
      </c>
      <c r="O6" s="70">
        <v>-1.1000000000000001</v>
      </c>
      <c r="P6" s="70">
        <v>8.3705470000000002</v>
      </c>
      <c r="Q6" s="70">
        <v>8.3734319999999993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-1.4500000000000002</v>
      </c>
      <c r="V6" s="51"/>
      <c r="W6" s="70">
        <v>0.125</v>
      </c>
      <c r="X6" s="51"/>
      <c r="Y6" s="70">
        <v>-1.4500000000000002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USDSEKTN_Quote</v>
      </c>
      <c r="F7" s="47" t="str">
        <f>_xll.qlSimpleQuote(E7,,RateTickValue,Permanent,Trigger,ObjectOverwrite)</f>
        <v>USDSEKTN_Quote#0000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SEKTN</v>
      </c>
      <c r="M7" s="68" t="str">
        <v>SEKTN=</v>
      </c>
      <c r="N7" s="72">
        <v>-1.52</v>
      </c>
      <c r="O7" s="72">
        <v>-1.37</v>
      </c>
      <c r="P7" s="72">
        <v>8.370436999999999</v>
      </c>
      <c r="Q7" s="72">
        <v>8.373251999999999</v>
      </c>
      <c r="R7" s="76">
        <v>42144</v>
      </c>
      <c r="S7" s="76">
        <v>42145</v>
      </c>
      <c r="T7" s="76">
        <v>42146</v>
      </c>
      <c r="U7" s="72">
        <f t="shared" si="4"/>
        <v>-1.4450000000000001</v>
      </c>
      <c r="V7" s="51"/>
      <c r="W7" s="72">
        <v>0.1</v>
      </c>
      <c r="X7" s="51"/>
      <c r="Y7" s="72">
        <v>-1.4450000000000001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USDSEKSN_Quote</v>
      </c>
      <c r="F8" s="47" t="str">
        <f>_xll.qlSimpleQuote(E8,,RateTickValue,Permanent,Trigger,ObjectOverwrite)</f>
        <v>USDSEKSN_Quote#0000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SEKSN</v>
      </c>
      <c r="M8" s="68" t="str">
        <v>SEKSN=</v>
      </c>
      <c r="N8" s="72">
        <v>-6.7700000000000005</v>
      </c>
      <c r="O8" s="72">
        <v>-5.21</v>
      </c>
      <c r="P8" s="72">
        <v>8.3696229999999989</v>
      </c>
      <c r="Q8" s="72">
        <v>8.372579</v>
      </c>
      <c r="R8" s="76">
        <v>42144</v>
      </c>
      <c r="S8" s="76">
        <v>42146</v>
      </c>
      <c r="T8" s="76">
        <v>42150</v>
      </c>
      <c r="U8" s="72">
        <f t="shared" si="4"/>
        <v>-5.99</v>
      </c>
      <c r="V8" s="51"/>
      <c r="W8" s="72">
        <v>0.13</v>
      </c>
      <c r="X8" s="51"/>
      <c r="Y8" s="72">
        <v>-5.99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USDSEKSW_Quote</v>
      </c>
      <c r="F9" s="47" t="str">
        <f>_xll.qlSimpleQuote(E9,,RateTickValue,Permanent,Trigger,ObjectOverwrite)</f>
        <v>USDSEKSW_Quote#0000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SEKSW</v>
      </c>
      <c r="M9" s="68" t="str">
        <v>SEKSW=</v>
      </c>
      <c r="N9" s="72">
        <v>-10.6</v>
      </c>
      <c r="O9" s="72">
        <v>-10</v>
      </c>
      <c r="P9" s="72">
        <v>8.3692399999999996</v>
      </c>
      <c r="Q9" s="72">
        <v>8.3720999999999997</v>
      </c>
      <c r="R9" s="76">
        <v>42144</v>
      </c>
      <c r="S9" s="76">
        <v>42146</v>
      </c>
      <c r="T9" s="76">
        <v>42153</v>
      </c>
      <c r="U9" s="72">
        <f t="shared" si="4"/>
        <v>-10.3</v>
      </c>
      <c r="V9" s="51"/>
      <c r="W9" s="72">
        <v>0.9</v>
      </c>
      <c r="X9" s="51"/>
      <c r="Y9" s="72">
        <v>-10.3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USDSEK2W_Quote</v>
      </c>
      <c r="F10" s="47" t="str">
        <f>_xll.qlSimpleQuote(E10,,RateTickValue,Permanent,Trigger,ObjectOverwrite)</f>
        <v>USDSEK2W_Quote#0000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SEK2W</v>
      </c>
      <c r="M10" s="68" t="str">
        <v>SEK2W=</v>
      </c>
      <c r="N10" s="72">
        <v>-21.1</v>
      </c>
      <c r="O10" s="72">
        <v>-20.100000000000001</v>
      </c>
      <c r="P10" s="72">
        <v>8.3681900000000002</v>
      </c>
      <c r="Q10" s="72">
        <v>8.3710899999999988</v>
      </c>
      <c r="R10" s="76">
        <v>42144</v>
      </c>
      <c r="S10" s="76">
        <v>42146</v>
      </c>
      <c r="T10" s="76">
        <v>42160</v>
      </c>
      <c r="U10" s="72">
        <f t="shared" si="4"/>
        <v>-20.6</v>
      </c>
      <c r="V10" s="51"/>
      <c r="W10" s="72">
        <v>1.9100000000000001</v>
      </c>
      <c r="X10" s="51"/>
      <c r="Y10" s="72">
        <v>-20.6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USDSEK3W_Quote</v>
      </c>
      <c r="F11" s="47" t="str">
        <f>_xll.qlSimpleQuote(E11,,RateTickValue,Permanent,Trigger,ObjectOverwrite)</f>
        <v>USDSEK3W_Quote#0000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SEK3W</v>
      </c>
      <c r="M11" s="68" t="str">
        <v>SEK3W=</v>
      </c>
      <c r="N11" s="72">
        <v>-31.87</v>
      </c>
      <c r="O11" s="72">
        <v>-30.47</v>
      </c>
      <c r="P11" s="72">
        <v>8.3671129999999998</v>
      </c>
      <c r="Q11" s="72">
        <v>8.3700530000000004</v>
      </c>
      <c r="R11" s="76">
        <v>42144</v>
      </c>
      <c r="S11" s="76">
        <v>42146</v>
      </c>
      <c r="T11" s="76">
        <v>42167</v>
      </c>
      <c r="U11" s="72">
        <f t="shared" si="4"/>
        <v>-31.17</v>
      </c>
      <c r="V11" s="51"/>
      <c r="W11" s="72">
        <v>2.915</v>
      </c>
      <c r="X11" s="51"/>
      <c r="Y11" s="72">
        <v>-31.17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USDSEK1M_Quote</v>
      </c>
      <c r="F12" s="47" t="str">
        <f>_xll.qlSimpleQuote(E12,,RateTickValue,Permanent,Trigger,ObjectOverwrite)</f>
        <v>USDSEK1M_Quote#0000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SEK1M</v>
      </c>
      <c r="M12" s="68" t="str">
        <v>SEK1M=</v>
      </c>
      <c r="N12" s="72">
        <v>-47.68</v>
      </c>
      <c r="O12" s="72">
        <v>-46.82</v>
      </c>
      <c r="P12" s="72">
        <v>8.3654949999999992</v>
      </c>
      <c r="Q12" s="72">
        <v>8.3684549999999991</v>
      </c>
      <c r="R12" s="76">
        <v>42144</v>
      </c>
      <c r="S12" s="76">
        <v>42146</v>
      </c>
      <c r="T12" s="76">
        <v>42177</v>
      </c>
      <c r="U12" s="72">
        <f t="shared" si="4"/>
        <v>-47.25</v>
      </c>
      <c r="V12" s="51"/>
      <c r="W12" s="72">
        <v>4.5600000000000005</v>
      </c>
      <c r="X12" s="51"/>
      <c r="Y12" s="72">
        <v>-47.25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USDSEK2M_Quote</v>
      </c>
      <c r="F13" s="47" t="str">
        <f>_xll.qlSimpleQuote(E13,,RateTickValue,Permanent,Trigger,ObjectOverwrite)</f>
        <v>USDSEK2M_Quote#0000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SEK2M</v>
      </c>
      <c r="M13" s="68" t="str">
        <v>SEK2M=</v>
      </c>
      <c r="N13" s="72">
        <v>-100.84</v>
      </c>
      <c r="O13" s="72">
        <v>-99.600000000000009</v>
      </c>
      <c r="P13" s="72">
        <v>8.3602159999999994</v>
      </c>
      <c r="Q13" s="72">
        <v>8.3631399999999996</v>
      </c>
      <c r="R13" s="76">
        <v>42144</v>
      </c>
      <c r="S13" s="76">
        <v>42146</v>
      </c>
      <c r="T13" s="76">
        <v>42207</v>
      </c>
      <c r="U13" s="72">
        <f t="shared" si="4"/>
        <v>-100.22</v>
      </c>
      <c r="V13" s="51"/>
      <c r="W13" s="72">
        <v>8.8000000000000007</v>
      </c>
      <c r="X13" s="51"/>
      <c r="Y13" s="72">
        <v>-100.22</v>
      </c>
      <c r="Z13" s="72">
        <f>_xll.qlSimpleQuoteSetValue(F13,Y13/10000,Trigger)</f>
        <v>5.3000000000000963E-5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USDSEK3M_Quote</v>
      </c>
      <c r="F14" s="47" t="str">
        <f>_xll.qlSimpleQuote(E14,,RateTickValue,Permanent,Trigger,ObjectOverwrite)</f>
        <v>USDSEK3M_Quote#0000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SEK3M</v>
      </c>
      <c r="M14" s="68" t="str">
        <v>SEK3M=</v>
      </c>
      <c r="N14" s="72">
        <v>-163.74</v>
      </c>
      <c r="O14" s="72">
        <v>-161.79</v>
      </c>
      <c r="P14" s="72">
        <v>8.3538499999999996</v>
      </c>
      <c r="Q14" s="72">
        <v>8.3570399999999996</v>
      </c>
      <c r="R14" s="76">
        <v>42144</v>
      </c>
      <c r="S14" s="76">
        <v>42146</v>
      </c>
      <c r="T14" s="76">
        <v>42240</v>
      </c>
      <c r="U14" s="72">
        <f t="shared" si="4"/>
        <v>-162.76499999999999</v>
      </c>
      <c r="V14" s="51"/>
      <c r="W14" s="72">
        <v>13.83</v>
      </c>
      <c r="X14" s="51"/>
      <c r="Y14" s="72">
        <v>-162.76499999999999</v>
      </c>
      <c r="Z14" s="72">
        <f>_xll.qlSimpleQuoteSetValue(F14,Y14/10000,Trigger)</f>
        <v>-2.6499999999998747E-5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USDSEK4M_Quote</v>
      </c>
      <c r="F15" s="47" t="str">
        <f>_xll.qlSimpleQuote(E15,,RateTickValue,Permanent,Trigger,ObjectOverwrite)</f>
        <v>USDSEK4M_Quote#0000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SEK4M</v>
      </c>
      <c r="M15" s="68" t="str">
        <v>SEK4M=</v>
      </c>
      <c r="N15" s="72">
        <v>-220.5</v>
      </c>
      <c r="O15" s="72">
        <v>-215.5</v>
      </c>
      <c r="P15" s="72">
        <v>8.3482500000000002</v>
      </c>
      <c r="Q15" s="72">
        <v>8.3515499999999996</v>
      </c>
      <c r="R15" s="76">
        <v>42144</v>
      </c>
      <c r="S15" s="76">
        <v>42146</v>
      </c>
      <c r="T15" s="76">
        <v>42269</v>
      </c>
      <c r="U15" s="72">
        <f t="shared" si="4"/>
        <v>-218</v>
      </c>
      <c r="V15" s="51"/>
      <c r="W15" s="72">
        <v>19.399999999999999</v>
      </c>
      <c r="X15" s="51"/>
      <c r="Y15" s="72">
        <v>-218</v>
      </c>
      <c r="Z15" s="72">
        <f>_xll.qlSimpleQuoteSetValue(F15,Y15/10000,Trigger)</f>
        <v>-5.0000000000001432E-5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USDSEK5M_Quote</v>
      </c>
      <c r="F16" s="47" t="str">
        <f>_xll.qlSimpleQuote(E16,,RateTickValue,Permanent,Trigger,ObjectOverwrite)</f>
        <v>USDSEK5M_Quote#0000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SEK5M</v>
      </c>
      <c r="M16" s="68" t="str">
        <v>SEK5M=</v>
      </c>
      <c r="N16" s="72">
        <v>-279.2</v>
      </c>
      <c r="O16" s="72">
        <v>-270.2</v>
      </c>
      <c r="P16" s="72">
        <v>8.3423800000000004</v>
      </c>
      <c r="Q16" s="72">
        <v>8.3460799999999988</v>
      </c>
      <c r="R16" s="76">
        <v>42144</v>
      </c>
      <c r="S16" s="76">
        <v>42146</v>
      </c>
      <c r="T16" s="76">
        <v>42299</v>
      </c>
      <c r="U16" s="72">
        <f t="shared" si="4"/>
        <v>-274.7</v>
      </c>
      <c r="V16" s="51"/>
      <c r="W16" s="72">
        <v>24.664999999999999</v>
      </c>
      <c r="X16" s="51"/>
      <c r="Y16" s="72">
        <v>-274.7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USDSEK6M_Quote</v>
      </c>
      <c r="F17" s="47" t="str">
        <f>_xll.qlSimpleQuote(E17,,RateTickValue,Permanent,Trigger,ObjectOverwrite)</f>
        <v>USDSEK6M_Quote#0000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SEK6M</v>
      </c>
      <c r="M17" s="68" t="str">
        <v>SEK6M=</v>
      </c>
      <c r="N17" s="72">
        <v>-344.91</v>
      </c>
      <c r="O17" s="72">
        <v>-339.03000000000003</v>
      </c>
      <c r="P17" s="72">
        <v>8.3357869999999998</v>
      </c>
      <c r="Q17" s="72">
        <v>8.3391009999999994</v>
      </c>
      <c r="R17" s="76">
        <v>42144</v>
      </c>
      <c r="S17" s="76">
        <v>42146</v>
      </c>
      <c r="T17" s="76">
        <v>42331</v>
      </c>
      <c r="U17" s="72">
        <f t="shared" si="4"/>
        <v>-341.97</v>
      </c>
      <c r="V17" s="51"/>
      <c r="W17" s="72">
        <v>30.86</v>
      </c>
      <c r="X17" s="51"/>
      <c r="Y17" s="72">
        <v>-341.97</v>
      </c>
      <c r="Z17" s="72">
        <f>_xll.qlSimpleQuoteSetValue(F17,Y17/10000,Trigger)</f>
        <v>5.8999999999996555E-5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USDSEK7M_Quote</v>
      </c>
      <c r="F18" s="47" t="str">
        <f>_xll.qlSimpleQuote(E18,,RateTickValue,Permanent,Trigger,ObjectOverwrite)</f>
        <v>USDSEK7M_Quote#0000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SEK7M</v>
      </c>
      <c r="M18" s="68" t="str">
        <v>SEK7M=</v>
      </c>
      <c r="N18" s="72">
        <v>-403.96000000000004</v>
      </c>
      <c r="O18" s="72">
        <v>-394.05</v>
      </c>
      <c r="P18" s="72">
        <v>8.3299039999999991</v>
      </c>
      <c r="Q18" s="72">
        <v>8.3336949999999987</v>
      </c>
      <c r="R18" s="76">
        <v>42144</v>
      </c>
      <c r="S18" s="76">
        <v>42146</v>
      </c>
      <c r="T18" s="76">
        <v>42360</v>
      </c>
      <c r="U18" s="72">
        <f t="shared" si="4"/>
        <v>-399.005</v>
      </c>
      <c r="V18" s="51"/>
      <c r="W18" s="72">
        <v>38.135000000000005</v>
      </c>
      <c r="X18" s="51"/>
      <c r="Y18" s="72">
        <v>-399.005</v>
      </c>
      <c r="Z18" s="72">
        <f>_xll.qlSimpleQuoteSetValue(F18,Y18/10000,Trigger)</f>
        <v>-5.0000000000050004E-7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USDSEK8M_Quote</v>
      </c>
      <c r="F19" s="47" t="str">
        <f>_xll.qlSimpleQuote(E19,,RateTickValue,Permanent,Trigger,ObjectOverwrite)</f>
        <v>USDSEK8M_Quote#0000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SEK8M</v>
      </c>
      <c r="M19" s="68" t="str">
        <v>SEK8M=</v>
      </c>
      <c r="N19" s="72">
        <v>-478.7</v>
      </c>
      <c r="O19" s="72">
        <v>-458.7</v>
      </c>
      <c r="P19" s="72">
        <v>8.3224299999999989</v>
      </c>
      <c r="Q19" s="72">
        <v>8.3272300000000001</v>
      </c>
      <c r="R19" s="76">
        <v>42144</v>
      </c>
      <c r="S19" s="76">
        <v>42146</v>
      </c>
      <c r="T19" s="76">
        <v>42391</v>
      </c>
      <c r="U19" s="72">
        <f t="shared" si="4"/>
        <v>-468.7</v>
      </c>
      <c r="V19" s="51"/>
      <c r="W19" s="72">
        <v>45.664999999999999</v>
      </c>
      <c r="X19" s="51"/>
      <c r="Y19" s="72">
        <v>-468.7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USDSEK9M_Quote</v>
      </c>
      <c r="F20" s="47" t="str">
        <f>_xll.qlSimpleQuote(E20,,RateTickValue,Permanent,Trigger,ObjectOverwrite)</f>
        <v>USDSEK9M_Quote#0000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SEK9M</v>
      </c>
      <c r="M20" s="68" t="str">
        <v>SEK9M=</v>
      </c>
      <c r="N20" s="72">
        <v>-557.48</v>
      </c>
      <c r="O20" s="72">
        <v>-547.78</v>
      </c>
      <c r="P20" s="72">
        <v>8.3139000000000003</v>
      </c>
      <c r="Q20" s="72">
        <v>8.3190999999999988</v>
      </c>
      <c r="R20" s="76">
        <v>42144</v>
      </c>
      <c r="S20" s="76">
        <v>42146</v>
      </c>
      <c r="T20" s="76">
        <v>42422</v>
      </c>
      <c r="U20" s="72">
        <f t="shared" si="4"/>
        <v>-552.63</v>
      </c>
      <c r="V20" s="51"/>
      <c r="W20" s="72">
        <v>54.535000000000004</v>
      </c>
      <c r="X20" s="51"/>
      <c r="Y20" s="72">
        <v>-552.63</v>
      </c>
      <c r="Z20" s="72">
        <f>_xll.qlSimpleQuoteSetValue(F20,Y20/10000,Trigger)</f>
        <v>7.6500000000000179E-5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USDSEK10M_Quote</v>
      </c>
      <c r="F21" s="47" t="str">
        <f>_xll.qlSimpleQuote(E21,,RateTickValue,Permanent,Trigger,ObjectOverwrite)</f>
        <v>USDSEK10M_Quote#0000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SEK10M</v>
      </c>
      <c r="M21" s="68" t="str">
        <v>SEK10M=</v>
      </c>
      <c r="N21" s="72">
        <v>-638.12</v>
      </c>
      <c r="O21" s="72">
        <v>-620.12</v>
      </c>
      <c r="P21" s="72">
        <v>8.3064879999999999</v>
      </c>
      <c r="Q21" s="72">
        <v>8.3110879999999998</v>
      </c>
      <c r="R21" s="76">
        <v>42144</v>
      </c>
      <c r="S21" s="76">
        <v>42146</v>
      </c>
      <c r="T21" s="76">
        <v>42451</v>
      </c>
      <c r="U21" s="72">
        <f t="shared" si="4"/>
        <v>-629.12</v>
      </c>
      <c r="V21" s="51"/>
      <c r="W21" s="72">
        <v>63.099999999999994</v>
      </c>
      <c r="X21" s="51"/>
      <c r="Y21" s="72">
        <v>-629.12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USDSEK11M_Quote</v>
      </c>
      <c r="F22" s="47" t="str">
        <f>_xll.qlSimpleQuote(E22,,RateTickValue,Permanent,Trigger,ObjectOverwrite)</f>
        <v>USDSEK11M_Quote#0000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SEK11M</v>
      </c>
      <c r="M22" s="68" t="str">
        <v>SEK11M=</v>
      </c>
      <c r="N22" s="72">
        <v>-716.98</v>
      </c>
      <c r="O22" s="72">
        <v>-699.03</v>
      </c>
      <c r="P22" s="72">
        <v>8.2986019999999989</v>
      </c>
      <c r="Q22" s="72">
        <v>8.3031969999999991</v>
      </c>
      <c r="R22" s="76">
        <v>42144</v>
      </c>
      <c r="S22" s="76">
        <v>42146</v>
      </c>
      <c r="T22" s="76">
        <v>42482</v>
      </c>
      <c r="U22" s="72">
        <f t="shared" si="4"/>
        <v>-708.005</v>
      </c>
      <c r="V22" s="51"/>
      <c r="W22" s="72">
        <v>73.045000000000002</v>
      </c>
      <c r="X22" s="51"/>
      <c r="Y22" s="72">
        <v>-708.005</v>
      </c>
      <c r="Z22" s="72">
        <f>_xll.qlSimpleQuoteSetValue(F22,Y22/10000,Trigger)</f>
        <v>-5.0000000000050004E-7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USDSEK1Y_Quote</v>
      </c>
      <c r="F23" s="47" t="str">
        <f>_xll.qlSimpleQuote(E23,,RateTickValue,Permanent,Trigger,ObjectOverwrite)</f>
        <v>USDSEK1Y_Quote#0000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SEK1Y</v>
      </c>
      <c r="M23" s="68" t="str">
        <v>SEK1Y=</v>
      </c>
      <c r="N23" s="72">
        <v>-796.47</v>
      </c>
      <c r="O23" s="72">
        <v>-781</v>
      </c>
      <c r="P23" s="72">
        <v>8.290654</v>
      </c>
      <c r="Q23" s="72">
        <v>8.2950009999999992</v>
      </c>
      <c r="R23" s="76">
        <v>42144</v>
      </c>
      <c r="S23" s="76">
        <v>42146</v>
      </c>
      <c r="T23" s="76">
        <v>42513</v>
      </c>
      <c r="U23" s="72">
        <f t="shared" si="4"/>
        <v>-788.73500000000001</v>
      </c>
      <c r="V23" s="51"/>
      <c r="W23" s="72">
        <v>83.335000000000008</v>
      </c>
      <c r="X23" s="51"/>
      <c r="Y23" s="72">
        <v>-788.73500000000001</v>
      </c>
      <c r="Z23" s="72">
        <f>_xll.qlSimpleQuoteSetValue(F23,Y23/10000,Trigger)</f>
        <v>-1.8350000000000311E-4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USDSEK13M_Quote</v>
      </c>
      <c r="F24" s="47" t="str">
        <f>_xll.qlSimpleQuote(E24,,RateTickValue,Permanent,Trigger,ObjectOverwrite)</f>
        <v>USDSEK13M_Quote#0000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SEK13M</v>
      </c>
      <c r="M24" s="68" t="str">
        <v>SEK13M=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USDSEK14M_Quote</v>
      </c>
      <c r="F25" s="47" t="str">
        <f>_xll.qlSimpleQuote(E25,,RateTickValue,Permanent,Trigger,ObjectOverwrite)</f>
        <v>USDSEK14M_Quote#0000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SEK14M</v>
      </c>
      <c r="M25" s="68" t="str">
        <v>SEK14M=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USDSEK15M_Quote</v>
      </c>
      <c r="F26" s="47" t="str">
        <f>_xll.qlSimpleQuote(E26,,RateTickValue,Permanent,Trigger,ObjectOverwrite)</f>
        <v>USDSEK15M_Quote#0000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SEK15M</v>
      </c>
      <c r="M26" s="68" t="str">
        <v>SEK15M=</v>
      </c>
      <c r="N26" s="72">
        <v>-1072</v>
      </c>
      <c r="O26" s="72">
        <v>-1037</v>
      </c>
      <c r="P26" s="72">
        <v>8.2630999999999997</v>
      </c>
      <c r="Q26" s="72">
        <v>8.2693999999999992</v>
      </c>
      <c r="R26" s="76">
        <v>42144</v>
      </c>
      <c r="S26" s="76">
        <v>42146</v>
      </c>
      <c r="T26" s="76">
        <v>42604</v>
      </c>
      <c r="U26" s="72">
        <f t="shared" si="4"/>
        <v>-1054.5</v>
      </c>
      <c r="V26" s="51"/>
      <c r="W26" s="72">
        <v>120.07000000000001</v>
      </c>
      <c r="X26" s="51"/>
      <c r="Y26" s="72">
        <v>-1054.5</v>
      </c>
      <c r="Z26" s="72">
        <f>_xll.qlSimpleQuoteSetValue(F26,Y26/10000,Trigger)</f>
        <v>5.4999999999999494E-4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USDSEK16M_Quote</v>
      </c>
      <c r="F27" s="47" t="str">
        <f>_xll.qlSimpleQuote(E27,,RateTickValue,Permanent,Trigger,ObjectOverwrite)</f>
        <v>USDSEK16M_Quote#0000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SEK16M</v>
      </c>
      <c r="M27" s="68" t="str">
        <v>SEK16M=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USDSEK17M_Quote</v>
      </c>
      <c r="F28" s="47" t="str">
        <f>_xll.qlSimpleQuote(E28,,RateTickValue,Permanent,Trigger,ObjectOverwrite)</f>
        <v>USDSEK17M_Quote#0000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SEK17M</v>
      </c>
      <c r="M28" s="68" t="str">
        <v>SEK17M=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USDSEK18M_Quote</v>
      </c>
      <c r="F29" s="47" t="str">
        <f>_xll.qlSimpleQuote(E29,,RateTickValue,Permanent,Trigger,ObjectOverwrite)</f>
        <v>USDSEK18M_Quote#0000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SEK18M</v>
      </c>
      <c r="M29" s="68" t="str">
        <v>SEK18M=</v>
      </c>
      <c r="N29" s="72">
        <v>-1351</v>
      </c>
      <c r="O29" s="72">
        <v>-1316</v>
      </c>
      <c r="P29" s="72">
        <v>8.235199999999999</v>
      </c>
      <c r="Q29" s="72">
        <v>8.2415000000000003</v>
      </c>
      <c r="R29" s="76">
        <v>42144</v>
      </c>
      <c r="S29" s="76">
        <v>42146</v>
      </c>
      <c r="T29" s="76">
        <v>42696</v>
      </c>
      <c r="U29" s="72">
        <f t="shared" si="4"/>
        <v>-1333.5</v>
      </c>
      <c r="V29" s="51"/>
      <c r="W29" s="72">
        <v>161.9</v>
      </c>
      <c r="X29" s="51"/>
      <c r="Y29" s="72">
        <v>-1333.5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USDSEK19M_Quote</v>
      </c>
      <c r="F30" s="47" t="str">
        <f>_xll.qlSimpleQuote(E30,,RateTickValue,Permanent,Trigger,ObjectOverwrite)</f>
        <v>USDSEK19M_Quote#0000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SEK19M</v>
      </c>
      <c r="M30" s="68" t="str">
        <v>SEK19M=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USDSEK20M_Quote</v>
      </c>
      <c r="F31" s="47" t="str">
        <f>_xll.qlSimpleQuote(E31,,RateTickValue,Permanent,Trigger,ObjectOverwrite)</f>
        <v>USDSEK20M_Quote#0000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SEK20M</v>
      </c>
      <c r="M31" s="68" t="str">
        <v>SEK20M=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USDSEK21M_Quote</v>
      </c>
      <c r="F32" s="47" t="str">
        <f>_xll.qlSimpleQuote(E32,,RateTickValue,Permanent,Trigger,ObjectOverwrite)</f>
        <v>USDSEK21M_Quote#0000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SEK21M</v>
      </c>
      <c r="M32" s="68" t="str">
        <v>SEK21M=</v>
      </c>
      <c r="N32" s="72">
        <v>-1694.5</v>
      </c>
      <c r="O32" s="72">
        <v>-1619.5</v>
      </c>
      <c r="P32" s="72">
        <v>8.2008499999999991</v>
      </c>
      <c r="Q32" s="72">
        <v>8.2111499999999999</v>
      </c>
      <c r="R32" s="76">
        <v>42144</v>
      </c>
      <c r="S32" s="76">
        <v>42146</v>
      </c>
      <c r="T32" s="76">
        <v>42788</v>
      </c>
      <c r="U32" s="72">
        <f t="shared" si="4"/>
        <v>-1657</v>
      </c>
      <c r="V32" s="51"/>
      <c r="W32" s="72">
        <v>207.15</v>
      </c>
      <c r="X32" s="51"/>
      <c r="Y32" s="72">
        <v>-1657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USDSEK22M_Quote</v>
      </c>
      <c r="F33" s="47" t="str">
        <f>_xll.qlSimpleQuote(E33,,RateTickValue,Permanent,Trigger,ObjectOverwrite)</f>
        <v>USDSEK22M_Quote#0000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SEK22M</v>
      </c>
      <c r="M33" s="68" t="str">
        <v>SEK22M=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USDSEK23M_Quote</v>
      </c>
      <c r="F34" s="47" t="str">
        <f>_xll.qlSimpleQuote(E34,,RateTickValue,Permanent,Trigger,ObjectOverwrite)</f>
        <v>USDSEK23M_Quote#0000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SEK23M</v>
      </c>
      <c r="M34" s="68" t="str">
        <v>SEK23M=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USDSEK2Y_Quote</v>
      </c>
      <c r="F35" s="47" t="str">
        <f>_xll.qlSimpleQuote(E35,,RateTickValue,Permanent,Trigger,ObjectOverwrite)</f>
        <v>USDSEK2Y_Quote#0000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SEK2Y</v>
      </c>
      <c r="M35" s="68" t="str">
        <v>SEK2Y=</v>
      </c>
      <c r="N35" s="72">
        <v>-2017.5</v>
      </c>
      <c r="O35" s="72">
        <v>-1942.5</v>
      </c>
      <c r="P35" s="72">
        <v>8.1685499999999998</v>
      </c>
      <c r="Q35" s="72">
        <v>8.1788499999999988</v>
      </c>
      <c r="R35" s="76">
        <v>42144</v>
      </c>
      <c r="S35" s="76">
        <v>42146</v>
      </c>
      <c r="T35" s="76">
        <v>42877</v>
      </c>
      <c r="U35" s="72">
        <f t="shared" si="4"/>
        <v>-1980</v>
      </c>
      <c r="V35" s="51"/>
      <c r="W35" s="72">
        <v>257.33500000000004</v>
      </c>
      <c r="X35" s="51"/>
      <c r="Y35" s="72">
        <v>-1980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USDSEK3Y_Quote</v>
      </c>
      <c r="F36" s="47" t="str">
        <f>_xll.qlSimpleQuote(E36,,RateTickValue,Permanent,Trigger,ObjectOverwrite)</f>
        <v>USDSEK3Y_Quote#0000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SEK3Y</v>
      </c>
      <c r="M36" s="68" t="str">
        <v>SEK3Y=</v>
      </c>
      <c r="N36" s="72">
        <v>-3208</v>
      </c>
      <c r="O36" s="72">
        <v>-3109</v>
      </c>
      <c r="P36" s="72">
        <v>8.0494000000000003</v>
      </c>
      <c r="Q36" s="72">
        <v>8.0620999999999992</v>
      </c>
      <c r="R36" s="76">
        <v>42144</v>
      </c>
      <c r="S36" s="76">
        <v>42146</v>
      </c>
      <c r="T36" s="76">
        <v>43242</v>
      </c>
      <c r="U36" s="72">
        <f t="shared" si="4"/>
        <v>-3158.5</v>
      </c>
      <c r="W36" s="72">
        <v>492.1</v>
      </c>
      <c r="X36" s="51"/>
      <c r="Y36" s="72">
        <v>-3158.5</v>
      </c>
      <c r="Z36" s="72">
        <f>_xll.qlSimpleQuoteSetValue(F36,Y36/10000,Trigger)</f>
        <v>-1.7099999999999893E-3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USDSEK4Y_Quote</v>
      </c>
      <c r="F37" s="47" t="str">
        <f>_xll.qlSimpleQuote(E37,,RateTickValue,Permanent,Trigger,ObjectOverwrite)</f>
        <v>USDSEK4Y_Quote#0000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SEK4Y</v>
      </c>
      <c r="M37" s="68" t="str">
        <v>SEK4Y=</v>
      </c>
      <c r="N37" s="72">
        <v>-4372.5</v>
      </c>
      <c r="O37" s="72">
        <v>-4172.5</v>
      </c>
      <c r="P37" s="72">
        <v>7.9330699999999998</v>
      </c>
      <c r="Q37" s="72">
        <v>7.95587</v>
      </c>
      <c r="R37" s="76">
        <v>42144</v>
      </c>
      <c r="S37" s="76">
        <v>42146</v>
      </c>
      <c r="T37" s="76">
        <v>43607</v>
      </c>
      <c r="U37" s="72">
        <f t="shared" si="4"/>
        <v>-4272.5</v>
      </c>
      <c r="W37" s="72">
        <v>749.6</v>
      </c>
      <c r="X37" s="51"/>
      <c r="Y37" s="72">
        <v>-4272.5</v>
      </c>
      <c r="Z37" s="72">
        <f>_xll.qlSimpleQuoteSetValue(F37,Y37/10000,Trigger)</f>
        <v>1.4999999999998348E-4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USDSEK5Y_Quote</v>
      </c>
      <c r="F38" s="47" t="str">
        <f>_xll.qlSimpleQuote(E38,,RateTickValue,Permanent,Trigger,ObjectOverwrite)</f>
        <v>USDSEK5Y_Quote#0000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SEK5Y</v>
      </c>
      <c r="M38" s="68" t="str">
        <v>SEK5Y=</v>
      </c>
      <c r="N38" s="72">
        <v>-5350.8</v>
      </c>
      <c r="O38" s="72">
        <v>-5075.8</v>
      </c>
      <c r="P38" s="72">
        <v>7.83528</v>
      </c>
      <c r="Q38" s="72">
        <v>7.8655799999999996</v>
      </c>
      <c r="R38" s="76">
        <v>42144</v>
      </c>
      <c r="S38" s="76">
        <v>42146</v>
      </c>
      <c r="T38" s="76">
        <v>43973</v>
      </c>
      <c r="U38" s="72">
        <f t="shared" si="4"/>
        <v>-5213.3</v>
      </c>
      <c r="W38" s="72">
        <v>1017.45</v>
      </c>
      <c r="X38" s="51"/>
      <c r="Y38" s="72">
        <v>-5213.3</v>
      </c>
      <c r="Z38" s="72">
        <f>_xll.qlSimpleQuoteSetValue(F38,Y38/10000,Trigger)</f>
        <v>-7.0000000000014495E-5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USDSEK6Y_Quote</v>
      </c>
      <c r="F39" s="47" t="str">
        <f>_xll.qlSimpleQuote(E39,,RateTickValue,Permanent,Trigger,ObjectOverwrite)</f>
        <v>USDSEK6Y_Quote#0000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SEK6Y</v>
      </c>
      <c r="M39" s="68" t="str">
        <v>SEK6Y=</v>
      </c>
      <c r="N39" s="72">
        <v>-6183.8</v>
      </c>
      <c r="O39" s="72">
        <v>-5751.8</v>
      </c>
      <c r="P39" s="72">
        <v>7.7519799999999996</v>
      </c>
      <c r="Q39" s="72">
        <v>7.7979799999999999</v>
      </c>
      <c r="R39" s="76">
        <v>42144</v>
      </c>
      <c r="S39" s="76">
        <v>42146</v>
      </c>
      <c r="T39" s="76">
        <v>44340</v>
      </c>
      <c r="U39" s="72">
        <f t="shared" si="4"/>
        <v>-5967.8</v>
      </c>
      <c r="W39" s="72">
        <v>1288.7</v>
      </c>
      <c r="Y39" s="72">
        <v>-5967.8</v>
      </c>
      <c r="Z39" s="72">
        <f>_xll.qlSimpleQuoteSetValue(F39,Y39/10000,Trigger)</f>
        <v>-1.2999999999996348E-4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44341</v>
      </c>
      <c r="AD39" s="88">
        <f>_xll.qlCalendarAdvance(AD$4,AD$3,IF($I39="SW","1W",$I39),"mf",TRUE,Trigger)</f>
        <v>44341</v>
      </c>
      <c r="AE39" s="58" t="b">
        <f t="shared" si="5"/>
        <v>1</v>
      </c>
      <c r="AF39" s="58" t="b">
        <f t="shared" si="5"/>
        <v>0</v>
      </c>
      <c r="AG39" s="58" t="b">
        <f t="shared" si="5"/>
        <v>0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USDSEK7Y_Quote</v>
      </c>
      <c r="F40" s="47" t="str">
        <f>_xll.qlSimpleQuote(E40,,RateTickValue,Permanent,Trigger,ObjectOverwrite)</f>
        <v>USDSEK7Y_Quote#0000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SEK7Y</v>
      </c>
      <c r="M40" s="68" t="str">
        <v>SEK7Y=</v>
      </c>
      <c r="N40" s="72">
        <v>-6855.4000000000005</v>
      </c>
      <c r="O40" s="72">
        <v>-6267.7</v>
      </c>
      <c r="P40" s="72">
        <v>7.6848299999999998</v>
      </c>
      <c r="Q40" s="72">
        <v>7.7463999999999995</v>
      </c>
      <c r="R40" s="76">
        <v>42144</v>
      </c>
      <c r="S40" s="76">
        <v>42146</v>
      </c>
      <c r="T40" s="76">
        <v>44704</v>
      </c>
      <c r="U40" s="72">
        <f t="shared" si="4"/>
        <v>-6561.55</v>
      </c>
      <c r="W40" s="72">
        <v>1552</v>
      </c>
      <c r="Y40" s="72">
        <v>-6561.55</v>
      </c>
      <c r="Z40" s="72">
        <f>_xll.qlSimpleQuoteSetValue(F40,Y40/10000,Trigger)</f>
        <v>-9.0000000000034497E-5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b">
        <f t="shared" si="5"/>
        <v>1</v>
      </c>
      <c r="AF40" s="58" t="b">
        <f t="shared" si="5"/>
        <v>1</v>
      </c>
      <c r="AG40" s="58" t="b">
        <f t="shared" si="5"/>
        <v>1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USDSEK8Y_Quote</v>
      </c>
      <c r="F41" s="47" t="str">
        <f>_xll.qlSimpleQuote(E41,,RateTickValue,Permanent,Trigger,ObjectOverwrite)</f>
        <v>USDSEK8Y_Quote#0000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SEK8Y</v>
      </c>
      <c r="M41" s="68" t="str">
        <v>SEK8Y=</v>
      </c>
      <c r="N41" s="72">
        <v>-7475</v>
      </c>
      <c r="O41" s="72">
        <v>-6676</v>
      </c>
      <c r="P41" s="72">
        <v>7.6227999999999998</v>
      </c>
      <c r="Q41" s="72">
        <v>7.7054999999999998</v>
      </c>
      <c r="R41" s="76">
        <v>42144</v>
      </c>
      <c r="S41" s="76">
        <v>42146</v>
      </c>
      <c r="T41" s="76">
        <v>45068</v>
      </c>
      <c r="U41" s="72">
        <f t="shared" si="4"/>
        <v>-7075.5</v>
      </c>
      <c r="W41" s="72">
        <v>1815</v>
      </c>
      <c r="Y41" s="72">
        <v>-7075.5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b">
        <f t="shared" si="5"/>
        <v>1</v>
      </c>
      <c r="AF41" s="58" t="b">
        <f t="shared" si="5"/>
        <v>1</v>
      </c>
      <c r="AG41" s="58" t="b">
        <f t="shared" si="5"/>
        <v>1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USDSEK9Y_Quote</v>
      </c>
      <c r="F42" s="47" t="str">
        <f>_xll.qlSimpleQuote(E42,,RateTickValue,Permanent,Trigger,ObjectOverwrite)</f>
        <v>USDSEK9Y_Quote#0000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SEK9Y</v>
      </c>
      <c r="M42" s="68" t="str">
        <v>SEK9Y=</v>
      </c>
      <c r="N42" s="72">
        <v>-7918.9000000000005</v>
      </c>
      <c r="O42" s="72">
        <v>-7018.9000000000005</v>
      </c>
      <c r="P42" s="72">
        <v>7.5784899999999995</v>
      </c>
      <c r="Q42" s="72">
        <v>7.6712899999999999</v>
      </c>
      <c r="R42" s="76">
        <v>42144</v>
      </c>
      <c r="S42" s="76">
        <v>42146</v>
      </c>
      <c r="T42" s="76">
        <v>45434</v>
      </c>
      <c r="U42" s="72">
        <f t="shared" si="4"/>
        <v>-7468.9000000000005</v>
      </c>
      <c r="W42" s="72">
        <v>2074</v>
      </c>
      <c r="Y42" s="72">
        <v>-7468.9000000000005</v>
      </c>
      <c r="Z42" s="72">
        <f>_xll.qlSimpleQuoteSetValue(F42,Y42/10000,Trigger)</f>
        <v>-9.0000000000034497E-5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b">
        <f t="shared" si="5"/>
        <v>1</v>
      </c>
      <c r="AF42" s="58" t="b">
        <f t="shared" si="5"/>
        <v>1</v>
      </c>
      <c r="AG42" s="58" t="b">
        <f t="shared" si="5"/>
        <v>1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USDSEK10Y_Quote</v>
      </c>
      <c r="F43" s="47" t="str">
        <f>_xll.qlSimpleQuote(E43,,RateTickValue,Permanent,Trigger,ObjectOverwrite)</f>
        <v>USDSEK10Y_Quote#0000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SEK10Y</v>
      </c>
      <c r="M43" s="68" t="str">
        <v>SEK10Y=</v>
      </c>
      <c r="N43" s="72">
        <v>-8332.7000000000007</v>
      </c>
      <c r="O43" s="72">
        <v>-7432.7</v>
      </c>
      <c r="P43" s="72">
        <v>7.5371199999999998</v>
      </c>
      <c r="Q43" s="72">
        <v>7.6299199999999994</v>
      </c>
      <c r="R43" s="76">
        <v>42144</v>
      </c>
      <c r="S43" s="76">
        <v>42146</v>
      </c>
      <c r="T43" s="76">
        <v>45799</v>
      </c>
      <c r="U43" s="72">
        <f t="shared" si="4"/>
        <v>-7882.7000000000007</v>
      </c>
      <c r="W43" s="72">
        <v>2310.3000000000002</v>
      </c>
      <c r="Y43" s="72">
        <v>-7882.7000000000007</v>
      </c>
      <c r="Z43" s="72">
        <f>_xll.qlSimpleQuoteSetValue(F43,Y43/10000,Trigger)</f>
        <v>-9.9999999999988987E-5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USDSEK11Y_Quote</v>
      </c>
      <c r="F44" s="47" t="str">
        <f>_xll.qlSimpleQuote(E44,,RateTickValue,Permanent,Trigger,ObjectOverwrite)</f>
        <v>USDSEK11Y_Quote#0000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SEK11Y</v>
      </c>
      <c r="M44" s="68" t="str">
        <v>SEK11Y=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USDSEK12Y_Quote</v>
      </c>
      <c r="F45" s="47" t="str">
        <f>_xll.qlSimpleQuote(E45,,RateTickValue,Permanent,Trigger,ObjectOverwrite)</f>
        <v>USDSEK12Y_Quote#0000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SEK12Y</v>
      </c>
      <c r="M45" s="68" t="str">
        <v>SEK12Y=</v>
      </c>
      <c r="N45" s="72">
        <v>-9450</v>
      </c>
      <c r="O45" s="72">
        <v>-8450</v>
      </c>
      <c r="P45" s="72">
        <v>7.4253</v>
      </c>
      <c r="Q45" s="72">
        <v>7.5280999999999993</v>
      </c>
      <c r="R45" s="76">
        <v>42144</v>
      </c>
      <c r="S45" s="76">
        <v>42146</v>
      </c>
      <c r="T45" s="76">
        <v>46531</v>
      </c>
      <c r="U45" s="72">
        <f t="shared" si="4"/>
        <v>-8950</v>
      </c>
      <c r="W45" s="72">
        <v>2805.6</v>
      </c>
      <c r="Y45" s="72">
        <v>-8950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b">
        <f t="shared" si="5"/>
        <v>1</v>
      </c>
      <c r="AF45" s="58" t="b">
        <f t="shared" si="5"/>
        <v>1</v>
      </c>
      <c r="AG45" s="58" t="b">
        <f t="shared" si="5"/>
        <v>1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USDSEK13Y_Quote</v>
      </c>
      <c r="F46" s="47" t="str">
        <f>_xll.qlSimpleQuote(E46,,RateTickValue,Permanent,Trigger,ObjectOverwrite)</f>
        <v>USDSEK13Y_Quote#0000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SEK13Y</v>
      </c>
      <c r="M46" s="68" t="str">
        <v>SEK13Y=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USDSEK14Y_Quote</v>
      </c>
      <c r="F47" s="47" t="str">
        <f>_xll.qlSimpleQuote(E47,,RateTickValue,Permanent,Trigger,ObjectOverwrite)</f>
        <v>USDSEK14Y_Quote#0000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SEK14Y</v>
      </c>
      <c r="M47" s="68" t="str">
        <v>SEK14Y=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USDSEK15Y_Quote</v>
      </c>
      <c r="F48" s="47" t="str">
        <f>_xll.qlSimpleQuote(E48,,RateTickValue,Permanent,Trigger,ObjectOverwrite)</f>
        <v>USDSEK15Y_Quote#0000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SEK15Y</v>
      </c>
      <c r="M48" s="68" t="str">
        <v>SEK15Y=</v>
      </c>
      <c r="N48" s="72">
        <v>-10905</v>
      </c>
      <c r="O48" s="72">
        <v>-9705</v>
      </c>
      <c r="P48" s="72">
        <v>7.2797999999999998</v>
      </c>
      <c r="Q48" s="72">
        <v>7.4025999999999996</v>
      </c>
      <c r="R48" s="76">
        <v>42144</v>
      </c>
      <c r="S48" s="76">
        <v>42146</v>
      </c>
      <c r="T48" s="76">
        <v>47625</v>
      </c>
      <c r="U48" s="72">
        <f t="shared" si="4"/>
        <v>-10305</v>
      </c>
      <c r="W48" s="72">
        <v>3520.6</v>
      </c>
      <c r="Y48" s="72">
        <v>-10305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b">
        <f t="shared" si="5"/>
        <v>1</v>
      </c>
      <c r="AF48" s="58" t="b">
        <f t="shared" si="5"/>
        <v>1</v>
      </c>
      <c r="AG48" s="58" t="b">
        <f t="shared" si="5"/>
        <v>1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USDSEK16Y_Quote</v>
      </c>
      <c r="F49" s="47" t="str">
        <f>_xll.qlSimpleQuote(E49,,RateTickValue,Permanent,Trigger,ObjectOverwrite)</f>
        <v>USDSEK16Y_Quote#0000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SEK16Y</v>
      </c>
      <c r="M49" s="68" t="str">
        <v>SEK16Y=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47991</v>
      </c>
      <c r="AD49" s="88">
        <f>_xll.qlCalendarAdvance(AD$4,AD$3,IF($I49="SW","1W",$I49),"mf",TRUE,Trigger)</f>
        <v>47991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USDSEK17Y_Quote</v>
      </c>
      <c r="F50" s="47" t="str">
        <f>_xll.qlSimpleQuote(E50,,RateTickValue,Permanent,Trigger,ObjectOverwrite)</f>
        <v>USDSEK17Y_Quote#0000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SEK17Y</v>
      </c>
      <c r="M50" s="68" t="str">
        <v>SEK17Y=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USDSEK18Y_Quote</v>
      </c>
      <c r="F51" s="47" t="str">
        <f>_xll.qlSimpleQuote(E51,,RateTickValue,Permanent,Trigger,ObjectOverwrite)</f>
        <v>USDSEK18Y_Quote#0000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SEK18Y</v>
      </c>
      <c r="M51" s="68" t="str">
        <v>SEK18Y=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USDSEK19Y_Quote</v>
      </c>
      <c r="F52" s="47" t="str">
        <f>_xll.qlSimpleQuote(E52,,RateTickValue,Permanent,Trigger,ObjectOverwrite)</f>
        <v>USDSEK19Y_Quote#0000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SEK19Y</v>
      </c>
      <c r="M52" s="68" t="str">
        <v>SEK19Y=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USDSEK20Y_Quote</v>
      </c>
      <c r="F53" s="47" t="str">
        <f>_xll.qlSimpleQuote(E53,,RateTickValue,Permanent,Trigger,ObjectOverwrite)</f>
        <v>USDSEK20Y_Quote#0000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SEK20Y</v>
      </c>
      <c r="M53" s="68" t="str">
        <v>SEK20Y=</v>
      </c>
      <c r="N53" s="72">
        <v>-12955</v>
      </c>
      <c r="O53" s="72">
        <v>-11455</v>
      </c>
      <c r="P53" s="72">
        <v>7.0747999999999998</v>
      </c>
      <c r="Q53" s="72">
        <v>7.2275999999999998</v>
      </c>
      <c r="R53" s="76">
        <v>42144</v>
      </c>
      <c r="S53" s="76">
        <v>42146</v>
      </c>
      <c r="T53" s="76">
        <v>49451</v>
      </c>
      <c r="U53" s="72">
        <f t="shared" si="4"/>
        <v>-12205</v>
      </c>
      <c r="W53" s="72">
        <v>4745.6000000000004</v>
      </c>
      <c r="Y53" s="72">
        <v>-12205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b">
        <f t="shared" si="5"/>
        <v>1</v>
      </c>
      <c r="AF53" s="58" t="b">
        <f t="shared" si="5"/>
        <v>1</v>
      </c>
      <c r="AG53" s="58" t="b">
        <f t="shared" si="5"/>
        <v>1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USDSEK21Y_Quote</v>
      </c>
      <c r="F54" s="47" t="str">
        <f>_xll.qlSimpleQuote(E54,,RateTickValue,Permanent,Trigger,ObjectOverwrite)</f>
        <v>USDSEK21Y_Quote#0000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SEK21Y</v>
      </c>
      <c r="M54" s="68" t="str">
        <v>SEK21Y=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49818</v>
      </c>
      <c r="AD54" s="88">
        <f>_xll.qlCalendarAdvance(AD$4,AD$3,IF($I54="SW","1W",$I54),"mf",TRUE,Trigger)</f>
        <v>49818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USDSEK22Y_Quote</v>
      </c>
      <c r="F55" s="47" t="str">
        <f>_xll.qlSimpleQuote(E55,,RateTickValue,Permanent,Trigger,ObjectOverwrite)</f>
        <v>USDSEK22Y_Quote#0000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SEK22Y</v>
      </c>
      <c r="M55" s="68" t="str">
        <v>SEK22Y=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USDSEK23Y_Quote</v>
      </c>
      <c r="F56" s="47" t="str">
        <f>_xll.qlSimpleQuote(E56,,RateTickValue,Permanent,Trigger,ObjectOverwrite)</f>
        <v>USDSEK23Y_Quote#0000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SEK23Y</v>
      </c>
      <c r="M56" s="68" t="str">
        <v>SEK23Y=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USDSEK24Y_Quote</v>
      </c>
      <c r="F57" s="47" t="str">
        <f>_xll.qlSimpleQuote(E57,,RateTickValue,Permanent,Trigger,ObjectOverwrite)</f>
        <v>USDSEK24Y_Quote#0000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SEK24Y</v>
      </c>
      <c r="M57" s="68" t="str">
        <v>SEK24Y=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USDSEK25Y_Quote</v>
      </c>
      <c r="F58" s="47" t="str">
        <f>_xll.qlSimpleQuote(E58,,RateTickValue,Permanent,Trigger,ObjectOverwrite)</f>
        <v>USDSEK25Y_Quote#0000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SEK25Y</v>
      </c>
      <c r="M58" s="68" t="str">
        <v>SEK25Y=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USDSEK26Y_Quote</v>
      </c>
      <c r="F59" s="47" t="str">
        <f>_xll.qlSimpleQuote(E59,,RateTickValue,Permanent,Trigger,ObjectOverwrite)</f>
        <v>USDSEK26Y_Quote#0000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SEK26Y</v>
      </c>
      <c r="M59" s="68" t="str">
        <v>SEK26Y=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USDSEK27Y_Quote</v>
      </c>
      <c r="F60" s="47" t="str">
        <f>_xll.qlSimpleQuote(E60,,RateTickValue,Permanent,Trigger,ObjectOverwrite)</f>
        <v>USDSEK27Y_Quote#0000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SEK27Y</v>
      </c>
      <c r="M60" s="68" t="str">
        <v>SEK27Y=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USDSEK28Y_Quote</v>
      </c>
      <c r="F61" s="47" t="str">
        <f>_xll.qlSimpleQuote(E61,,RateTickValue,Permanent,Trigger,ObjectOverwrite)</f>
        <v>USDSEK28Y_Quote#0000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SEK28Y</v>
      </c>
      <c r="M61" s="68" t="str">
        <v>SEK28Y=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USDSEK29Y_Quote</v>
      </c>
      <c r="F62" s="47" t="str">
        <f>_xll.qlSimpleQuote(E62,,RateTickValue,Permanent,Trigger,ObjectOverwrite)</f>
        <v>USDSEK29Y_Quote#0000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SEK29Y</v>
      </c>
      <c r="M62" s="68" t="str">
        <v>SEK29Y=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USDSEK30Y_Quote</v>
      </c>
      <c r="F63" s="48" t="str">
        <f>_xll.qlSimpleQuote(E63,,RateTickValue,Permanent,Trigger,ObjectOverwrite)</f>
        <v>USDSEK30Y_Quote#0000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SEK30Y</v>
      </c>
      <c r="M63" s="69" t="str">
        <v>SEK30Y=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5" priority="2" operator="equal">
      <formula>FALSE</formula>
    </cfRule>
  </conditionalFormatting>
  <conditionalFormatting sqref="AE9:AG63">
    <cfRule type="cellIs" dxfId="24" priority="1" operator="equal">
      <formula>FALSE</formula>
    </cfRule>
  </conditionalFormatting>
  <dataValidations count="5">
    <dataValidation type="list" allowBlank="1" showInputMessage="1" showErrorMessage="1" sqref="AC4">
      <formula1>"NullCalendar,Australia,China,HongKong::HKEx,Sweden,CzechRepublic::PSE,Poland,Hungary"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153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158</v>
      </c>
      <c r="AD4" s="89" t="str">
        <f>AD1&amp;"("&amp;AB4&amp;","&amp;AC4&amp;")"</f>
        <v>JoinHolidays(UnitedStates::Settlement,Poland)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USDPLN_Quote</v>
      </c>
      <c r="F5" s="46" t="str">
        <f>_xll.qlSimpleQuote(E5,,RateTickValue,Permanent,Trigger,ObjectOverwrite)</f>
        <v>USDPLN_Quote#0000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PLN</v>
      </c>
      <c r="M5" s="67" t="str">
        <f t="array" ref="M5:M63">Instruments&amp;"="&amp;VLOOKUP(Contributor,ContributorTable,2,FALSE)</f>
        <v>PLN=</v>
      </c>
      <c r="N5" s="70">
        <v>3.6494</v>
      </c>
      <c r="O5" s="70">
        <v>3.6499000000000001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3.6496500000000003</v>
      </c>
      <c r="V5" s="51"/>
      <c r="W5" s="70">
        <v>1.1160000000000001</v>
      </c>
      <c r="X5" s="51"/>
      <c r="Y5" s="70">
        <f t="array" ref="Y5:Y63">QuoteLive</f>
        <v>3.6496500000000003</v>
      </c>
      <c r="Z5" s="72">
        <f>_xll.qlSimpleQuoteSetValue(F5,Y5,Trigger)</f>
        <v>0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USDPLNON_Quote</v>
      </c>
      <c r="F6" s="46" t="str">
        <f>_xll.qlSimpleQuote(E6,,RateTickValue,Permanent,Trigger,ObjectOverwrite)</f>
        <v>USDPLNON_Quote#0000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PLNON</v>
      </c>
      <c r="M6" s="67" t="str">
        <v>PLNON=</v>
      </c>
      <c r="N6" s="70">
        <v>0.77</v>
      </c>
      <c r="O6" s="70">
        <v>1.07</v>
      </c>
      <c r="P6" s="70">
        <v>3.6490860000000001</v>
      </c>
      <c r="Q6" s="70">
        <v>3.6496459999999997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0.92</v>
      </c>
      <c r="V6" s="51"/>
      <c r="W6" s="70">
        <v>0.125</v>
      </c>
      <c r="X6" s="51"/>
      <c r="Y6" s="70">
        <v>0.92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USDPLNTN_Quote</v>
      </c>
      <c r="F7" s="47" t="str">
        <f>_xll.qlSimpleQuote(E7,,RateTickValue,Permanent,Trigger,ObjectOverwrite)</f>
        <v>USDPLNTN_Quote#0000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PLNTN</v>
      </c>
      <c r="M7" s="68" t="str">
        <v>PLNTN=</v>
      </c>
      <c r="N7" s="72">
        <v>0.77</v>
      </c>
      <c r="O7" s="72">
        <v>1.07</v>
      </c>
      <c r="P7" s="72">
        <v>3.6491929999999999</v>
      </c>
      <c r="Q7" s="72">
        <v>3.6497229999999998</v>
      </c>
      <c r="R7" s="76">
        <v>42144</v>
      </c>
      <c r="S7" s="76">
        <v>42145</v>
      </c>
      <c r="T7" s="76">
        <v>42146</v>
      </c>
      <c r="U7" s="72">
        <f t="shared" si="4"/>
        <v>0.92</v>
      </c>
      <c r="V7" s="51"/>
      <c r="W7" s="72">
        <v>0.1</v>
      </c>
      <c r="X7" s="51"/>
      <c r="Y7" s="72">
        <v>0.92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USDPLNSN_Quote</v>
      </c>
      <c r="F8" s="47" t="str">
        <f>_xll.qlSimpleQuote(E8,,RateTickValue,Permanent,Trigger,ObjectOverwrite)</f>
        <v>USDPLNSN_Quote#0000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PLNSN</v>
      </c>
      <c r="M8" s="68" t="str">
        <v>PLNSN=</v>
      </c>
      <c r="N8" s="72">
        <v>3.5500000000000003</v>
      </c>
      <c r="O8" s="72">
        <v>4.88</v>
      </c>
      <c r="P8" s="72">
        <v>3.6496999999999997</v>
      </c>
      <c r="Q8" s="72">
        <v>3.6502429999999997</v>
      </c>
      <c r="R8" s="76">
        <v>42144</v>
      </c>
      <c r="S8" s="76">
        <v>42146</v>
      </c>
      <c r="T8" s="76">
        <v>42150</v>
      </c>
      <c r="U8" s="72">
        <f t="shared" si="4"/>
        <v>4.2149999999999999</v>
      </c>
      <c r="V8" s="51"/>
      <c r="W8" s="72">
        <v>0.13</v>
      </c>
      <c r="X8" s="51"/>
      <c r="Y8" s="72">
        <v>4.2149999999999999</v>
      </c>
      <c r="Z8" s="72">
        <f>_xll.qlSimpleQuoteSetValue(F8,Y8/10000,Trigger)</f>
        <v>5.2500000000000029E-5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USDPLNSW_Quote</v>
      </c>
      <c r="F9" s="47" t="str">
        <f>_xll.qlSimpleQuote(E9,,RateTickValue,Permanent,Trigger,ObjectOverwrite)</f>
        <v>USDPLNSW_Quote#0000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PLNSW</v>
      </c>
      <c r="M9" s="68" t="str">
        <v>PLNSW=</v>
      </c>
      <c r="N9" s="72">
        <v>6.22</v>
      </c>
      <c r="O9" s="72">
        <v>8.2200000000000006</v>
      </c>
      <c r="P9" s="72">
        <v>3.6499799999999998</v>
      </c>
      <c r="Q9" s="72">
        <v>3.65055</v>
      </c>
      <c r="R9" s="76">
        <v>42144</v>
      </c>
      <c r="S9" s="76">
        <v>42146</v>
      </c>
      <c r="T9" s="76">
        <v>42153</v>
      </c>
      <c r="U9" s="72">
        <f t="shared" si="4"/>
        <v>7.2200000000000006</v>
      </c>
      <c r="V9" s="51"/>
      <c r="W9" s="72">
        <v>0.9</v>
      </c>
      <c r="X9" s="51"/>
      <c r="Y9" s="72">
        <v>7.2200000000000006</v>
      </c>
      <c r="Z9" s="72">
        <f>_xll.qlSimpleQuoteSetValue(F9,Y9/10000,Trigger)</f>
        <v>7.0000000000000617E-6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USDPLN2W_Quote</v>
      </c>
      <c r="F10" s="47" t="str">
        <f>_xll.qlSimpleQuote(E10,,RateTickValue,Permanent,Trigger,ObjectOverwrite)</f>
        <v>USDPLN2W_Quote#0000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PLN2W</v>
      </c>
      <c r="M10" s="68" t="str">
        <v>PLN2W=</v>
      </c>
      <c r="N10" s="72">
        <v>13.33</v>
      </c>
      <c r="O10" s="72">
        <v>15.540000000000001</v>
      </c>
      <c r="P10" s="72">
        <v>3.650633</v>
      </c>
      <c r="Q10" s="72">
        <v>3.651354</v>
      </c>
      <c r="R10" s="76">
        <v>42144</v>
      </c>
      <c r="S10" s="76">
        <v>42146</v>
      </c>
      <c r="T10" s="76">
        <v>42160</v>
      </c>
      <c r="U10" s="72">
        <f t="shared" si="4"/>
        <v>14.435</v>
      </c>
      <c r="V10" s="51"/>
      <c r="W10" s="72">
        <v>1.9100000000000001</v>
      </c>
      <c r="X10" s="51"/>
      <c r="Y10" s="72">
        <v>14.435</v>
      </c>
      <c r="Z10" s="72">
        <f>_xll.qlSimpleQuoteSetValue(F10,Y10/10000,Trigger)</f>
        <v>1.3500000000000057E-5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USDPLN3W_Quote</v>
      </c>
      <c r="F11" s="47" t="str">
        <f>_xll.qlSimpleQuote(E11,,RateTickValue,Permanent,Trigger,ObjectOverwrite)</f>
        <v>USDPLN3W_Quote#0000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PLN3W</v>
      </c>
      <c r="M11" s="68" t="str">
        <v>PLN3W=</v>
      </c>
      <c r="N11" s="72">
        <v>21.38</v>
      </c>
      <c r="O11" s="72">
        <v>22.64</v>
      </c>
      <c r="P11" s="72">
        <v>3.6514379999999997</v>
      </c>
      <c r="Q11" s="72">
        <v>3.6520639999999998</v>
      </c>
      <c r="R11" s="76">
        <v>42144</v>
      </c>
      <c r="S11" s="76">
        <v>42146</v>
      </c>
      <c r="T11" s="76">
        <v>42167</v>
      </c>
      <c r="U11" s="72">
        <f t="shared" si="4"/>
        <v>22.009999999999998</v>
      </c>
      <c r="V11" s="51"/>
      <c r="W11" s="72">
        <v>2.915</v>
      </c>
      <c r="X11" s="51"/>
      <c r="Y11" s="72">
        <v>22.009999999999998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USDPLN1M_Quote</v>
      </c>
      <c r="F12" s="47" t="str">
        <f>_xll.qlSimpleQuote(E12,,RateTickValue,Permanent,Trigger,ObjectOverwrite)</f>
        <v>USDPLN1M_Quote#0000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PLN1M</v>
      </c>
      <c r="M12" s="68" t="str">
        <v>PLN1M=</v>
      </c>
      <c r="N12" s="72">
        <v>31.720000000000002</v>
      </c>
      <c r="O12" s="72">
        <v>35.369999999999997</v>
      </c>
      <c r="P12" s="72">
        <v>3.6524719999999999</v>
      </c>
      <c r="Q12" s="72">
        <v>3.6533370000000001</v>
      </c>
      <c r="R12" s="76">
        <v>42144</v>
      </c>
      <c r="S12" s="76">
        <v>42146</v>
      </c>
      <c r="T12" s="76">
        <v>42177</v>
      </c>
      <c r="U12" s="72">
        <f t="shared" si="4"/>
        <v>33.545000000000002</v>
      </c>
      <c r="V12" s="51"/>
      <c r="W12" s="72">
        <v>4.5600000000000005</v>
      </c>
      <c r="X12" s="51"/>
      <c r="Y12" s="72">
        <v>33.545000000000002</v>
      </c>
      <c r="Z12" s="72">
        <f>_xll.qlSimpleQuoteSetValue(F12,Y12/10000,Trigger)</f>
        <v>8.1000000000000343E-5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USDPLN2M_Quote</v>
      </c>
      <c r="F13" s="47" t="str">
        <f>_xll.qlSimpleQuote(E13,,RateTickValue,Permanent,Trigger,ObjectOverwrite)</f>
        <v>USDPLN2M_Quote#0000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PLN2M</v>
      </c>
      <c r="M13" s="68" t="str">
        <v>PLN2M=</v>
      </c>
      <c r="N13" s="72">
        <v>62</v>
      </c>
      <c r="O13" s="72">
        <v>68</v>
      </c>
      <c r="P13" s="72">
        <v>3.6556479999999998</v>
      </c>
      <c r="Q13" s="72">
        <v>3.656453</v>
      </c>
      <c r="R13" s="76">
        <v>42144</v>
      </c>
      <c r="S13" s="76">
        <v>42146</v>
      </c>
      <c r="T13" s="76">
        <v>42207</v>
      </c>
      <c r="U13" s="72">
        <f t="shared" si="4"/>
        <v>65</v>
      </c>
      <c r="V13" s="51"/>
      <c r="W13" s="72">
        <v>8.8000000000000007</v>
      </c>
      <c r="X13" s="51"/>
      <c r="Y13" s="72">
        <v>65</v>
      </c>
      <c r="Z13" s="72">
        <f>_xll.qlSimpleQuoteSetValue(F13,Y13/10000,Trigger)</f>
        <v>-2.000000000000092E-5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USDPLN3M_Quote</v>
      </c>
      <c r="F14" s="47" t="str">
        <f>_xll.qlSimpleQuote(E14,,RateTickValue,Permanent,Trigger,ObjectOverwrite)</f>
        <v>USDPLN3M_Quote#0000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PLN3M</v>
      </c>
      <c r="M14" s="68" t="str">
        <v>PLN3M=</v>
      </c>
      <c r="N14" s="72">
        <v>97.56</v>
      </c>
      <c r="O14" s="72">
        <v>107.56</v>
      </c>
      <c r="P14" s="72">
        <v>3.6593279999999999</v>
      </c>
      <c r="Q14" s="72">
        <v>3.6602969999999999</v>
      </c>
      <c r="R14" s="76">
        <v>42144</v>
      </c>
      <c r="S14" s="76">
        <v>42146</v>
      </c>
      <c r="T14" s="76">
        <v>42240</v>
      </c>
      <c r="U14" s="72">
        <f t="shared" si="4"/>
        <v>102.56</v>
      </c>
      <c r="V14" s="51"/>
      <c r="W14" s="72">
        <v>13.83</v>
      </c>
      <c r="X14" s="51"/>
      <c r="Y14" s="72">
        <v>102.56</v>
      </c>
      <c r="Z14" s="72">
        <f>_xll.qlSimpleQuoteSetValue(F14,Y14/10000,Trigger)</f>
        <v>-1.1400000000000125E-4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USDPLN4M_Quote</v>
      </c>
      <c r="F15" s="47" t="str">
        <f>_xll.qlSimpleQuote(E15,,RateTickValue,Permanent,Trigger,ObjectOverwrite)</f>
        <v>USDPLN4M_Quote#0000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PLN4M</v>
      </c>
      <c r="M15" s="68" t="str">
        <v>PLN4M=</v>
      </c>
      <c r="N15" s="72">
        <v>122.82000000000001</v>
      </c>
      <c r="O15" s="72">
        <v>149.55000000000001</v>
      </c>
      <c r="P15" s="72">
        <v>3.6615829999999998</v>
      </c>
      <c r="Q15" s="72">
        <v>3.6647569999999998</v>
      </c>
      <c r="R15" s="76">
        <v>42144</v>
      </c>
      <c r="S15" s="76">
        <v>42146</v>
      </c>
      <c r="T15" s="76">
        <v>42269</v>
      </c>
      <c r="U15" s="72">
        <f t="shared" si="4"/>
        <v>136.185</v>
      </c>
      <c r="V15" s="51"/>
      <c r="W15" s="72">
        <v>19.399999999999999</v>
      </c>
      <c r="X15" s="51"/>
      <c r="Y15" s="72">
        <v>136.185</v>
      </c>
      <c r="Z15" s="72">
        <f>_xll.qlSimpleQuoteSetValue(F15,Y15/10000,Trigger)</f>
        <v>-1.4999999999980307E-6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USDPLN5M_Quote</v>
      </c>
      <c r="F16" s="47" t="str">
        <f>_xll.qlSimpleQuote(E16,,RateTickValue,Permanent,Trigger,ObjectOverwrite)</f>
        <v>USDPLN5M_Quote#0000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PLN5M</v>
      </c>
      <c r="M16" s="68" t="str">
        <v>PLN5M=</v>
      </c>
      <c r="N16" s="72">
        <v>155.53</v>
      </c>
      <c r="O16" s="72">
        <v>188.68</v>
      </c>
      <c r="P16" s="72">
        <v>3.6648559999999999</v>
      </c>
      <c r="Q16" s="72">
        <v>3.6686719999999999</v>
      </c>
      <c r="R16" s="76">
        <v>42144</v>
      </c>
      <c r="S16" s="76">
        <v>42146</v>
      </c>
      <c r="T16" s="76">
        <v>42299</v>
      </c>
      <c r="U16" s="72">
        <f t="shared" si="4"/>
        <v>172.10500000000002</v>
      </c>
      <c r="V16" s="51"/>
      <c r="W16" s="72">
        <v>24.664999999999999</v>
      </c>
      <c r="X16" s="51"/>
      <c r="Y16" s="72">
        <v>172.10500000000002</v>
      </c>
      <c r="Z16" s="72">
        <f>_xll.qlSimpleQuoteSetValue(F16,Y16/10000,Trigger)</f>
        <v>-3.5000000000000309E-6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USDPLN6M_Quote</v>
      </c>
      <c r="F17" s="47" t="str">
        <f>_xll.qlSimpleQuote(E17,,RateTickValue,Permanent,Trigger,ObjectOverwrite)</f>
        <v>USDPLN6M_Quote#0000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PLN6M</v>
      </c>
      <c r="M17" s="68" t="str">
        <v>PLN6M=</v>
      </c>
      <c r="N17" s="72">
        <v>210.3</v>
      </c>
      <c r="O17" s="72">
        <v>221.5</v>
      </c>
      <c r="P17" s="72">
        <v>3.6703299999999999</v>
      </c>
      <c r="Q17" s="72">
        <v>3.6719499999999998</v>
      </c>
      <c r="R17" s="76">
        <v>42144</v>
      </c>
      <c r="S17" s="76">
        <v>42146</v>
      </c>
      <c r="T17" s="76">
        <v>42331</v>
      </c>
      <c r="U17" s="72">
        <f t="shared" si="4"/>
        <v>215.9</v>
      </c>
      <c r="V17" s="51"/>
      <c r="W17" s="72">
        <v>30.86</v>
      </c>
      <c r="X17" s="51"/>
      <c r="Y17" s="72">
        <v>215.9</v>
      </c>
      <c r="Z17" s="72">
        <f>_xll.qlSimpleQuoteSetValue(F17,Y17/10000,Trigger)</f>
        <v>-1.9999999999999185E-5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USDPLN7M_Quote</v>
      </c>
      <c r="F18" s="47" t="str">
        <f>_xll.qlSimpleQuote(E18,,RateTickValue,Permanent,Trigger,ObjectOverwrite)</f>
        <v>USDPLN7M_Quote#0000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PLN7M</v>
      </c>
      <c r="M18" s="68" t="str">
        <v>PLN7M=</v>
      </c>
      <c r="N18" s="72">
        <v>213.19</v>
      </c>
      <c r="O18" s="72">
        <v>259.81</v>
      </c>
      <c r="P18" s="72">
        <v>3.6717</v>
      </c>
      <c r="Q18" s="72">
        <v>3.6749000000000001</v>
      </c>
      <c r="R18" s="76">
        <v>42144</v>
      </c>
      <c r="S18" s="76">
        <v>42146</v>
      </c>
      <c r="T18" s="76">
        <v>42360</v>
      </c>
      <c r="U18" s="72">
        <f t="shared" si="4"/>
        <v>236.5</v>
      </c>
      <c r="V18" s="51"/>
      <c r="W18" s="72">
        <v>38.135000000000005</v>
      </c>
      <c r="X18" s="51"/>
      <c r="Y18" s="72">
        <v>236.5</v>
      </c>
      <c r="Z18" s="72">
        <f>_xll.qlSimpleQuoteSetValue(F18,Y18/10000,Trigger)</f>
        <v>-9.9999999999999395E-5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USDPLN8M_Quote</v>
      </c>
      <c r="F19" s="47" t="str">
        <f>_xll.qlSimpleQuote(E19,,RateTickValue,Permanent,Trigger,ObjectOverwrite)</f>
        <v>USDPLN8M_Quote#0000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PLN8M</v>
      </c>
      <c r="M19" s="68" t="str">
        <v>PLN8M=</v>
      </c>
      <c r="N19" s="72">
        <v>243.47</v>
      </c>
      <c r="O19" s="72">
        <v>296.78000000000003</v>
      </c>
      <c r="P19" s="72">
        <v>3.6736599999999999</v>
      </c>
      <c r="Q19" s="72">
        <v>3.6794899999999999</v>
      </c>
      <c r="R19" s="76">
        <v>42144</v>
      </c>
      <c r="S19" s="76">
        <v>42146</v>
      </c>
      <c r="T19" s="76">
        <v>42391</v>
      </c>
      <c r="U19" s="72">
        <f t="shared" si="4"/>
        <v>270.125</v>
      </c>
      <c r="V19" s="51"/>
      <c r="W19" s="72">
        <v>45.664999999999999</v>
      </c>
      <c r="X19" s="51"/>
      <c r="Y19" s="72">
        <v>270.125</v>
      </c>
      <c r="Z19" s="72">
        <f>_xll.qlSimpleQuoteSetValue(F19,Y19/10000,Trigger)</f>
        <v>-1.2500000000002093E-5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USDPLN9M_Quote</v>
      </c>
      <c r="F20" s="47" t="str">
        <f>_xll.qlSimpleQuote(E20,,RateTickValue,Permanent,Trigger,ObjectOverwrite)</f>
        <v>USDPLN9M_Quote#0000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PLN9M</v>
      </c>
      <c r="M20" s="68" t="str">
        <v>PLN9M=</v>
      </c>
      <c r="N20" s="72">
        <v>272.82</v>
      </c>
      <c r="O20" s="72">
        <v>332.82</v>
      </c>
      <c r="P20" s="72">
        <v>3.6790639999999999</v>
      </c>
      <c r="Q20" s="72">
        <v>3.6805639999999999</v>
      </c>
      <c r="R20" s="76">
        <v>42144</v>
      </c>
      <c r="S20" s="76">
        <v>42146</v>
      </c>
      <c r="T20" s="76">
        <v>42422</v>
      </c>
      <c r="U20" s="72">
        <f t="shared" si="4"/>
        <v>302.82</v>
      </c>
      <c r="V20" s="51"/>
      <c r="W20" s="72">
        <v>54.535000000000004</v>
      </c>
      <c r="X20" s="51"/>
      <c r="Y20" s="72">
        <v>302.82</v>
      </c>
      <c r="Z20" s="72">
        <f>_xll.qlSimpleQuoteSetValue(F20,Y20/10000,Trigger)</f>
        <v>9.1199999999999962E-4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USDPLN10M_Quote</v>
      </c>
      <c r="F21" s="47" t="str">
        <f>_xll.qlSimpleQuote(E21,,RateTickValue,Permanent,Trigger,ObjectOverwrite)</f>
        <v>USDPLN10M_Quote#0000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PLN10M</v>
      </c>
      <c r="M21" s="68" t="str">
        <v>PLN10M=</v>
      </c>
      <c r="N21" s="72">
        <v>319.95</v>
      </c>
      <c r="O21" s="72">
        <v>331.95</v>
      </c>
      <c r="P21" s="72">
        <v>3.681295</v>
      </c>
      <c r="Q21" s="72">
        <v>3.682995</v>
      </c>
      <c r="R21" s="76">
        <v>42144</v>
      </c>
      <c r="S21" s="76">
        <v>42146</v>
      </c>
      <c r="T21" s="76">
        <v>42451</v>
      </c>
      <c r="U21" s="72">
        <f t="shared" si="4"/>
        <v>325.95</v>
      </c>
      <c r="V21" s="51"/>
      <c r="W21" s="72">
        <v>63.099999999999994</v>
      </c>
      <c r="X21" s="51"/>
      <c r="Y21" s="72">
        <v>325.95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USDPLN11M_Quote</v>
      </c>
      <c r="F22" s="47" t="str">
        <f>_xll.qlSimpleQuote(E22,,RateTickValue,Permanent,Trigger,ObjectOverwrite)</f>
        <v>USDPLN11M_Quote#0000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PLN11M</v>
      </c>
      <c r="M22" s="68" t="str">
        <v>PLN11M=</v>
      </c>
      <c r="N22" s="72">
        <v>343.47</v>
      </c>
      <c r="O22" s="72">
        <v>357.47</v>
      </c>
      <c r="P22" s="72">
        <v>3.6836469999999997</v>
      </c>
      <c r="Q22" s="72">
        <v>3.6855469999999997</v>
      </c>
      <c r="R22" s="76">
        <v>42144</v>
      </c>
      <c r="S22" s="76">
        <v>42146</v>
      </c>
      <c r="T22" s="76">
        <v>42482</v>
      </c>
      <c r="U22" s="72">
        <f t="shared" si="4"/>
        <v>350.47</v>
      </c>
      <c r="V22" s="51"/>
      <c r="W22" s="72">
        <v>73.045000000000002</v>
      </c>
      <c r="X22" s="51"/>
      <c r="Y22" s="72">
        <v>350.47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USDPLN1Y_Quote</v>
      </c>
      <c r="F23" s="47" t="str">
        <f>_xll.qlSimpleQuote(E23,,RateTickValue,Permanent,Trigger,ObjectOverwrite)</f>
        <v>USDPLN1Y_Quote#0000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PLN1Y</v>
      </c>
      <c r="M23" s="68" t="str">
        <v>PLN1Y=</v>
      </c>
      <c r="N23" s="72">
        <v>360.02</v>
      </c>
      <c r="O23" s="72">
        <v>378.31</v>
      </c>
      <c r="P23" s="72">
        <v>3.6828999999999996</v>
      </c>
      <c r="Q23" s="72">
        <v>3.6865799999999997</v>
      </c>
      <c r="R23" s="76">
        <v>42144</v>
      </c>
      <c r="S23" s="76">
        <v>42146</v>
      </c>
      <c r="T23" s="76">
        <v>42513</v>
      </c>
      <c r="U23" s="72">
        <f t="shared" si="4"/>
        <v>369.16499999999996</v>
      </c>
      <c r="V23" s="51"/>
      <c r="W23" s="72">
        <v>83.335000000000008</v>
      </c>
      <c r="X23" s="51"/>
      <c r="Y23" s="72">
        <v>369.16499999999996</v>
      </c>
      <c r="Z23" s="72">
        <f>_xll.qlSimpleQuoteSetValue(F23,Y23/10000,Trigger)</f>
        <v>2.1649999999999447E-4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USDPLN13M_Quote</v>
      </c>
      <c r="F24" s="47" t="str">
        <f>_xll.qlSimpleQuote(E24,,RateTickValue,Permanent,Trigger,ObjectOverwrite)</f>
        <v>USDPLN13M_Quote#0000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PLN13M</v>
      </c>
      <c r="M24" s="68" t="str">
        <v>PLN13M=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USDPLN14M_Quote</v>
      </c>
      <c r="F25" s="47" t="str">
        <f>_xll.qlSimpleQuote(E25,,RateTickValue,Permanent,Trigger,ObjectOverwrite)</f>
        <v>USDPLN14M_Quote#0000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PLN14M</v>
      </c>
      <c r="M25" s="68" t="str">
        <v>PLN14M=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USDPLN15M_Quote</v>
      </c>
      <c r="F26" s="47" t="str">
        <f>_xll.qlSimpleQuote(E26,,RateTickValue,Permanent,Trigger,ObjectOverwrite)</f>
        <v>USDPLN15M_Quote#0000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PLN15M</v>
      </c>
      <c r="M26" s="68" t="str">
        <v>PLN15M=</v>
      </c>
      <c r="N26" s="72">
        <v>422</v>
      </c>
      <c r="O26" s="72">
        <v>452</v>
      </c>
      <c r="P26" s="72">
        <v>3.6915</v>
      </c>
      <c r="Q26" s="72">
        <v>3.6949999999999998</v>
      </c>
      <c r="R26" s="76">
        <v>42144</v>
      </c>
      <c r="S26" s="76">
        <v>42146</v>
      </c>
      <c r="T26" s="76">
        <v>42604</v>
      </c>
      <c r="U26" s="72">
        <f t="shared" si="4"/>
        <v>437</v>
      </c>
      <c r="V26" s="51"/>
      <c r="W26" s="72">
        <v>120.07000000000001</v>
      </c>
      <c r="X26" s="51"/>
      <c r="Y26" s="72">
        <v>437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USDPLN16M_Quote</v>
      </c>
      <c r="F27" s="47" t="str">
        <f>_xll.qlSimpleQuote(E27,,RateTickValue,Permanent,Trigger,ObjectOverwrite)</f>
        <v>USDPLN16M_Quote#0000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PLN16M</v>
      </c>
      <c r="M27" s="68" t="str">
        <v>PLN16M=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USDPLN17M_Quote</v>
      </c>
      <c r="F28" s="47" t="str">
        <f>_xll.qlSimpleQuote(E28,,RateTickValue,Permanent,Trigger,ObjectOverwrite)</f>
        <v>USDPLN17M_Quote#0000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PLN17M</v>
      </c>
      <c r="M28" s="68" t="str">
        <v>PLN17M=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USDPLN18M_Quote</v>
      </c>
      <c r="F29" s="47" t="str">
        <f>_xll.qlSimpleQuote(E29,,RateTickValue,Permanent,Trigger,ObjectOverwrite)</f>
        <v>USDPLN18M_Quote#0000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PLN18M</v>
      </c>
      <c r="M29" s="68" t="str">
        <v>PLN18M=</v>
      </c>
      <c r="N29" s="72">
        <v>464</v>
      </c>
      <c r="O29" s="72">
        <v>514</v>
      </c>
      <c r="P29" s="72">
        <v>3.6957</v>
      </c>
      <c r="Q29" s="72">
        <v>3.7012</v>
      </c>
      <c r="R29" s="76">
        <v>42144</v>
      </c>
      <c r="S29" s="76">
        <v>42146</v>
      </c>
      <c r="T29" s="76">
        <v>42696</v>
      </c>
      <c r="U29" s="72">
        <f t="shared" si="4"/>
        <v>489</v>
      </c>
      <c r="V29" s="51"/>
      <c r="W29" s="72">
        <v>161.9</v>
      </c>
      <c r="X29" s="51"/>
      <c r="Y29" s="72">
        <v>489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USDPLN19M_Quote</v>
      </c>
      <c r="F30" s="47" t="str">
        <f>_xll.qlSimpleQuote(E30,,RateTickValue,Permanent,Trigger,ObjectOverwrite)</f>
        <v>USDPLN19M_Quote#0000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PLN19M</v>
      </c>
      <c r="M30" s="68" t="str">
        <v>PLN19M=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USDPLN20M_Quote</v>
      </c>
      <c r="F31" s="47" t="str">
        <f>_xll.qlSimpleQuote(E31,,RateTickValue,Permanent,Trigger,ObjectOverwrite)</f>
        <v>USDPLN20M_Quote#0000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PLN20M</v>
      </c>
      <c r="M31" s="68" t="str">
        <v>PLN20M=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USDPLN21M_Quote</v>
      </c>
      <c r="F32" s="47" t="str">
        <f>_xll.qlSimpleQuote(E32,,RateTickValue,Permanent,Trigger,ObjectOverwrite)</f>
        <v>USDPLN21M_Quote#0000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PLN21M</v>
      </c>
      <c r="M32" s="68" t="str">
        <v>PLN21M=</v>
      </c>
      <c r="N32" s="72">
        <v>484</v>
      </c>
      <c r="O32" s="72">
        <v>534</v>
      </c>
      <c r="P32" s="72">
        <v>3.6976999999999998</v>
      </c>
      <c r="Q32" s="72">
        <v>3.7031999999999998</v>
      </c>
      <c r="R32" s="76">
        <v>42144</v>
      </c>
      <c r="S32" s="76">
        <v>42146</v>
      </c>
      <c r="T32" s="76">
        <v>42788</v>
      </c>
      <c r="U32" s="72">
        <f t="shared" si="4"/>
        <v>509</v>
      </c>
      <c r="V32" s="51"/>
      <c r="W32" s="72">
        <v>207.15</v>
      </c>
      <c r="X32" s="51"/>
      <c r="Y32" s="72">
        <v>509</v>
      </c>
      <c r="Z32" s="72">
        <f>_xll.qlSimpleQuoteSetValue(F32,Y32/10000,Trigger)</f>
        <v>-9.9999999999995925E-5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USDPLN22M_Quote</v>
      </c>
      <c r="F33" s="47" t="str">
        <f>_xll.qlSimpleQuote(E33,,RateTickValue,Permanent,Trigger,ObjectOverwrite)</f>
        <v>USDPLN22M_Quote#0000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PLN22M</v>
      </c>
      <c r="M33" s="68" t="str">
        <v>PLN22M=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USDPLN23M_Quote</v>
      </c>
      <c r="F34" s="47" t="str">
        <f>_xll.qlSimpleQuote(E34,,RateTickValue,Permanent,Trigger,ObjectOverwrite)</f>
        <v>USDPLN23M_Quote#0000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PLN23M</v>
      </c>
      <c r="M34" s="68" t="str">
        <v>PLN23M=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USDPLN2Y_Quote</v>
      </c>
      <c r="F35" s="47" t="str">
        <f>_xll.qlSimpleQuote(E35,,RateTickValue,Permanent,Trigger,ObjectOverwrite)</f>
        <v>USDPLN2Y_Quote#0000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PLN2Y</v>
      </c>
      <c r="M35" s="68" t="str">
        <v>PLN2Y=</v>
      </c>
      <c r="N35" s="72">
        <v>456.83</v>
      </c>
      <c r="O35" s="72">
        <v>602.80000000000007</v>
      </c>
      <c r="P35" s="72">
        <v>3.6949779999999999</v>
      </c>
      <c r="Q35" s="72">
        <v>3.710073</v>
      </c>
      <c r="R35" s="76">
        <v>42144</v>
      </c>
      <c r="S35" s="76">
        <v>42146</v>
      </c>
      <c r="T35" s="76">
        <v>42877</v>
      </c>
      <c r="U35" s="72">
        <f t="shared" si="4"/>
        <v>529.81500000000005</v>
      </c>
      <c r="V35" s="51"/>
      <c r="W35" s="72">
        <v>257.33500000000004</v>
      </c>
      <c r="X35" s="51"/>
      <c r="Y35" s="72">
        <v>529.81500000000005</v>
      </c>
      <c r="Z35" s="72">
        <f>_xll.qlSimpleQuoteSetValue(F35,Y35/10000,Trigger)</f>
        <v>-1.8499999999990746E-5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USDPLN3Y_Quote</v>
      </c>
      <c r="F36" s="47" t="str">
        <f>_xll.qlSimpleQuote(E36,,RateTickValue,Permanent,Trigger,ObjectOverwrite)</f>
        <v>USDPLN3Y_Quote#0000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PLN3Y</v>
      </c>
      <c r="M36" s="68" t="str">
        <v>PLN3Y=</v>
      </c>
      <c r="N36" s="72">
        <v>509</v>
      </c>
      <c r="O36" s="72">
        <v>659</v>
      </c>
      <c r="P36" s="72">
        <v>3.7001999999999997</v>
      </c>
      <c r="Q36" s="72">
        <v>3.7157</v>
      </c>
      <c r="R36" s="76">
        <v>42144</v>
      </c>
      <c r="S36" s="76">
        <v>42146</v>
      </c>
      <c r="T36" s="76">
        <v>43242</v>
      </c>
      <c r="U36" s="72">
        <f t="shared" si="4"/>
        <v>584</v>
      </c>
      <c r="W36" s="72">
        <v>492.1</v>
      </c>
      <c r="X36" s="51"/>
      <c r="Y36" s="72">
        <v>584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USDPLN4Y_Quote</v>
      </c>
      <c r="F37" s="47" t="str">
        <f>_xll.qlSimpleQuote(E37,,RateTickValue,Permanent,Trigger,ObjectOverwrite)</f>
        <v>USDPLN4Y_Quote#0000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PLN4Y</v>
      </c>
      <c r="M37" s="68" t="str">
        <v>PLN4Y=</v>
      </c>
      <c r="N37" s="72">
        <v>488.6</v>
      </c>
      <c r="O37" s="72">
        <v>638.5</v>
      </c>
      <c r="P37" s="72">
        <v>3.6981599999999997</v>
      </c>
      <c r="Q37" s="72">
        <v>3.7136499999999999</v>
      </c>
      <c r="R37" s="76">
        <v>42144</v>
      </c>
      <c r="S37" s="76">
        <v>42146</v>
      </c>
      <c r="T37" s="76">
        <v>43607</v>
      </c>
      <c r="U37" s="72">
        <f t="shared" si="4"/>
        <v>563.54999999999995</v>
      </c>
      <c r="W37" s="72">
        <v>749.6</v>
      </c>
      <c r="X37" s="51"/>
      <c r="Y37" s="72">
        <v>563.54999999999995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USDPLN5Y_Quote</v>
      </c>
      <c r="F38" s="47" t="str">
        <f>_xll.qlSimpleQuote(E38,,RateTickValue,Permanent,Trigger,ObjectOverwrite)</f>
        <v>USDPLN5Y_Quote#0000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PLN5Y</v>
      </c>
      <c r="M38" s="68" t="str">
        <v>PLN5Y=</v>
      </c>
      <c r="N38" s="72">
        <v>483.7</v>
      </c>
      <c r="O38" s="72">
        <v>683.7</v>
      </c>
      <c r="P38" s="72">
        <v>3.69767</v>
      </c>
      <c r="Q38" s="72">
        <v>3.7181699999999998</v>
      </c>
      <c r="R38" s="76">
        <v>42144</v>
      </c>
      <c r="S38" s="76">
        <v>42146</v>
      </c>
      <c r="T38" s="76">
        <v>43973</v>
      </c>
      <c r="U38" s="72">
        <f t="shared" si="4"/>
        <v>583.70000000000005</v>
      </c>
      <c r="W38" s="72">
        <v>1017.45</v>
      </c>
      <c r="X38" s="51"/>
      <c r="Y38" s="72">
        <v>583.70000000000005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USDPLN6Y_Quote</v>
      </c>
      <c r="F39" s="47" t="str">
        <f>_xll.qlSimpleQuote(E39,,RateTickValue,Permanent,Trigger,ObjectOverwrite)</f>
        <v>USDPLN6Y_Quote#0000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PLN6Y</v>
      </c>
      <c r="M39" s="68" t="str">
        <v>PLN6Y=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USDPLN7Y_Quote</v>
      </c>
      <c r="F40" s="47" t="str">
        <f>_xll.qlSimpleQuote(E40,,RateTickValue,Permanent,Trigger,ObjectOverwrite)</f>
        <v>USDPLN7Y_Quote#0000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PLN7Y</v>
      </c>
      <c r="M40" s="68" t="str">
        <v>PLN7Y=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USDPLN8Y_Quote</v>
      </c>
      <c r="F41" s="47" t="str">
        <f>_xll.qlSimpleQuote(E41,,RateTickValue,Permanent,Trigger,ObjectOverwrite)</f>
        <v>USDPLN8Y_Quote#0000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PLN8Y</v>
      </c>
      <c r="M41" s="68" t="str">
        <v>PLN8Y=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USDPLN9Y_Quote</v>
      </c>
      <c r="F42" s="47" t="str">
        <f>_xll.qlSimpleQuote(E42,,RateTickValue,Permanent,Trigger,ObjectOverwrite)</f>
        <v>USDPLN9Y_Quote#0000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PLN9Y</v>
      </c>
      <c r="M42" s="68" t="str">
        <v>PLN9Y=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USDPLN10Y_Quote</v>
      </c>
      <c r="F43" s="47" t="str">
        <f>_xll.qlSimpleQuote(E43,,RateTickValue,Permanent,Trigger,ObjectOverwrite)</f>
        <v>USDPLN10Y_Quote#0000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PLN10Y</v>
      </c>
      <c r="M43" s="68" t="str">
        <v>PLN10Y=</v>
      </c>
      <c r="N43" s="72">
        <v>5034</v>
      </c>
      <c r="O43" s="72">
        <v>5679</v>
      </c>
      <c r="P43" s="72">
        <v>4.1526999999999994</v>
      </c>
      <c r="Q43" s="72">
        <v>4.2176999999999998</v>
      </c>
      <c r="R43" s="76">
        <v>42144</v>
      </c>
      <c r="S43" s="76">
        <v>42146</v>
      </c>
      <c r="T43" s="76">
        <v>45799</v>
      </c>
      <c r="U43" s="72">
        <f t="shared" si="4"/>
        <v>5356.5</v>
      </c>
      <c r="W43" s="72">
        <v>2310.3000000000002</v>
      </c>
      <c r="Y43" s="72">
        <v>5356.5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USDPLN11Y_Quote</v>
      </c>
      <c r="F44" s="47" t="str">
        <f>_xll.qlSimpleQuote(E44,,RateTickValue,Permanent,Trigger,ObjectOverwrite)</f>
        <v>USDPLN11Y_Quote#0000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PLN11Y</v>
      </c>
      <c r="M44" s="68" t="str">
        <v>PLN11Y=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USDPLN12Y_Quote</v>
      </c>
      <c r="F45" s="47" t="str">
        <f>_xll.qlSimpleQuote(E45,,RateTickValue,Permanent,Trigger,ObjectOverwrite)</f>
        <v>USDPLN12Y_Quote#0000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PLN12Y</v>
      </c>
      <c r="M45" s="68" t="str">
        <v>PLN12Y=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USDPLN13Y_Quote</v>
      </c>
      <c r="F46" s="47" t="str">
        <f>_xll.qlSimpleQuote(E46,,RateTickValue,Permanent,Trigger,ObjectOverwrite)</f>
        <v>USDPLN13Y_Quote#0000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PLN13Y</v>
      </c>
      <c r="M46" s="68" t="str">
        <v>PLN13Y=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USDPLN14Y_Quote</v>
      </c>
      <c r="F47" s="47" t="str">
        <f>_xll.qlSimpleQuote(E47,,RateTickValue,Permanent,Trigger,ObjectOverwrite)</f>
        <v>USDPLN14Y_Quote#0000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PLN14Y</v>
      </c>
      <c r="M47" s="68" t="str">
        <v>PLN14Y=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USDPLN15Y_Quote</v>
      </c>
      <c r="F48" s="47" t="str">
        <f>_xll.qlSimpleQuote(E48,,RateTickValue,Permanent,Trigger,ObjectOverwrite)</f>
        <v>USDPLN15Y_Quote#0000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PLN15Y</v>
      </c>
      <c r="M48" s="68" t="str">
        <v>PLN15Y=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USDPLN16Y_Quote</v>
      </c>
      <c r="F49" s="47" t="str">
        <f>_xll.qlSimpleQuote(E49,,RateTickValue,Permanent,Trigger,ObjectOverwrite)</f>
        <v>USDPLN16Y_Quote#0000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PLN16Y</v>
      </c>
      <c r="M49" s="68" t="str">
        <v>PLN16Y=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USDPLN17Y_Quote</v>
      </c>
      <c r="F50" s="47" t="str">
        <f>_xll.qlSimpleQuote(E50,,RateTickValue,Permanent,Trigger,ObjectOverwrite)</f>
        <v>USDPLN17Y_Quote#0000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PLN17Y</v>
      </c>
      <c r="M50" s="68" t="str">
        <v>PLN17Y=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USDPLN18Y_Quote</v>
      </c>
      <c r="F51" s="47" t="str">
        <f>_xll.qlSimpleQuote(E51,,RateTickValue,Permanent,Trigger,ObjectOverwrite)</f>
        <v>USDPLN18Y_Quote#0000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PLN18Y</v>
      </c>
      <c r="M51" s="68" t="str">
        <v>PLN18Y=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USDPLN19Y_Quote</v>
      </c>
      <c r="F52" s="47" t="str">
        <f>_xll.qlSimpleQuote(E52,,RateTickValue,Permanent,Trigger,ObjectOverwrite)</f>
        <v>USDPLN19Y_Quote#0000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PLN19Y</v>
      </c>
      <c r="M52" s="68" t="str">
        <v>PLN19Y=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USDPLN20Y_Quote</v>
      </c>
      <c r="F53" s="47" t="str">
        <f>_xll.qlSimpleQuote(E53,,RateTickValue,Permanent,Trigger,ObjectOverwrite)</f>
        <v>USDPLN20Y_Quote#0000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PLN20Y</v>
      </c>
      <c r="M53" s="68" t="str">
        <v>PLN20Y=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USDPLN21Y_Quote</v>
      </c>
      <c r="F54" s="47" t="str">
        <f>_xll.qlSimpleQuote(E54,,RateTickValue,Permanent,Trigger,ObjectOverwrite)</f>
        <v>USDPLN21Y_Quote#0000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PLN21Y</v>
      </c>
      <c r="M54" s="68" t="str">
        <v>PLN21Y=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USDPLN22Y_Quote</v>
      </c>
      <c r="F55" s="47" t="str">
        <f>_xll.qlSimpleQuote(E55,,RateTickValue,Permanent,Trigger,ObjectOverwrite)</f>
        <v>USDPLN22Y_Quote#0000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PLN22Y</v>
      </c>
      <c r="M55" s="68" t="str">
        <v>PLN22Y=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USDPLN23Y_Quote</v>
      </c>
      <c r="F56" s="47" t="str">
        <f>_xll.qlSimpleQuote(E56,,RateTickValue,Permanent,Trigger,ObjectOverwrite)</f>
        <v>USDPLN23Y_Quote#0000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PLN23Y</v>
      </c>
      <c r="M56" s="68" t="str">
        <v>PLN23Y=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USDPLN24Y_Quote</v>
      </c>
      <c r="F57" s="47" t="str">
        <f>_xll.qlSimpleQuote(E57,,RateTickValue,Permanent,Trigger,ObjectOverwrite)</f>
        <v>USDPLN24Y_Quote#0000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PLN24Y</v>
      </c>
      <c r="M57" s="68" t="str">
        <v>PLN24Y=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USDPLN25Y_Quote</v>
      </c>
      <c r="F58" s="47" t="str">
        <f>_xll.qlSimpleQuote(E58,,RateTickValue,Permanent,Trigger,ObjectOverwrite)</f>
        <v>USDPLN25Y_Quote#0000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PLN25Y</v>
      </c>
      <c r="M58" s="68" t="str">
        <v>PLN25Y=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USDPLN26Y_Quote</v>
      </c>
      <c r="F59" s="47" t="str">
        <f>_xll.qlSimpleQuote(E59,,RateTickValue,Permanent,Trigger,ObjectOverwrite)</f>
        <v>USDPLN26Y_Quote#0000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PLN26Y</v>
      </c>
      <c r="M59" s="68" t="str">
        <v>PLN26Y=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USDPLN27Y_Quote</v>
      </c>
      <c r="F60" s="47" t="str">
        <f>_xll.qlSimpleQuote(E60,,RateTickValue,Permanent,Trigger,ObjectOverwrite)</f>
        <v>USDPLN27Y_Quote#0000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PLN27Y</v>
      </c>
      <c r="M60" s="68" t="str">
        <v>PLN27Y=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USDPLN28Y_Quote</v>
      </c>
      <c r="F61" s="47" t="str">
        <f>_xll.qlSimpleQuote(E61,,RateTickValue,Permanent,Trigger,ObjectOverwrite)</f>
        <v>USDPLN28Y_Quote#0000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PLN28Y</v>
      </c>
      <c r="M61" s="68" t="str">
        <v>PLN28Y=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USDPLN29Y_Quote</v>
      </c>
      <c r="F62" s="47" t="str">
        <f>_xll.qlSimpleQuote(E62,,RateTickValue,Permanent,Trigger,ObjectOverwrite)</f>
        <v>USDPLN29Y_Quote#0000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PLN29Y</v>
      </c>
      <c r="M62" s="68" t="str">
        <v>PLN29Y=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USDPLN30Y_Quote</v>
      </c>
      <c r="F63" s="48" t="str">
        <f>_xll.qlSimpleQuote(E63,,RateTickValue,Permanent,Trigger,ObjectOverwrite)</f>
        <v>USDPLN30Y_Quote#0000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PLN30Y</v>
      </c>
      <c r="M63" s="69" t="str">
        <v>PLN30Y=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3" priority="2" operator="equal">
      <formula>FALSE</formula>
    </cfRule>
  </conditionalFormatting>
  <conditionalFormatting sqref="AE9:AG63">
    <cfRule type="cellIs" dxfId="22" priority="1" operator="equal">
      <formula>FALSE</formula>
    </cfRule>
  </conditionalFormatting>
  <dataValidations count="5">
    <dataValidation type="list" allowBlank="1" showInputMessage="1" showErrorMessage="1" sqref="E2">
      <formula1>"EUR,USD,GBP,JPY,CHF,AUD,CNY,CNH,HKD,RMB,SEK,PLN,HUF,CZK"</formula1>
    </dataValidation>
    <dataValidation type="list" showInputMessage="1" showErrorMessage="1" sqref="M2">
      <formula1>Contributors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154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159</v>
      </c>
      <c r="AD4" s="89" t="str">
        <f>AD1&amp;"("&amp;AB4&amp;","&amp;AC4&amp;")"</f>
        <v>JoinHolidays(UnitedStates::Settlement,CzechRepublic::PSE)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USDCZK_Quote</v>
      </c>
      <c r="F5" s="46" t="str">
        <f>_xll.qlSimpleQuote(E5,,RateTickValue,Permanent,Trigger,ObjectOverwrite)</f>
        <v>USDCZK_Quote#0000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CZK</v>
      </c>
      <c r="M5" s="67" t="str">
        <f t="array" ref="M5:M63">Instruments&amp;"="&amp;VLOOKUP(Contributor,ContributorTable,2,FALSE)</f>
        <v>CZK=</v>
      </c>
      <c r="N5" s="70">
        <v>24.588000000000001</v>
      </c>
      <c r="O5" s="70">
        <v>24.614000000000001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24.600999999999999</v>
      </c>
      <c r="V5" s="51"/>
      <c r="W5" s="70">
        <v>1.1160000000000001</v>
      </c>
      <c r="X5" s="51"/>
      <c r="Y5" s="70">
        <f t="array" ref="Y5:Y63">QuoteLive</f>
        <v>24.600999999999999</v>
      </c>
      <c r="Z5" s="72">
        <f>_xll.qlSimpleQuoteSetValue(F5,Y5,Trigger)</f>
        <v>-1.0000000000012221E-3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USDCZKON_Quote</v>
      </c>
      <c r="F6" s="46" t="str">
        <f>_xll.qlSimpleQuote(E6,,RateTickValue,Permanent,Trigger,ObjectOverwrite)</f>
        <v>USDCZKON_Quote#0000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CZKON</v>
      </c>
      <c r="M6" s="67" t="str">
        <v>CZKON=</v>
      </c>
      <c r="N6" s="70">
        <v>-1.62</v>
      </c>
      <c r="O6" s="70">
        <v>1.18</v>
      </c>
      <c r="P6" s="70">
        <v>24.587010000000003</v>
      </c>
      <c r="Q6" s="70">
        <v>24.615860000000001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-0.22000000000000008</v>
      </c>
      <c r="V6" s="51"/>
      <c r="W6" s="70">
        <v>0.125</v>
      </c>
      <c r="X6" s="51"/>
      <c r="Y6" s="70">
        <v>-0.22000000000000008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USDCZKTN_Quote</v>
      </c>
      <c r="F7" s="47" t="str">
        <f>_xll.qlSimpleQuote(E7,,RateTickValue,Permanent,Trigger,ObjectOverwrite)</f>
        <v>USDCZKTN_Quote#0000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CZKTN</v>
      </c>
      <c r="M7" s="68" t="str">
        <v>CZKTN=</v>
      </c>
      <c r="N7" s="72">
        <v>-0.24</v>
      </c>
      <c r="O7" s="72">
        <v>-0.19</v>
      </c>
      <c r="P7" s="72">
        <v>24.588190000000001</v>
      </c>
      <c r="Q7" s="72">
        <v>24.614240000000002</v>
      </c>
      <c r="R7" s="76">
        <v>42144</v>
      </c>
      <c r="S7" s="76">
        <v>42145</v>
      </c>
      <c r="T7" s="76">
        <v>42146</v>
      </c>
      <c r="U7" s="72">
        <f t="shared" si="4"/>
        <v>-0.215</v>
      </c>
      <c r="V7" s="51"/>
      <c r="W7" s="72">
        <v>0.1</v>
      </c>
      <c r="X7" s="51"/>
      <c r="Y7" s="72">
        <v>-0.215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USDCZKSN_Quote</v>
      </c>
      <c r="F8" s="47" t="str">
        <f>_xll.qlSimpleQuote(E8,,RateTickValue,Permanent,Trigger,ObjectOverwrite)</f>
        <v>USDCZKSN_Quote#0000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CZKSN</v>
      </c>
      <c r="M8" s="68" t="str">
        <v>CZKSN=</v>
      </c>
      <c r="N8" s="72">
        <v>-0.88</v>
      </c>
      <c r="O8" s="72">
        <v>-0.82000000000000006</v>
      </c>
      <c r="P8" s="72">
        <v>24.587120000000002</v>
      </c>
      <c r="Q8" s="72">
        <v>24.613180000000003</v>
      </c>
      <c r="R8" s="76">
        <v>42144</v>
      </c>
      <c r="S8" s="76">
        <v>42146</v>
      </c>
      <c r="T8" s="76">
        <v>42150</v>
      </c>
      <c r="U8" s="72">
        <f t="shared" si="4"/>
        <v>-0.85000000000000009</v>
      </c>
      <c r="V8" s="51"/>
      <c r="W8" s="72">
        <v>0.13</v>
      </c>
      <c r="X8" s="51"/>
      <c r="Y8" s="72">
        <v>-0.85000000000000009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USDCZKSW_Quote</v>
      </c>
      <c r="F9" s="47" t="str">
        <f>_xll.qlSimpleQuote(E9,,RateTickValue,Permanent,Trigger,ObjectOverwrite)</f>
        <v>USDCZKSW_Quote#0000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CZKSW</v>
      </c>
      <c r="M9" s="68" t="str">
        <v>CZKSW=</v>
      </c>
      <c r="N9" s="72">
        <v>-1.96</v>
      </c>
      <c r="O9" s="72">
        <v>-0.96</v>
      </c>
      <c r="P9" s="72">
        <v>24.586110000000001</v>
      </c>
      <c r="Q9" s="72">
        <v>24.612970000000001</v>
      </c>
      <c r="R9" s="76">
        <v>42144</v>
      </c>
      <c r="S9" s="76">
        <v>42146</v>
      </c>
      <c r="T9" s="76">
        <v>42153</v>
      </c>
      <c r="U9" s="72">
        <f t="shared" si="4"/>
        <v>-1.46</v>
      </c>
      <c r="V9" s="51"/>
      <c r="W9" s="72">
        <v>0.9</v>
      </c>
      <c r="X9" s="51"/>
      <c r="Y9" s="72">
        <v>-1.46</v>
      </c>
      <c r="Z9" s="72">
        <f>_xll.qlSimpleQuoteSetValue(F9,Y9/10000,Trigger)</f>
        <v>2.9999999999999916E-6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USDCZK2W_Quote</v>
      </c>
      <c r="F10" s="47" t="str">
        <f>_xll.qlSimpleQuote(E10,,RateTickValue,Permanent,Trigger,ObjectOverwrite)</f>
        <v>USDCZK2W_Quote#0000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CZK2W</v>
      </c>
      <c r="M10" s="68" t="str">
        <v>CZK2W=</v>
      </c>
      <c r="N10" s="72">
        <v>-4</v>
      </c>
      <c r="O10" s="72">
        <v>-2.75</v>
      </c>
      <c r="P10" s="72">
        <v>24.584000000000003</v>
      </c>
      <c r="Q10" s="72">
        <v>24.611250000000002</v>
      </c>
      <c r="R10" s="76">
        <v>42144</v>
      </c>
      <c r="S10" s="76">
        <v>42146</v>
      </c>
      <c r="T10" s="76">
        <v>42160</v>
      </c>
      <c r="U10" s="72">
        <f t="shared" si="4"/>
        <v>-3.375</v>
      </c>
      <c r="V10" s="51"/>
      <c r="W10" s="72">
        <v>1.9100000000000001</v>
      </c>
      <c r="X10" s="51"/>
      <c r="Y10" s="72">
        <v>-3.375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USDCZK3W_Quote</v>
      </c>
      <c r="F11" s="47" t="str">
        <f>_xll.qlSimpleQuote(E11,,RateTickValue,Permanent,Trigger,ObjectOverwrite)</f>
        <v>USDCZK3W_Quote#0000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CZK3W</v>
      </c>
      <c r="M11" s="68" t="str">
        <v>CZK3W=</v>
      </c>
      <c r="N11" s="72">
        <v>-4.2700000000000005</v>
      </c>
      <c r="O11" s="72">
        <v>-3.27</v>
      </c>
      <c r="P11" s="72">
        <v>24.583730000000003</v>
      </c>
      <c r="Q11" s="72">
        <v>24.610730000000004</v>
      </c>
      <c r="R11" s="76">
        <v>42144</v>
      </c>
      <c r="S11" s="76">
        <v>42146</v>
      </c>
      <c r="T11" s="76">
        <v>42167</v>
      </c>
      <c r="U11" s="72">
        <f t="shared" si="4"/>
        <v>-3.7700000000000005</v>
      </c>
      <c r="V11" s="51"/>
      <c r="W11" s="72">
        <v>2.915</v>
      </c>
      <c r="X11" s="51"/>
      <c r="Y11" s="72">
        <v>-3.7700000000000005</v>
      </c>
      <c r="Z11" s="72">
        <f>_xll.qlSimpleQuoteSetValue(F11,Y11/10000,Trigger)</f>
        <v>-1.0000000000000785E-6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USDCZK1M_Quote</v>
      </c>
      <c r="F12" s="47" t="str">
        <f>_xll.qlSimpleQuote(E12,,RateTickValue,Permanent,Trigger,ObjectOverwrite)</f>
        <v>USDCZK1M_Quote#0000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CZK1M</v>
      </c>
      <c r="M12" s="68" t="str">
        <v>CZK1M=</v>
      </c>
      <c r="N12" s="72">
        <v>-8.86</v>
      </c>
      <c r="O12" s="72">
        <v>-6.86</v>
      </c>
      <c r="P12" s="72">
        <v>24.579140000000002</v>
      </c>
      <c r="Q12" s="72">
        <v>24.607140000000001</v>
      </c>
      <c r="R12" s="76">
        <v>42144</v>
      </c>
      <c r="S12" s="76">
        <v>42146</v>
      </c>
      <c r="T12" s="76">
        <v>42177</v>
      </c>
      <c r="U12" s="72">
        <f t="shared" si="4"/>
        <v>-7.8599999999999994</v>
      </c>
      <c r="V12" s="51"/>
      <c r="W12" s="72">
        <v>4.5600000000000005</v>
      </c>
      <c r="X12" s="51"/>
      <c r="Y12" s="72">
        <v>-7.8599999999999994</v>
      </c>
      <c r="Z12" s="72">
        <f>_xll.qlSimpleQuoteSetValue(F12,Y12/10000,Trigger)</f>
        <v>-1.9999999999999402E-6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USDCZK2M_Quote</v>
      </c>
      <c r="F13" s="47" t="str">
        <f>_xll.qlSimpleQuote(E13,,RateTickValue,Permanent,Trigger,ObjectOverwrite)</f>
        <v>USDCZK2M_Quote#0000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CZK2M</v>
      </c>
      <c r="M13" s="68" t="str">
        <v>CZK2M=</v>
      </c>
      <c r="N13" s="72">
        <v>-18.5</v>
      </c>
      <c r="O13" s="72">
        <v>-14.5</v>
      </c>
      <c r="P13" s="72">
        <v>24.569500000000001</v>
      </c>
      <c r="Q13" s="72">
        <v>24.599500000000003</v>
      </c>
      <c r="R13" s="76">
        <v>42144</v>
      </c>
      <c r="S13" s="76">
        <v>42146</v>
      </c>
      <c r="T13" s="76">
        <v>42207</v>
      </c>
      <c r="U13" s="72">
        <f t="shared" si="4"/>
        <v>-16.5</v>
      </c>
      <c r="V13" s="51"/>
      <c r="W13" s="72">
        <v>8.8000000000000007</v>
      </c>
      <c r="X13" s="51"/>
      <c r="Y13" s="72">
        <v>-16.5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USDCZK3M_Quote</v>
      </c>
      <c r="F14" s="47" t="str">
        <f>_xll.qlSimpleQuote(E14,,RateTickValue,Permanent,Trigger,ObjectOverwrite)</f>
        <v>USDCZK3M_Quote#0000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CZK3M</v>
      </c>
      <c r="M14" s="68" t="str">
        <v>CZK3M=</v>
      </c>
      <c r="N14" s="72">
        <v>-29.88</v>
      </c>
      <c r="O14" s="72">
        <v>-23.88</v>
      </c>
      <c r="P14" s="72">
        <v>24.558120000000002</v>
      </c>
      <c r="Q14" s="72">
        <v>24.590120000000002</v>
      </c>
      <c r="R14" s="76">
        <v>42144</v>
      </c>
      <c r="S14" s="76">
        <v>42146</v>
      </c>
      <c r="T14" s="76">
        <v>42240</v>
      </c>
      <c r="U14" s="72">
        <f t="shared" si="4"/>
        <v>-26.88</v>
      </c>
      <c r="V14" s="51"/>
      <c r="W14" s="72">
        <v>13.83</v>
      </c>
      <c r="X14" s="51"/>
      <c r="Y14" s="72">
        <v>-26.88</v>
      </c>
      <c r="Z14" s="72">
        <f>_xll.qlSimpleQuoteSetValue(F14,Y14/10000,Trigger)</f>
        <v>-1.2999999999999991E-5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USDCZK4M_Quote</v>
      </c>
      <c r="F15" s="47" t="str">
        <f>_xll.qlSimpleQuote(E15,,RateTickValue,Permanent,Trigger,ObjectOverwrite)</f>
        <v>USDCZK4M_Quote#0000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CZK4M</v>
      </c>
      <c r="M15" s="68" t="str">
        <v>CZK4M=</v>
      </c>
      <c r="N15" s="72">
        <v>-43.84</v>
      </c>
      <c r="O15" s="72">
        <v>-30.47</v>
      </c>
      <c r="P15" s="72">
        <v>24.544160000000002</v>
      </c>
      <c r="Q15" s="72">
        <v>24.583530000000003</v>
      </c>
      <c r="R15" s="76">
        <v>42144</v>
      </c>
      <c r="S15" s="76">
        <v>42146</v>
      </c>
      <c r="T15" s="76">
        <v>42269</v>
      </c>
      <c r="U15" s="72">
        <f t="shared" si="4"/>
        <v>-37.155000000000001</v>
      </c>
      <c r="V15" s="51"/>
      <c r="W15" s="72">
        <v>19.399999999999999</v>
      </c>
      <c r="X15" s="51"/>
      <c r="Y15" s="72">
        <v>-37.155000000000001</v>
      </c>
      <c r="Z15" s="72">
        <f>_xll.qlSimpleQuoteSetValue(F15,Y15/10000,Trigger)</f>
        <v>-1.4000000000000123E-5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USDCZK5M_Quote</v>
      </c>
      <c r="F16" s="47" t="str">
        <f>_xll.qlSimpleQuote(E16,,RateTickValue,Permanent,Trigger,ObjectOverwrite)</f>
        <v>USDCZK5M_Quote#0000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CZK5M</v>
      </c>
      <c r="M16" s="68" t="str">
        <v>CZK5M=</v>
      </c>
      <c r="N16" s="72">
        <v>-57.09</v>
      </c>
      <c r="O16" s="72">
        <v>-40.51</v>
      </c>
      <c r="P16" s="72">
        <v>24.530910000000002</v>
      </c>
      <c r="Q16" s="72">
        <v>24.573490000000003</v>
      </c>
      <c r="R16" s="76">
        <v>42144</v>
      </c>
      <c r="S16" s="76">
        <v>42146</v>
      </c>
      <c r="T16" s="76">
        <v>42299</v>
      </c>
      <c r="U16" s="72">
        <f t="shared" si="4"/>
        <v>-48.8</v>
      </c>
      <c r="V16" s="51"/>
      <c r="W16" s="72">
        <v>24.664999999999999</v>
      </c>
      <c r="X16" s="51"/>
      <c r="Y16" s="72">
        <v>-48.8</v>
      </c>
      <c r="Z16" s="72">
        <f>_xll.qlSimpleQuoteSetValue(F16,Y16/10000,Trigger)</f>
        <v>-1.3499999999998756E-5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USDCZK6M_Quote</v>
      </c>
      <c r="F17" s="47" t="str">
        <f>_xll.qlSimpleQuote(E17,,RateTickValue,Permanent,Trigger,ObjectOverwrite)</f>
        <v>USDCZK6M_Quote#0000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CZK6M</v>
      </c>
      <c r="M17" s="68" t="str">
        <v>CZK6M=</v>
      </c>
      <c r="N17" s="72">
        <v>-72.38</v>
      </c>
      <c r="O17" s="72">
        <v>-52.38</v>
      </c>
      <c r="P17" s="72">
        <v>24.515620000000002</v>
      </c>
      <c r="Q17" s="72">
        <v>24.561620000000001</v>
      </c>
      <c r="R17" s="76">
        <v>42144</v>
      </c>
      <c r="S17" s="76">
        <v>42146</v>
      </c>
      <c r="T17" s="76">
        <v>42331</v>
      </c>
      <c r="U17" s="72">
        <f t="shared" si="4"/>
        <v>-62.379999999999995</v>
      </c>
      <c r="V17" s="51"/>
      <c r="W17" s="72">
        <v>30.86</v>
      </c>
      <c r="X17" s="51"/>
      <c r="Y17" s="72">
        <v>-62.379999999999995</v>
      </c>
      <c r="Z17" s="72">
        <f>_xll.qlSimpleQuoteSetValue(F17,Y17/10000,Trigger)</f>
        <v>-1.2999999999999991E-5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USDCZK7M_Quote</v>
      </c>
      <c r="F18" s="47" t="str">
        <f>_xll.qlSimpleQuote(E18,,RateTickValue,Permanent,Trigger,ObjectOverwrite)</f>
        <v>USDCZK7M_Quote#0000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CZK7M</v>
      </c>
      <c r="M18" s="68" t="str">
        <v>CZK7M=</v>
      </c>
      <c r="N18" s="72">
        <v>-90.53</v>
      </c>
      <c r="O18" s="72">
        <v>-67.22</v>
      </c>
      <c r="P18" s="72">
        <v>24.497470000000003</v>
      </c>
      <c r="Q18" s="72">
        <v>24.546780000000002</v>
      </c>
      <c r="R18" s="76">
        <v>42144</v>
      </c>
      <c r="S18" s="76">
        <v>42146</v>
      </c>
      <c r="T18" s="76">
        <v>42360</v>
      </c>
      <c r="U18" s="72">
        <f t="shared" si="4"/>
        <v>-78.875</v>
      </c>
      <c r="V18" s="51"/>
      <c r="W18" s="72">
        <v>38.135000000000005</v>
      </c>
      <c r="X18" s="51"/>
      <c r="Y18" s="72">
        <v>-78.875</v>
      </c>
      <c r="Z18" s="72">
        <f>_xll.qlSimpleQuoteSetValue(F18,Y18/10000,Trigger)</f>
        <v>-3.0000000000012655E-6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USDCZK8M_Quote</v>
      </c>
      <c r="F19" s="47" t="str">
        <f>_xll.qlSimpleQuote(E19,,RateTickValue,Permanent,Trigger,ObjectOverwrite)</f>
        <v>USDCZK8M_Quote#0000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CZK8M</v>
      </c>
      <c r="M19" s="68" t="str">
        <v>CZK8M=</v>
      </c>
      <c r="N19" s="72">
        <v>-111.9</v>
      </c>
      <c r="O19" s="72">
        <v>-85.22</v>
      </c>
      <c r="P19" s="72">
        <v>24.476100000000002</v>
      </c>
      <c r="Q19" s="72">
        <v>24.528780000000001</v>
      </c>
      <c r="R19" s="76">
        <v>42144</v>
      </c>
      <c r="S19" s="76">
        <v>42146</v>
      </c>
      <c r="T19" s="76">
        <v>42391</v>
      </c>
      <c r="U19" s="72">
        <f t="shared" si="4"/>
        <v>-98.56</v>
      </c>
      <c r="V19" s="51"/>
      <c r="W19" s="72">
        <v>45.664999999999999</v>
      </c>
      <c r="X19" s="51"/>
      <c r="Y19" s="72">
        <v>-98.56</v>
      </c>
      <c r="Z19" s="72">
        <f>_xll.qlSimpleQuoteSetValue(F19,Y19/10000,Trigger)</f>
        <v>9.4999999999990925E-6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USDCZK9M_Quote</v>
      </c>
      <c r="F20" s="47" t="str">
        <f>_xll.qlSimpleQuote(E20,,RateTickValue,Permanent,Trigger,ObjectOverwrite)</f>
        <v>USDCZK9M_Quote#0000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CZK9M</v>
      </c>
      <c r="M20" s="68" t="str">
        <v>CZK9M=</v>
      </c>
      <c r="N20" s="72">
        <v>-125.3</v>
      </c>
      <c r="O20" s="72">
        <v>-115.3</v>
      </c>
      <c r="P20" s="72">
        <v>24.452700000000004</v>
      </c>
      <c r="Q20" s="72">
        <v>24.508700000000001</v>
      </c>
      <c r="R20" s="76">
        <v>42144</v>
      </c>
      <c r="S20" s="76">
        <v>42146</v>
      </c>
      <c r="T20" s="76">
        <v>42422</v>
      </c>
      <c r="U20" s="72">
        <f t="shared" si="4"/>
        <v>-120.3</v>
      </c>
      <c r="V20" s="51"/>
      <c r="W20" s="72">
        <v>54.535000000000004</v>
      </c>
      <c r="X20" s="51"/>
      <c r="Y20" s="72">
        <v>-120.3</v>
      </c>
      <c r="Z20" s="72">
        <f>_xll.qlSimpleQuoteSetValue(F20,Y20/10000,Trigger)</f>
        <v>3.0000000000002247E-5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USDCZK10M_Quote</v>
      </c>
      <c r="F21" s="47" t="str">
        <f>_xll.qlSimpleQuote(E21,,RateTickValue,Permanent,Trigger,ObjectOverwrite)</f>
        <v>USDCZK10M_Quote#0000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CZK10M</v>
      </c>
      <c r="M21" s="68" t="str">
        <v>CZK10M=</v>
      </c>
      <c r="N21" s="72">
        <v>-144.6</v>
      </c>
      <c r="O21" s="72">
        <v>-134.6</v>
      </c>
      <c r="P21" s="72">
        <v>24.433300000000003</v>
      </c>
      <c r="Q21" s="72">
        <v>24.489600000000003</v>
      </c>
      <c r="R21" s="76">
        <v>42144</v>
      </c>
      <c r="S21" s="76">
        <v>42146</v>
      </c>
      <c r="T21" s="76">
        <v>42451</v>
      </c>
      <c r="U21" s="72">
        <f t="shared" si="4"/>
        <v>-139.6</v>
      </c>
      <c r="V21" s="51"/>
      <c r="W21" s="72">
        <v>63.099999999999994</v>
      </c>
      <c r="X21" s="51"/>
      <c r="Y21" s="72">
        <v>-139.6</v>
      </c>
      <c r="Z21" s="72">
        <f>_xll.qlSimpleQuoteSetValue(F21,Y21/10000,Trigger)</f>
        <v>2.000000000000092E-5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USDCZK11M_Quote</v>
      </c>
      <c r="F22" s="47" t="str">
        <f>_xll.qlSimpleQuote(E22,,RateTickValue,Permanent,Trigger,ObjectOverwrite)</f>
        <v>USDCZK11M_Quote#0000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CZK11M</v>
      </c>
      <c r="M22" s="68" t="str">
        <v>CZK11M=</v>
      </c>
      <c r="N22" s="72">
        <v>-196.16</v>
      </c>
      <c r="O22" s="72">
        <v>-122.96000000000001</v>
      </c>
      <c r="P22" s="72">
        <v>24.391840000000002</v>
      </c>
      <c r="Q22" s="72">
        <v>24.491040000000002</v>
      </c>
      <c r="R22" s="76">
        <v>42144</v>
      </c>
      <c r="S22" s="76">
        <v>42146</v>
      </c>
      <c r="T22" s="76">
        <v>42482</v>
      </c>
      <c r="U22" s="72">
        <f t="shared" si="4"/>
        <v>-159.56</v>
      </c>
      <c r="V22" s="51"/>
      <c r="W22" s="72">
        <v>73.045000000000002</v>
      </c>
      <c r="X22" s="51"/>
      <c r="Y22" s="72">
        <v>-159.56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USDCZK1Y_Quote</v>
      </c>
      <c r="F23" s="47" t="str">
        <f>_xll.qlSimpleQuote(E23,,RateTickValue,Permanent,Trigger,ObjectOverwrite)</f>
        <v>USDCZK1Y_Quote#0000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CZK1Y</v>
      </c>
      <c r="M23" s="68" t="str">
        <v>CZK1Y=</v>
      </c>
      <c r="N23" s="72">
        <v>-203.20000000000002</v>
      </c>
      <c r="O23" s="72">
        <v>-166.8</v>
      </c>
      <c r="P23" s="72">
        <v>24.384800000000002</v>
      </c>
      <c r="Q23" s="72">
        <v>24.447200000000002</v>
      </c>
      <c r="R23" s="76">
        <v>42144</v>
      </c>
      <c r="S23" s="76">
        <v>42146</v>
      </c>
      <c r="T23" s="76">
        <v>42513</v>
      </c>
      <c r="U23" s="72">
        <f t="shared" si="4"/>
        <v>-185</v>
      </c>
      <c r="V23" s="51"/>
      <c r="W23" s="72">
        <v>83.335000000000008</v>
      </c>
      <c r="X23" s="51"/>
      <c r="Y23" s="72">
        <v>-185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USDCZK13M_Quote</v>
      </c>
      <c r="F24" s="47" t="str">
        <f>_xll.qlSimpleQuote(E24,,RateTickValue,Permanent,Trigger,ObjectOverwrite)</f>
        <v>USDCZK13M_Quote#0000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CZK13M</v>
      </c>
      <c r="M24" s="68" t="str">
        <v>CZK13M=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USDCZK14M_Quote</v>
      </c>
      <c r="F25" s="47" t="str">
        <f>_xll.qlSimpleQuote(E25,,RateTickValue,Permanent,Trigger,ObjectOverwrite)</f>
        <v>USDCZK14M_Quote#0000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CZK14M</v>
      </c>
      <c r="M25" s="68" t="str">
        <v>CZK14M=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USDCZK15M_Quote</v>
      </c>
      <c r="F26" s="47" t="str">
        <f>_xll.qlSimpleQuote(E26,,RateTickValue,Permanent,Trigger,ObjectOverwrite)</f>
        <v>USDCZK15M_Quote#0000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CZK15M</v>
      </c>
      <c r="M26" s="68" t="str">
        <v>CZK15M=</v>
      </c>
      <c r="N26" s="72">
        <v>-280</v>
      </c>
      <c r="O26" s="72">
        <v>-270</v>
      </c>
      <c r="P26" s="72">
        <v>24.308000000000003</v>
      </c>
      <c r="Q26" s="72">
        <v>24.344000000000001</v>
      </c>
      <c r="R26" s="76">
        <v>42144</v>
      </c>
      <c r="S26" s="76">
        <v>42146</v>
      </c>
      <c r="T26" s="76">
        <v>42604</v>
      </c>
      <c r="U26" s="72">
        <f t="shared" si="4"/>
        <v>-275</v>
      </c>
      <c r="V26" s="51"/>
      <c r="W26" s="72">
        <v>120.07000000000001</v>
      </c>
      <c r="X26" s="51"/>
      <c r="Y26" s="72">
        <v>-275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USDCZK16M_Quote</v>
      </c>
      <c r="F27" s="47" t="str">
        <f>_xll.qlSimpleQuote(E27,,RateTickValue,Permanent,Trigger,ObjectOverwrite)</f>
        <v>USDCZK16M_Quote#0000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CZK16M</v>
      </c>
      <c r="M27" s="68" t="str">
        <v>CZK16M=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USDCZK17M_Quote</v>
      </c>
      <c r="F28" s="47" t="str">
        <f>_xll.qlSimpleQuote(E28,,RateTickValue,Permanent,Trigger,ObjectOverwrite)</f>
        <v>USDCZK17M_Quote#0000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CZK17M</v>
      </c>
      <c r="M28" s="68" t="str">
        <v>CZK17M=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USDCZK18M_Quote</v>
      </c>
      <c r="F29" s="47" t="str">
        <f>_xll.qlSimpleQuote(E29,,RateTickValue,Permanent,Trigger,ObjectOverwrite)</f>
        <v>USDCZK18M_Quote#0000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CZK18M</v>
      </c>
      <c r="M29" s="68" t="str">
        <v>CZK18M=</v>
      </c>
      <c r="N29" s="72">
        <v>-416.5</v>
      </c>
      <c r="O29" s="72">
        <v>-303.5</v>
      </c>
      <c r="P29" s="72">
        <v>24.171500000000002</v>
      </c>
      <c r="Q29" s="72">
        <v>24.310500000000001</v>
      </c>
      <c r="R29" s="76">
        <v>42144</v>
      </c>
      <c r="S29" s="76">
        <v>42146</v>
      </c>
      <c r="T29" s="76">
        <v>42696</v>
      </c>
      <c r="U29" s="72">
        <f t="shared" si="4"/>
        <v>-360</v>
      </c>
      <c r="V29" s="51"/>
      <c r="W29" s="72">
        <v>161.9</v>
      </c>
      <c r="X29" s="51"/>
      <c r="Y29" s="72">
        <v>-360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USDCZK19M_Quote</v>
      </c>
      <c r="F30" s="47" t="str">
        <f>_xll.qlSimpleQuote(E30,,RateTickValue,Permanent,Trigger,ObjectOverwrite)</f>
        <v>USDCZK19M_Quote#0000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CZK19M</v>
      </c>
      <c r="M30" s="68" t="str">
        <v>CZK19M=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USDCZK20M_Quote</v>
      </c>
      <c r="F31" s="47" t="str">
        <f>_xll.qlSimpleQuote(E31,,RateTickValue,Permanent,Trigger,ObjectOverwrite)</f>
        <v>USDCZK20M_Quote#0000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CZK20M</v>
      </c>
      <c r="M31" s="68" t="str">
        <v>CZK20M=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USDCZK21M_Quote</v>
      </c>
      <c r="F32" s="47" t="str">
        <f>_xll.qlSimpleQuote(E32,,RateTickValue,Permanent,Trigger,ObjectOverwrite)</f>
        <v>USDCZK21M_Quote#0000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CZK21M</v>
      </c>
      <c r="M32" s="68" t="str">
        <v>CZK21M=</v>
      </c>
      <c r="N32" s="72">
        <v>-530.61</v>
      </c>
      <c r="O32" s="72">
        <v>-404.61</v>
      </c>
      <c r="P32" s="72">
        <v>24.057389999999998</v>
      </c>
      <c r="Q32" s="72">
        <v>24.209391</v>
      </c>
      <c r="R32" s="76">
        <v>42144</v>
      </c>
      <c r="S32" s="76">
        <v>42146</v>
      </c>
      <c r="T32" s="76">
        <v>42788</v>
      </c>
      <c r="U32" s="72">
        <f t="shared" si="4"/>
        <v>-467.61</v>
      </c>
      <c r="V32" s="51"/>
      <c r="W32" s="72">
        <v>207.15</v>
      </c>
      <c r="X32" s="51"/>
      <c r="Y32" s="72">
        <v>-467.61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USDCZK22M_Quote</v>
      </c>
      <c r="F33" s="47" t="str">
        <f>_xll.qlSimpleQuote(E33,,RateTickValue,Permanent,Trigger,ObjectOverwrite)</f>
        <v>USDCZK22M_Quote#0000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CZK22M</v>
      </c>
      <c r="M33" s="68" t="str">
        <v>CZK22M=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USDCZK23M_Quote</v>
      </c>
      <c r="F34" s="47" t="str">
        <f>_xll.qlSimpleQuote(E34,,RateTickValue,Permanent,Trigger,ObjectOverwrite)</f>
        <v>USDCZK23M_Quote#0000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CZK23M</v>
      </c>
      <c r="M34" s="68" t="str">
        <v>CZK23M=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USDCZK2Y_Quote</v>
      </c>
      <c r="F35" s="47" t="str">
        <f>_xll.qlSimpleQuote(E35,,RateTickValue,Permanent,Trigger,ObjectOverwrite)</f>
        <v>USDCZK2Y_Quote#0000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CZK2Y</v>
      </c>
      <c r="M35" s="68" t="str">
        <v>CZK2Y=</v>
      </c>
      <c r="N35" s="72">
        <v>-601</v>
      </c>
      <c r="O35" s="72">
        <v>-486</v>
      </c>
      <c r="P35" s="72">
        <v>23.969200000000001</v>
      </c>
      <c r="Q35" s="72">
        <v>24.145200000000003</v>
      </c>
      <c r="R35" s="76">
        <v>42144</v>
      </c>
      <c r="S35" s="76">
        <v>42146</v>
      </c>
      <c r="T35" s="76">
        <v>42877</v>
      </c>
      <c r="U35" s="72">
        <f t="shared" si="4"/>
        <v>-543.5</v>
      </c>
      <c r="V35" s="51"/>
      <c r="W35" s="72">
        <v>257.33500000000004</v>
      </c>
      <c r="X35" s="51"/>
      <c r="Y35" s="72">
        <v>-543.5</v>
      </c>
      <c r="Z35" s="72">
        <f>_xll.qlSimpleQuoteSetValue(F35,Y35/10000,Trigger)</f>
        <v>3.9999999999999758E-4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USDCZK3Y_Quote</v>
      </c>
      <c r="F36" s="47" t="str">
        <f>_xll.qlSimpleQuote(E36,,RateTickValue,Permanent,Trigger,ObjectOverwrite)</f>
        <v>USDCZK3Y_Quote#0000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CZK3Y</v>
      </c>
      <c r="M36" s="68" t="str">
        <v>CZK3Y=</v>
      </c>
      <c r="N36" s="72">
        <v>-1100</v>
      </c>
      <c r="O36" s="72">
        <v>-899.7</v>
      </c>
      <c r="P36" s="72">
        <v>23.488000000000003</v>
      </c>
      <c r="Q36" s="72">
        <v>23.714300000000001</v>
      </c>
      <c r="R36" s="76">
        <v>42144</v>
      </c>
      <c r="S36" s="76">
        <v>42146</v>
      </c>
      <c r="T36" s="76">
        <v>43242</v>
      </c>
      <c r="U36" s="72">
        <f t="shared" si="4"/>
        <v>-999.85</v>
      </c>
      <c r="W36" s="72">
        <v>492.1</v>
      </c>
      <c r="X36" s="51"/>
      <c r="Y36" s="72">
        <v>-999.85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USDCZK4Y_Quote</v>
      </c>
      <c r="F37" s="47" t="str">
        <f>_xll.qlSimpleQuote(E37,,RateTickValue,Permanent,Trigger,ObjectOverwrite)</f>
        <v>USDCZK4Y_Quote#0000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CZK4Y</v>
      </c>
      <c r="M37" s="68" t="str">
        <v>CZK4Y=</v>
      </c>
      <c r="N37" s="72">
        <v>-1726.8000000000002</v>
      </c>
      <c r="O37" s="72">
        <v>-1426.8000000000002</v>
      </c>
      <c r="P37" s="72">
        <v>22.8612</v>
      </c>
      <c r="Q37" s="72">
        <v>23.187200000000001</v>
      </c>
      <c r="R37" s="76">
        <v>42144</v>
      </c>
      <c r="S37" s="76">
        <v>42146</v>
      </c>
      <c r="T37" s="76">
        <v>43607</v>
      </c>
      <c r="U37" s="72">
        <f t="shared" si="4"/>
        <v>-1576.8000000000002</v>
      </c>
      <c r="W37" s="72">
        <v>749.6</v>
      </c>
      <c r="X37" s="51"/>
      <c r="Y37" s="72">
        <v>-1576.8000000000002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USDCZK5Y_Quote</v>
      </c>
      <c r="F38" s="47" t="str">
        <f>_xll.qlSimpleQuote(E38,,RateTickValue,Permanent,Trigger,ObjectOverwrite)</f>
        <v>USDCZK5Y_Quote#0000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CZK5Y</v>
      </c>
      <c r="M38" s="68" t="str">
        <v>CZK5Y=</v>
      </c>
      <c r="N38" s="72">
        <v>-2315.5</v>
      </c>
      <c r="O38" s="72">
        <v>-1915.5</v>
      </c>
      <c r="P38" s="72">
        <v>22.272500000000001</v>
      </c>
      <c r="Q38" s="72">
        <v>22.698500000000003</v>
      </c>
      <c r="R38" s="76">
        <v>42144</v>
      </c>
      <c r="S38" s="76">
        <v>42146</v>
      </c>
      <c r="T38" s="76">
        <v>43973</v>
      </c>
      <c r="U38" s="72">
        <f t="shared" si="4"/>
        <v>-2115.5</v>
      </c>
      <c r="W38" s="72">
        <v>1017.45</v>
      </c>
      <c r="X38" s="51"/>
      <c r="Y38" s="72">
        <v>-2115.5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USDCZK6Y_Quote</v>
      </c>
      <c r="F39" s="47" t="str">
        <f>_xll.qlSimpleQuote(E39,,RateTickValue,Permanent,Trigger,ObjectOverwrite)</f>
        <v>USDCZK6Y_Quote#0000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CZK6Y</v>
      </c>
      <c r="M39" s="68" t="str">
        <v>CZK6Y=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USDCZK7Y_Quote</v>
      </c>
      <c r="F40" s="47" t="str">
        <f>_xll.qlSimpleQuote(E40,,RateTickValue,Permanent,Trigger,ObjectOverwrite)</f>
        <v>USDCZK7Y_Quote#0000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CZK7Y</v>
      </c>
      <c r="M40" s="68" t="str">
        <v>CZK7Y=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USDCZK8Y_Quote</v>
      </c>
      <c r="F41" s="47" t="str">
        <f>_xll.qlSimpleQuote(E41,,RateTickValue,Permanent,Trigger,ObjectOverwrite)</f>
        <v>USDCZK8Y_Quote#0000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CZK8Y</v>
      </c>
      <c r="M41" s="68" t="str">
        <v>CZK8Y=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USDCZK9Y_Quote</v>
      </c>
      <c r="F42" s="47" t="str">
        <f>_xll.qlSimpleQuote(E42,,RateTickValue,Permanent,Trigger,ObjectOverwrite)</f>
        <v>USDCZK9Y_Quote#0000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CZK9Y</v>
      </c>
      <c r="M42" s="68" t="str">
        <v>CZK9Y=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USDCZK10Y_Quote</v>
      </c>
      <c r="F43" s="47" t="str">
        <f>_xll.qlSimpleQuote(E43,,RateTickValue,Permanent,Trigger,ObjectOverwrite)</f>
        <v>USDCZK10Y_Quote#0000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CZK10Y</v>
      </c>
      <c r="M43" s="68" t="str">
        <v>CZK10Y=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6" t="s">
        <v>114</v>
      </c>
      <c r="T43" s="76" t="s">
        <v>114</v>
      </c>
      <c r="U43" s="72" t="e">
        <f t="shared" si="4"/>
        <v>#DIV/0!</v>
      </c>
      <c r="W43" s="72">
        <v>2310.3000000000002</v>
      </c>
      <c r="Y43" s="72" t="e">
        <v>#DIV/0!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e">
        <f t="shared" si="5"/>
        <v>#N/A</v>
      </c>
      <c r="AF43" s="58" t="e">
        <f t="shared" si="5"/>
        <v>#N/A</v>
      </c>
      <c r="AG43" s="58" t="e">
        <f t="shared" si="5"/>
        <v>#N/A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USDCZK11Y_Quote</v>
      </c>
      <c r="F44" s="47" t="str">
        <f>_xll.qlSimpleQuote(E44,,RateTickValue,Permanent,Trigger,ObjectOverwrite)</f>
        <v>USDCZK11Y_Quote#0000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CZK11Y</v>
      </c>
      <c r="M44" s="68" t="str">
        <v>CZK11Y=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USDCZK12Y_Quote</v>
      </c>
      <c r="F45" s="47" t="str">
        <f>_xll.qlSimpleQuote(E45,,RateTickValue,Permanent,Trigger,ObjectOverwrite)</f>
        <v>USDCZK12Y_Quote#0000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CZK12Y</v>
      </c>
      <c r="M45" s="68" t="str">
        <v>CZK12Y=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USDCZK13Y_Quote</v>
      </c>
      <c r="F46" s="47" t="str">
        <f>_xll.qlSimpleQuote(E46,,RateTickValue,Permanent,Trigger,ObjectOverwrite)</f>
        <v>USDCZK13Y_Quote#0000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CZK13Y</v>
      </c>
      <c r="M46" s="68" t="str">
        <v>CZK13Y=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USDCZK14Y_Quote</v>
      </c>
      <c r="F47" s="47" t="str">
        <f>_xll.qlSimpleQuote(E47,,RateTickValue,Permanent,Trigger,ObjectOverwrite)</f>
        <v>USDCZK14Y_Quote#0000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CZK14Y</v>
      </c>
      <c r="M47" s="68" t="str">
        <v>CZK14Y=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USDCZK15Y_Quote</v>
      </c>
      <c r="F48" s="47" t="str">
        <f>_xll.qlSimpleQuote(E48,,RateTickValue,Permanent,Trigger,ObjectOverwrite)</f>
        <v>USDCZK15Y_Quote#0000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CZK15Y</v>
      </c>
      <c r="M48" s="68" t="str">
        <v>CZK15Y=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USDCZK16Y_Quote</v>
      </c>
      <c r="F49" s="47" t="str">
        <f>_xll.qlSimpleQuote(E49,,RateTickValue,Permanent,Trigger,ObjectOverwrite)</f>
        <v>USDCZK16Y_Quote#0000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CZK16Y</v>
      </c>
      <c r="M49" s="68" t="str">
        <v>CZK16Y=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USDCZK17Y_Quote</v>
      </c>
      <c r="F50" s="47" t="str">
        <f>_xll.qlSimpleQuote(E50,,RateTickValue,Permanent,Trigger,ObjectOverwrite)</f>
        <v>USDCZK17Y_Quote#0000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CZK17Y</v>
      </c>
      <c r="M50" s="68" t="str">
        <v>CZK17Y=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USDCZK18Y_Quote</v>
      </c>
      <c r="F51" s="47" t="str">
        <f>_xll.qlSimpleQuote(E51,,RateTickValue,Permanent,Trigger,ObjectOverwrite)</f>
        <v>USDCZK18Y_Quote#0000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CZK18Y</v>
      </c>
      <c r="M51" s="68" t="str">
        <v>CZK18Y=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USDCZK19Y_Quote</v>
      </c>
      <c r="F52" s="47" t="str">
        <f>_xll.qlSimpleQuote(E52,,RateTickValue,Permanent,Trigger,ObjectOverwrite)</f>
        <v>USDCZK19Y_Quote#0000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CZK19Y</v>
      </c>
      <c r="M52" s="68" t="str">
        <v>CZK19Y=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USDCZK20Y_Quote</v>
      </c>
      <c r="F53" s="47" t="str">
        <f>_xll.qlSimpleQuote(E53,,RateTickValue,Permanent,Trigger,ObjectOverwrite)</f>
        <v>USDCZK20Y_Quote#0000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CZK20Y</v>
      </c>
      <c r="M53" s="68" t="str">
        <v>CZK20Y=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USDCZK21Y_Quote</v>
      </c>
      <c r="F54" s="47" t="str">
        <f>_xll.qlSimpleQuote(E54,,RateTickValue,Permanent,Trigger,ObjectOverwrite)</f>
        <v>USDCZK21Y_Quote#0000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CZK21Y</v>
      </c>
      <c r="M54" s="68" t="str">
        <v>CZK21Y=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USDCZK22Y_Quote</v>
      </c>
      <c r="F55" s="47" t="str">
        <f>_xll.qlSimpleQuote(E55,,RateTickValue,Permanent,Trigger,ObjectOverwrite)</f>
        <v>USDCZK22Y_Quote#0000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CZK22Y</v>
      </c>
      <c r="M55" s="68" t="str">
        <v>CZK22Y=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USDCZK23Y_Quote</v>
      </c>
      <c r="F56" s="47" t="str">
        <f>_xll.qlSimpleQuote(E56,,RateTickValue,Permanent,Trigger,ObjectOverwrite)</f>
        <v>USDCZK23Y_Quote#0000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CZK23Y</v>
      </c>
      <c r="M56" s="68" t="str">
        <v>CZK23Y=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USDCZK24Y_Quote</v>
      </c>
      <c r="F57" s="47" t="str">
        <f>_xll.qlSimpleQuote(E57,,RateTickValue,Permanent,Trigger,ObjectOverwrite)</f>
        <v>USDCZK24Y_Quote#0000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CZK24Y</v>
      </c>
      <c r="M57" s="68" t="str">
        <v>CZK24Y=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USDCZK25Y_Quote</v>
      </c>
      <c r="F58" s="47" t="str">
        <f>_xll.qlSimpleQuote(E58,,RateTickValue,Permanent,Trigger,ObjectOverwrite)</f>
        <v>USDCZK25Y_Quote#0000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CZK25Y</v>
      </c>
      <c r="M58" s="68" t="str">
        <v>CZK25Y=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USDCZK26Y_Quote</v>
      </c>
      <c r="F59" s="47" t="str">
        <f>_xll.qlSimpleQuote(E59,,RateTickValue,Permanent,Trigger,ObjectOverwrite)</f>
        <v>USDCZK26Y_Quote#0000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CZK26Y</v>
      </c>
      <c r="M59" s="68" t="str">
        <v>CZK26Y=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USDCZK27Y_Quote</v>
      </c>
      <c r="F60" s="47" t="str">
        <f>_xll.qlSimpleQuote(E60,,RateTickValue,Permanent,Trigger,ObjectOverwrite)</f>
        <v>USDCZK27Y_Quote#0000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CZK27Y</v>
      </c>
      <c r="M60" s="68" t="str">
        <v>CZK27Y=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USDCZK28Y_Quote</v>
      </c>
      <c r="F61" s="47" t="str">
        <f>_xll.qlSimpleQuote(E61,,RateTickValue,Permanent,Trigger,ObjectOverwrite)</f>
        <v>USDCZK28Y_Quote#0000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CZK28Y</v>
      </c>
      <c r="M61" s="68" t="str">
        <v>CZK28Y=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USDCZK29Y_Quote</v>
      </c>
      <c r="F62" s="47" t="str">
        <f>_xll.qlSimpleQuote(E62,,RateTickValue,Permanent,Trigger,ObjectOverwrite)</f>
        <v>USDCZK29Y_Quote#0000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CZK29Y</v>
      </c>
      <c r="M62" s="68" t="str">
        <v>CZK29Y=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USDCZK30Y_Quote</v>
      </c>
      <c r="F63" s="48" t="str">
        <f>_xll.qlSimpleQuote(E63,,RateTickValue,Permanent,Trigger,ObjectOverwrite)</f>
        <v>USDCZK30Y_Quote#0000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CZK30Y</v>
      </c>
      <c r="M63" s="69" t="str">
        <v>CZK30Y=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21" priority="2" operator="equal">
      <formula>FALSE</formula>
    </cfRule>
  </conditionalFormatting>
  <conditionalFormatting sqref="AE9:AG63">
    <cfRule type="cellIs" dxfId="20" priority="1" operator="equal">
      <formula>FALSE</formula>
    </cfRule>
  </conditionalFormatting>
  <dataValidations count="5">
    <dataValidation type="list" allowBlank="1" showInputMessage="1" showErrorMessage="1" sqref="AC4">
      <formula1>"NullCalendar,Australia,China,HongKong::HKEx,Sweden,CzechRepublic::PSE,Poland,Hungary"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H63"/>
  <sheetViews>
    <sheetView showGridLines="0" topLeftCell="H1" workbookViewId="0">
      <selection activeCell="AC4" sqref="AC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155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56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160</v>
      </c>
      <c r="AD4" s="89" t="str">
        <f>AD1&amp;"("&amp;AB4&amp;","&amp;AC4&amp;")"</f>
        <v>JoinHolidays(UnitedStates::Settlement,Hungary)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USDHUF_Quote</v>
      </c>
      <c r="F5" s="46" t="str">
        <f>_xll.qlSimpleQuote(E5,,RateTickValue,Permanent,Trigger,ObjectOverwrite)</f>
        <v>USDHUF_Quote#0000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HUF</v>
      </c>
      <c r="M5" s="67" t="str">
        <f t="array" ref="M5:M63">Instruments&amp;"="&amp;VLOOKUP(Contributor,ContributorTable,2,FALSE)</f>
        <v>HUF=</v>
      </c>
      <c r="N5" s="70">
        <v>275.74</v>
      </c>
      <c r="O5" s="70">
        <v>276.14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275.94</v>
      </c>
      <c r="V5" s="51"/>
      <c r="W5" s="70">
        <v>1.1160000000000001</v>
      </c>
      <c r="X5" s="51"/>
      <c r="Y5" s="70">
        <f t="array" ref="Y5:Y63">QuoteLive</f>
        <v>275.94</v>
      </c>
      <c r="Z5" s="72">
        <f>_xll.qlSimpleQuoteSetValue(F5,Y5,Trigger)</f>
        <v>-1.0000000000047748E-2</v>
      </c>
      <c r="AA5" s="45"/>
      <c r="AB5" s="51"/>
      <c r="AC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USDHUFON_Quote</v>
      </c>
      <c r="F6" s="46" t="str">
        <f>_xll.qlSimpleQuote(E6,,RateTickValue,Permanent,Trigger,ObjectOverwrite)</f>
        <v>USDHUFON_Quote#0000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HUFON</v>
      </c>
      <c r="M6" s="67" t="str">
        <v>HUFON=</v>
      </c>
      <c r="N6" s="70">
        <v>0</v>
      </c>
      <c r="O6" s="70">
        <v>1.2</v>
      </c>
      <c r="P6" s="70">
        <v>275.58920000000001</v>
      </c>
      <c r="Q6" s="70">
        <v>276.25120000000004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0.6</v>
      </c>
      <c r="V6" s="51"/>
      <c r="W6" s="70">
        <v>0.125</v>
      </c>
      <c r="X6" s="51"/>
      <c r="Y6" s="70">
        <v>0.6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USDHUFTN_Quote</v>
      </c>
      <c r="F7" s="47" t="str">
        <f>_xll.qlSimpleQuote(E7,,RateTickValue,Permanent,Trigger,ObjectOverwrite)</f>
        <v>USDHUFTN_Quote#0000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HUFTN</v>
      </c>
      <c r="M7" s="68" t="str">
        <v>HUFTN=</v>
      </c>
      <c r="N7" s="72">
        <v>-1.1200000000000001</v>
      </c>
      <c r="O7" s="72">
        <v>3.88</v>
      </c>
      <c r="P7" s="72">
        <v>275.60120000000001</v>
      </c>
      <c r="Q7" s="72">
        <v>276.25120000000004</v>
      </c>
      <c r="R7" s="76">
        <v>42144</v>
      </c>
      <c r="S7" s="76">
        <v>42145</v>
      </c>
      <c r="T7" s="76">
        <v>42146</v>
      </c>
      <c r="U7" s="72">
        <f t="shared" si="4"/>
        <v>1.38</v>
      </c>
      <c r="V7" s="51"/>
      <c r="W7" s="72">
        <v>0.1</v>
      </c>
      <c r="X7" s="51"/>
      <c r="Y7" s="72">
        <v>1.38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USDHUFSN_Quote</v>
      </c>
      <c r="F8" s="47" t="str">
        <f>_xll.qlSimpleQuote(E8,,RateTickValue,Permanent,Trigger,ObjectOverwrite)</f>
        <v>USDHUFSN_Quote#0000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HUFSN</v>
      </c>
      <c r="M8" s="68" t="str">
        <v>HUFSN=</v>
      </c>
      <c r="N8" s="72">
        <v>4.78</v>
      </c>
      <c r="O8" s="72">
        <v>4.93</v>
      </c>
      <c r="P8" s="72">
        <v>275.68780000000004</v>
      </c>
      <c r="Q8" s="72">
        <v>276.28930000000003</v>
      </c>
      <c r="R8" s="76">
        <v>42144</v>
      </c>
      <c r="S8" s="76">
        <v>42146</v>
      </c>
      <c r="T8" s="76">
        <v>42150</v>
      </c>
      <c r="U8" s="72">
        <f t="shared" si="4"/>
        <v>4.8550000000000004</v>
      </c>
      <c r="V8" s="51"/>
      <c r="W8" s="72">
        <v>0.13</v>
      </c>
      <c r="X8" s="51"/>
      <c r="Y8" s="72">
        <v>4.8550000000000004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USDHUFSW_Quote</v>
      </c>
      <c r="F9" s="47" t="str">
        <f>_xll.qlSimpleQuote(E9,,RateTickValue,Permanent,Trigger,ObjectOverwrite)</f>
        <v>USDHUFSW_Quote#0000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HUFSW</v>
      </c>
      <c r="M9" s="68" t="str">
        <v>HUFSW=</v>
      </c>
      <c r="N9" s="72">
        <v>6</v>
      </c>
      <c r="O9" s="72">
        <v>10</v>
      </c>
      <c r="P9" s="72">
        <v>275.7</v>
      </c>
      <c r="Q9" s="72">
        <v>276.34000000000003</v>
      </c>
      <c r="R9" s="76">
        <v>42144</v>
      </c>
      <c r="S9" s="76">
        <v>42146</v>
      </c>
      <c r="T9" s="76">
        <v>42153</v>
      </c>
      <c r="U9" s="72">
        <f t="shared" si="4"/>
        <v>8</v>
      </c>
      <c r="V9" s="51"/>
      <c r="W9" s="72">
        <v>0.9</v>
      </c>
      <c r="X9" s="51"/>
      <c r="Y9" s="72">
        <v>8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USDHUF2W_Quote</v>
      </c>
      <c r="F10" s="47" t="str">
        <f>_xll.qlSimpleQuote(E10,,RateTickValue,Permanent,Trigger,ObjectOverwrite)</f>
        <v>USDHUF2W_Quote#0000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HUF2W</v>
      </c>
      <c r="M10" s="68" t="str">
        <v>HUF2W=</v>
      </c>
      <c r="N10" s="72">
        <v>10.5</v>
      </c>
      <c r="O10" s="72">
        <v>18.5</v>
      </c>
      <c r="P10" s="72">
        <v>275.745</v>
      </c>
      <c r="Q10" s="72">
        <v>276.42500000000001</v>
      </c>
      <c r="R10" s="76">
        <v>42144</v>
      </c>
      <c r="S10" s="76">
        <v>42146</v>
      </c>
      <c r="T10" s="76">
        <v>42160</v>
      </c>
      <c r="U10" s="72">
        <f t="shared" si="4"/>
        <v>14.5</v>
      </c>
      <c r="V10" s="51"/>
      <c r="W10" s="72">
        <v>1.9100000000000001</v>
      </c>
      <c r="X10" s="51"/>
      <c r="Y10" s="72">
        <v>14.5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USDHUF3W_Quote</v>
      </c>
      <c r="F11" s="47" t="str">
        <f>_xll.qlSimpleQuote(E11,,RateTickValue,Permanent,Trigger,ObjectOverwrite)</f>
        <v>USDHUF3W_Quote#0000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HUF3W</v>
      </c>
      <c r="M11" s="68" t="str">
        <v>HUF3W=</v>
      </c>
      <c r="N11" s="72">
        <v>15.76</v>
      </c>
      <c r="O11" s="72">
        <v>20.76</v>
      </c>
      <c r="P11" s="72">
        <v>275.79759999999999</v>
      </c>
      <c r="Q11" s="72">
        <v>276.44760000000002</v>
      </c>
      <c r="R11" s="76">
        <v>42144</v>
      </c>
      <c r="S11" s="76">
        <v>42146</v>
      </c>
      <c r="T11" s="76">
        <v>42167</v>
      </c>
      <c r="U11" s="72">
        <f t="shared" si="4"/>
        <v>18.260000000000002</v>
      </c>
      <c r="V11" s="51"/>
      <c r="W11" s="72">
        <v>2.915</v>
      </c>
      <c r="X11" s="51"/>
      <c r="Y11" s="72">
        <v>18.260000000000002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USDHUF1M_Quote</v>
      </c>
      <c r="F12" s="47" t="str">
        <f>_xll.qlSimpleQuote(E12,,RateTickValue,Permanent,Trigger,ObjectOverwrite)</f>
        <v>USDHUF1M_Quote#0000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HUF1M</v>
      </c>
      <c r="M12" s="68" t="str">
        <v>HUF1M=</v>
      </c>
      <c r="N12" s="72">
        <v>14.200000000000001</v>
      </c>
      <c r="O12" s="72">
        <v>21.400000000000002</v>
      </c>
      <c r="P12" s="72">
        <v>275.78200000000004</v>
      </c>
      <c r="Q12" s="72">
        <v>276.45400000000001</v>
      </c>
      <c r="R12" s="76">
        <v>42144</v>
      </c>
      <c r="S12" s="76">
        <v>42146</v>
      </c>
      <c r="T12" s="76">
        <v>42177</v>
      </c>
      <c r="U12" s="72">
        <f t="shared" si="4"/>
        <v>17.8</v>
      </c>
      <c r="V12" s="51"/>
      <c r="W12" s="72">
        <v>4.5600000000000005</v>
      </c>
      <c r="X12" s="51"/>
      <c r="Y12" s="72">
        <v>17.8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1</v>
      </c>
      <c r="AF12" s="58" t="b">
        <f t="shared" si="5"/>
        <v>1</v>
      </c>
      <c r="AG12" s="58" t="b">
        <f t="shared" si="5"/>
        <v>1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USDHUF2M_Quote</v>
      </c>
      <c r="F13" s="47" t="str">
        <f>_xll.qlSimpleQuote(E13,,RateTickValue,Permanent,Trigger,ObjectOverwrite)</f>
        <v>USDHUF2M_Quote#0000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HUF2M</v>
      </c>
      <c r="M13" s="68" t="str">
        <v>HUF2M=</v>
      </c>
      <c r="N13" s="72">
        <v>29.8</v>
      </c>
      <c r="O13" s="72">
        <v>45.800000000000004</v>
      </c>
      <c r="P13" s="72">
        <v>275.93799999999999</v>
      </c>
      <c r="Q13" s="72">
        <v>276.69800000000004</v>
      </c>
      <c r="R13" s="76">
        <v>42144</v>
      </c>
      <c r="S13" s="76">
        <v>42146</v>
      </c>
      <c r="T13" s="76">
        <v>42207</v>
      </c>
      <c r="U13" s="72">
        <f t="shared" si="4"/>
        <v>37.800000000000004</v>
      </c>
      <c r="V13" s="51"/>
      <c r="W13" s="72">
        <v>8.8000000000000007</v>
      </c>
      <c r="X13" s="51"/>
      <c r="Y13" s="72">
        <v>37.800000000000004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USDHUF3M_Quote</v>
      </c>
      <c r="F14" s="47" t="str">
        <f>_xll.qlSimpleQuote(E14,,RateTickValue,Permanent,Trigger,ObjectOverwrite)</f>
        <v>USDHUF3M_Quote#0000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HUF3M</v>
      </c>
      <c r="M14" s="68" t="str">
        <v>HUF3M=</v>
      </c>
      <c r="N14" s="72">
        <v>53.870000000000005</v>
      </c>
      <c r="O14" s="72">
        <v>56.870000000000005</v>
      </c>
      <c r="P14" s="72">
        <v>276.09200000000004</v>
      </c>
      <c r="Q14" s="72">
        <v>276.89300000000003</v>
      </c>
      <c r="R14" s="76">
        <v>42144</v>
      </c>
      <c r="S14" s="76">
        <v>42146</v>
      </c>
      <c r="T14" s="76">
        <v>42240</v>
      </c>
      <c r="U14" s="72">
        <f t="shared" si="4"/>
        <v>55.370000000000005</v>
      </c>
      <c r="V14" s="51"/>
      <c r="W14" s="72">
        <v>13.83</v>
      </c>
      <c r="X14" s="51"/>
      <c r="Y14" s="72">
        <v>55.370000000000005</v>
      </c>
      <c r="Z14" s="72">
        <f>_xll.qlSimpleQuoteSetValue(F14,Y14/10000,Trigger)</f>
        <v>1.1999999999999858E-5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USDHUF4M_Quote</v>
      </c>
      <c r="F15" s="47" t="str">
        <f>_xll.qlSimpleQuote(E15,,RateTickValue,Permanent,Trigger,ObjectOverwrite)</f>
        <v>USDHUF4M_Quote#0000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HUF4M</v>
      </c>
      <c r="M15" s="68" t="str">
        <v>HUF4M=</v>
      </c>
      <c r="N15" s="72">
        <v>60.2</v>
      </c>
      <c r="O15" s="72">
        <v>80.2</v>
      </c>
      <c r="P15" s="72">
        <v>276.24200000000002</v>
      </c>
      <c r="Q15" s="72">
        <v>277.04200000000003</v>
      </c>
      <c r="R15" s="76">
        <v>42144</v>
      </c>
      <c r="S15" s="76">
        <v>42146</v>
      </c>
      <c r="T15" s="76">
        <v>42269</v>
      </c>
      <c r="U15" s="72">
        <f t="shared" si="4"/>
        <v>70.2</v>
      </c>
      <c r="V15" s="51"/>
      <c r="W15" s="72">
        <v>19.399999999999999</v>
      </c>
      <c r="X15" s="51"/>
      <c r="Y15" s="72">
        <v>70.2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USDHUF5M_Quote</v>
      </c>
      <c r="F16" s="47" t="str">
        <f>_xll.qlSimpleQuote(E16,,RateTickValue,Permanent,Trigger,ObjectOverwrite)</f>
        <v>USDHUF5M_Quote#0000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HUF5M</v>
      </c>
      <c r="M16" s="68" t="str">
        <v>HUF5M=</v>
      </c>
      <c r="N16" s="72">
        <v>74.850000000000009</v>
      </c>
      <c r="O16" s="72">
        <v>100.85000000000001</v>
      </c>
      <c r="P16" s="72">
        <v>276.38850000000002</v>
      </c>
      <c r="Q16" s="72">
        <v>277.24850000000004</v>
      </c>
      <c r="R16" s="76">
        <v>42144</v>
      </c>
      <c r="S16" s="76">
        <v>42146</v>
      </c>
      <c r="T16" s="76">
        <v>42299</v>
      </c>
      <c r="U16" s="72">
        <f t="shared" si="4"/>
        <v>87.850000000000009</v>
      </c>
      <c r="V16" s="51"/>
      <c r="W16" s="72">
        <v>24.664999999999999</v>
      </c>
      <c r="X16" s="51"/>
      <c r="Y16" s="72">
        <v>87.850000000000009</v>
      </c>
      <c r="Z16" s="72">
        <f>_xll.qlSimpleQuoteSetValue(F16,Y16/10000,Trigger)</f>
        <v>2.9500000000000012E-4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USDHUF6M_Quote</v>
      </c>
      <c r="F17" s="47" t="str">
        <f>_xll.qlSimpleQuote(E17,,RateTickValue,Permanent,Trigger,ObjectOverwrite)</f>
        <v>USDHUF6M_Quote#0000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HUF6M</v>
      </c>
      <c r="M17" s="68" t="str">
        <v>HUF6M=</v>
      </c>
      <c r="N17" s="72">
        <v>95.48</v>
      </c>
      <c r="O17" s="72">
        <v>110.48</v>
      </c>
      <c r="P17" s="72">
        <v>276.59480000000002</v>
      </c>
      <c r="Q17" s="72">
        <v>277.34480000000002</v>
      </c>
      <c r="R17" s="76">
        <v>42144</v>
      </c>
      <c r="S17" s="76">
        <v>42146</v>
      </c>
      <c r="T17" s="76">
        <v>42331</v>
      </c>
      <c r="U17" s="72">
        <f t="shared" si="4"/>
        <v>102.98</v>
      </c>
      <c r="V17" s="51"/>
      <c r="W17" s="72">
        <v>30.86</v>
      </c>
      <c r="X17" s="51"/>
      <c r="Y17" s="72">
        <v>102.98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USDHUF7M_Quote</v>
      </c>
      <c r="F18" s="47" t="str">
        <f>_xll.qlSimpleQuote(E18,,RateTickValue,Permanent,Trigger,ObjectOverwrite)</f>
        <v>USDHUF7M_Quote#0000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HUF7M</v>
      </c>
      <c r="M18" s="68" t="str">
        <v>HUF7M=</v>
      </c>
      <c r="N18" s="72">
        <v>102</v>
      </c>
      <c r="O18" s="72">
        <v>127</v>
      </c>
      <c r="P18" s="72">
        <v>276.66000000000003</v>
      </c>
      <c r="Q18" s="72">
        <v>277.51</v>
      </c>
      <c r="R18" s="76">
        <v>42144</v>
      </c>
      <c r="S18" s="76">
        <v>42146</v>
      </c>
      <c r="T18" s="76">
        <v>42360</v>
      </c>
      <c r="U18" s="72">
        <f t="shared" si="4"/>
        <v>114.5</v>
      </c>
      <c r="V18" s="51"/>
      <c r="W18" s="72">
        <v>38.135000000000005</v>
      </c>
      <c r="X18" s="51"/>
      <c r="Y18" s="72">
        <v>114.5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USDHUF8M_Quote</v>
      </c>
      <c r="F19" s="47" t="str">
        <f>_xll.qlSimpleQuote(E19,,RateTickValue,Permanent,Trigger,ObjectOverwrite)</f>
        <v>USDHUF8M_Quote#0000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HUF8M</v>
      </c>
      <c r="M19" s="68" t="str">
        <v>HUF8M=</v>
      </c>
      <c r="N19" s="72">
        <v>111</v>
      </c>
      <c r="O19" s="72">
        <v>141</v>
      </c>
      <c r="P19" s="72">
        <v>276.75</v>
      </c>
      <c r="Q19" s="72">
        <v>277.65000000000003</v>
      </c>
      <c r="R19" s="76">
        <v>42144</v>
      </c>
      <c r="S19" s="76">
        <v>42146</v>
      </c>
      <c r="T19" s="76">
        <v>42391</v>
      </c>
      <c r="U19" s="72">
        <f t="shared" si="4"/>
        <v>126</v>
      </c>
      <c r="V19" s="51"/>
      <c r="W19" s="72">
        <v>45.664999999999999</v>
      </c>
      <c r="X19" s="51"/>
      <c r="Y19" s="72">
        <v>126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USDHUF9M_Quote</v>
      </c>
      <c r="F20" s="47" t="str">
        <f>_xll.qlSimpleQuote(E20,,RateTickValue,Permanent,Trigger,ObjectOverwrite)</f>
        <v>USDHUF9M_Quote#0000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HUF9M</v>
      </c>
      <c r="M20" s="68" t="str">
        <v>HUF9M=</v>
      </c>
      <c r="N20" s="72">
        <v>117.4</v>
      </c>
      <c r="O20" s="72">
        <v>157.9</v>
      </c>
      <c r="P20" s="72">
        <v>276.81400000000002</v>
      </c>
      <c r="Q20" s="72">
        <v>277.81900000000002</v>
      </c>
      <c r="R20" s="76">
        <v>42144</v>
      </c>
      <c r="S20" s="76">
        <v>42146</v>
      </c>
      <c r="T20" s="76">
        <v>42422</v>
      </c>
      <c r="U20" s="72">
        <f t="shared" si="4"/>
        <v>137.65</v>
      </c>
      <c r="V20" s="51"/>
      <c r="W20" s="72">
        <v>54.535000000000004</v>
      </c>
      <c r="X20" s="51"/>
      <c r="Y20" s="72">
        <v>137.65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USDHUF10M_Quote</v>
      </c>
      <c r="F21" s="47" t="str">
        <f>_xll.qlSimpleQuote(E21,,RateTickValue,Permanent,Trigger,ObjectOverwrite)</f>
        <v>USDHUF10M_Quote#0000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HUF10M</v>
      </c>
      <c r="M21" s="68" t="str">
        <v>HUF10M=</v>
      </c>
      <c r="N21" s="72">
        <v>124</v>
      </c>
      <c r="O21" s="72">
        <v>164</v>
      </c>
      <c r="P21" s="72">
        <v>276.88</v>
      </c>
      <c r="Q21" s="72">
        <v>277.88</v>
      </c>
      <c r="R21" s="76">
        <v>42144</v>
      </c>
      <c r="S21" s="76">
        <v>42146</v>
      </c>
      <c r="T21" s="76">
        <v>42451</v>
      </c>
      <c r="U21" s="72">
        <f t="shared" si="4"/>
        <v>144</v>
      </c>
      <c r="V21" s="51"/>
      <c r="W21" s="72">
        <v>63.099999999999994</v>
      </c>
      <c r="X21" s="51"/>
      <c r="Y21" s="72">
        <v>144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USDHUF11M_Quote</v>
      </c>
      <c r="F22" s="47" t="str">
        <f>_xll.qlSimpleQuote(E22,,RateTickValue,Permanent,Trigger,ObjectOverwrite)</f>
        <v>USDHUF11M_Quote#0000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HUF11M</v>
      </c>
      <c r="M22" s="68" t="str">
        <v>HUF11M=</v>
      </c>
      <c r="N22" s="72">
        <v>135</v>
      </c>
      <c r="O22" s="72">
        <v>185</v>
      </c>
      <c r="P22" s="72">
        <v>276.99</v>
      </c>
      <c r="Q22" s="72">
        <v>278.09000000000003</v>
      </c>
      <c r="R22" s="76">
        <v>42144</v>
      </c>
      <c r="S22" s="76">
        <v>42146</v>
      </c>
      <c r="T22" s="76">
        <v>42482</v>
      </c>
      <c r="U22" s="72">
        <f t="shared" si="4"/>
        <v>160</v>
      </c>
      <c r="V22" s="51"/>
      <c r="W22" s="72">
        <v>73.045000000000002</v>
      </c>
      <c r="X22" s="51"/>
      <c r="Y22" s="72">
        <v>160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USDHUF1Y_Quote</v>
      </c>
      <c r="F23" s="47" t="str">
        <f>_xll.qlSimpleQuote(E23,,RateTickValue,Permanent,Trigger,ObjectOverwrite)</f>
        <v>USDHUF1Y_Quote#0000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HUF1Y</v>
      </c>
      <c r="M23" s="68" t="str">
        <v>HUF1Y=</v>
      </c>
      <c r="N23" s="72">
        <v>141.70000000000002</v>
      </c>
      <c r="O23" s="72">
        <v>201.70000000000002</v>
      </c>
      <c r="P23" s="72">
        <v>277.34379999999999</v>
      </c>
      <c r="Q23" s="72">
        <v>278.11380000000003</v>
      </c>
      <c r="R23" s="76">
        <v>42144</v>
      </c>
      <c r="S23" s="76">
        <v>42146</v>
      </c>
      <c r="T23" s="76">
        <v>42513</v>
      </c>
      <c r="U23" s="72">
        <f t="shared" si="4"/>
        <v>171.70000000000002</v>
      </c>
      <c r="V23" s="51"/>
      <c r="W23" s="72">
        <v>83.335000000000008</v>
      </c>
      <c r="X23" s="51"/>
      <c r="Y23" s="72">
        <v>171.70000000000002</v>
      </c>
      <c r="Z23" s="72">
        <f>_xll.qlSimpleQuoteSetValue(F23,Y23/10000,Trigger)</f>
        <v>1.0000000000003062E-5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USDHUF13M_Quote</v>
      </c>
      <c r="F24" s="47" t="str">
        <f>_xll.qlSimpleQuote(E24,,RateTickValue,Permanent,Trigger,ObjectOverwrite)</f>
        <v>USDHUF13M_Quote#0000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HUF13M</v>
      </c>
      <c r="M24" s="68" t="str">
        <v>HUF13M=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USDHUF14M_Quote</v>
      </c>
      <c r="F25" s="47" t="str">
        <f>_xll.qlSimpleQuote(E25,,RateTickValue,Permanent,Trigger,ObjectOverwrite)</f>
        <v>USDHUF14M_Quote#0000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HUF14M</v>
      </c>
      <c r="M25" s="68" t="str">
        <v>HUF14M=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USDHUF15M_Quote</v>
      </c>
      <c r="F26" s="47" t="str">
        <f>_xll.qlSimpleQuote(E26,,RateTickValue,Permanent,Trigger,ObjectOverwrite)</f>
        <v>USDHUF15M_Quote#0000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HUF15M</v>
      </c>
      <c r="M26" s="68" t="str">
        <v>HUF15M=</v>
      </c>
      <c r="N26" s="72">
        <v>184</v>
      </c>
      <c r="O26" s="72">
        <v>204</v>
      </c>
      <c r="P26" s="72">
        <v>277.47000000000003</v>
      </c>
      <c r="Q26" s="72">
        <v>278.27000000000004</v>
      </c>
      <c r="R26" s="76">
        <v>42144</v>
      </c>
      <c r="S26" s="76">
        <v>42146</v>
      </c>
      <c r="T26" s="76">
        <v>42604</v>
      </c>
      <c r="U26" s="72">
        <f t="shared" si="4"/>
        <v>194</v>
      </c>
      <c r="V26" s="51"/>
      <c r="W26" s="72">
        <v>120.07000000000001</v>
      </c>
      <c r="X26" s="51"/>
      <c r="Y26" s="72">
        <v>194</v>
      </c>
      <c r="Z26" s="72">
        <f>_xll.qlSimpleQuoteSetValue(F26,Y26/10000,Trigger)</f>
        <v>9.9999999999999395E-5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b">
        <f t="shared" si="5"/>
        <v>1</v>
      </c>
      <c r="AF26" s="58" t="b">
        <f t="shared" si="5"/>
        <v>1</v>
      </c>
      <c r="AG26" s="58" t="b">
        <f t="shared" si="5"/>
        <v>1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USDHUF16M_Quote</v>
      </c>
      <c r="F27" s="47" t="str">
        <f>_xll.qlSimpleQuote(E27,,RateTickValue,Permanent,Trigger,ObjectOverwrite)</f>
        <v>USDHUF16M_Quote#0000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HUF16M</v>
      </c>
      <c r="M27" s="68" t="str">
        <v>HUF16M=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USDHUF17M_Quote</v>
      </c>
      <c r="F28" s="47" t="str">
        <f>_xll.qlSimpleQuote(E28,,RateTickValue,Permanent,Trigger,ObjectOverwrite)</f>
        <v>USDHUF17M_Quote#0000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HUF17M</v>
      </c>
      <c r="M28" s="68" t="str">
        <v>HUF17M=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USDHUF18M_Quote</v>
      </c>
      <c r="F29" s="47" t="str">
        <f>_xll.qlSimpleQuote(E29,,RateTickValue,Permanent,Trigger,ObjectOverwrite)</f>
        <v>USDHUF18M_Quote#0000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HUF18M</v>
      </c>
      <c r="M29" s="68" t="str">
        <v>HUF18M=</v>
      </c>
      <c r="N29" s="72">
        <v>173.67000000000002</v>
      </c>
      <c r="O29" s="72">
        <v>293.88</v>
      </c>
      <c r="P29" s="72">
        <v>277.37670000000003</v>
      </c>
      <c r="Q29" s="72">
        <v>279.17880000000002</v>
      </c>
      <c r="R29" s="76">
        <v>42144</v>
      </c>
      <c r="S29" s="76">
        <v>42146</v>
      </c>
      <c r="T29" s="76">
        <v>42696</v>
      </c>
      <c r="U29" s="72">
        <f t="shared" si="4"/>
        <v>233.77500000000001</v>
      </c>
      <c r="V29" s="51"/>
      <c r="W29" s="72">
        <v>161.9</v>
      </c>
      <c r="X29" s="51"/>
      <c r="Y29" s="72">
        <v>233.77500000000001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USDHUF19M_Quote</v>
      </c>
      <c r="F30" s="47" t="str">
        <f>_xll.qlSimpleQuote(E30,,RateTickValue,Permanent,Trigger,ObjectOverwrite)</f>
        <v>USDHUF19M_Quote#0000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HUF19M</v>
      </c>
      <c r="M30" s="68" t="str">
        <v>HUF19M=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USDHUF20M_Quote</v>
      </c>
      <c r="F31" s="47" t="str">
        <f>_xll.qlSimpleQuote(E31,,RateTickValue,Permanent,Trigger,ObjectOverwrite)</f>
        <v>USDHUF20M_Quote#0000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HUF20M</v>
      </c>
      <c r="M31" s="68" t="str">
        <v>HUF20M=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USDHUF21M_Quote</v>
      </c>
      <c r="F32" s="47" t="str">
        <f>_xll.qlSimpleQuote(E32,,RateTickValue,Permanent,Trigger,ObjectOverwrite)</f>
        <v>USDHUF21M_Quote#0000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HUF21M</v>
      </c>
      <c r="M32" s="68" t="str">
        <v>HUF21M=</v>
      </c>
      <c r="N32" s="72">
        <v>225</v>
      </c>
      <c r="O32" s="72">
        <v>250</v>
      </c>
      <c r="P32" s="72">
        <v>277.89</v>
      </c>
      <c r="Q32" s="72">
        <v>278.74</v>
      </c>
      <c r="R32" s="76">
        <v>42144</v>
      </c>
      <c r="S32" s="76">
        <v>42146</v>
      </c>
      <c r="T32" s="76">
        <v>42788</v>
      </c>
      <c r="U32" s="72">
        <f t="shared" si="4"/>
        <v>237.5</v>
      </c>
      <c r="V32" s="51"/>
      <c r="W32" s="72">
        <v>207.15</v>
      </c>
      <c r="X32" s="51"/>
      <c r="Y32" s="72">
        <v>237.5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b">
        <f t="shared" si="5"/>
        <v>1</v>
      </c>
      <c r="AF32" s="58" t="b">
        <f t="shared" si="5"/>
        <v>1</v>
      </c>
      <c r="AG32" s="58" t="b">
        <f t="shared" si="5"/>
        <v>1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USDHUF22M_Quote</v>
      </c>
      <c r="F33" s="47" t="str">
        <f>_xll.qlSimpleQuote(E33,,RateTickValue,Permanent,Trigger,ObjectOverwrite)</f>
        <v>USDHUF22M_Quote#0000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HUF22M</v>
      </c>
      <c r="M33" s="68" t="str">
        <v>HUF22M=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USDHUF23M_Quote</v>
      </c>
      <c r="F34" s="47" t="str">
        <f>_xll.qlSimpleQuote(E34,,RateTickValue,Permanent,Trigger,ObjectOverwrite)</f>
        <v>USDHUF23M_Quote#0000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HUF23M</v>
      </c>
      <c r="M34" s="68" t="str">
        <v>HUF23M=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USDHUF2Y_Quote</v>
      </c>
      <c r="F35" s="47" t="str">
        <f>_xll.qlSimpleQuote(E35,,RateTickValue,Permanent,Trigger,ObjectOverwrite)</f>
        <v>USDHUF2Y_Quote#0000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HUF2Y</v>
      </c>
      <c r="M35" s="68" t="str">
        <v>HUF2Y=</v>
      </c>
      <c r="N35" s="72">
        <v>244</v>
      </c>
      <c r="O35" s="72">
        <v>274</v>
      </c>
      <c r="P35" s="72">
        <v>278.08000000000004</v>
      </c>
      <c r="Q35" s="72">
        <v>278.98</v>
      </c>
      <c r="R35" s="76">
        <v>42144</v>
      </c>
      <c r="S35" s="76">
        <v>42146</v>
      </c>
      <c r="T35" s="76">
        <v>42877</v>
      </c>
      <c r="U35" s="72">
        <f t="shared" si="4"/>
        <v>259</v>
      </c>
      <c r="V35" s="51"/>
      <c r="W35" s="72">
        <v>257.33500000000004</v>
      </c>
      <c r="X35" s="51"/>
      <c r="Y35" s="72">
        <v>259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USDHUF3Y_Quote</v>
      </c>
      <c r="F36" s="47" t="str">
        <f>_xll.qlSimpleQuote(E36,,RateTickValue,Permanent,Trigger,ObjectOverwrite)</f>
        <v>USDHUF3Y_Quote#0000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HUF3Y</v>
      </c>
      <c r="M36" s="68" t="str">
        <v>HUF3Y=</v>
      </c>
      <c r="N36" s="72">
        <v>261</v>
      </c>
      <c r="O36" s="72">
        <v>301</v>
      </c>
      <c r="P36" s="72">
        <v>278.25</v>
      </c>
      <c r="Q36" s="72">
        <v>279.25</v>
      </c>
      <c r="R36" s="76">
        <v>42144</v>
      </c>
      <c r="S36" s="76">
        <v>42146</v>
      </c>
      <c r="T36" s="76">
        <v>43242</v>
      </c>
      <c r="U36" s="72">
        <f t="shared" si="4"/>
        <v>281</v>
      </c>
      <c r="W36" s="72">
        <v>492.1</v>
      </c>
      <c r="X36" s="51"/>
      <c r="Y36" s="72">
        <v>281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1</v>
      </c>
      <c r="AF36" s="58" t="b">
        <f t="shared" si="5"/>
        <v>1</v>
      </c>
      <c r="AG36" s="58" t="b">
        <f t="shared" si="5"/>
        <v>1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USDHUF4Y_Quote</v>
      </c>
      <c r="F37" s="47" t="str">
        <f>_xll.qlSimpleQuote(E37,,RateTickValue,Permanent,Trigger,ObjectOverwrite)</f>
        <v>USDHUF4Y_Quote#0000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HUF4Y</v>
      </c>
      <c r="M37" s="68" t="str">
        <v>HUF4Y=</v>
      </c>
      <c r="N37" s="72">
        <v>214.5</v>
      </c>
      <c r="O37" s="72">
        <v>764.5</v>
      </c>
      <c r="P37" s="72">
        <v>277.78500000000003</v>
      </c>
      <c r="Q37" s="72">
        <v>283.88499999999999</v>
      </c>
      <c r="R37" s="76">
        <v>42144</v>
      </c>
      <c r="S37" s="76">
        <v>42146</v>
      </c>
      <c r="T37" s="76">
        <v>43607</v>
      </c>
      <c r="U37" s="72">
        <f t="shared" si="4"/>
        <v>489.5</v>
      </c>
      <c r="W37" s="72">
        <v>749.6</v>
      </c>
      <c r="X37" s="51"/>
      <c r="Y37" s="72">
        <v>489.5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USDHUF5Y_Quote</v>
      </c>
      <c r="F38" s="47" t="str">
        <f>_xll.qlSimpleQuote(E38,,RateTickValue,Permanent,Trigger,ObjectOverwrite)</f>
        <v>USDHUF5Y_Quote#0000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HUF5Y</v>
      </c>
      <c r="M38" s="68" t="str">
        <v>HUF5Y=</v>
      </c>
      <c r="N38" s="72">
        <v>351.1</v>
      </c>
      <c r="O38" s="72">
        <v>951.1</v>
      </c>
      <c r="P38" s="72">
        <v>279.15100000000001</v>
      </c>
      <c r="Q38" s="72">
        <v>285.75100000000003</v>
      </c>
      <c r="R38" s="76">
        <v>42144</v>
      </c>
      <c r="S38" s="76">
        <v>42146</v>
      </c>
      <c r="T38" s="76">
        <v>43973</v>
      </c>
      <c r="U38" s="72">
        <f t="shared" si="4"/>
        <v>651.1</v>
      </c>
      <c r="W38" s="72">
        <v>1017.45</v>
      </c>
      <c r="X38" s="51"/>
      <c r="Y38" s="72">
        <v>651.1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USDHUF6Y_Quote</v>
      </c>
      <c r="F39" s="47" t="str">
        <f>_xll.qlSimpleQuote(E39,,RateTickValue,Permanent,Trigger,ObjectOverwrite)</f>
        <v>USDHUF6Y_Quote#0000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HUF6Y</v>
      </c>
      <c r="M39" s="68" t="str">
        <v>HUF6Y=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44341</v>
      </c>
      <c r="AD39" s="88">
        <f>_xll.qlCalendarAdvance(AD$4,AD$3,IF($I39="SW","1W",$I39),"mf",TRUE,Trigger)</f>
        <v>44341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USDHUF7Y_Quote</v>
      </c>
      <c r="F40" s="47" t="str">
        <f>_xll.qlSimpleQuote(E40,,RateTickValue,Permanent,Trigger,ObjectOverwrite)</f>
        <v>USDHUF7Y_Quote#0000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HUF7Y</v>
      </c>
      <c r="M40" s="68" t="str">
        <v>HUF7Y=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USDHUF8Y_Quote</v>
      </c>
      <c r="F41" s="47" t="str">
        <f>_xll.qlSimpleQuote(E41,,RateTickValue,Permanent,Trigger,ObjectOverwrite)</f>
        <v>USDHUF8Y_Quote#0000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HUF8Y</v>
      </c>
      <c r="M41" s="68" t="str">
        <v>HUF8Y=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USDHUF9Y_Quote</v>
      </c>
      <c r="F42" s="47" t="str">
        <f>_xll.qlSimpleQuote(E42,,RateTickValue,Permanent,Trigger,ObjectOverwrite)</f>
        <v>USDHUF9Y_Quote#0000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HUF9Y</v>
      </c>
      <c r="M42" s="68" t="str">
        <v>HUF9Y=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USDHUF10Y_Quote</v>
      </c>
      <c r="F43" s="47" t="str">
        <f>_xll.qlSimpleQuote(E43,,RateTickValue,Permanent,Trigger,ObjectOverwrite)</f>
        <v>USDHUF10Y_Quote#0000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HUF10Y</v>
      </c>
      <c r="M43" s="68" t="str">
        <v>HUF10Y=</v>
      </c>
      <c r="N43" s="72">
        <v>4844</v>
      </c>
      <c r="O43" s="72">
        <v>5635</v>
      </c>
      <c r="P43" s="72">
        <v>324.08000000000004</v>
      </c>
      <c r="Q43" s="72">
        <v>332.59000000000003</v>
      </c>
      <c r="R43" s="76">
        <v>42144</v>
      </c>
      <c r="S43" s="76">
        <v>42146</v>
      </c>
      <c r="T43" s="76">
        <v>45799</v>
      </c>
      <c r="U43" s="72">
        <f t="shared" si="4"/>
        <v>5239.5</v>
      </c>
      <c r="W43" s="72">
        <v>2310.3000000000002</v>
      </c>
      <c r="Y43" s="72">
        <v>5239.5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b">
        <f t="shared" si="5"/>
        <v>1</v>
      </c>
      <c r="AF43" s="58" t="b">
        <f t="shared" si="5"/>
        <v>1</v>
      </c>
      <c r="AG43" s="58" t="b">
        <f t="shared" si="5"/>
        <v>1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USDHUF11Y_Quote</v>
      </c>
      <c r="F44" s="47" t="str">
        <f>_xll.qlSimpleQuote(E44,,RateTickValue,Permanent,Trigger,ObjectOverwrite)</f>
        <v>USDHUF11Y_Quote#0000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HUF11Y</v>
      </c>
      <c r="M44" s="68" t="str">
        <v>HUF11Y=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USDHUF12Y_Quote</v>
      </c>
      <c r="F45" s="47" t="str">
        <f>_xll.qlSimpleQuote(E45,,RateTickValue,Permanent,Trigger,ObjectOverwrite)</f>
        <v>USDHUF12Y_Quote#0000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HUF12Y</v>
      </c>
      <c r="M45" s="68" t="str">
        <v>HUF12Y=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USDHUF13Y_Quote</v>
      </c>
      <c r="F46" s="47" t="str">
        <f>_xll.qlSimpleQuote(E46,,RateTickValue,Permanent,Trigger,ObjectOverwrite)</f>
        <v>USDHUF13Y_Quote#0000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HUF13Y</v>
      </c>
      <c r="M46" s="68" t="str">
        <v>HUF13Y=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USDHUF14Y_Quote</v>
      </c>
      <c r="F47" s="47" t="str">
        <f>_xll.qlSimpleQuote(E47,,RateTickValue,Permanent,Trigger,ObjectOverwrite)</f>
        <v>USDHUF14Y_Quote#0000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HUF14Y</v>
      </c>
      <c r="M47" s="68" t="str">
        <v>HUF14Y=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USDHUF15Y_Quote</v>
      </c>
      <c r="F48" s="47" t="str">
        <f>_xll.qlSimpleQuote(E48,,RateTickValue,Permanent,Trigger,ObjectOverwrite)</f>
        <v>USDHUF15Y_Quote#0000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HUF15Y</v>
      </c>
      <c r="M48" s="68" t="str">
        <v>HUF15Y=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USDHUF16Y_Quote</v>
      </c>
      <c r="F49" s="47" t="str">
        <f>_xll.qlSimpleQuote(E49,,RateTickValue,Permanent,Trigger,ObjectOverwrite)</f>
        <v>USDHUF16Y_Quote#0000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HUF16Y</v>
      </c>
      <c r="M49" s="68" t="str">
        <v>HUF16Y=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USDHUF17Y_Quote</v>
      </c>
      <c r="F50" s="47" t="str">
        <f>_xll.qlSimpleQuote(E50,,RateTickValue,Permanent,Trigger,ObjectOverwrite)</f>
        <v>USDHUF17Y_Quote#0000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HUF17Y</v>
      </c>
      <c r="M50" s="68" t="str">
        <v>HUF17Y=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USDHUF18Y_Quote</v>
      </c>
      <c r="F51" s="47" t="str">
        <f>_xll.qlSimpleQuote(E51,,RateTickValue,Permanent,Trigger,ObjectOverwrite)</f>
        <v>USDHUF18Y_Quote#0000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HUF18Y</v>
      </c>
      <c r="M51" s="68" t="str">
        <v>HUF18Y=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USDHUF19Y_Quote</v>
      </c>
      <c r="F52" s="47" t="str">
        <f>_xll.qlSimpleQuote(E52,,RateTickValue,Permanent,Trigger,ObjectOverwrite)</f>
        <v>USDHUF19Y_Quote#0000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HUF19Y</v>
      </c>
      <c r="M52" s="68" t="str">
        <v>HUF19Y=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USDHUF20Y_Quote</v>
      </c>
      <c r="F53" s="47" t="str">
        <f>_xll.qlSimpleQuote(E53,,RateTickValue,Permanent,Trigger,ObjectOverwrite)</f>
        <v>USDHUF20Y_Quote#0000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HUF20Y</v>
      </c>
      <c r="M53" s="68" t="str">
        <v>HUF20Y=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USDHUF21Y_Quote</v>
      </c>
      <c r="F54" s="47" t="str">
        <f>_xll.qlSimpleQuote(E54,,RateTickValue,Permanent,Trigger,ObjectOverwrite)</f>
        <v>USDHUF21Y_Quote#0000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HUF21Y</v>
      </c>
      <c r="M54" s="68" t="str">
        <v>HUF21Y=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USDHUF22Y_Quote</v>
      </c>
      <c r="F55" s="47" t="str">
        <f>_xll.qlSimpleQuote(E55,,RateTickValue,Permanent,Trigger,ObjectOverwrite)</f>
        <v>USDHUF22Y_Quote#0000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HUF22Y</v>
      </c>
      <c r="M55" s="68" t="str">
        <v>HUF22Y=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USDHUF23Y_Quote</v>
      </c>
      <c r="F56" s="47" t="str">
        <f>_xll.qlSimpleQuote(E56,,RateTickValue,Permanent,Trigger,ObjectOverwrite)</f>
        <v>USDHUF23Y_Quote#0000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HUF23Y</v>
      </c>
      <c r="M56" s="68" t="str">
        <v>HUF23Y=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USDHUF24Y_Quote</v>
      </c>
      <c r="F57" s="47" t="str">
        <f>_xll.qlSimpleQuote(E57,,RateTickValue,Permanent,Trigger,ObjectOverwrite)</f>
        <v>USDHUF24Y_Quote#0000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HUF24Y</v>
      </c>
      <c r="M57" s="68" t="str">
        <v>HUF24Y=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USDHUF25Y_Quote</v>
      </c>
      <c r="F58" s="47" t="str">
        <f>_xll.qlSimpleQuote(E58,,RateTickValue,Permanent,Trigger,ObjectOverwrite)</f>
        <v>USDHUF25Y_Quote#0000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HUF25Y</v>
      </c>
      <c r="M58" s="68" t="str">
        <v>HUF25Y=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USDHUF26Y_Quote</v>
      </c>
      <c r="F59" s="47" t="str">
        <f>_xll.qlSimpleQuote(E59,,RateTickValue,Permanent,Trigger,ObjectOverwrite)</f>
        <v>USDHUF26Y_Quote#0000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HUF26Y</v>
      </c>
      <c r="M59" s="68" t="str">
        <v>HUF26Y=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USDHUF27Y_Quote</v>
      </c>
      <c r="F60" s="47" t="str">
        <f>_xll.qlSimpleQuote(E60,,RateTickValue,Permanent,Trigger,ObjectOverwrite)</f>
        <v>USDHUF27Y_Quote#0000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HUF27Y</v>
      </c>
      <c r="M60" s="68" t="str">
        <v>HUF27Y=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USDHUF28Y_Quote</v>
      </c>
      <c r="F61" s="47" t="str">
        <f>_xll.qlSimpleQuote(E61,,RateTickValue,Permanent,Trigger,ObjectOverwrite)</f>
        <v>USDHUF28Y_Quote#0000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HUF28Y</v>
      </c>
      <c r="M61" s="68" t="str">
        <v>HUF28Y=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USDHUF29Y_Quote</v>
      </c>
      <c r="F62" s="47" t="str">
        <f>_xll.qlSimpleQuote(E62,,RateTickValue,Permanent,Trigger,ObjectOverwrite)</f>
        <v>USDHUF29Y_Quote#0000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HUF29Y</v>
      </c>
      <c r="M62" s="68" t="str">
        <v>HUF29Y=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USDHUF30Y_Quote</v>
      </c>
      <c r="F63" s="48" t="str">
        <f>_xll.qlSimpleQuote(E63,,RateTickValue,Permanent,Trigger,ObjectOverwrite)</f>
        <v>USDHUF30Y_Quote#0000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HUF30Y</v>
      </c>
      <c r="M63" s="69" t="str">
        <v>HUF30Y=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19" priority="2" operator="equal">
      <formula>FALSE</formula>
    </cfRule>
  </conditionalFormatting>
  <conditionalFormatting sqref="AE9:AG63">
    <cfRule type="cellIs" dxfId="18" priority="1" operator="equal">
      <formula>FALSE</formula>
    </cfRule>
  </conditionalFormatting>
  <dataValidations count="5">
    <dataValidation type="list" allowBlank="1" showInputMessage="1" showErrorMessage="1" sqref="E2">
      <formula1>"EUR,USD,GBP,JPY,CHF,AUD,CNY,CNH,HKD,RMB,SEK,PLN,HUF,CZK"</formula1>
    </dataValidation>
    <dataValidation type="list" showInputMessage="1" showErrorMessage="1" sqref="M2">
      <formula1>Contributors</formula1>
    </dataValidation>
    <dataValidation type="list" allowBlank="1" showInputMessage="1" showErrorMessage="1" sqref="AD1">
      <formula1>"JoinBusinessDays,JoinHolidays"</formula1>
    </dataValidation>
    <dataValidation type="list" allowBlank="1" showInputMessage="1" showErrorMessage="1" sqref="AB4:AB5 AC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H63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3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21" width="10.7109375" style="44" customWidth="1"/>
    <col min="22" max="22" width="2.7109375" style="44" customWidth="1"/>
    <col min="23" max="23" width="10.7109375" style="44" customWidth="1"/>
    <col min="24" max="24" width="2.7109375" style="44" customWidth="1"/>
    <col min="25" max="26" width="10.7109375" style="44" customWidth="1"/>
    <col min="27" max="27" width="2.7109375" style="44" customWidth="1"/>
    <col min="28" max="30" width="20.7109375" style="44" customWidth="1"/>
    <col min="31" max="33" width="6" style="44" bestFit="1" customWidth="1"/>
    <col min="34" max="16384" width="9.140625" style="44"/>
  </cols>
  <sheetData>
    <row r="1" spans="1:34" ht="11.25" customHeight="1" x14ac:dyDescent="0.2">
      <c r="A1" s="51"/>
      <c r="F1" s="44"/>
      <c r="AB1" s="51"/>
      <c r="AC1" s="51"/>
      <c r="AD1" s="45" t="s">
        <v>143</v>
      </c>
    </row>
    <row r="2" spans="1:34" ht="11.25" customHeight="1" x14ac:dyDescent="0.2">
      <c r="A2" s="51"/>
      <c r="E2" s="86" t="s">
        <v>128</v>
      </c>
      <c r="F2" s="44"/>
      <c r="K2" s="56"/>
      <c r="L2" s="56"/>
      <c r="M2" s="50" t="s">
        <v>61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B2" s="58" t="b">
        <f>AB3=$S$8</f>
        <v>1</v>
      </c>
      <c r="AC2" s="58" t="b">
        <f>AC3=$S$8</f>
        <v>1</v>
      </c>
      <c r="AD2" s="58" t="b">
        <f>AD3=$S$8</f>
        <v>1</v>
      </c>
    </row>
    <row r="3" spans="1:34" ht="11.25" customHeight="1" x14ac:dyDescent="0.2">
      <c r="A3" s="51"/>
      <c r="F3" s="44"/>
      <c r="H3" s="45"/>
      <c r="I3" s="45"/>
      <c r="J3" s="45"/>
      <c r="V3" s="45"/>
      <c r="X3" s="45"/>
      <c r="Z3" s="44">
        <f>_xll.ohTrigger(Z5:Z63)</f>
        <v>45</v>
      </c>
      <c r="AA3" s="45"/>
      <c r="AB3" s="88">
        <f>_xll.qlCalendarAdvance(AB4,EvaluationDate,"2D","f",FALSE,"trigger)")</f>
        <v>42146</v>
      </c>
      <c r="AC3" s="88">
        <f>_xll.qlCalendarAdvance(AC4,EvaluationDate,"2D","f",FALSE,"trigger)")</f>
        <v>42146</v>
      </c>
      <c r="AD3" s="88">
        <f>_xll.qlCalendarAdvance(AD4,EvaluationDate,"2D","f",FALSE,"trigger)")</f>
        <v>42146</v>
      </c>
    </row>
    <row r="4" spans="1:34" ht="22.5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_xll.RData(M5:M63,N4:T4,"RTFEED:IDN",ReutersRtMode,,N5)</f>
        <v>Updated at 11:53:00</v>
      </c>
      <c r="N4" s="65" t="s">
        <v>52</v>
      </c>
      <c r="O4" s="65" t="s">
        <v>51</v>
      </c>
      <c r="P4" s="65" t="s">
        <v>140</v>
      </c>
      <c r="Q4" s="65" t="s">
        <v>141</v>
      </c>
      <c r="R4" s="65" t="s">
        <v>76</v>
      </c>
      <c r="S4" s="65" t="s">
        <v>139</v>
      </c>
      <c r="T4" s="65" t="s">
        <v>142</v>
      </c>
      <c r="U4" s="65" t="s">
        <v>126</v>
      </c>
      <c r="V4" s="45"/>
      <c r="W4" s="65" t="s">
        <v>66</v>
      </c>
      <c r="X4" s="45"/>
      <c r="Y4" s="65" t="s">
        <v>65</v>
      </c>
      <c r="Z4" s="65" t="s">
        <v>64</v>
      </c>
      <c r="AA4" s="45"/>
      <c r="AB4" s="89" t="s">
        <v>111</v>
      </c>
      <c r="AC4" s="89" t="s">
        <v>147</v>
      </c>
      <c r="AD4" s="89" t="str">
        <f>AD1&amp;"("&amp;AB4&amp;","&amp;AC4&amp;")"</f>
        <v>JoinHolidays(UnitedStates::Settlement,HongKong::HKEx)</v>
      </c>
      <c r="AE4" s="44" t="s">
        <v>138</v>
      </c>
      <c r="AF4" s="52"/>
    </row>
    <row r="5" spans="1:34" ht="11.25" customHeight="1" x14ac:dyDescent="0.2">
      <c r="A5" s="45"/>
      <c r="B5" s="83"/>
      <c r="C5" s="83"/>
      <c r="D5" s="84"/>
      <c r="E5" s="46" t="str">
        <f t="shared" ref="E5" si="0">Currency&amp;MinorCurrency&amp;$D5&amp;$B5&amp;QuoteSuffix</f>
        <v>USDCNH_Quote</v>
      </c>
      <c r="F5" s="46" t="str">
        <f>_xll.qlSimpleQuote(E5,,RateTickValue,Permanent,Trigger,ObjectOverwrite)</f>
        <v>USDCNH_Quote#0000</v>
      </c>
      <c r="G5" s="85" t="str">
        <f>_xll.ohRangeRetrieveError(F5)</f>
        <v/>
      </c>
      <c r="H5" s="45" t="s">
        <v>138</v>
      </c>
      <c r="I5" s="83"/>
      <c r="J5" s="83"/>
      <c r="K5" s="84"/>
      <c r="L5" s="67" t="str">
        <f t="shared" ref="L5" si="1">MinorCurrency&amp;$K5&amp;$I5</f>
        <v>CNH</v>
      </c>
      <c r="M5" s="67" t="str">
        <f t="array" ref="M5:M63">Instruments&amp;"="&amp;VLOOKUP(Contributor,ContributorTable,2,FALSE)</f>
        <v>CNH=</v>
      </c>
      <c r="N5" s="70">
        <v>6.2052000000000005</v>
      </c>
      <c r="O5" s="70">
        <v>6.2071000000000005</v>
      </c>
      <c r="P5" s="70">
        <v>0</v>
      </c>
      <c r="Q5" s="70">
        <v>0</v>
      </c>
      <c r="R5" s="71">
        <v>42144</v>
      </c>
      <c r="S5" s="71">
        <v>42146</v>
      </c>
      <c r="T5" s="71"/>
      <c r="U5" s="70">
        <f>AVERAGE(N5:O5)</f>
        <v>6.2061500000000009</v>
      </c>
      <c r="V5" s="51"/>
      <c r="W5" s="70">
        <v>1.1160000000000001</v>
      </c>
      <c r="X5" s="51"/>
      <c r="Y5" s="70">
        <f t="array" ref="Y5:Y63">QuoteLive</f>
        <v>6.2061500000000009</v>
      </c>
      <c r="Z5" s="72">
        <f>_xll.qlSimpleQuoteSetValue(F5,Y5,Trigger)</f>
        <v>1.0000000000065512E-4</v>
      </c>
      <c r="AA5" s="45"/>
      <c r="AB5" s="51"/>
      <c r="AD5" s="51"/>
      <c r="AE5" s="58"/>
      <c r="AF5" s="74"/>
    </row>
    <row r="6" spans="1:34" ht="11.25" customHeight="1" x14ac:dyDescent="0.2">
      <c r="A6" s="45"/>
      <c r="B6" s="83" t="s">
        <v>116</v>
      </c>
      <c r="C6" s="83"/>
      <c r="D6" s="84"/>
      <c r="E6" s="46" t="str">
        <f t="shared" ref="E6:E63" si="2">Currency&amp;MinorCurrency&amp;$D6&amp;$B6&amp;QuoteSuffix</f>
        <v>USDCNHON_Quote</v>
      </c>
      <c r="F6" s="46" t="str">
        <f>_xll.qlSimpleQuote(E6,,RateTickValue,Permanent,Trigger,ObjectOverwrite)</f>
        <v>USDCNHON_Quote#0000</v>
      </c>
      <c r="G6" s="85" t="str">
        <f>_xll.ohRangeRetrieveError(F6)</f>
        <v/>
      </c>
      <c r="H6" s="45" t="s">
        <v>138</v>
      </c>
      <c r="I6" s="83" t="s">
        <v>116</v>
      </c>
      <c r="J6" s="83"/>
      <c r="K6" s="84"/>
      <c r="L6" s="67" t="str">
        <f t="shared" ref="L6:L63" si="3">MinorCurrency&amp;$K6&amp;$I6</f>
        <v>CNHON</v>
      </c>
      <c r="M6" s="67" t="str">
        <v>CNHON=</v>
      </c>
      <c r="N6" s="70">
        <v>-0.8</v>
      </c>
      <c r="O6" s="70">
        <v>5.7</v>
      </c>
      <c r="P6" s="70">
        <v>6.20418</v>
      </c>
      <c r="Q6" s="70">
        <v>6.2071299999999994</v>
      </c>
      <c r="R6" s="71">
        <v>42144</v>
      </c>
      <c r="S6" s="71">
        <v>42144</v>
      </c>
      <c r="T6" s="71">
        <v>42145</v>
      </c>
      <c r="U6" s="70">
        <f t="shared" ref="U6:U63" si="4">AVERAGE(N6:O6)</f>
        <v>2.4500000000000002</v>
      </c>
      <c r="V6" s="51"/>
      <c r="W6" s="70">
        <v>0.125</v>
      </c>
      <c r="X6" s="51"/>
      <c r="Y6" s="70">
        <v>2.4500000000000002</v>
      </c>
      <c r="Z6" s="70">
        <f>_xll.qlSimpleQuoteSetValue(F6,Y6/10000,Trigger)</f>
        <v>0</v>
      </c>
      <c r="AA6" s="45"/>
      <c r="AB6" s="51"/>
      <c r="AC6" s="51"/>
      <c r="AD6" s="51"/>
      <c r="AE6" s="58"/>
      <c r="AF6" s="74"/>
    </row>
    <row r="7" spans="1:34" ht="11.25" customHeight="1" x14ac:dyDescent="0.2">
      <c r="A7" s="45"/>
      <c r="B7" s="79" t="s">
        <v>117</v>
      </c>
      <c r="C7" s="79"/>
      <c r="D7" s="80"/>
      <c r="E7" s="47" t="str">
        <f t="shared" si="2"/>
        <v>USDCNHTN_Quote</v>
      </c>
      <c r="F7" s="47" t="str">
        <f>_xll.qlSimpleQuote(E7,,RateTickValue,Permanent,Trigger,ObjectOverwrite)</f>
        <v>USDCNHTN_Quote#0000</v>
      </c>
      <c r="G7" s="59" t="str">
        <f>_xll.ohRangeRetrieveError(F7)</f>
        <v/>
      </c>
      <c r="H7" s="45" t="s">
        <v>138</v>
      </c>
      <c r="I7" s="79" t="s">
        <v>117</v>
      </c>
      <c r="J7" s="79"/>
      <c r="K7" s="80"/>
      <c r="L7" s="68" t="str">
        <f t="shared" si="3"/>
        <v>CNHTN</v>
      </c>
      <c r="M7" s="68" t="str">
        <v>CNHTN=</v>
      </c>
      <c r="N7" s="72">
        <v>0.5</v>
      </c>
      <c r="O7" s="72">
        <v>4.5</v>
      </c>
      <c r="P7" s="72">
        <v>6.2047499999999998</v>
      </c>
      <c r="Q7" s="72">
        <v>6.2070499999999997</v>
      </c>
      <c r="R7" s="76">
        <v>42144</v>
      </c>
      <c r="S7" s="76">
        <v>42145</v>
      </c>
      <c r="T7" s="76">
        <v>42146</v>
      </c>
      <c r="U7" s="72">
        <f t="shared" si="4"/>
        <v>2.5</v>
      </c>
      <c r="V7" s="51"/>
      <c r="W7" s="72">
        <v>0.1</v>
      </c>
      <c r="X7" s="51"/>
      <c r="Y7" s="72">
        <v>2.5</v>
      </c>
      <c r="Z7" s="72">
        <f>_xll.qlSimpleQuoteSetValue(F7,Y7/10000,Trigger)</f>
        <v>0</v>
      </c>
      <c r="AA7" s="45"/>
      <c r="AB7" s="51"/>
      <c r="AC7" s="51"/>
      <c r="AD7" s="51"/>
      <c r="AE7" s="58"/>
      <c r="AF7" s="74"/>
    </row>
    <row r="8" spans="1:34" ht="11.25" customHeight="1" x14ac:dyDescent="0.2">
      <c r="A8" s="45"/>
      <c r="B8" s="79" t="s">
        <v>118</v>
      </c>
      <c r="C8" s="79"/>
      <c r="D8" s="80"/>
      <c r="E8" s="47" t="str">
        <f t="shared" si="2"/>
        <v>USDCNHSN_Quote</v>
      </c>
      <c r="F8" s="47" t="str">
        <f>_xll.qlSimpleQuote(E8,,RateTickValue,Permanent,Trigger,ObjectOverwrite)</f>
        <v>USDCNHSN_Quote#0000</v>
      </c>
      <c r="G8" s="59" t="str">
        <f>_xll.ohRangeRetrieveError(F8)</f>
        <v/>
      </c>
      <c r="H8" s="45" t="s">
        <v>138</v>
      </c>
      <c r="I8" s="79" t="s">
        <v>118</v>
      </c>
      <c r="J8" s="79"/>
      <c r="K8" s="80"/>
      <c r="L8" s="68" t="str">
        <f t="shared" si="3"/>
        <v>CNHSN</v>
      </c>
      <c r="M8" s="68" t="str">
        <v>CNHSN=</v>
      </c>
      <c r="N8" s="72">
        <v>1.4000000000000001</v>
      </c>
      <c r="O8" s="72">
        <v>3.6</v>
      </c>
      <c r="P8" s="72">
        <v>6.2053399999999996</v>
      </c>
      <c r="Q8" s="72">
        <v>6.2074599999999993</v>
      </c>
      <c r="R8" s="76">
        <v>42144</v>
      </c>
      <c r="S8" s="76">
        <v>42146</v>
      </c>
      <c r="T8" s="76">
        <v>42150</v>
      </c>
      <c r="U8" s="72">
        <f t="shared" si="4"/>
        <v>2.5</v>
      </c>
      <c r="V8" s="51"/>
      <c r="W8" s="72">
        <v>0.13</v>
      </c>
      <c r="X8" s="51"/>
      <c r="Y8" s="72">
        <v>2.5</v>
      </c>
      <c r="Z8" s="72">
        <f>_xll.qlSimpleQuoteSetValue(F8,Y8/10000,Trigger)</f>
        <v>0</v>
      </c>
      <c r="AA8" s="45"/>
      <c r="AB8" s="51"/>
      <c r="AC8" s="51"/>
      <c r="AD8" s="51"/>
      <c r="AE8" s="58"/>
      <c r="AF8" s="74"/>
    </row>
    <row r="9" spans="1:34" ht="11.25" customHeight="1" x14ac:dyDescent="0.2">
      <c r="A9" s="45"/>
      <c r="B9" s="79" t="s">
        <v>119</v>
      </c>
      <c r="C9" s="79"/>
      <c r="D9" s="80"/>
      <c r="E9" s="47" t="str">
        <f t="shared" si="2"/>
        <v>USDCNHSW_Quote</v>
      </c>
      <c r="F9" s="47" t="str">
        <f>_xll.qlSimpleQuote(E9,,RateTickValue,Permanent,Trigger,ObjectOverwrite)</f>
        <v>USDCNHSW_Quote#0000</v>
      </c>
      <c r="G9" s="59" t="str">
        <f>_xll.ohRangeRetrieveError(F9)</f>
        <v/>
      </c>
      <c r="H9" s="45" t="s">
        <v>138</v>
      </c>
      <c r="I9" s="79" t="s">
        <v>119</v>
      </c>
      <c r="J9" s="79"/>
      <c r="K9" s="80"/>
      <c r="L9" s="68" t="str">
        <f t="shared" si="3"/>
        <v>CNHSW</v>
      </c>
      <c r="M9" s="68" t="str">
        <v>CNHSW=</v>
      </c>
      <c r="N9" s="72">
        <v>22</v>
      </c>
      <c r="O9" s="72">
        <v>27</v>
      </c>
      <c r="P9" s="72">
        <v>6.2073999999999998</v>
      </c>
      <c r="Q9" s="72">
        <v>6.2097999999999995</v>
      </c>
      <c r="R9" s="76">
        <v>42144</v>
      </c>
      <c r="S9" s="76">
        <v>42146</v>
      </c>
      <c r="T9" s="76">
        <v>42153</v>
      </c>
      <c r="U9" s="72">
        <f t="shared" si="4"/>
        <v>24.5</v>
      </c>
      <c r="V9" s="51"/>
      <c r="W9" s="72">
        <v>0.9</v>
      </c>
      <c r="X9" s="51"/>
      <c r="Y9" s="72">
        <v>24.5</v>
      </c>
      <c r="Z9" s="72">
        <f>_xll.qlSimpleQuoteSetValue(F9,Y9/10000,Trigger)</f>
        <v>0</v>
      </c>
      <c r="AA9" s="45"/>
      <c r="AB9" s="88">
        <f>_xll.qlCalendarAdvance(AB$4,AB$3,IF($I9="SW","1W",$I9),"mf",TRUE,Trigger)</f>
        <v>42153</v>
      </c>
      <c r="AC9" s="88">
        <f>_xll.qlCalendarAdvance(AC$4,AC$3,IF($I9="SW","1W",$I9),"mf",TRUE,Trigger)</f>
        <v>42153</v>
      </c>
      <c r="AD9" s="88">
        <f>_xll.qlCalendarAdvance(AD$4,AD$3,IF($I9="SW","1W",$I9),"mf",TRUE,Trigger)</f>
        <v>42153</v>
      </c>
      <c r="AE9" s="58" t="b">
        <f>IF(OR(LEFT($T9,3)="The",ISBLANK($T9)),NA(),AB9=$T9)</f>
        <v>1</v>
      </c>
      <c r="AF9" s="58" t="b">
        <f>IF(OR(LEFT($T9,3)="The",ISBLANK($T9)),NA(),AC9=$T9)</f>
        <v>1</v>
      </c>
      <c r="AG9" s="58" t="b">
        <f>IF(OR(LEFT($T9,3)="The",ISBLANK($T9)),NA(),AD9=$T9)</f>
        <v>1</v>
      </c>
      <c r="AH9" s="44" t="s">
        <v>138</v>
      </c>
    </row>
    <row r="10" spans="1:34" ht="11.25" customHeight="1" x14ac:dyDescent="0.2">
      <c r="A10" s="45"/>
      <c r="B10" s="79" t="s">
        <v>120</v>
      </c>
      <c r="C10" s="79"/>
      <c r="D10" s="80"/>
      <c r="E10" s="47" t="str">
        <f t="shared" si="2"/>
        <v>USDCNH2W_Quote</v>
      </c>
      <c r="F10" s="47" t="str">
        <f>_xll.qlSimpleQuote(E10,,RateTickValue,Permanent,Trigger,ObjectOverwrite)</f>
        <v>USDCNH2W_Quote#0000</v>
      </c>
      <c r="G10" s="59" t="str">
        <f>_xll.ohRangeRetrieveError(F10)</f>
        <v/>
      </c>
      <c r="H10" s="45" t="s">
        <v>138</v>
      </c>
      <c r="I10" s="79" t="s">
        <v>120</v>
      </c>
      <c r="J10" s="79"/>
      <c r="K10" s="80"/>
      <c r="L10" s="68" t="str">
        <f t="shared" si="3"/>
        <v>CNH2W</v>
      </c>
      <c r="M10" s="68" t="str">
        <v>CNH2W=</v>
      </c>
      <c r="N10" s="72">
        <v>42</v>
      </c>
      <c r="O10" s="72">
        <v>54</v>
      </c>
      <c r="P10" s="72">
        <v>6.2093999999999996</v>
      </c>
      <c r="Q10" s="72">
        <v>6.2124999999999995</v>
      </c>
      <c r="R10" s="76">
        <v>42144</v>
      </c>
      <c r="S10" s="76">
        <v>42146</v>
      </c>
      <c r="T10" s="76">
        <v>42160</v>
      </c>
      <c r="U10" s="72">
        <f t="shared" si="4"/>
        <v>48</v>
      </c>
      <c r="V10" s="51"/>
      <c r="W10" s="72">
        <v>1.9100000000000001</v>
      </c>
      <c r="X10" s="51"/>
      <c r="Y10" s="72">
        <v>48</v>
      </c>
      <c r="Z10" s="72">
        <f>_xll.qlSimpleQuoteSetValue(F10,Y10/10000,Trigger)</f>
        <v>0</v>
      </c>
      <c r="AA10" s="45"/>
      <c r="AB10" s="88">
        <f>_xll.qlCalendarAdvance(AB$4,AB$3,IF($I10="SW","1W",$I10),"mf",TRUE,Trigger)</f>
        <v>42160</v>
      </c>
      <c r="AC10" s="88">
        <f>_xll.qlCalendarAdvance(AC$4,AC$3,IF($I10="SW","1W",$I10),"mf",TRUE,Trigger)</f>
        <v>42160</v>
      </c>
      <c r="AD10" s="88">
        <f>_xll.qlCalendarAdvance(AD$4,AD$3,IF($I10="SW","1W",$I10),"mf",TRUE,Trigger)</f>
        <v>42160</v>
      </c>
      <c r="AE10" s="58" t="b">
        <f t="shared" ref="AE10:AG63" si="5">IF(OR(LEFT($T10,3)="The",ISBLANK($T10)),NA(),AB10=$T10)</f>
        <v>1</v>
      </c>
      <c r="AF10" s="58" t="b">
        <f t="shared" si="5"/>
        <v>1</v>
      </c>
      <c r="AG10" s="58" t="b">
        <f t="shared" si="5"/>
        <v>1</v>
      </c>
      <c r="AH10" s="44" t="s">
        <v>138</v>
      </c>
    </row>
    <row r="11" spans="1:34" ht="11.25" customHeight="1" x14ac:dyDescent="0.2">
      <c r="A11" s="45"/>
      <c r="B11" s="79" t="s">
        <v>130</v>
      </c>
      <c r="C11" s="79"/>
      <c r="D11" s="80"/>
      <c r="E11" s="47" t="str">
        <f t="shared" si="2"/>
        <v>USDCNH3W_Quote</v>
      </c>
      <c r="F11" s="47" t="str">
        <f>_xll.qlSimpleQuote(E11,,RateTickValue,Permanent,Trigger,ObjectOverwrite)</f>
        <v>USDCNH3W_Quote#0000</v>
      </c>
      <c r="G11" s="59" t="str">
        <f>_xll.ohRangeRetrieveError(F11)</f>
        <v/>
      </c>
      <c r="H11" s="45" t="s">
        <v>138</v>
      </c>
      <c r="I11" s="79" t="s">
        <v>130</v>
      </c>
      <c r="J11" s="79"/>
      <c r="K11" s="80"/>
      <c r="L11" s="68" t="str">
        <f t="shared" si="3"/>
        <v>CNH3W</v>
      </c>
      <c r="M11" s="68" t="str">
        <v>CNH3W=</v>
      </c>
      <c r="N11" s="72">
        <v>67.5</v>
      </c>
      <c r="O11" s="72">
        <v>81.5</v>
      </c>
      <c r="P11" s="72">
        <v>6.2119499999999999</v>
      </c>
      <c r="Q11" s="72">
        <v>6.2152499999999993</v>
      </c>
      <c r="R11" s="76">
        <v>42144</v>
      </c>
      <c r="S11" s="76">
        <v>42146</v>
      </c>
      <c r="T11" s="76">
        <v>42167</v>
      </c>
      <c r="U11" s="72">
        <f t="shared" si="4"/>
        <v>74.5</v>
      </c>
      <c r="V11" s="51"/>
      <c r="W11" s="72">
        <v>2.915</v>
      </c>
      <c r="X11" s="51"/>
      <c r="Y11" s="72">
        <v>74.5</v>
      </c>
      <c r="Z11" s="72">
        <f>_xll.qlSimpleQuoteSetValue(F11,Y11/10000,Trigger)</f>
        <v>0</v>
      </c>
      <c r="AA11" s="45"/>
      <c r="AB11" s="88">
        <f>_xll.qlCalendarAdvance(AB$4,AB$3,IF($I11="SW","1W",$I11),"mf",TRUE,Trigger)</f>
        <v>42167</v>
      </c>
      <c r="AC11" s="88">
        <f>_xll.qlCalendarAdvance(AC$4,AC$3,IF($I11="SW","1W",$I11),"mf",TRUE,Trigger)</f>
        <v>42167</v>
      </c>
      <c r="AD11" s="88">
        <f>_xll.qlCalendarAdvance(AD$4,AD$3,IF($I11="SW","1W",$I11),"mf",TRUE,Trigger)</f>
        <v>42167</v>
      </c>
      <c r="AE11" s="58" t="b">
        <f t="shared" si="5"/>
        <v>1</v>
      </c>
      <c r="AF11" s="58" t="b">
        <f t="shared" si="5"/>
        <v>1</v>
      </c>
      <c r="AG11" s="58" t="b">
        <f t="shared" si="5"/>
        <v>1</v>
      </c>
      <c r="AH11" s="44" t="s">
        <v>138</v>
      </c>
    </row>
    <row r="12" spans="1:34" ht="11.25" customHeight="1" x14ac:dyDescent="0.2">
      <c r="A12" s="45"/>
      <c r="B12" s="79" t="s">
        <v>12</v>
      </c>
      <c r="C12" s="79"/>
      <c r="D12" s="80"/>
      <c r="E12" s="47" t="str">
        <f t="shared" si="2"/>
        <v>USDCNH1M_Quote</v>
      </c>
      <c r="F12" s="47" t="str">
        <f>_xll.qlSimpleQuote(E12,,RateTickValue,Permanent,Trigger,ObjectOverwrite)</f>
        <v>USDCNH1M_Quote#0000</v>
      </c>
      <c r="G12" s="59" t="str">
        <f>_xll.ohRangeRetrieveError(F12)</f>
        <v/>
      </c>
      <c r="H12" s="45" t="s">
        <v>138</v>
      </c>
      <c r="I12" s="79" t="s">
        <v>12</v>
      </c>
      <c r="J12" s="79"/>
      <c r="K12" s="80"/>
      <c r="L12" s="68" t="str">
        <f t="shared" si="3"/>
        <v>CNH1M</v>
      </c>
      <c r="M12" s="68" t="str">
        <v>CNH1M=</v>
      </c>
      <c r="N12" s="72">
        <v>108</v>
      </c>
      <c r="O12" s="72">
        <v>122</v>
      </c>
      <c r="P12" s="72">
        <v>6.2159999999999993</v>
      </c>
      <c r="Q12" s="72">
        <v>6.2192999999999996</v>
      </c>
      <c r="R12" s="76">
        <v>42144</v>
      </c>
      <c r="S12" s="76">
        <v>42146</v>
      </c>
      <c r="T12" s="76">
        <v>42178</v>
      </c>
      <c r="U12" s="72">
        <f t="shared" si="4"/>
        <v>115</v>
      </c>
      <c r="V12" s="51"/>
      <c r="W12" s="72">
        <v>4.5600000000000005</v>
      </c>
      <c r="X12" s="51"/>
      <c r="Y12" s="72">
        <v>115</v>
      </c>
      <c r="Z12" s="72">
        <f>_xll.qlSimpleQuoteSetValue(F12,Y12/10000,Trigger)</f>
        <v>0</v>
      </c>
      <c r="AA12" s="45"/>
      <c r="AB12" s="88">
        <f>_xll.qlCalendarAdvance(AB$4,AB$3,IF($I12="SW","1W",$I12),"mf",TRUE,Trigger)</f>
        <v>42177</v>
      </c>
      <c r="AC12" s="88">
        <f>_xll.qlCalendarAdvance(AC$4,AC$3,IF($I12="SW","1W",$I12),"mf",TRUE,Trigger)</f>
        <v>42177</v>
      </c>
      <c r="AD12" s="88">
        <f>_xll.qlCalendarAdvance(AD$4,AD$3,IF($I12="SW","1W",$I12),"mf",TRUE,Trigger)</f>
        <v>42177</v>
      </c>
      <c r="AE12" s="58" t="b">
        <f t="shared" si="5"/>
        <v>0</v>
      </c>
      <c r="AF12" s="58" t="b">
        <f t="shared" si="5"/>
        <v>0</v>
      </c>
      <c r="AG12" s="58" t="b">
        <f t="shared" si="5"/>
        <v>0</v>
      </c>
      <c r="AH12" s="44" t="s">
        <v>138</v>
      </c>
    </row>
    <row r="13" spans="1:34" ht="11.25" customHeight="1" x14ac:dyDescent="0.2">
      <c r="A13" s="45"/>
      <c r="B13" s="79" t="s">
        <v>121</v>
      </c>
      <c r="C13" s="79"/>
      <c r="D13" s="80"/>
      <c r="E13" s="47" t="str">
        <f t="shared" si="2"/>
        <v>USDCNH2M_Quote</v>
      </c>
      <c r="F13" s="47" t="str">
        <f>_xll.qlSimpleQuote(E13,,RateTickValue,Permanent,Trigger,ObjectOverwrite)</f>
        <v>USDCNH2M_Quote#0000</v>
      </c>
      <c r="G13" s="59" t="str">
        <f>_xll.ohRangeRetrieveError(F13)</f>
        <v/>
      </c>
      <c r="H13" s="45" t="s">
        <v>138</v>
      </c>
      <c r="I13" s="79" t="s">
        <v>121</v>
      </c>
      <c r="J13" s="79"/>
      <c r="K13" s="80"/>
      <c r="L13" s="68" t="str">
        <f t="shared" si="3"/>
        <v>CNH2M</v>
      </c>
      <c r="M13" s="68" t="str">
        <v>CNH2M=</v>
      </c>
      <c r="N13" s="72">
        <v>218</v>
      </c>
      <c r="O13" s="72">
        <v>232</v>
      </c>
      <c r="P13" s="72">
        <v>6.2269999999999994</v>
      </c>
      <c r="Q13" s="72">
        <v>6.2302999999999997</v>
      </c>
      <c r="R13" s="76">
        <v>42144</v>
      </c>
      <c r="S13" s="76">
        <v>42146</v>
      </c>
      <c r="T13" s="76">
        <v>42207</v>
      </c>
      <c r="U13" s="72">
        <f t="shared" si="4"/>
        <v>225</v>
      </c>
      <c r="V13" s="51"/>
      <c r="W13" s="72">
        <v>8.8000000000000007</v>
      </c>
      <c r="X13" s="51"/>
      <c r="Y13" s="72">
        <v>225</v>
      </c>
      <c r="Z13" s="72">
        <f>_xll.qlSimpleQuoteSetValue(F13,Y13/10000,Trigger)</f>
        <v>0</v>
      </c>
      <c r="AA13" s="45"/>
      <c r="AB13" s="88">
        <f>_xll.qlCalendarAdvance(AB$4,AB$3,IF($I13="SW","1W",$I13),"mf",TRUE,Trigger)</f>
        <v>42207</v>
      </c>
      <c r="AC13" s="88">
        <f>_xll.qlCalendarAdvance(AC$4,AC$3,IF($I13="SW","1W",$I13),"mf",TRUE,Trigger)</f>
        <v>42207</v>
      </c>
      <c r="AD13" s="88">
        <f>_xll.qlCalendarAdvance(AD$4,AD$3,IF($I13="SW","1W",$I13),"mf",TRUE,Trigger)</f>
        <v>42207</v>
      </c>
      <c r="AE13" s="58" t="b">
        <f t="shared" si="5"/>
        <v>1</v>
      </c>
      <c r="AF13" s="58" t="b">
        <f t="shared" si="5"/>
        <v>1</v>
      </c>
      <c r="AG13" s="58" t="b">
        <f t="shared" si="5"/>
        <v>1</v>
      </c>
      <c r="AH13" s="44" t="s">
        <v>138</v>
      </c>
    </row>
    <row r="14" spans="1:34" ht="11.25" customHeight="1" x14ac:dyDescent="0.2">
      <c r="A14" s="45"/>
      <c r="B14" s="79" t="s">
        <v>11</v>
      </c>
      <c r="C14" s="79"/>
      <c r="D14" s="80"/>
      <c r="E14" s="47" t="str">
        <f t="shared" si="2"/>
        <v>USDCNH3M_Quote</v>
      </c>
      <c r="F14" s="47" t="str">
        <f>_xll.qlSimpleQuote(E14,,RateTickValue,Permanent,Trigger,ObjectOverwrite)</f>
        <v>USDCNH3M_Quote#0000</v>
      </c>
      <c r="G14" s="59" t="str">
        <f>_xll.ohRangeRetrieveError(F14)</f>
        <v/>
      </c>
      <c r="H14" s="45" t="s">
        <v>138</v>
      </c>
      <c r="I14" s="79" t="s">
        <v>11</v>
      </c>
      <c r="J14" s="79"/>
      <c r="K14" s="80"/>
      <c r="L14" s="68" t="str">
        <f t="shared" si="3"/>
        <v>CNH3M</v>
      </c>
      <c r="M14" s="68" t="str">
        <v>CNH3M=</v>
      </c>
      <c r="N14" s="72">
        <v>337</v>
      </c>
      <c r="O14" s="72">
        <v>353</v>
      </c>
      <c r="P14" s="72">
        <v>6.2389000000000001</v>
      </c>
      <c r="Q14" s="72">
        <v>6.2423999999999999</v>
      </c>
      <c r="R14" s="76">
        <v>42144</v>
      </c>
      <c r="S14" s="76">
        <v>42146</v>
      </c>
      <c r="T14" s="76">
        <v>42240</v>
      </c>
      <c r="U14" s="72">
        <f t="shared" si="4"/>
        <v>345</v>
      </c>
      <c r="V14" s="51"/>
      <c r="W14" s="72">
        <v>13.83</v>
      </c>
      <c r="X14" s="51"/>
      <c r="Y14" s="72">
        <v>345</v>
      </c>
      <c r="Z14" s="72">
        <f>_xll.qlSimpleQuoteSetValue(F14,Y14/10000,Trigger)</f>
        <v>0</v>
      </c>
      <c r="AA14" s="45"/>
      <c r="AB14" s="88">
        <f>_xll.qlCalendarAdvance(AB$4,AB$3,IF($I14="SW","1W",$I14),"mf",TRUE,Trigger)</f>
        <v>42240</v>
      </c>
      <c r="AC14" s="88">
        <f>_xll.qlCalendarAdvance(AC$4,AC$3,IF($I14="SW","1W",$I14),"mf",TRUE,Trigger)</f>
        <v>42240</v>
      </c>
      <c r="AD14" s="88">
        <f>_xll.qlCalendarAdvance(AD$4,AD$3,IF($I14="SW","1W",$I14),"mf",TRUE,Trigger)</f>
        <v>42240</v>
      </c>
      <c r="AE14" s="58" t="b">
        <f t="shared" si="5"/>
        <v>1</v>
      </c>
      <c r="AF14" s="58" t="b">
        <f t="shared" si="5"/>
        <v>1</v>
      </c>
      <c r="AG14" s="58" t="b">
        <f t="shared" si="5"/>
        <v>1</v>
      </c>
      <c r="AH14" s="44" t="s">
        <v>138</v>
      </c>
    </row>
    <row r="15" spans="1:34" ht="11.25" customHeight="1" x14ac:dyDescent="0.2">
      <c r="A15" s="45"/>
      <c r="B15" s="79" t="s">
        <v>122</v>
      </c>
      <c r="C15" s="79"/>
      <c r="D15" s="80"/>
      <c r="E15" s="47" t="str">
        <f t="shared" si="2"/>
        <v>USDCNH4M_Quote</v>
      </c>
      <c r="F15" s="47" t="str">
        <f>_xll.qlSimpleQuote(E15,,RateTickValue,Permanent,Trigger,ObjectOverwrite)</f>
        <v>USDCNH4M_Quote#0000</v>
      </c>
      <c r="G15" s="59" t="str">
        <f>_xll.ohRangeRetrieveError(F15)</f>
        <v/>
      </c>
      <c r="H15" s="45" t="s">
        <v>138</v>
      </c>
      <c r="I15" s="79" t="s">
        <v>122</v>
      </c>
      <c r="J15" s="79"/>
      <c r="K15" s="80"/>
      <c r="L15" s="68" t="str">
        <f t="shared" si="3"/>
        <v>CNH4M</v>
      </c>
      <c r="M15" s="68" t="str">
        <v>CNH4M=</v>
      </c>
      <c r="N15" s="72">
        <v>457</v>
      </c>
      <c r="O15" s="72">
        <v>485</v>
      </c>
      <c r="P15" s="72">
        <v>6.2508999999999997</v>
      </c>
      <c r="Q15" s="72">
        <v>6.2555999999999994</v>
      </c>
      <c r="R15" s="76">
        <v>42144</v>
      </c>
      <c r="S15" s="76">
        <v>42146</v>
      </c>
      <c r="T15" s="76">
        <v>42269</v>
      </c>
      <c r="U15" s="72">
        <f t="shared" si="4"/>
        <v>471</v>
      </c>
      <c r="V15" s="51"/>
      <c r="W15" s="72">
        <v>19.399999999999999</v>
      </c>
      <c r="X15" s="51"/>
      <c r="Y15" s="72">
        <v>471</v>
      </c>
      <c r="Z15" s="72">
        <f>_xll.qlSimpleQuoteSetValue(F15,Y15/10000,Trigger)</f>
        <v>0</v>
      </c>
      <c r="AA15" s="45"/>
      <c r="AB15" s="88">
        <f>_xll.qlCalendarAdvance(AB$4,AB$3,IF($I15="SW","1W",$I15),"mf",TRUE,Trigger)</f>
        <v>42269</v>
      </c>
      <c r="AC15" s="88">
        <f>_xll.qlCalendarAdvance(AC$4,AC$3,IF($I15="SW","1W",$I15),"mf",TRUE,Trigger)</f>
        <v>42269</v>
      </c>
      <c r="AD15" s="88">
        <f>_xll.qlCalendarAdvance(AD$4,AD$3,IF($I15="SW","1W",$I15),"mf",TRUE,Trigger)</f>
        <v>42269</v>
      </c>
      <c r="AE15" s="58" t="b">
        <f t="shared" si="5"/>
        <v>1</v>
      </c>
      <c r="AF15" s="58" t="b">
        <f t="shared" si="5"/>
        <v>1</v>
      </c>
      <c r="AG15" s="58" t="b">
        <f t="shared" si="5"/>
        <v>1</v>
      </c>
      <c r="AH15" s="44" t="s">
        <v>138</v>
      </c>
    </row>
    <row r="16" spans="1:34" ht="11.25" customHeight="1" x14ac:dyDescent="0.2">
      <c r="A16" s="45"/>
      <c r="B16" s="79" t="s">
        <v>123</v>
      </c>
      <c r="C16" s="79"/>
      <c r="D16" s="80"/>
      <c r="E16" s="47" t="str">
        <f t="shared" si="2"/>
        <v>USDCNH5M_Quote</v>
      </c>
      <c r="F16" s="47" t="str">
        <f>_xll.qlSimpleQuote(E16,,RateTickValue,Permanent,Trigger,ObjectOverwrite)</f>
        <v>USDCNH5M_Quote#0000</v>
      </c>
      <c r="G16" s="59" t="str">
        <f>_xll.ohRangeRetrieveError(F16)</f>
        <v/>
      </c>
      <c r="H16" s="45" t="s">
        <v>138</v>
      </c>
      <c r="I16" s="79" t="s">
        <v>123</v>
      </c>
      <c r="J16" s="79"/>
      <c r="K16" s="80"/>
      <c r="L16" s="68" t="str">
        <f t="shared" si="3"/>
        <v>CNH5M</v>
      </c>
      <c r="M16" s="68" t="str">
        <v>CNH5M=</v>
      </c>
      <c r="N16" s="72">
        <v>572</v>
      </c>
      <c r="O16" s="72">
        <v>600</v>
      </c>
      <c r="P16" s="72">
        <v>6.2623999999999995</v>
      </c>
      <c r="Q16" s="72">
        <v>6.2671000000000001</v>
      </c>
      <c r="R16" s="76">
        <v>42144</v>
      </c>
      <c r="S16" s="76">
        <v>42146</v>
      </c>
      <c r="T16" s="76">
        <v>42299</v>
      </c>
      <c r="U16" s="72">
        <f t="shared" si="4"/>
        <v>586</v>
      </c>
      <c r="V16" s="51"/>
      <c r="W16" s="72">
        <v>24.664999999999999</v>
      </c>
      <c r="X16" s="51"/>
      <c r="Y16" s="72">
        <v>586</v>
      </c>
      <c r="Z16" s="72">
        <f>_xll.qlSimpleQuoteSetValue(F16,Y16/10000,Trigger)</f>
        <v>0</v>
      </c>
      <c r="AA16" s="45"/>
      <c r="AB16" s="88">
        <f>_xll.qlCalendarAdvance(AB$4,AB$3,IF($I16="SW","1W",$I16),"mf",TRUE,Trigger)</f>
        <v>42299</v>
      </c>
      <c r="AC16" s="88">
        <f>_xll.qlCalendarAdvance(AC$4,AC$3,IF($I16="SW","1W",$I16),"mf",TRUE,Trigger)</f>
        <v>42299</v>
      </c>
      <c r="AD16" s="88">
        <f>_xll.qlCalendarAdvance(AD$4,AD$3,IF($I16="SW","1W",$I16),"mf",TRUE,Trigger)</f>
        <v>42299</v>
      </c>
      <c r="AE16" s="58" t="b">
        <f t="shared" si="5"/>
        <v>1</v>
      </c>
      <c r="AF16" s="58" t="b">
        <f t="shared" si="5"/>
        <v>1</v>
      </c>
      <c r="AG16" s="58" t="b">
        <f t="shared" si="5"/>
        <v>1</v>
      </c>
      <c r="AH16" s="44" t="s">
        <v>138</v>
      </c>
    </row>
    <row r="17" spans="1:34" ht="11.25" customHeight="1" x14ac:dyDescent="0.2">
      <c r="A17" s="45"/>
      <c r="B17" s="79" t="s">
        <v>10</v>
      </c>
      <c r="C17" s="79"/>
      <c r="D17" s="80"/>
      <c r="E17" s="47" t="str">
        <f t="shared" si="2"/>
        <v>USDCNH6M_Quote</v>
      </c>
      <c r="F17" s="47" t="str">
        <f>_xll.qlSimpleQuote(E17,,RateTickValue,Permanent,Trigger,ObjectOverwrite)</f>
        <v>USDCNH6M_Quote#0000</v>
      </c>
      <c r="G17" s="59" t="str">
        <f>_xll.ohRangeRetrieveError(F17)</f>
        <v/>
      </c>
      <c r="H17" s="45" t="s">
        <v>138</v>
      </c>
      <c r="I17" s="79" t="s">
        <v>10</v>
      </c>
      <c r="J17" s="79"/>
      <c r="K17" s="80"/>
      <c r="L17" s="68" t="str">
        <f t="shared" si="3"/>
        <v>CNH6M</v>
      </c>
      <c r="M17" s="68" t="str">
        <v>CNH6M=</v>
      </c>
      <c r="N17" s="72">
        <v>688</v>
      </c>
      <c r="O17" s="72">
        <v>720</v>
      </c>
      <c r="P17" s="72">
        <v>6.274</v>
      </c>
      <c r="Q17" s="72">
        <v>6.2790999999999997</v>
      </c>
      <c r="R17" s="76">
        <v>42144</v>
      </c>
      <c r="S17" s="76">
        <v>42146</v>
      </c>
      <c r="T17" s="76">
        <v>42331</v>
      </c>
      <c r="U17" s="72">
        <f t="shared" si="4"/>
        <v>704</v>
      </c>
      <c r="V17" s="51"/>
      <c r="W17" s="72">
        <v>30.86</v>
      </c>
      <c r="X17" s="51"/>
      <c r="Y17" s="72">
        <v>704</v>
      </c>
      <c r="Z17" s="72">
        <f>_xll.qlSimpleQuoteSetValue(F17,Y17/10000,Trigger)</f>
        <v>0</v>
      </c>
      <c r="AA17" s="45"/>
      <c r="AB17" s="88">
        <f>_xll.qlCalendarAdvance(AB$4,AB$3,IF($I17="SW","1W",$I17),"mf",TRUE,Trigger)</f>
        <v>42331</v>
      </c>
      <c r="AC17" s="88">
        <f>_xll.qlCalendarAdvance(AC$4,AC$3,IF($I17="SW","1W",$I17),"mf",TRUE,Trigger)</f>
        <v>42331</v>
      </c>
      <c r="AD17" s="88">
        <f>_xll.qlCalendarAdvance(AD$4,AD$3,IF($I17="SW","1W",$I17),"mf",TRUE,Trigger)</f>
        <v>42331</v>
      </c>
      <c r="AE17" s="58" t="b">
        <f t="shared" si="5"/>
        <v>1</v>
      </c>
      <c r="AF17" s="58" t="b">
        <f t="shared" si="5"/>
        <v>1</v>
      </c>
      <c r="AG17" s="58" t="b">
        <f t="shared" si="5"/>
        <v>1</v>
      </c>
      <c r="AH17" s="44" t="s">
        <v>138</v>
      </c>
    </row>
    <row r="18" spans="1:34" ht="11.25" customHeight="1" x14ac:dyDescent="0.2">
      <c r="A18" s="45"/>
      <c r="B18" s="79" t="s">
        <v>131</v>
      </c>
      <c r="C18" s="79"/>
      <c r="D18" s="80"/>
      <c r="E18" s="47" t="str">
        <f t="shared" si="2"/>
        <v>USDCNH7M_Quote</v>
      </c>
      <c r="F18" s="47" t="str">
        <f>_xll.qlSimpleQuote(E18,,RateTickValue,Permanent,Trigger,ObjectOverwrite)</f>
        <v>USDCNH7M_Quote#0000</v>
      </c>
      <c r="G18" s="59" t="str">
        <f>_xll.ohRangeRetrieveError(F18)</f>
        <v/>
      </c>
      <c r="H18" s="45" t="s">
        <v>138</v>
      </c>
      <c r="I18" s="79" t="s">
        <v>131</v>
      </c>
      <c r="J18" s="79"/>
      <c r="K18" s="80"/>
      <c r="L18" s="68" t="str">
        <f t="shared" si="3"/>
        <v>CNH7M</v>
      </c>
      <c r="M18" s="68" t="str">
        <v>CNH7M=</v>
      </c>
      <c r="N18" s="72">
        <v>797</v>
      </c>
      <c r="O18" s="72">
        <v>847</v>
      </c>
      <c r="P18" s="72">
        <v>6.2848999999999995</v>
      </c>
      <c r="Q18" s="72">
        <v>6.2917999999999994</v>
      </c>
      <c r="R18" s="76">
        <v>42144</v>
      </c>
      <c r="S18" s="76">
        <v>42146</v>
      </c>
      <c r="T18" s="76">
        <v>42360</v>
      </c>
      <c r="U18" s="72">
        <f t="shared" si="4"/>
        <v>822</v>
      </c>
      <c r="V18" s="51"/>
      <c r="W18" s="72">
        <v>38.135000000000005</v>
      </c>
      <c r="X18" s="51"/>
      <c r="Y18" s="72">
        <v>822</v>
      </c>
      <c r="Z18" s="72">
        <f>_xll.qlSimpleQuoteSetValue(F18,Y18/10000,Trigger)</f>
        <v>0</v>
      </c>
      <c r="AA18" s="45"/>
      <c r="AB18" s="88">
        <f>_xll.qlCalendarAdvance(AB$4,AB$3,IF($I18="SW","1W",$I18),"mf",TRUE,Trigger)</f>
        <v>42360</v>
      </c>
      <c r="AC18" s="88">
        <f>_xll.qlCalendarAdvance(AC$4,AC$3,IF($I18="SW","1W",$I18),"mf",TRUE,Trigger)</f>
        <v>42360</v>
      </c>
      <c r="AD18" s="88">
        <f>_xll.qlCalendarAdvance(AD$4,AD$3,IF($I18="SW","1W",$I18),"mf",TRUE,Trigger)</f>
        <v>42360</v>
      </c>
      <c r="AE18" s="58" t="b">
        <f t="shared" si="5"/>
        <v>1</v>
      </c>
      <c r="AF18" s="58" t="b">
        <f t="shared" si="5"/>
        <v>1</v>
      </c>
      <c r="AG18" s="58" t="b">
        <f t="shared" si="5"/>
        <v>1</v>
      </c>
      <c r="AH18" s="44" t="s">
        <v>138</v>
      </c>
    </row>
    <row r="19" spans="1:34" ht="11.25" customHeight="1" x14ac:dyDescent="0.2">
      <c r="A19" s="45"/>
      <c r="B19" s="79" t="s">
        <v>132</v>
      </c>
      <c r="C19" s="79"/>
      <c r="D19" s="80"/>
      <c r="E19" s="47" t="str">
        <f t="shared" si="2"/>
        <v>USDCNH8M_Quote</v>
      </c>
      <c r="F19" s="47" t="str">
        <f>_xll.qlSimpleQuote(E19,,RateTickValue,Permanent,Trigger,ObjectOverwrite)</f>
        <v>USDCNH8M_Quote#0000</v>
      </c>
      <c r="G19" s="59" t="str">
        <f>_xll.ohRangeRetrieveError(F19)</f>
        <v/>
      </c>
      <c r="H19" s="45" t="s">
        <v>138</v>
      </c>
      <c r="I19" s="79" t="s">
        <v>132</v>
      </c>
      <c r="J19" s="79"/>
      <c r="K19" s="80"/>
      <c r="L19" s="68" t="str">
        <f t="shared" si="3"/>
        <v>CNH8M</v>
      </c>
      <c r="M19" s="68" t="str">
        <v>CNH8M=</v>
      </c>
      <c r="N19" s="72">
        <v>918</v>
      </c>
      <c r="O19" s="72">
        <v>968</v>
      </c>
      <c r="P19" s="72">
        <v>6.2969999999999997</v>
      </c>
      <c r="Q19" s="72">
        <v>6.3038999999999996</v>
      </c>
      <c r="R19" s="76">
        <v>42144</v>
      </c>
      <c r="S19" s="76">
        <v>42146</v>
      </c>
      <c r="T19" s="76">
        <v>42391</v>
      </c>
      <c r="U19" s="72">
        <f t="shared" si="4"/>
        <v>943</v>
      </c>
      <c r="V19" s="51"/>
      <c r="W19" s="72">
        <v>45.664999999999999</v>
      </c>
      <c r="X19" s="51"/>
      <c r="Y19" s="72">
        <v>943</v>
      </c>
      <c r="Z19" s="72">
        <f>_xll.qlSimpleQuoteSetValue(F19,Y19/10000,Trigger)</f>
        <v>0</v>
      </c>
      <c r="AA19" s="45"/>
      <c r="AB19" s="88">
        <f>_xll.qlCalendarAdvance(AB$4,AB$3,IF($I19="SW","1W",$I19),"mf",TRUE,Trigger)</f>
        <v>42391</v>
      </c>
      <c r="AC19" s="88">
        <f>_xll.qlCalendarAdvance(AC$4,AC$3,IF($I19="SW","1W",$I19),"mf",TRUE,Trigger)</f>
        <v>42391</v>
      </c>
      <c r="AD19" s="88">
        <f>_xll.qlCalendarAdvance(AD$4,AD$3,IF($I19="SW","1W",$I19),"mf",TRUE,Trigger)</f>
        <v>42391</v>
      </c>
      <c r="AE19" s="58" t="b">
        <f t="shared" si="5"/>
        <v>1</v>
      </c>
      <c r="AF19" s="58" t="b">
        <f t="shared" si="5"/>
        <v>1</v>
      </c>
      <c r="AG19" s="58" t="b">
        <f t="shared" si="5"/>
        <v>1</v>
      </c>
      <c r="AH19" s="44" t="s">
        <v>138</v>
      </c>
    </row>
    <row r="20" spans="1:34" ht="11.25" customHeight="1" x14ac:dyDescent="0.2">
      <c r="A20" s="45"/>
      <c r="B20" s="79" t="s">
        <v>9</v>
      </c>
      <c r="C20" s="79"/>
      <c r="D20" s="80"/>
      <c r="E20" s="47" t="str">
        <f t="shared" si="2"/>
        <v>USDCNH9M_Quote</v>
      </c>
      <c r="F20" s="47" t="str">
        <f>_xll.qlSimpleQuote(E20,,RateTickValue,Permanent,Trigger,ObjectOverwrite)</f>
        <v>USDCNH9M_Quote#0000</v>
      </c>
      <c r="G20" s="59" t="str">
        <f>_xll.ohRangeRetrieveError(F20)</f>
        <v/>
      </c>
      <c r="H20" s="45" t="s">
        <v>138</v>
      </c>
      <c r="I20" s="79" t="s">
        <v>9</v>
      </c>
      <c r="J20" s="79"/>
      <c r="K20" s="80"/>
      <c r="L20" s="68" t="str">
        <f t="shared" si="3"/>
        <v>CNH9M</v>
      </c>
      <c r="M20" s="68" t="str">
        <v>CNH9M=</v>
      </c>
      <c r="N20" s="72">
        <v>1050</v>
      </c>
      <c r="O20" s="72">
        <v>1080</v>
      </c>
      <c r="P20" s="72">
        <v>6.3102</v>
      </c>
      <c r="Q20" s="72">
        <v>6.3151000000000002</v>
      </c>
      <c r="R20" s="76">
        <v>42144</v>
      </c>
      <c r="S20" s="76">
        <v>42146</v>
      </c>
      <c r="T20" s="76">
        <v>42422</v>
      </c>
      <c r="U20" s="72">
        <f t="shared" si="4"/>
        <v>1065</v>
      </c>
      <c r="V20" s="51"/>
      <c r="W20" s="72">
        <v>54.535000000000004</v>
      </c>
      <c r="X20" s="51"/>
      <c r="Y20" s="72">
        <v>1065</v>
      </c>
      <c r="Z20" s="72">
        <f>_xll.qlSimpleQuoteSetValue(F20,Y20/10000,Trigger)</f>
        <v>0</v>
      </c>
      <c r="AA20" s="45"/>
      <c r="AB20" s="88">
        <f>_xll.qlCalendarAdvance(AB$4,AB$3,IF($I20="SW","1W",$I20),"mf",TRUE,Trigger)</f>
        <v>42422</v>
      </c>
      <c r="AC20" s="88">
        <f>_xll.qlCalendarAdvance(AC$4,AC$3,IF($I20="SW","1W",$I20),"mf",TRUE,Trigger)</f>
        <v>42422</v>
      </c>
      <c r="AD20" s="88">
        <f>_xll.qlCalendarAdvance(AD$4,AD$3,IF($I20="SW","1W",$I20),"mf",TRUE,Trigger)</f>
        <v>42422</v>
      </c>
      <c r="AE20" s="58" t="b">
        <f t="shared" si="5"/>
        <v>1</v>
      </c>
      <c r="AF20" s="58" t="b">
        <f t="shared" si="5"/>
        <v>1</v>
      </c>
      <c r="AG20" s="58" t="b">
        <f t="shared" si="5"/>
        <v>1</v>
      </c>
      <c r="AH20" s="44" t="s">
        <v>138</v>
      </c>
    </row>
    <row r="21" spans="1:34" ht="11.25" customHeight="1" x14ac:dyDescent="0.2">
      <c r="A21" s="45"/>
      <c r="B21" s="79" t="s">
        <v>133</v>
      </c>
      <c r="C21" s="79"/>
      <c r="D21" s="80"/>
      <c r="E21" s="47" t="str">
        <f t="shared" si="2"/>
        <v>USDCNH10M_Quote</v>
      </c>
      <c r="F21" s="47" t="str">
        <f>_xll.qlSimpleQuote(E21,,RateTickValue,Permanent,Trigger,ObjectOverwrite)</f>
        <v>USDCNH10M_Quote#0000</v>
      </c>
      <c r="G21" s="59" t="str">
        <f>_xll.ohRangeRetrieveError(F21)</f>
        <v/>
      </c>
      <c r="H21" s="45" t="s">
        <v>138</v>
      </c>
      <c r="I21" s="79" t="s">
        <v>133</v>
      </c>
      <c r="J21" s="79"/>
      <c r="K21" s="80"/>
      <c r="L21" s="68" t="str">
        <f t="shared" si="3"/>
        <v>CNH10M</v>
      </c>
      <c r="M21" s="68" t="str">
        <v>CNH10M=</v>
      </c>
      <c r="N21" s="72">
        <v>1160</v>
      </c>
      <c r="O21" s="72">
        <v>1210</v>
      </c>
      <c r="P21" s="72">
        <v>6.3212000000000002</v>
      </c>
      <c r="Q21" s="72">
        <v>6.3281000000000001</v>
      </c>
      <c r="R21" s="76">
        <v>42144</v>
      </c>
      <c r="S21" s="76">
        <v>42146</v>
      </c>
      <c r="T21" s="76">
        <v>42451</v>
      </c>
      <c r="U21" s="72">
        <f t="shared" si="4"/>
        <v>1185</v>
      </c>
      <c r="V21" s="51"/>
      <c r="W21" s="72">
        <v>63.099999999999994</v>
      </c>
      <c r="X21" s="51"/>
      <c r="Y21" s="72">
        <v>1185</v>
      </c>
      <c r="Z21" s="72">
        <f>_xll.qlSimpleQuoteSetValue(F21,Y21/10000,Trigger)</f>
        <v>0</v>
      </c>
      <c r="AA21" s="45"/>
      <c r="AB21" s="88">
        <f>_xll.qlCalendarAdvance(AB$4,AB$3,IF($I21="SW","1W",$I21),"mf",TRUE,Trigger)</f>
        <v>42451</v>
      </c>
      <c r="AC21" s="88">
        <f>_xll.qlCalendarAdvance(AC$4,AC$3,IF($I21="SW","1W",$I21),"mf",TRUE,Trigger)</f>
        <v>42451</v>
      </c>
      <c r="AD21" s="88">
        <f>_xll.qlCalendarAdvance(AD$4,AD$3,IF($I21="SW","1W",$I21),"mf",TRUE,Trigger)</f>
        <v>42451</v>
      </c>
      <c r="AE21" s="58" t="b">
        <f t="shared" si="5"/>
        <v>1</v>
      </c>
      <c r="AF21" s="58" t="b">
        <f t="shared" si="5"/>
        <v>1</v>
      </c>
      <c r="AG21" s="58" t="b">
        <f t="shared" si="5"/>
        <v>1</v>
      </c>
      <c r="AH21" s="44" t="s">
        <v>138</v>
      </c>
    </row>
    <row r="22" spans="1:34" ht="11.25" customHeight="1" x14ac:dyDescent="0.2">
      <c r="A22" s="45"/>
      <c r="B22" s="79" t="s">
        <v>134</v>
      </c>
      <c r="C22" s="79"/>
      <c r="D22" s="80"/>
      <c r="E22" s="47" t="str">
        <f t="shared" si="2"/>
        <v>USDCNH11M_Quote</v>
      </c>
      <c r="F22" s="47" t="str">
        <f>_xll.qlSimpleQuote(E22,,RateTickValue,Permanent,Trigger,ObjectOverwrite)</f>
        <v>USDCNH11M_Quote#0000</v>
      </c>
      <c r="G22" s="59" t="str">
        <f>_xll.ohRangeRetrieveError(F22)</f>
        <v/>
      </c>
      <c r="H22" s="45" t="s">
        <v>138</v>
      </c>
      <c r="I22" s="79" t="s">
        <v>134</v>
      </c>
      <c r="J22" s="79"/>
      <c r="K22" s="80"/>
      <c r="L22" s="68" t="str">
        <f t="shared" si="3"/>
        <v>CNH11M</v>
      </c>
      <c r="M22" s="68" t="str">
        <v>CNH11M=</v>
      </c>
      <c r="N22" s="72">
        <v>1280</v>
      </c>
      <c r="O22" s="72">
        <v>1330</v>
      </c>
      <c r="P22" s="72">
        <v>6.3331999999999997</v>
      </c>
      <c r="Q22" s="72">
        <v>6.3400999999999996</v>
      </c>
      <c r="R22" s="76">
        <v>42144</v>
      </c>
      <c r="S22" s="76">
        <v>42146</v>
      </c>
      <c r="T22" s="76">
        <v>42482</v>
      </c>
      <c r="U22" s="72">
        <f t="shared" si="4"/>
        <v>1305</v>
      </c>
      <c r="V22" s="51"/>
      <c r="W22" s="72">
        <v>73.045000000000002</v>
      </c>
      <c r="X22" s="51"/>
      <c r="Y22" s="72">
        <v>1305</v>
      </c>
      <c r="Z22" s="72">
        <f>_xll.qlSimpleQuoteSetValue(F22,Y22/10000,Trigger)</f>
        <v>0</v>
      </c>
      <c r="AA22" s="45"/>
      <c r="AB22" s="88">
        <f>_xll.qlCalendarAdvance(AB$4,AB$3,IF($I22="SW","1W",$I22),"mf",TRUE,Trigger)</f>
        <v>42482</v>
      </c>
      <c r="AC22" s="88">
        <f>_xll.qlCalendarAdvance(AC$4,AC$3,IF($I22="SW","1W",$I22),"mf",TRUE,Trigger)</f>
        <v>42482</v>
      </c>
      <c r="AD22" s="88">
        <f>_xll.qlCalendarAdvance(AD$4,AD$3,IF($I22="SW","1W",$I22),"mf",TRUE,Trigger)</f>
        <v>42482</v>
      </c>
      <c r="AE22" s="58" t="b">
        <f t="shared" si="5"/>
        <v>1</v>
      </c>
      <c r="AF22" s="58" t="b">
        <f t="shared" si="5"/>
        <v>1</v>
      </c>
      <c r="AG22" s="58" t="b">
        <f t="shared" si="5"/>
        <v>1</v>
      </c>
      <c r="AH22" s="44" t="s">
        <v>138</v>
      </c>
    </row>
    <row r="23" spans="1:34" ht="11.25" customHeight="1" x14ac:dyDescent="0.2">
      <c r="A23" s="45"/>
      <c r="B23" s="79" t="s">
        <v>8</v>
      </c>
      <c r="C23" s="79"/>
      <c r="D23" s="80"/>
      <c r="E23" s="47" t="str">
        <f t="shared" si="2"/>
        <v>USDCNH1Y_Quote</v>
      </c>
      <c r="F23" s="47" t="str">
        <f>_xll.qlSimpleQuote(E23,,RateTickValue,Permanent,Trigger,ObjectOverwrite)</f>
        <v>USDCNH1Y_Quote#0000</v>
      </c>
      <c r="G23" s="59" t="str">
        <f>_xll.ohRangeRetrieveError(F23)</f>
        <v/>
      </c>
      <c r="H23" s="45" t="s">
        <v>138</v>
      </c>
      <c r="I23" s="79" t="s">
        <v>8</v>
      </c>
      <c r="J23" s="79"/>
      <c r="K23" s="80"/>
      <c r="L23" s="68" t="str">
        <f t="shared" si="3"/>
        <v>CNH1Y</v>
      </c>
      <c r="M23" s="68" t="str">
        <v>CNH1Y=</v>
      </c>
      <c r="N23" s="72">
        <v>1410</v>
      </c>
      <c r="O23" s="72">
        <v>1440</v>
      </c>
      <c r="P23" s="72">
        <v>6.3461999999999996</v>
      </c>
      <c r="Q23" s="72">
        <v>6.3510999999999997</v>
      </c>
      <c r="R23" s="76">
        <v>42144</v>
      </c>
      <c r="S23" s="76">
        <v>42146</v>
      </c>
      <c r="T23" s="76">
        <v>42513</v>
      </c>
      <c r="U23" s="72">
        <f t="shared" si="4"/>
        <v>1425</v>
      </c>
      <c r="V23" s="51"/>
      <c r="W23" s="72">
        <v>83.335000000000008</v>
      </c>
      <c r="X23" s="51"/>
      <c r="Y23" s="72">
        <v>1425</v>
      </c>
      <c r="Z23" s="72">
        <f>_xll.qlSimpleQuoteSetValue(F23,Y23/10000,Trigger)</f>
        <v>0</v>
      </c>
      <c r="AA23" s="45"/>
      <c r="AB23" s="88">
        <f>_xll.qlCalendarAdvance(AB$4,AB$3,IF($I23="SW","1W",$I23),"mf",TRUE,Trigger)</f>
        <v>42513</v>
      </c>
      <c r="AC23" s="88">
        <f>_xll.qlCalendarAdvance(AC$4,AC$3,IF($I23="SW","1W",$I23),"mf",TRUE,Trigger)</f>
        <v>42513</v>
      </c>
      <c r="AD23" s="88">
        <f>_xll.qlCalendarAdvance(AD$4,AD$3,IF($I23="SW","1W",$I23),"mf",TRUE,Trigger)</f>
        <v>42513</v>
      </c>
      <c r="AE23" s="58" t="b">
        <f t="shared" si="5"/>
        <v>1</v>
      </c>
      <c r="AF23" s="58" t="b">
        <f t="shared" si="5"/>
        <v>1</v>
      </c>
      <c r="AG23" s="58" t="b">
        <f t="shared" si="5"/>
        <v>1</v>
      </c>
      <c r="AH23" s="44" t="s">
        <v>138</v>
      </c>
    </row>
    <row r="24" spans="1:34" ht="11.25" customHeight="1" x14ac:dyDescent="0.2">
      <c r="A24" s="45"/>
      <c r="B24" s="79" t="s">
        <v>161</v>
      </c>
      <c r="C24" s="79"/>
      <c r="D24" s="80"/>
      <c r="E24" s="47" t="str">
        <f t="shared" si="2"/>
        <v>USDCNH13M_Quote</v>
      </c>
      <c r="F24" s="47" t="str">
        <f>_xll.qlSimpleQuote(E24,,RateTickValue,Permanent,Trigger,ObjectOverwrite)</f>
        <v>USDCNH13M_Quote#0000</v>
      </c>
      <c r="G24" s="59" t="str">
        <f>_xll.ohRangeRetrieveError(F24)</f>
        <v/>
      </c>
      <c r="H24" s="45" t="s">
        <v>138</v>
      </c>
      <c r="I24" s="79" t="s">
        <v>161</v>
      </c>
      <c r="J24" s="79"/>
      <c r="K24" s="80"/>
      <c r="L24" s="68" t="str">
        <f t="shared" si="3"/>
        <v>CNH13M</v>
      </c>
      <c r="M24" s="68" t="str">
        <v>CNH13M=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6" t="s">
        <v>114</v>
      </c>
      <c r="T24" s="76" t="s">
        <v>114</v>
      </c>
      <c r="U24" s="72" t="e">
        <f t="shared" si="4"/>
        <v>#DIV/0!</v>
      </c>
      <c r="V24" s="51"/>
      <c r="W24" s="72" t="e">
        <v>#DIV/0!</v>
      </c>
      <c r="X24" s="51"/>
      <c r="Y24" s="72" t="e">
        <v>#DIV/0!</v>
      </c>
      <c r="Z24" s="72">
        <f>_xll.qlSimpleQuoteSetValue(F24,Y24/10000,Trigger)</f>
        <v>0</v>
      </c>
      <c r="AA24" s="45"/>
      <c r="AB24" s="88">
        <f>_xll.qlCalendarAdvance(AB$4,AB$3,IF($I24="SW","1W",$I24),"mf",TRUE,Trigger)</f>
        <v>42543</v>
      </c>
      <c r="AC24" s="88">
        <f>_xll.qlCalendarAdvance(AC$4,AC$3,IF($I24="SW","1W",$I24),"mf",TRUE,Trigger)</f>
        <v>42543</v>
      </c>
      <c r="AD24" s="88">
        <f>_xll.qlCalendarAdvance(AD$4,AD$3,IF($I24="SW","1W",$I24),"mf",TRUE,Trigger)</f>
        <v>42543</v>
      </c>
      <c r="AE24" s="58" t="e">
        <f t="shared" si="5"/>
        <v>#N/A</v>
      </c>
      <c r="AF24" s="58" t="e">
        <f t="shared" si="5"/>
        <v>#N/A</v>
      </c>
      <c r="AG24" s="58" t="e">
        <f t="shared" si="5"/>
        <v>#N/A</v>
      </c>
      <c r="AH24" s="44" t="s">
        <v>138</v>
      </c>
    </row>
    <row r="25" spans="1:34" ht="11.25" customHeight="1" x14ac:dyDescent="0.2">
      <c r="A25" s="45"/>
      <c r="B25" s="79" t="s">
        <v>162</v>
      </c>
      <c r="C25" s="79"/>
      <c r="D25" s="80"/>
      <c r="E25" s="47" t="str">
        <f t="shared" si="2"/>
        <v>USDCNH14M_Quote</v>
      </c>
      <c r="F25" s="47" t="str">
        <f>_xll.qlSimpleQuote(E25,,RateTickValue,Permanent,Trigger,ObjectOverwrite)</f>
        <v>USDCNH14M_Quote#0000</v>
      </c>
      <c r="G25" s="59" t="str">
        <f>_xll.ohRangeRetrieveError(F25)</f>
        <v/>
      </c>
      <c r="H25" s="45" t="s">
        <v>138</v>
      </c>
      <c r="I25" s="79" t="s">
        <v>162</v>
      </c>
      <c r="J25" s="79"/>
      <c r="K25" s="80"/>
      <c r="L25" s="68" t="str">
        <f t="shared" si="3"/>
        <v>CNH14M</v>
      </c>
      <c r="M25" s="68" t="str">
        <v>CNH14M=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6" t="s">
        <v>114</v>
      </c>
      <c r="T25" s="76" t="s">
        <v>114</v>
      </c>
      <c r="U25" s="72" t="e">
        <f t="shared" si="4"/>
        <v>#DIV/0!</v>
      </c>
      <c r="V25" s="51"/>
      <c r="W25" s="72" t="e">
        <v>#DIV/0!</v>
      </c>
      <c r="X25" s="51"/>
      <c r="Y25" s="72" t="e">
        <v>#DIV/0!</v>
      </c>
      <c r="Z25" s="72">
        <f>_xll.qlSimpleQuoteSetValue(F25,Y25/10000,Trigger)</f>
        <v>0</v>
      </c>
      <c r="AA25" s="45"/>
      <c r="AB25" s="88">
        <f>_xll.qlCalendarAdvance(AB$4,AB$3,IF($I25="SW","1W",$I25),"mf",TRUE,Trigger)</f>
        <v>42573</v>
      </c>
      <c r="AC25" s="88">
        <f>_xll.qlCalendarAdvance(AC$4,AC$3,IF($I25="SW","1W",$I25),"mf",TRUE,Trigger)</f>
        <v>42573</v>
      </c>
      <c r="AD25" s="88">
        <f>_xll.qlCalendarAdvance(AD$4,AD$3,IF($I25="SW","1W",$I25),"mf",TRUE,Trigger)</f>
        <v>42573</v>
      </c>
      <c r="AE25" s="58" t="e">
        <f t="shared" si="5"/>
        <v>#N/A</v>
      </c>
      <c r="AF25" s="58" t="e">
        <f t="shared" si="5"/>
        <v>#N/A</v>
      </c>
      <c r="AG25" s="58" t="e">
        <f t="shared" si="5"/>
        <v>#N/A</v>
      </c>
      <c r="AH25" s="44" t="s">
        <v>138</v>
      </c>
    </row>
    <row r="26" spans="1:34" ht="11.25" customHeight="1" x14ac:dyDescent="0.2">
      <c r="A26" s="45"/>
      <c r="B26" s="79" t="s">
        <v>124</v>
      </c>
      <c r="C26" s="79"/>
      <c r="D26" s="80"/>
      <c r="E26" s="47" t="str">
        <f t="shared" si="2"/>
        <v>USDCNH15M_Quote</v>
      </c>
      <c r="F26" s="47" t="str">
        <f>_xll.qlSimpleQuote(E26,,RateTickValue,Permanent,Trigger,ObjectOverwrite)</f>
        <v>USDCNH15M_Quote#0000</v>
      </c>
      <c r="G26" s="59" t="str">
        <f>_xll.ohRangeRetrieveError(F26)</f>
        <v/>
      </c>
      <c r="H26" s="45" t="s">
        <v>138</v>
      </c>
      <c r="I26" s="79" t="s">
        <v>124</v>
      </c>
      <c r="J26" s="79"/>
      <c r="K26" s="80"/>
      <c r="L26" s="68" t="str">
        <f t="shared" si="3"/>
        <v>CNH15M</v>
      </c>
      <c r="M26" s="68" t="str">
        <v>CNH15M=</v>
      </c>
      <c r="N26" s="72" t="s">
        <v>114</v>
      </c>
      <c r="O26" s="72" t="s">
        <v>114</v>
      </c>
      <c r="P26" s="72" t="s">
        <v>114</v>
      </c>
      <c r="Q26" s="72" t="s">
        <v>114</v>
      </c>
      <c r="R26" s="76" t="s">
        <v>114</v>
      </c>
      <c r="S26" s="76" t="s">
        <v>114</v>
      </c>
      <c r="T26" s="76" t="s">
        <v>114</v>
      </c>
      <c r="U26" s="72" t="e">
        <f t="shared" si="4"/>
        <v>#DIV/0!</v>
      </c>
      <c r="V26" s="51"/>
      <c r="W26" s="72">
        <v>120.07000000000001</v>
      </c>
      <c r="X26" s="51"/>
      <c r="Y26" s="72" t="e">
        <v>#DIV/0!</v>
      </c>
      <c r="Z26" s="72">
        <f>_xll.qlSimpleQuoteSetValue(F26,Y26/10000,Trigger)</f>
        <v>0</v>
      </c>
      <c r="AA26" s="45"/>
      <c r="AB26" s="88">
        <f>_xll.qlCalendarAdvance(AB$4,AB$3,IF($I26="SW","1W",$I26),"mf",TRUE,Trigger)</f>
        <v>42604</v>
      </c>
      <c r="AC26" s="88">
        <f>_xll.qlCalendarAdvance(AC$4,AC$3,IF($I26="SW","1W",$I26),"mf",TRUE,Trigger)</f>
        <v>42604</v>
      </c>
      <c r="AD26" s="88">
        <f>_xll.qlCalendarAdvance(AD$4,AD$3,IF($I26="SW","1W",$I26),"mf",TRUE,Trigger)</f>
        <v>42604</v>
      </c>
      <c r="AE26" s="58" t="e">
        <f t="shared" si="5"/>
        <v>#N/A</v>
      </c>
      <c r="AF26" s="58" t="e">
        <f t="shared" si="5"/>
        <v>#N/A</v>
      </c>
      <c r="AG26" s="58" t="e">
        <f t="shared" si="5"/>
        <v>#N/A</v>
      </c>
      <c r="AH26" s="44" t="s">
        <v>138</v>
      </c>
    </row>
    <row r="27" spans="1:34" ht="11.25" customHeight="1" x14ac:dyDescent="0.2">
      <c r="A27" s="45"/>
      <c r="B27" s="79" t="s">
        <v>163</v>
      </c>
      <c r="C27" s="79"/>
      <c r="D27" s="80"/>
      <c r="E27" s="47" t="str">
        <f t="shared" si="2"/>
        <v>USDCNH16M_Quote</v>
      </c>
      <c r="F27" s="47" t="str">
        <f>_xll.qlSimpleQuote(E27,,RateTickValue,Permanent,Trigger,ObjectOverwrite)</f>
        <v>USDCNH16M_Quote#0000</v>
      </c>
      <c r="G27" s="59" t="str">
        <f>_xll.ohRangeRetrieveError(F27)</f>
        <v/>
      </c>
      <c r="H27" s="45" t="s">
        <v>138</v>
      </c>
      <c r="I27" s="79" t="s">
        <v>163</v>
      </c>
      <c r="J27" s="79"/>
      <c r="K27" s="80"/>
      <c r="L27" s="68" t="str">
        <f t="shared" si="3"/>
        <v>CNH16M</v>
      </c>
      <c r="M27" s="68" t="str">
        <v>CNH16M=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6" t="s">
        <v>114</v>
      </c>
      <c r="T27" s="76" t="s">
        <v>114</v>
      </c>
      <c r="U27" s="72" t="e">
        <f t="shared" si="4"/>
        <v>#DIV/0!</v>
      </c>
      <c r="V27" s="51"/>
      <c r="W27" s="72" t="e">
        <v>#DIV/0!</v>
      </c>
      <c r="X27" s="51"/>
      <c r="Y27" s="72" t="e">
        <v>#DIV/0!</v>
      </c>
      <c r="Z27" s="72">
        <f>_xll.qlSimpleQuoteSetValue(F27,Y27/10000,Trigger)</f>
        <v>0</v>
      </c>
      <c r="AA27" s="45"/>
      <c r="AB27" s="88">
        <f>_xll.qlCalendarAdvance(AB$4,AB$3,IF($I27="SW","1W",$I27),"mf",TRUE,Trigger)</f>
        <v>42635</v>
      </c>
      <c r="AC27" s="88">
        <f>_xll.qlCalendarAdvance(AC$4,AC$3,IF($I27="SW","1W",$I27),"mf",TRUE,Trigger)</f>
        <v>42635</v>
      </c>
      <c r="AD27" s="88">
        <f>_xll.qlCalendarAdvance(AD$4,AD$3,IF($I27="SW","1W",$I27),"mf",TRUE,Trigger)</f>
        <v>42635</v>
      </c>
      <c r="AE27" s="58" t="e">
        <f t="shared" si="5"/>
        <v>#N/A</v>
      </c>
      <c r="AF27" s="58" t="e">
        <f t="shared" si="5"/>
        <v>#N/A</v>
      </c>
      <c r="AG27" s="58" t="e">
        <f t="shared" si="5"/>
        <v>#N/A</v>
      </c>
      <c r="AH27" s="44" t="s">
        <v>138</v>
      </c>
    </row>
    <row r="28" spans="1:34" ht="11.25" customHeight="1" x14ac:dyDescent="0.2">
      <c r="A28" s="45"/>
      <c r="B28" s="79" t="s">
        <v>164</v>
      </c>
      <c r="C28" s="79"/>
      <c r="D28" s="80"/>
      <c r="E28" s="47" t="str">
        <f t="shared" si="2"/>
        <v>USDCNH17M_Quote</v>
      </c>
      <c r="F28" s="47" t="str">
        <f>_xll.qlSimpleQuote(E28,,RateTickValue,Permanent,Trigger,ObjectOverwrite)</f>
        <v>USDCNH17M_Quote#0000</v>
      </c>
      <c r="G28" s="59" t="str">
        <f>_xll.ohRangeRetrieveError(F28)</f>
        <v/>
      </c>
      <c r="H28" s="45" t="s">
        <v>138</v>
      </c>
      <c r="I28" s="79" t="s">
        <v>164</v>
      </c>
      <c r="J28" s="79"/>
      <c r="K28" s="80"/>
      <c r="L28" s="68" t="str">
        <f t="shared" si="3"/>
        <v>CNH17M</v>
      </c>
      <c r="M28" s="68" t="str">
        <v>CNH17M=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6" t="s">
        <v>114</v>
      </c>
      <c r="T28" s="76" t="s">
        <v>114</v>
      </c>
      <c r="U28" s="72" t="e">
        <f t="shared" si="4"/>
        <v>#DIV/0!</v>
      </c>
      <c r="V28" s="51"/>
      <c r="W28" s="72" t="e">
        <v>#DIV/0!</v>
      </c>
      <c r="X28" s="51"/>
      <c r="Y28" s="72" t="e">
        <v>#DIV/0!</v>
      </c>
      <c r="Z28" s="72">
        <f>_xll.qlSimpleQuoteSetValue(F28,Y28/10000,Trigger)</f>
        <v>0</v>
      </c>
      <c r="AA28" s="45"/>
      <c r="AB28" s="88">
        <f>_xll.qlCalendarAdvance(AB$4,AB$3,IF($I28="SW","1W",$I28),"mf",TRUE,Trigger)</f>
        <v>42667</v>
      </c>
      <c r="AC28" s="88">
        <f>_xll.qlCalendarAdvance(AC$4,AC$3,IF($I28="SW","1W",$I28),"mf",TRUE,Trigger)</f>
        <v>42667</v>
      </c>
      <c r="AD28" s="88">
        <f>_xll.qlCalendarAdvance(AD$4,AD$3,IF($I28="SW","1W",$I28),"mf",TRUE,Trigger)</f>
        <v>42667</v>
      </c>
      <c r="AE28" s="58" t="e">
        <f t="shared" si="5"/>
        <v>#N/A</v>
      </c>
      <c r="AF28" s="58" t="e">
        <f t="shared" si="5"/>
        <v>#N/A</v>
      </c>
      <c r="AG28" s="58" t="e">
        <f t="shared" si="5"/>
        <v>#N/A</v>
      </c>
      <c r="AH28" s="44" t="s">
        <v>138</v>
      </c>
    </row>
    <row r="29" spans="1:34" ht="11.25" customHeight="1" x14ac:dyDescent="0.2">
      <c r="A29" s="45"/>
      <c r="B29" s="79" t="s">
        <v>115</v>
      </c>
      <c r="C29" s="79"/>
      <c r="D29" s="80"/>
      <c r="E29" s="47" t="str">
        <f t="shared" si="2"/>
        <v>USDCNH18M_Quote</v>
      </c>
      <c r="F29" s="47" t="str">
        <f>_xll.qlSimpleQuote(E29,,RateTickValue,Permanent,Trigger,ObjectOverwrite)</f>
        <v>USDCNH18M_Quote#0000</v>
      </c>
      <c r="G29" s="59" t="str">
        <f>_xll.ohRangeRetrieveError(F29)</f>
        <v/>
      </c>
      <c r="H29" s="45" t="s">
        <v>138</v>
      </c>
      <c r="I29" s="79" t="s">
        <v>115</v>
      </c>
      <c r="J29" s="79"/>
      <c r="K29" s="80"/>
      <c r="L29" s="68" t="str">
        <f t="shared" si="3"/>
        <v>CNH18M</v>
      </c>
      <c r="M29" s="68" t="str">
        <v>CNH18M=</v>
      </c>
      <c r="N29" s="72">
        <v>2065.5500000000002</v>
      </c>
      <c r="O29" s="72">
        <v>2115.5500000000002</v>
      </c>
      <c r="P29" s="72">
        <v>6.4117549999999994</v>
      </c>
      <c r="Q29" s="72">
        <v>6.4186549999999993</v>
      </c>
      <c r="R29" s="76">
        <v>42144</v>
      </c>
      <c r="S29" s="76">
        <v>42146</v>
      </c>
      <c r="T29" s="76">
        <v>42696</v>
      </c>
      <c r="U29" s="72">
        <f t="shared" si="4"/>
        <v>2090.5500000000002</v>
      </c>
      <c r="V29" s="51"/>
      <c r="W29" s="72">
        <v>161.9</v>
      </c>
      <c r="X29" s="51"/>
      <c r="Y29" s="72">
        <v>2090.5500000000002</v>
      </c>
      <c r="Z29" s="72">
        <f>_xll.qlSimpleQuoteSetValue(F29,Y29/10000,Trigger)</f>
        <v>0</v>
      </c>
      <c r="AA29" s="45"/>
      <c r="AB29" s="88">
        <f>_xll.qlCalendarAdvance(AB$4,AB$3,IF($I29="SW","1W",$I29),"mf",TRUE,Trigger)</f>
        <v>42696</v>
      </c>
      <c r="AC29" s="88">
        <f>_xll.qlCalendarAdvance(AC$4,AC$3,IF($I29="SW","1W",$I29),"mf",TRUE,Trigger)</f>
        <v>42696</v>
      </c>
      <c r="AD29" s="88">
        <f>_xll.qlCalendarAdvance(AD$4,AD$3,IF($I29="SW","1W",$I29),"mf",TRUE,Trigger)</f>
        <v>42696</v>
      </c>
      <c r="AE29" s="58" t="b">
        <f t="shared" si="5"/>
        <v>1</v>
      </c>
      <c r="AF29" s="58" t="b">
        <f t="shared" si="5"/>
        <v>1</v>
      </c>
      <c r="AG29" s="58" t="b">
        <f t="shared" si="5"/>
        <v>1</v>
      </c>
      <c r="AH29" s="44" t="s">
        <v>138</v>
      </c>
    </row>
    <row r="30" spans="1:34" ht="11.25" customHeight="1" x14ac:dyDescent="0.2">
      <c r="A30" s="45"/>
      <c r="B30" s="79" t="s">
        <v>165</v>
      </c>
      <c r="C30" s="79"/>
      <c r="D30" s="80"/>
      <c r="E30" s="47" t="str">
        <f t="shared" si="2"/>
        <v>USDCNH19M_Quote</v>
      </c>
      <c r="F30" s="47" t="str">
        <f>_xll.qlSimpleQuote(E30,,RateTickValue,Permanent,Trigger,ObjectOverwrite)</f>
        <v>USDCNH19M_Quote#0000</v>
      </c>
      <c r="G30" s="59" t="str">
        <f>_xll.ohRangeRetrieveError(F30)</f>
        <v/>
      </c>
      <c r="H30" s="45" t="s">
        <v>138</v>
      </c>
      <c r="I30" s="79" t="s">
        <v>165</v>
      </c>
      <c r="J30" s="79"/>
      <c r="K30" s="80"/>
      <c r="L30" s="68" t="str">
        <f t="shared" si="3"/>
        <v>CNH19M</v>
      </c>
      <c r="M30" s="68" t="str">
        <v>CNH19M=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6" t="s">
        <v>114</v>
      </c>
      <c r="T30" s="76" t="s">
        <v>114</v>
      </c>
      <c r="U30" s="72" t="e">
        <f t="shared" si="4"/>
        <v>#DIV/0!</v>
      </c>
      <c r="V30" s="51"/>
      <c r="W30" s="72" t="e">
        <v>#DIV/0!</v>
      </c>
      <c r="X30" s="51"/>
      <c r="Y30" s="72" t="e">
        <v>#DIV/0!</v>
      </c>
      <c r="Z30" s="72">
        <f>_xll.qlSimpleQuoteSetValue(F30,Y30/10000,Trigger)</f>
        <v>0</v>
      </c>
      <c r="AA30" s="45"/>
      <c r="AB30" s="88">
        <f>_xll.qlCalendarAdvance(AB$4,AB$3,IF($I30="SW","1W",$I30),"mf",TRUE,Trigger)</f>
        <v>42726</v>
      </c>
      <c r="AC30" s="88">
        <f>_xll.qlCalendarAdvance(AC$4,AC$3,IF($I30="SW","1W",$I30),"mf",TRUE,Trigger)</f>
        <v>42726</v>
      </c>
      <c r="AD30" s="88">
        <f>_xll.qlCalendarAdvance(AD$4,AD$3,IF($I30="SW","1W",$I30),"mf",TRUE,Trigger)</f>
        <v>42726</v>
      </c>
      <c r="AE30" s="58" t="e">
        <f t="shared" si="5"/>
        <v>#N/A</v>
      </c>
      <c r="AF30" s="58" t="e">
        <f t="shared" si="5"/>
        <v>#N/A</v>
      </c>
      <c r="AG30" s="58" t="e">
        <f t="shared" si="5"/>
        <v>#N/A</v>
      </c>
      <c r="AH30" s="44" t="s">
        <v>138</v>
      </c>
    </row>
    <row r="31" spans="1:34" ht="11.25" customHeight="1" x14ac:dyDescent="0.2">
      <c r="A31" s="45"/>
      <c r="B31" s="79" t="s">
        <v>166</v>
      </c>
      <c r="C31" s="79"/>
      <c r="D31" s="80"/>
      <c r="E31" s="47" t="str">
        <f t="shared" si="2"/>
        <v>USDCNH20M_Quote</v>
      </c>
      <c r="F31" s="47" t="str">
        <f>_xll.qlSimpleQuote(E31,,RateTickValue,Permanent,Trigger,ObjectOverwrite)</f>
        <v>USDCNH20M_Quote#0000</v>
      </c>
      <c r="G31" s="59" t="str">
        <f>_xll.ohRangeRetrieveError(F31)</f>
        <v/>
      </c>
      <c r="H31" s="45" t="s">
        <v>138</v>
      </c>
      <c r="I31" s="79" t="s">
        <v>166</v>
      </c>
      <c r="J31" s="79"/>
      <c r="K31" s="80"/>
      <c r="L31" s="68" t="str">
        <f t="shared" si="3"/>
        <v>CNH20M</v>
      </c>
      <c r="M31" s="68" t="str">
        <v>CNH20M=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6" t="s">
        <v>114</v>
      </c>
      <c r="T31" s="76" t="s">
        <v>114</v>
      </c>
      <c r="U31" s="72" t="e">
        <f t="shared" si="4"/>
        <v>#DIV/0!</v>
      </c>
      <c r="V31" s="51"/>
      <c r="W31" s="72" t="e">
        <v>#DIV/0!</v>
      </c>
      <c r="X31" s="51"/>
      <c r="Y31" s="72" t="e">
        <v>#DIV/0!</v>
      </c>
      <c r="Z31" s="72">
        <f>_xll.qlSimpleQuoteSetValue(F31,Y31/10000,Trigger)</f>
        <v>0</v>
      </c>
      <c r="AA31" s="45"/>
      <c r="AB31" s="88">
        <f>_xll.qlCalendarAdvance(AB$4,AB$3,IF($I31="SW","1W",$I31),"mf",TRUE,Trigger)</f>
        <v>42758</v>
      </c>
      <c r="AC31" s="88">
        <f>_xll.qlCalendarAdvance(AC$4,AC$3,IF($I31="SW","1W",$I31),"mf",TRUE,Trigger)</f>
        <v>42758</v>
      </c>
      <c r="AD31" s="88">
        <f>_xll.qlCalendarAdvance(AD$4,AD$3,IF($I31="SW","1W",$I31),"mf",TRUE,Trigger)</f>
        <v>42758</v>
      </c>
      <c r="AE31" s="58" t="e">
        <f t="shared" si="5"/>
        <v>#N/A</v>
      </c>
      <c r="AF31" s="58" t="e">
        <f t="shared" si="5"/>
        <v>#N/A</v>
      </c>
      <c r="AG31" s="58" t="e">
        <f t="shared" si="5"/>
        <v>#N/A</v>
      </c>
      <c r="AH31" s="44" t="s">
        <v>138</v>
      </c>
    </row>
    <row r="32" spans="1:34" ht="11.25" customHeight="1" x14ac:dyDescent="0.2">
      <c r="A32" s="45"/>
      <c r="B32" s="79" t="s">
        <v>125</v>
      </c>
      <c r="C32" s="79"/>
      <c r="D32" s="80"/>
      <c r="E32" s="47" t="str">
        <f t="shared" si="2"/>
        <v>USDCNH21M_Quote</v>
      </c>
      <c r="F32" s="47" t="str">
        <f>_xll.qlSimpleQuote(E32,,RateTickValue,Permanent,Trigger,ObjectOverwrite)</f>
        <v>USDCNH21M_Quote#0000</v>
      </c>
      <c r="G32" s="59" t="str">
        <f>_xll.ohRangeRetrieveError(F32)</f>
        <v/>
      </c>
      <c r="H32" s="45" t="s">
        <v>138</v>
      </c>
      <c r="I32" s="79" t="s">
        <v>125</v>
      </c>
      <c r="J32" s="79"/>
      <c r="K32" s="80"/>
      <c r="L32" s="68" t="str">
        <f t="shared" si="3"/>
        <v>CNH21M</v>
      </c>
      <c r="M32" s="68" t="str">
        <v>CNH21M=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6" t="s">
        <v>114</v>
      </c>
      <c r="T32" s="76" t="s">
        <v>114</v>
      </c>
      <c r="U32" s="72" t="e">
        <f t="shared" si="4"/>
        <v>#DIV/0!</v>
      </c>
      <c r="V32" s="51"/>
      <c r="W32" s="72">
        <v>207.15</v>
      </c>
      <c r="X32" s="51"/>
      <c r="Y32" s="72" t="e">
        <v>#DIV/0!</v>
      </c>
      <c r="Z32" s="72">
        <f>_xll.qlSimpleQuoteSetValue(F32,Y32/10000,Trigger)</f>
        <v>0</v>
      </c>
      <c r="AA32" s="45"/>
      <c r="AB32" s="88">
        <f>_xll.qlCalendarAdvance(AB$4,AB$3,IF($I32="SW","1W",$I32),"mf",TRUE,Trigger)</f>
        <v>42788</v>
      </c>
      <c r="AC32" s="88">
        <f>_xll.qlCalendarAdvance(AC$4,AC$3,IF($I32="SW","1W",$I32),"mf",TRUE,Trigger)</f>
        <v>42788</v>
      </c>
      <c r="AD32" s="88">
        <f>_xll.qlCalendarAdvance(AD$4,AD$3,IF($I32="SW","1W",$I32),"mf",TRUE,Trigger)</f>
        <v>42788</v>
      </c>
      <c r="AE32" s="58" t="e">
        <f t="shared" si="5"/>
        <v>#N/A</v>
      </c>
      <c r="AF32" s="58" t="e">
        <f t="shared" si="5"/>
        <v>#N/A</v>
      </c>
      <c r="AG32" s="58" t="e">
        <f t="shared" si="5"/>
        <v>#N/A</v>
      </c>
      <c r="AH32" s="44" t="s">
        <v>138</v>
      </c>
    </row>
    <row r="33" spans="1:34" ht="11.25" customHeight="1" x14ac:dyDescent="0.2">
      <c r="A33" s="45"/>
      <c r="B33" s="79" t="s">
        <v>167</v>
      </c>
      <c r="C33" s="79"/>
      <c r="D33" s="80"/>
      <c r="E33" s="47" t="str">
        <f t="shared" si="2"/>
        <v>USDCNH22M_Quote</v>
      </c>
      <c r="F33" s="47" t="str">
        <f>_xll.qlSimpleQuote(E33,,RateTickValue,Permanent,Trigger,ObjectOverwrite)</f>
        <v>USDCNH22M_Quote#0000</v>
      </c>
      <c r="G33" s="59" t="str">
        <f>_xll.ohRangeRetrieveError(F33)</f>
        <v/>
      </c>
      <c r="H33" s="45" t="s">
        <v>138</v>
      </c>
      <c r="I33" s="79" t="s">
        <v>167</v>
      </c>
      <c r="J33" s="79"/>
      <c r="K33" s="80"/>
      <c r="L33" s="68" t="str">
        <f t="shared" si="3"/>
        <v>CNH22M</v>
      </c>
      <c r="M33" s="68" t="str">
        <v>CNH22M=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6" t="s">
        <v>114</v>
      </c>
      <c r="T33" s="76" t="s">
        <v>114</v>
      </c>
      <c r="U33" s="72" t="e">
        <f t="shared" si="4"/>
        <v>#DIV/0!</v>
      </c>
      <c r="V33" s="51"/>
      <c r="W33" s="72" t="e">
        <v>#DIV/0!</v>
      </c>
      <c r="X33" s="51"/>
      <c r="Y33" s="72" t="e">
        <v>#DIV/0!</v>
      </c>
      <c r="Z33" s="72">
        <f>_xll.qlSimpleQuoteSetValue(F33,Y33/10000,Trigger)</f>
        <v>0</v>
      </c>
      <c r="AA33" s="45"/>
      <c r="AB33" s="88">
        <f>_xll.qlCalendarAdvance(AB$4,AB$3,IF($I33="SW","1W",$I33),"mf",TRUE,Trigger)</f>
        <v>42816</v>
      </c>
      <c r="AC33" s="88">
        <f>_xll.qlCalendarAdvance(AC$4,AC$3,IF($I33="SW","1W",$I33),"mf",TRUE,Trigger)</f>
        <v>42816</v>
      </c>
      <c r="AD33" s="88">
        <f>_xll.qlCalendarAdvance(AD$4,AD$3,IF($I33="SW","1W",$I33),"mf",TRUE,Trigger)</f>
        <v>42816</v>
      </c>
      <c r="AE33" s="58" t="e">
        <f t="shared" si="5"/>
        <v>#N/A</v>
      </c>
      <c r="AF33" s="58" t="e">
        <f t="shared" si="5"/>
        <v>#N/A</v>
      </c>
      <c r="AG33" s="58" t="e">
        <f t="shared" si="5"/>
        <v>#N/A</v>
      </c>
      <c r="AH33" s="44" t="s">
        <v>138</v>
      </c>
    </row>
    <row r="34" spans="1:34" ht="11.25" customHeight="1" x14ac:dyDescent="0.2">
      <c r="A34" s="45"/>
      <c r="B34" s="79" t="s">
        <v>168</v>
      </c>
      <c r="C34" s="79"/>
      <c r="D34" s="80"/>
      <c r="E34" s="47" t="str">
        <f t="shared" si="2"/>
        <v>USDCNH23M_Quote</v>
      </c>
      <c r="F34" s="47" t="str">
        <f>_xll.qlSimpleQuote(E34,,RateTickValue,Permanent,Trigger,ObjectOverwrite)</f>
        <v>USDCNH23M_Quote#0000</v>
      </c>
      <c r="G34" s="59" t="str">
        <f>_xll.ohRangeRetrieveError(F34)</f>
        <v/>
      </c>
      <c r="H34" s="45" t="s">
        <v>138</v>
      </c>
      <c r="I34" s="79" t="s">
        <v>168</v>
      </c>
      <c r="J34" s="79"/>
      <c r="K34" s="80"/>
      <c r="L34" s="68" t="str">
        <f t="shared" si="3"/>
        <v>CNH23M</v>
      </c>
      <c r="M34" s="68" t="str">
        <v>CNH23M=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6" t="s">
        <v>114</v>
      </c>
      <c r="T34" s="76" t="s">
        <v>114</v>
      </c>
      <c r="U34" s="72" t="e">
        <f t="shared" si="4"/>
        <v>#DIV/0!</v>
      </c>
      <c r="V34" s="51"/>
      <c r="W34" s="72" t="e">
        <v>#DIV/0!</v>
      </c>
      <c r="X34" s="51"/>
      <c r="Y34" s="72" t="e">
        <v>#DIV/0!</v>
      </c>
      <c r="Z34" s="72">
        <f>_xll.qlSimpleQuoteSetValue(F34,Y34/10000,Trigger)</f>
        <v>0</v>
      </c>
      <c r="AA34" s="45"/>
      <c r="AB34" s="88">
        <f>_xll.qlCalendarAdvance(AB$4,AB$3,IF($I34="SW","1W",$I34),"mf",TRUE,Trigger)</f>
        <v>42849</v>
      </c>
      <c r="AC34" s="88">
        <f>_xll.qlCalendarAdvance(AC$4,AC$3,IF($I34="SW","1W",$I34),"mf",TRUE,Trigger)</f>
        <v>42849</v>
      </c>
      <c r="AD34" s="88">
        <f>_xll.qlCalendarAdvance(AD$4,AD$3,IF($I34="SW","1W",$I34),"mf",TRUE,Trigger)</f>
        <v>42849</v>
      </c>
      <c r="AE34" s="58" t="e">
        <f t="shared" si="5"/>
        <v>#N/A</v>
      </c>
      <c r="AF34" s="58" t="e">
        <f t="shared" si="5"/>
        <v>#N/A</v>
      </c>
      <c r="AG34" s="58" t="e">
        <f t="shared" si="5"/>
        <v>#N/A</v>
      </c>
      <c r="AH34" s="44" t="s">
        <v>138</v>
      </c>
    </row>
    <row r="35" spans="1:34" ht="11.25" customHeight="1" x14ac:dyDescent="0.2">
      <c r="A35" s="45"/>
      <c r="B35" s="79" t="s">
        <v>46</v>
      </c>
      <c r="C35" s="79"/>
      <c r="D35" s="80"/>
      <c r="E35" s="47" t="str">
        <f t="shared" si="2"/>
        <v>USDCNH2Y_Quote</v>
      </c>
      <c r="F35" s="47" t="str">
        <f>_xll.qlSimpleQuote(E35,,RateTickValue,Permanent,Trigger,ObjectOverwrite)</f>
        <v>USDCNH2Y_Quote#0000</v>
      </c>
      <c r="G35" s="59" t="str">
        <f>_xll.ohRangeRetrieveError(F35)</f>
        <v/>
      </c>
      <c r="H35" s="45" t="s">
        <v>138</v>
      </c>
      <c r="I35" s="79" t="s">
        <v>46</v>
      </c>
      <c r="J35" s="79"/>
      <c r="K35" s="80"/>
      <c r="L35" s="68" t="str">
        <f t="shared" si="3"/>
        <v>CNH2Y</v>
      </c>
      <c r="M35" s="68" t="str">
        <v>CNH2Y=</v>
      </c>
      <c r="N35" s="72">
        <v>2703</v>
      </c>
      <c r="O35" s="72">
        <v>2748</v>
      </c>
      <c r="P35" s="72">
        <v>6.4754999999999994</v>
      </c>
      <c r="Q35" s="72">
        <v>6.4818999999999996</v>
      </c>
      <c r="R35" s="76">
        <v>42144</v>
      </c>
      <c r="S35" s="76">
        <v>42146</v>
      </c>
      <c r="T35" s="76">
        <v>42877</v>
      </c>
      <c r="U35" s="72">
        <f t="shared" si="4"/>
        <v>2725.5</v>
      </c>
      <c r="V35" s="51"/>
      <c r="W35" s="72">
        <v>257.33500000000004</v>
      </c>
      <c r="X35" s="51"/>
      <c r="Y35" s="72">
        <v>2725.5</v>
      </c>
      <c r="Z35" s="72">
        <f>_xll.qlSimpleQuoteSetValue(F35,Y35/10000,Trigger)</f>
        <v>0</v>
      </c>
      <c r="AA35" s="45"/>
      <c r="AB35" s="88">
        <f>_xll.qlCalendarAdvance(AB$4,AB$3,IF($I35="SW","1W",$I35),"mf",TRUE,Trigger)</f>
        <v>42877</v>
      </c>
      <c r="AC35" s="88">
        <f>_xll.qlCalendarAdvance(AC$4,AC$3,IF($I35="SW","1W",$I35),"mf",TRUE,Trigger)</f>
        <v>42877</v>
      </c>
      <c r="AD35" s="88">
        <f>_xll.qlCalendarAdvance(AD$4,AD$3,IF($I35="SW","1W",$I35),"mf",TRUE,Trigger)</f>
        <v>42877</v>
      </c>
      <c r="AE35" s="58" t="b">
        <f t="shared" si="5"/>
        <v>1</v>
      </c>
      <c r="AF35" s="58" t="b">
        <f t="shared" si="5"/>
        <v>1</v>
      </c>
      <c r="AG35" s="58" t="b">
        <f t="shared" si="5"/>
        <v>1</v>
      </c>
      <c r="AH35" s="44" t="s">
        <v>138</v>
      </c>
    </row>
    <row r="36" spans="1:34" x14ac:dyDescent="0.2">
      <c r="A36" s="45"/>
      <c r="B36" s="79" t="s">
        <v>45</v>
      </c>
      <c r="C36" s="79"/>
      <c r="D36" s="80"/>
      <c r="E36" s="47" t="str">
        <f t="shared" si="2"/>
        <v>USDCNH3Y_Quote</v>
      </c>
      <c r="F36" s="47" t="str">
        <f>_xll.qlSimpleQuote(E36,,RateTickValue,Permanent,Trigger,ObjectOverwrite)</f>
        <v>USDCNH3Y_Quote#0000</v>
      </c>
      <c r="G36" s="59" t="str">
        <f>_xll.ohRangeRetrieveError(F36)</f>
        <v/>
      </c>
      <c r="H36" s="45" t="s">
        <v>138</v>
      </c>
      <c r="I36" s="79" t="s">
        <v>45</v>
      </c>
      <c r="J36" s="79"/>
      <c r="K36" s="80"/>
      <c r="L36" s="68" t="str">
        <f t="shared" si="3"/>
        <v>CNH3Y</v>
      </c>
      <c r="M36" s="68" t="str">
        <v>CNH3Y=</v>
      </c>
      <c r="N36" s="72">
        <v>3563</v>
      </c>
      <c r="O36" s="72">
        <v>3663</v>
      </c>
      <c r="P36" s="72">
        <v>6.5614999999999997</v>
      </c>
      <c r="Q36" s="72">
        <v>6.5733999999999995</v>
      </c>
      <c r="R36" s="76">
        <v>42144</v>
      </c>
      <c r="S36" s="76">
        <v>42146</v>
      </c>
      <c r="T36" s="76">
        <v>43243</v>
      </c>
      <c r="U36" s="72">
        <f t="shared" si="4"/>
        <v>3613</v>
      </c>
      <c r="W36" s="72">
        <v>492.1</v>
      </c>
      <c r="X36" s="51"/>
      <c r="Y36" s="72">
        <v>3613</v>
      </c>
      <c r="Z36" s="72">
        <f>_xll.qlSimpleQuoteSetValue(F36,Y36/10000,Trigger)</f>
        <v>0</v>
      </c>
      <c r="AA36" s="45"/>
      <c r="AB36" s="88">
        <f>_xll.qlCalendarAdvance(AB$4,AB$3,IF($I36="SW","1W",$I36),"mf",TRUE,Trigger)</f>
        <v>43242</v>
      </c>
      <c r="AC36" s="88">
        <f>_xll.qlCalendarAdvance(AC$4,AC$3,IF($I36="SW","1W",$I36),"mf",TRUE,Trigger)</f>
        <v>43242</v>
      </c>
      <c r="AD36" s="88">
        <f>_xll.qlCalendarAdvance(AD$4,AD$3,IF($I36="SW","1W",$I36),"mf",TRUE,Trigger)</f>
        <v>43242</v>
      </c>
      <c r="AE36" s="58" t="b">
        <f t="shared" si="5"/>
        <v>0</v>
      </c>
      <c r="AF36" s="58" t="b">
        <f t="shared" si="5"/>
        <v>0</v>
      </c>
      <c r="AG36" s="58" t="b">
        <f t="shared" si="5"/>
        <v>0</v>
      </c>
      <c r="AH36" s="44" t="s">
        <v>138</v>
      </c>
    </row>
    <row r="37" spans="1:34" x14ac:dyDescent="0.2">
      <c r="A37" s="45"/>
      <c r="B37" s="79" t="s">
        <v>44</v>
      </c>
      <c r="C37" s="79"/>
      <c r="D37" s="80"/>
      <c r="E37" s="47" t="str">
        <f t="shared" si="2"/>
        <v>USDCNH4Y_Quote</v>
      </c>
      <c r="F37" s="47" t="str">
        <f>_xll.qlSimpleQuote(E37,,RateTickValue,Permanent,Trigger,ObjectOverwrite)</f>
        <v>USDCNH4Y_Quote#0000</v>
      </c>
      <c r="G37" s="59" t="str">
        <f>_xll.ohRangeRetrieveError(F37)</f>
        <v/>
      </c>
      <c r="H37" s="45" t="s">
        <v>138</v>
      </c>
      <c r="I37" s="79" t="s">
        <v>44</v>
      </c>
      <c r="J37" s="79"/>
      <c r="K37" s="80"/>
      <c r="L37" s="68" t="str">
        <f t="shared" si="3"/>
        <v>CNH4Y</v>
      </c>
      <c r="M37" s="68" t="str">
        <v>CNH4Y=</v>
      </c>
      <c r="N37" s="72">
        <v>3960</v>
      </c>
      <c r="O37" s="72">
        <v>4760</v>
      </c>
      <c r="P37" s="72">
        <v>6.6011999999999995</v>
      </c>
      <c r="Q37" s="72">
        <v>6.6830999999999996</v>
      </c>
      <c r="R37" s="76">
        <v>42144</v>
      </c>
      <c r="S37" s="76">
        <v>42146</v>
      </c>
      <c r="T37" s="76">
        <v>43607</v>
      </c>
      <c r="U37" s="72">
        <f t="shared" si="4"/>
        <v>4360</v>
      </c>
      <c r="W37" s="72">
        <v>749.6</v>
      </c>
      <c r="X37" s="51"/>
      <c r="Y37" s="72">
        <v>4360</v>
      </c>
      <c r="Z37" s="72">
        <f>_xll.qlSimpleQuoteSetValue(F37,Y37/10000,Trigger)</f>
        <v>0</v>
      </c>
      <c r="AA37" s="45"/>
      <c r="AB37" s="88">
        <f>_xll.qlCalendarAdvance(AB$4,AB$3,IF($I37="SW","1W",$I37),"mf",TRUE,Trigger)</f>
        <v>43607</v>
      </c>
      <c r="AC37" s="88">
        <f>_xll.qlCalendarAdvance(AC$4,AC$3,IF($I37="SW","1W",$I37),"mf",TRUE,Trigger)</f>
        <v>43607</v>
      </c>
      <c r="AD37" s="88">
        <f>_xll.qlCalendarAdvance(AD$4,AD$3,IF($I37="SW","1W",$I37),"mf",TRUE,Trigger)</f>
        <v>43607</v>
      </c>
      <c r="AE37" s="58" t="b">
        <f t="shared" si="5"/>
        <v>1</v>
      </c>
      <c r="AF37" s="58" t="b">
        <f t="shared" si="5"/>
        <v>1</v>
      </c>
      <c r="AG37" s="58" t="b">
        <f t="shared" si="5"/>
        <v>1</v>
      </c>
      <c r="AH37" s="44" t="s">
        <v>138</v>
      </c>
    </row>
    <row r="38" spans="1:34" x14ac:dyDescent="0.2">
      <c r="A38" s="45"/>
      <c r="B38" s="79" t="s">
        <v>43</v>
      </c>
      <c r="C38" s="79"/>
      <c r="D38" s="80"/>
      <c r="E38" s="47" t="str">
        <f t="shared" si="2"/>
        <v>USDCNH5Y_Quote</v>
      </c>
      <c r="F38" s="47" t="str">
        <f>_xll.qlSimpleQuote(E38,,RateTickValue,Permanent,Trigger,ObjectOverwrite)</f>
        <v>USDCNH5Y_Quote#0000</v>
      </c>
      <c r="G38" s="59" t="str">
        <f>_xll.ohRangeRetrieveError(F38)</f>
        <v/>
      </c>
      <c r="H38" s="45" t="s">
        <v>138</v>
      </c>
      <c r="I38" s="79" t="s">
        <v>43</v>
      </c>
      <c r="J38" s="79"/>
      <c r="K38" s="80"/>
      <c r="L38" s="68" t="str">
        <f t="shared" si="3"/>
        <v>CNH5Y</v>
      </c>
      <c r="M38" s="68" t="str">
        <v>CNH5Y=</v>
      </c>
      <c r="N38" s="72">
        <v>4340.7</v>
      </c>
      <c r="O38" s="72">
        <v>5339.3</v>
      </c>
      <c r="P38" s="72">
        <v>6.6392699999999998</v>
      </c>
      <c r="Q38" s="72">
        <v>6.7410299999999994</v>
      </c>
      <c r="R38" s="76">
        <v>42144</v>
      </c>
      <c r="S38" s="76">
        <v>42146</v>
      </c>
      <c r="T38" s="76">
        <v>43973</v>
      </c>
      <c r="U38" s="72">
        <f t="shared" si="4"/>
        <v>4840</v>
      </c>
      <c r="W38" s="72">
        <v>1017.45</v>
      </c>
      <c r="X38" s="51"/>
      <c r="Y38" s="72">
        <v>4840</v>
      </c>
      <c r="Z38" s="72">
        <f>_xll.qlSimpleQuoteSetValue(F38,Y38/10000,Trigger)</f>
        <v>0</v>
      </c>
      <c r="AA38" s="45"/>
      <c r="AB38" s="88">
        <f>_xll.qlCalendarAdvance(AB$4,AB$3,IF($I38="SW","1W",$I38),"mf",TRUE,Trigger)</f>
        <v>43973</v>
      </c>
      <c r="AC38" s="88">
        <f>_xll.qlCalendarAdvance(AC$4,AC$3,IF($I38="SW","1W",$I38),"mf",TRUE,Trigger)</f>
        <v>43973</v>
      </c>
      <c r="AD38" s="88">
        <f>_xll.qlCalendarAdvance(AD$4,AD$3,IF($I38="SW","1W",$I38),"mf",TRUE,Trigger)</f>
        <v>43973</v>
      </c>
      <c r="AE38" s="58" t="b">
        <f t="shared" si="5"/>
        <v>1</v>
      </c>
      <c r="AF38" s="58" t="b">
        <f t="shared" si="5"/>
        <v>1</v>
      </c>
      <c r="AG38" s="58" t="b">
        <f t="shared" si="5"/>
        <v>1</v>
      </c>
      <c r="AH38" s="44" t="s">
        <v>138</v>
      </c>
    </row>
    <row r="39" spans="1:34" x14ac:dyDescent="0.2">
      <c r="A39" s="45"/>
      <c r="B39" s="79" t="s">
        <v>42</v>
      </c>
      <c r="C39" s="79"/>
      <c r="D39" s="80"/>
      <c r="E39" s="47" t="str">
        <f t="shared" si="2"/>
        <v>USDCNH6Y_Quote</v>
      </c>
      <c r="F39" s="47" t="str">
        <f>_xll.qlSimpleQuote(E39,,RateTickValue,Permanent,Trigger,ObjectOverwrite)</f>
        <v>USDCNH6Y_Quote#0000</v>
      </c>
      <c r="G39" s="59" t="str">
        <f>_xll.ohRangeRetrieveError(F39)</f>
        <v/>
      </c>
      <c r="H39" s="45" t="s">
        <v>138</v>
      </c>
      <c r="I39" s="79" t="s">
        <v>42</v>
      </c>
      <c r="J39" s="79"/>
      <c r="K39" s="80"/>
      <c r="L39" s="68" t="str">
        <f t="shared" si="3"/>
        <v>CNH6Y</v>
      </c>
      <c r="M39" s="68" t="str">
        <v>CNH6Y=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6" t="s">
        <v>114</v>
      </c>
      <c r="T39" s="76" t="s">
        <v>114</v>
      </c>
      <c r="U39" s="72" t="e">
        <f t="shared" si="4"/>
        <v>#DIV/0!</v>
      </c>
      <c r="W39" s="72">
        <v>1288.7</v>
      </c>
      <c r="Y39" s="72" t="e">
        <v>#DIV/0!</v>
      </c>
      <c r="Z39" s="72">
        <f>_xll.qlSimpleQuoteSetValue(F39,Y39/10000,Trigger)</f>
        <v>0</v>
      </c>
      <c r="AA39" s="45"/>
      <c r="AB39" s="88">
        <f>_xll.qlCalendarAdvance(AB$4,AB$3,IF($I39="SW","1W",$I39),"mf",TRUE,Trigger)</f>
        <v>44340</v>
      </c>
      <c r="AC39" s="88">
        <f>_xll.qlCalendarAdvance(AC$4,AC$3,IF($I39="SW","1W",$I39),"mf",TRUE,Trigger)</f>
        <v>44340</v>
      </c>
      <c r="AD39" s="88">
        <f>_xll.qlCalendarAdvance(AD$4,AD$3,IF($I39="SW","1W",$I39),"mf",TRUE,Trigger)</f>
        <v>44340</v>
      </c>
      <c r="AE39" s="58" t="e">
        <f t="shared" si="5"/>
        <v>#N/A</v>
      </c>
      <c r="AF39" s="58" t="e">
        <f t="shared" si="5"/>
        <v>#N/A</v>
      </c>
      <c r="AG39" s="58" t="e">
        <f t="shared" si="5"/>
        <v>#N/A</v>
      </c>
      <c r="AH39" s="44" t="s">
        <v>138</v>
      </c>
    </row>
    <row r="40" spans="1:34" x14ac:dyDescent="0.2">
      <c r="A40" s="45"/>
      <c r="B40" s="79" t="s">
        <v>41</v>
      </c>
      <c r="C40" s="79"/>
      <c r="D40" s="80"/>
      <c r="E40" s="47" t="str">
        <f t="shared" si="2"/>
        <v>USDCNH7Y_Quote</v>
      </c>
      <c r="F40" s="47" t="str">
        <f>_xll.qlSimpleQuote(E40,,RateTickValue,Permanent,Trigger,ObjectOverwrite)</f>
        <v>USDCNH7Y_Quote#0000</v>
      </c>
      <c r="G40" s="59" t="str">
        <f>_xll.ohRangeRetrieveError(F40)</f>
        <v/>
      </c>
      <c r="H40" s="45" t="s">
        <v>138</v>
      </c>
      <c r="I40" s="79" t="s">
        <v>41</v>
      </c>
      <c r="J40" s="79"/>
      <c r="K40" s="80"/>
      <c r="L40" s="68" t="str">
        <f t="shared" si="3"/>
        <v>CNH7Y</v>
      </c>
      <c r="M40" s="68" t="str">
        <v>CNH7Y=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6" t="s">
        <v>114</v>
      </c>
      <c r="T40" s="76" t="s">
        <v>114</v>
      </c>
      <c r="U40" s="72" t="e">
        <f t="shared" si="4"/>
        <v>#DIV/0!</v>
      </c>
      <c r="W40" s="72">
        <v>1552</v>
      </c>
      <c r="Y40" s="72" t="e">
        <v>#DIV/0!</v>
      </c>
      <c r="Z40" s="72">
        <f>_xll.qlSimpleQuoteSetValue(F40,Y40/10000,Trigger)</f>
        <v>0</v>
      </c>
      <c r="AA40" s="45"/>
      <c r="AB40" s="88">
        <f>_xll.qlCalendarAdvance(AB$4,AB$3,IF($I40="SW","1W",$I40),"mf",TRUE,Trigger)</f>
        <v>44704</v>
      </c>
      <c r="AC40" s="88">
        <f>_xll.qlCalendarAdvance(AC$4,AC$3,IF($I40="SW","1W",$I40),"mf",TRUE,Trigger)</f>
        <v>44704</v>
      </c>
      <c r="AD40" s="88">
        <f>_xll.qlCalendarAdvance(AD$4,AD$3,IF($I40="SW","1W",$I40),"mf",TRUE,Trigger)</f>
        <v>44704</v>
      </c>
      <c r="AE40" s="58" t="e">
        <f t="shared" si="5"/>
        <v>#N/A</v>
      </c>
      <c r="AF40" s="58" t="e">
        <f t="shared" si="5"/>
        <v>#N/A</v>
      </c>
      <c r="AG40" s="58" t="e">
        <f t="shared" si="5"/>
        <v>#N/A</v>
      </c>
      <c r="AH40" s="44" t="s">
        <v>138</v>
      </c>
    </row>
    <row r="41" spans="1:34" x14ac:dyDescent="0.2">
      <c r="A41" s="45"/>
      <c r="B41" s="79" t="s">
        <v>40</v>
      </c>
      <c r="C41" s="79"/>
      <c r="D41" s="80"/>
      <c r="E41" s="47" t="str">
        <f t="shared" si="2"/>
        <v>USDCNH8Y_Quote</v>
      </c>
      <c r="F41" s="47" t="str">
        <f>_xll.qlSimpleQuote(E41,,RateTickValue,Permanent,Trigger,ObjectOverwrite)</f>
        <v>USDCNH8Y_Quote#0000</v>
      </c>
      <c r="G41" s="59" t="str">
        <f>_xll.ohRangeRetrieveError(F41)</f>
        <v/>
      </c>
      <c r="H41" s="45" t="s">
        <v>138</v>
      </c>
      <c r="I41" s="79" t="s">
        <v>40</v>
      </c>
      <c r="J41" s="79"/>
      <c r="K41" s="80"/>
      <c r="L41" s="68" t="str">
        <f t="shared" si="3"/>
        <v>CNH8Y</v>
      </c>
      <c r="M41" s="68" t="str">
        <v>CNH8Y=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6" t="s">
        <v>114</v>
      </c>
      <c r="T41" s="76" t="s">
        <v>114</v>
      </c>
      <c r="U41" s="72" t="e">
        <f t="shared" si="4"/>
        <v>#DIV/0!</v>
      </c>
      <c r="W41" s="72">
        <v>1815</v>
      </c>
      <c r="Y41" s="72" t="e">
        <v>#DIV/0!</v>
      </c>
      <c r="Z41" s="72">
        <f>_xll.qlSimpleQuoteSetValue(F41,Y41/10000,Trigger)</f>
        <v>0</v>
      </c>
      <c r="AA41" s="45"/>
      <c r="AB41" s="88">
        <f>_xll.qlCalendarAdvance(AB$4,AB$3,IF($I41="SW","1W",$I41),"mf",TRUE,Trigger)</f>
        <v>45068</v>
      </c>
      <c r="AC41" s="88">
        <f>_xll.qlCalendarAdvance(AC$4,AC$3,IF($I41="SW","1W",$I41),"mf",TRUE,Trigger)</f>
        <v>45068</v>
      </c>
      <c r="AD41" s="88">
        <f>_xll.qlCalendarAdvance(AD$4,AD$3,IF($I41="SW","1W",$I41),"mf",TRUE,Trigger)</f>
        <v>45068</v>
      </c>
      <c r="AE41" s="58" t="e">
        <f t="shared" si="5"/>
        <v>#N/A</v>
      </c>
      <c r="AF41" s="58" t="e">
        <f t="shared" si="5"/>
        <v>#N/A</v>
      </c>
      <c r="AG41" s="58" t="e">
        <f t="shared" si="5"/>
        <v>#N/A</v>
      </c>
      <c r="AH41" s="44" t="s">
        <v>138</v>
      </c>
    </row>
    <row r="42" spans="1:34" x14ac:dyDescent="0.2">
      <c r="A42" s="45"/>
      <c r="B42" s="79" t="s">
        <v>39</v>
      </c>
      <c r="C42" s="79"/>
      <c r="D42" s="80"/>
      <c r="E42" s="47" t="str">
        <f t="shared" si="2"/>
        <v>USDCNH9Y_Quote</v>
      </c>
      <c r="F42" s="47" t="str">
        <f>_xll.qlSimpleQuote(E42,,RateTickValue,Permanent,Trigger,ObjectOverwrite)</f>
        <v>USDCNH9Y_Quote#0000</v>
      </c>
      <c r="G42" s="59" t="str">
        <f>_xll.ohRangeRetrieveError(F42)</f>
        <v/>
      </c>
      <c r="H42" s="45" t="s">
        <v>138</v>
      </c>
      <c r="I42" s="79" t="s">
        <v>39</v>
      </c>
      <c r="J42" s="79"/>
      <c r="K42" s="80"/>
      <c r="L42" s="68" t="str">
        <f t="shared" si="3"/>
        <v>CNH9Y</v>
      </c>
      <c r="M42" s="68" t="str">
        <v>CNH9Y=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6" t="s">
        <v>114</v>
      </c>
      <c r="T42" s="76" t="s">
        <v>114</v>
      </c>
      <c r="U42" s="72" t="e">
        <f t="shared" si="4"/>
        <v>#DIV/0!</v>
      </c>
      <c r="W42" s="72">
        <v>2074</v>
      </c>
      <c r="Y42" s="72" t="e">
        <v>#DIV/0!</v>
      </c>
      <c r="Z42" s="72">
        <f>_xll.qlSimpleQuoteSetValue(F42,Y42/10000,Trigger)</f>
        <v>0</v>
      </c>
      <c r="AA42" s="45"/>
      <c r="AB42" s="88">
        <f>_xll.qlCalendarAdvance(AB$4,AB$3,IF($I42="SW","1W",$I42),"mf",TRUE,Trigger)</f>
        <v>45434</v>
      </c>
      <c r="AC42" s="88">
        <f>_xll.qlCalendarAdvance(AC$4,AC$3,IF($I42="SW","1W",$I42),"mf",TRUE,Trigger)</f>
        <v>45434</v>
      </c>
      <c r="AD42" s="88">
        <f>_xll.qlCalendarAdvance(AD$4,AD$3,IF($I42="SW","1W",$I42),"mf",TRUE,Trigger)</f>
        <v>45434</v>
      </c>
      <c r="AE42" s="58" t="e">
        <f t="shared" si="5"/>
        <v>#N/A</v>
      </c>
      <c r="AF42" s="58" t="e">
        <f t="shared" si="5"/>
        <v>#N/A</v>
      </c>
      <c r="AG42" s="58" t="e">
        <f t="shared" si="5"/>
        <v>#N/A</v>
      </c>
      <c r="AH42" s="44" t="s">
        <v>138</v>
      </c>
    </row>
    <row r="43" spans="1:34" x14ac:dyDescent="0.2">
      <c r="A43" s="45"/>
      <c r="B43" s="79" t="s">
        <v>38</v>
      </c>
      <c r="C43" s="79"/>
      <c r="D43" s="80"/>
      <c r="E43" s="47" t="str">
        <f t="shared" si="2"/>
        <v>USDCNH10Y_Quote</v>
      </c>
      <c r="F43" s="47" t="str">
        <f>_xll.qlSimpleQuote(E43,,RateTickValue,Permanent,Trigger,ObjectOverwrite)</f>
        <v>USDCNH10Y_Quote#0000</v>
      </c>
      <c r="G43" s="59" t="str">
        <f>_xll.ohRangeRetrieveError(F43)</f>
        <v/>
      </c>
      <c r="H43" s="45" t="s">
        <v>138</v>
      </c>
      <c r="I43" s="79" t="s">
        <v>38</v>
      </c>
      <c r="J43" s="79"/>
      <c r="K43" s="80"/>
      <c r="L43" s="68" t="str">
        <f t="shared" si="3"/>
        <v>CNH10Y</v>
      </c>
      <c r="M43" s="68" t="str">
        <v>CNH10Y=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6" t="s">
        <v>114</v>
      </c>
      <c r="T43" s="76" t="s">
        <v>114</v>
      </c>
      <c r="U43" s="72" t="e">
        <f t="shared" si="4"/>
        <v>#DIV/0!</v>
      </c>
      <c r="W43" s="72">
        <v>2310.3000000000002</v>
      </c>
      <c r="Y43" s="72" t="e">
        <v>#DIV/0!</v>
      </c>
      <c r="Z43" s="72">
        <f>_xll.qlSimpleQuoteSetValue(F43,Y43/10000,Trigger)</f>
        <v>0</v>
      </c>
      <c r="AA43" s="45"/>
      <c r="AB43" s="88">
        <f>_xll.qlCalendarAdvance(AB$4,AB$3,IF($I43="SW","1W",$I43),"mf",TRUE,Trigger)</f>
        <v>45799</v>
      </c>
      <c r="AC43" s="88">
        <f>_xll.qlCalendarAdvance(AC$4,AC$3,IF($I43="SW","1W",$I43),"mf",TRUE,Trigger)</f>
        <v>45799</v>
      </c>
      <c r="AD43" s="88">
        <f>_xll.qlCalendarAdvance(AD$4,AD$3,IF($I43="SW","1W",$I43),"mf",TRUE,Trigger)</f>
        <v>45799</v>
      </c>
      <c r="AE43" s="58" t="e">
        <f t="shared" si="5"/>
        <v>#N/A</v>
      </c>
      <c r="AF43" s="58" t="e">
        <f t="shared" si="5"/>
        <v>#N/A</v>
      </c>
      <c r="AG43" s="58" t="e">
        <f t="shared" si="5"/>
        <v>#N/A</v>
      </c>
      <c r="AH43" s="44" t="s">
        <v>138</v>
      </c>
    </row>
    <row r="44" spans="1:34" x14ac:dyDescent="0.2">
      <c r="A44" s="45"/>
      <c r="B44" s="79" t="s">
        <v>37</v>
      </c>
      <c r="C44" s="79"/>
      <c r="D44" s="80"/>
      <c r="E44" s="47" t="str">
        <f t="shared" si="2"/>
        <v>USDCNH11Y_Quote</v>
      </c>
      <c r="F44" s="47" t="str">
        <f>_xll.qlSimpleQuote(E44,,RateTickValue,Permanent,Trigger,ObjectOverwrite)</f>
        <v>USDCNH11Y_Quote#0000</v>
      </c>
      <c r="G44" s="59" t="str">
        <f>_xll.ohRangeRetrieveError(F44)</f>
        <v/>
      </c>
      <c r="H44" s="45" t="s">
        <v>138</v>
      </c>
      <c r="I44" s="79" t="s">
        <v>37</v>
      </c>
      <c r="J44" s="79"/>
      <c r="K44" s="80"/>
      <c r="L44" s="68" t="str">
        <f t="shared" si="3"/>
        <v>CNH11Y</v>
      </c>
      <c r="M44" s="68" t="str">
        <v>CNH11Y=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6" t="s">
        <v>114</v>
      </c>
      <c r="T44" s="76" t="s">
        <v>114</v>
      </c>
      <c r="U44" s="72" t="e">
        <f t="shared" si="4"/>
        <v>#DIV/0!</v>
      </c>
      <c r="W44" s="72" t="e">
        <v>#DIV/0!</v>
      </c>
      <c r="Y44" s="72" t="e">
        <v>#DIV/0!</v>
      </c>
      <c r="Z44" s="72">
        <f>_xll.qlSimpleQuoteSetValue(F44,Y44/10000,Trigger)</f>
        <v>0</v>
      </c>
      <c r="AA44" s="45"/>
      <c r="AB44" s="88">
        <f>_xll.qlCalendarAdvance(AB$4,AB$3,IF($I44="SW","1W",$I44),"mf",TRUE,Trigger)</f>
        <v>46164</v>
      </c>
      <c r="AC44" s="88">
        <f>_xll.qlCalendarAdvance(AC$4,AC$3,IF($I44="SW","1W",$I44),"mf",TRUE,Trigger)</f>
        <v>46164</v>
      </c>
      <c r="AD44" s="88">
        <f>_xll.qlCalendarAdvance(AD$4,AD$3,IF($I44="SW","1W",$I44),"mf",TRUE,Trigger)</f>
        <v>46164</v>
      </c>
      <c r="AE44" s="58" t="e">
        <f t="shared" si="5"/>
        <v>#N/A</v>
      </c>
      <c r="AF44" s="58" t="e">
        <f t="shared" si="5"/>
        <v>#N/A</v>
      </c>
      <c r="AG44" s="58" t="e">
        <f t="shared" si="5"/>
        <v>#N/A</v>
      </c>
      <c r="AH44" s="44" t="s">
        <v>138</v>
      </c>
    </row>
    <row r="45" spans="1:34" x14ac:dyDescent="0.2">
      <c r="A45" s="45"/>
      <c r="B45" s="79" t="s">
        <v>36</v>
      </c>
      <c r="C45" s="79"/>
      <c r="D45" s="80"/>
      <c r="E45" s="47" t="str">
        <f t="shared" si="2"/>
        <v>USDCNH12Y_Quote</v>
      </c>
      <c r="F45" s="47" t="str">
        <f>_xll.qlSimpleQuote(E45,,RateTickValue,Permanent,Trigger,ObjectOverwrite)</f>
        <v>USDCNH12Y_Quote#0000</v>
      </c>
      <c r="G45" s="59" t="str">
        <f>_xll.ohRangeRetrieveError(F45)</f>
        <v/>
      </c>
      <c r="H45" s="45" t="s">
        <v>138</v>
      </c>
      <c r="I45" s="79" t="s">
        <v>36</v>
      </c>
      <c r="J45" s="79"/>
      <c r="K45" s="80"/>
      <c r="L45" s="68" t="str">
        <f t="shared" si="3"/>
        <v>CNH12Y</v>
      </c>
      <c r="M45" s="68" t="str">
        <v>CNH12Y=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6" t="s">
        <v>114</v>
      </c>
      <c r="T45" s="76" t="s">
        <v>114</v>
      </c>
      <c r="U45" s="72" t="e">
        <f t="shared" si="4"/>
        <v>#DIV/0!</v>
      </c>
      <c r="W45" s="72">
        <v>2805.6</v>
      </c>
      <c r="Y45" s="72" t="e">
        <v>#DIV/0!</v>
      </c>
      <c r="Z45" s="72">
        <f>_xll.qlSimpleQuoteSetValue(F45,Y45/10000,Trigger)</f>
        <v>0</v>
      </c>
      <c r="AA45" s="45"/>
      <c r="AB45" s="88">
        <f>_xll.qlCalendarAdvance(AB$4,AB$3,IF($I45="SW","1W",$I45),"mf",TRUE,Trigger)</f>
        <v>46531</v>
      </c>
      <c r="AC45" s="88">
        <f>_xll.qlCalendarAdvance(AC$4,AC$3,IF($I45="SW","1W",$I45),"mf",TRUE,Trigger)</f>
        <v>46531</v>
      </c>
      <c r="AD45" s="88">
        <f>_xll.qlCalendarAdvance(AD$4,AD$3,IF($I45="SW","1W",$I45),"mf",TRUE,Trigger)</f>
        <v>46531</v>
      </c>
      <c r="AE45" s="58" t="e">
        <f t="shared" si="5"/>
        <v>#N/A</v>
      </c>
      <c r="AF45" s="58" t="e">
        <f t="shared" si="5"/>
        <v>#N/A</v>
      </c>
      <c r="AG45" s="58" t="e">
        <f t="shared" si="5"/>
        <v>#N/A</v>
      </c>
      <c r="AH45" s="44" t="s">
        <v>138</v>
      </c>
    </row>
    <row r="46" spans="1:34" x14ac:dyDescent="0.2">
      <c r="A46" s="45"/>
      <c r="B46" s="79" t="s">
        <v>35</v>
      </c>
      <c r="C46" s="79"/>
      <c r="D46" s="80"/>
      <c r="E46" s="47" t="str">
        <f t="shared" si="2"/>
        <v>USDCNH13Y_Quote</v>
      </c>
      <c r="F46" s="47" t="str">
        <f>_xll.qlSimpleQuote(E46,,RateTickValue,Permanent,Trigger,ObjectOverwrite)</f>
        <v>USDCNH13Y_Quote#0000</v>
      </c>
      <c r="G46" s="59" t="str">
        <f>_xll.ohRangeRetrieveError(F46)</f>
        <v/>
      </c>
      <c r="H46" s="45" t="s">
        <v>138</v>
      </c>
      <c r="I46" s="79" t="s">
        <v>35</v>
      </c>
      <c r="J46" s="79"/>
      <c r="K46" s="80"/>
      <c r="L46" s="68" t="str">
        <f t="shared" si="3"/>
        <v>CNH13Y</v>
      </c>
      <c r="M46" s="68" t="str">
        <v>CNH13Y=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6" t="s">
        <v>114</v>
      </c>
      <c r="T46" s="76" t="s">
        <v>114</v>
      </c>
      <c r="U46" s="72" t="e">
        <f t="shared" si="4"/>
        <v>#DIV/0!</v>
      </c>
      <c r="W46" s="72" t="e">
        <v>#DIV/0!</v>
      </c>
      <c r="Y46" s="72" t="e">
        <v>#DIV/0!</v>
      </c>
      <c r="Z46" s="72">
        <f>_xll.qlSimpleQuoteSetValue(F46,Y46/10000,Trigger)</f>
        <v>0</v>
      </c>
      <c r="AA46" s="45"/>
      <c r="AB46" s="88">
        <f>_xll.qlCalendarAdvance(AB$4,AB$3,IF($I46="SW","1W",$I46),"mf",TRUE,Trigger)</f>
        <v>46895</v>
      </c>
      <c r="AC46" s="88">
        <f>_xll.qlCalendarAdvance(AC$4,AC$3,IF($I46="SW","1W",$I46),"mf",TRUE,Trigger)</f>
        <v>46895</v>
      </c>
      <c r="AD46" s="88">
        <f>_xll.qlCalendarAdvance(AD$4,AD$3,IF($I46="SW","1W",$I46),"mf",TRUE,Trigger)</f>
        <v>46895</v>
      </c>
      <c r="AE46" s="58" t="e">
        <f t="shared" si="5"/>
        <v>#N/A</v>
      </c>
      <c r="AF46" s="58" t="e">
        <f t="shared" si="5"/>
        <v>#N/A</v>
      </c>
      <c r="AG46" s="58" t="e">
        <f t="shared" si="5"/>
        <v>#N/A</v>
      </c>
      <c r="AH46" s="44" t="s">
        <v>138</v>
      </c>
    </row>
    <row r="47" spans="1:34" x14ac:dyDescent="0.2">
      <c r="A47" s="45"/>
      <c r="B47" s="79" t="s">
        <v>34</v>
      </c>
      <c r="C47" s="79"/>
      <c r="D47" s="80"/>
      <c r="E47" s="47" t="str">
        <f t="shared" si="2"/>
        <v>USDCNH14Y_Quote</v>
      </c>
      <c r="F47" s="47" t="str">
        <f>_xll.qlSimpleQuote(E47,,RateTickValue,Permanent,Trigger,ObjectOverwrite)</f>
        <v>USDCNH14Y_Quote#0000</v>
      </c>
      <c r="G47" s="59" t="str">
        <f>_xll.ohRangeRetrieveError(F47)</f>
        <v/>
      </c>
      <c r="H47" s="45" t="s">
        <v>138</v>
      </c>
      <c r="I47" s="79" t="s">
        <v>34</v>
      </c>
      <c r="J47" s="79"/>
      <c r="K47" s="80"/>
      <c r="L47" s="68" t="str">
        <f t="shared" si="3"/>
        <v>CNH14Y</v>
      </c>
      <c r="M47" s="68" t="str">
        <v>CNH14Y=</v>
      </c>
      <c r="N47" s="72" t="s">
        <v>114</v>
      </c>
      <c r="O47" s="72" t="s">
        <v>114</v>
      </c>
      <c r="P47" s="72" t="s">
        <v>114</v>
      </c>
      <c r="Q47" s="72" t="s">
        <v>114</v>
      </c>
      <c r="R47" s="76" t="s">
        <v>114</v>
      </c>
      <c r="S47" s="76" t="s">
        <v>114</v>
      </c>
      <c r="T47" s="76" t="s">
        <v>114</v>
      </c>
      <c r="U47" s="72" t="e">
        <f t="shared" si="4"/>
        <v>#DIV/0!</v>
      </c>
      <c r="W47" s="72" t="e">
        <v>#DIV/0!</v>
      </c>
      <c r="Y47" s="72" t="e">
        <v>#DIV/0!</v>
      </c>
      <c r="Z47" s="72">
        <f>_xll.qlSimpleQuoteSetValue(F47,Y47/10000,Trigger)</f>
        <v>0</v>
      </c>
      <c r="AA47" s="45"/>
      <c r="AB47" s="88">
        <f>_xll.qlCalendarAdvance(AB$4,AB$3,IF($I47="SW","1W",$I47),"mf",TRUE,Trigger)</f>
        <v>47260</v>
      </c>
      <c r="AC47" s="88">
        <f>_xll.qlCalendarAdvance(AC$4,AC$3,IF($I47="SW","1W",$I47),"mf",TRUE,Trigger)</f>
        <v>47260</v>
      </c>
      <c r="AD47" s="88">
        <f>_xll.qlCalendarAdvance(AD$4,AD$3,IF($I47="SW","1W",$I47),"mf",TRUE,Trigger)</f>
        <v>47260</v>
      </c>
      <c r="AE47" s="58" t="e">
        <f t="shared" si="5"/>
        <v>#N/A</v>
      </c>
      <c r="AF47" s="58" t="e">
        <f t="shared" si="5"/>
        <v>#N/A</v>
      </c>
      <c r="AG47" s="58" t="e">
        <f t="shared" si="5"/>
        <v>#N/A</v>
      </c>
      <c r="AH47" s="44" t="s">
        <v>138</v>
      </c>
    </row>
    <row r="48" spans="1:34" x14ac:dyDescent="0.2">
      <c r="A48" s="45"/>
      <c r="B48" s="79" t="s">
        <v>33</v>
      </c>
      <c r="C48" s="79"/>
      <c r="D48" s="80"/>
      <c r="E48" s="47" t="str">
        <f t="shared" si="2"/>
        <v>USDCNH15Y_Quote</v>
      </c>
      <c r="F48" s="47" t="str">
        <f>_xll.qlSimpleQuote(E48,,RateTickValue,Permanent,Trigger,ObjectOverwrite)</f>
        <v>USDCNH15Y_Quote#0000</v>
      </c>
      <c r="G48" s="59" t="str">
        <f>_xll.ohRangeRetrieveError(F48)</f>
        <v/>
      </c>
      <c r="H48" s="45" t="s">
        <v>138</v>
      </c>
      <c r="I48" s="79" t="s">
        <v>33</v>
      </c>
      <c r="J48" s="79"/>
      <c r="K48" s="80"/>
      <c r="L48" s="68" t="str">
        <f t="shared" si="3"/>
        <v>CNH15Y</v>
      </c>
      <c r="M48" s="68" t="str">
        <v>CNH15Y=</v>
      </c>
      <c r="N48" s="72" t="s">
        <v>114</v>
      </c>
      <c r="O48" s="72" t="s">
        <v>114</v>
      </c>
      <c r="P48" s="72" t="s">
        <v>114</v>
      </c>
      <c r="Q48" s="72" t="s">
        <v>114</v>
      </c>
      <c r="R48" s="76" t="s">
        <v>114</v>
      </c>
      <c r="S48" s="76" t="s">
        <v>114</v>
      </c>
      <c r="T48" s="76" t="s">
        <v>114</v>
      </c>
      <c r="U48" s="72" t="e">
        <f t="shared" si="4"/>
        <v>#DIV/0!</v>
      </c>
      <c r="W48" s="72">
        <v>3520.6</v>
      </c>
      <c r="Y48" s="72" t="e">
        <v>#DIV/0!</v>
      </c>
      <c r="Z48" s="72">
        <f>_xll.qlSimpleQuoteSetValue(F48,Y48/10000,Trigger)</f>
        <v>0</v>
      </c>
      <c r="AA48" s="45"/>
      <c r="AB48" s="88">
        <f>_xll.qlCalendarAdvance(AB$4,AB$3,IF($I48="SW","1W",$I48),"mf",TRUE,Trigger)</f>
        <v>47625</v>
      </c>
      <c r="AC48" s="88">
        <f>_xll.qlCalendarAdvance(AC$4,AC$3,IF($I48="SW","1W",$I48),"mf",TRUE,Trigger)</f>
        <v>47625</v>
      </c>
      <c r="AD48" s="88">
        <f>_xll.qlCalendarAdvance(AD$4,AD$3,IF($I48="SW","1W",$I48),"mf",TRUE,Trigger)</f>
        <v>47625</v>
      </c>
      <c r="AE48" s="58" t="e">
        <f t="shared" si="5"/>
        <v>#N/A</v>
      </c>
      <c r="AF48" s="58" t="e">
        <f t="shared" si="5"/>
        <v>#N/A</v>
      </c>
      <c r="AG48" s="58" t="e">
        <f t="shared" si="5"/>
        <v>#N/A</v>
      </c>
      <c r="AH48" s="44" t="s">
        <v>138</v>
      </c>
    </row>
    <row r="49" spans="1:34" x14ac:dyDescent="0.2">
      <c r="A49" s="45"/>
      <c r="B49" s="79" t="s">
        <v>32</v>
      </c>
      <c r="C49" s="79"/>
      <c r="D49" s="80"/>
      <c r="E49" s="47" t="str">
        <f t="shared" si="2"/>
        <v>USDCNH16Y_Quote</v>
      </c>
      <c r="F49" s="47" t="str">
        <f>_xll.qlSimpleQuote(E49,,RateTickValue,Permanent,Trigger,ObjectOverwrite)</f>
        <v>USDCNH16Y_Quote#0000</v>
      </c>
      <c r="G49" s="59" t="str">
        <f>_xll.ohRangeRetrieveError(F49)</f>
        <v/>
      </c>
      <c r="H49" s="45" t="s">
        <v>138</v>
      </c>
      <c r="I49" s="79" t="s">
        <v>32</v>
      </c>
      <c r="J49" s="79"/>
      <c r="K49" s="80"/>
      <c r="L49" s="68" t="str">
        <f t="shared" si="3"/>
        <v>CNH16Y</v>
      </c>
      <c r="M49" s="68" t="str">
        <v>CNH16Y=</v>
      </c>
      <c r="N49" s="72" t="s">
        <v>114</v>
      </c>
      <c r="O49" s="72" t="s">
        <v>114</v>
      </c>
      <c r="P49" s="72" t="s">
        <v>114</v>
      </c>
      <c r="Q49" s="72" t="s">
        <v>114</v>
      </c>
      <c r="R49" s="76" t="s">
        <v>114</v>
      </c>
      <c r="S49" s="76" t="s">
        <v>114</v>
      </c>
      <c r="T49" s="76" t="s">
        <v>114</v>
      </c>
      <c r="U49" s="72" t="e">
        <f t="shared" si="4"/>
        <v>#DIV/0!</v>
      </c>
      <c r="W49" s="72" t="e">
        <v>#DIV/0!</v>
      </c>
      <c r="Y49" s="72" t="e">
        <v>#DIV/0!</v>
      </c>
      <c r="Z49" s="72">
        <f>_xll.qlSimpleQuoteSetValue(F49,Y49/10000,Trigger)</f>
        <v>0</v>
      </c>
      <c r="AA49" s="45"/>
      <c r="AB49" s="88">
        <f>_xll.qlCalendarAdvance(AB$4,AB$3,IF($I49="SW","1W",$I49),"mf",TRUE,Trigger)</f>
        <v>47990</v>
      </c>
      <c r="AC49" s="88">
        <f>_xll.qlCalendarAdvance(AC$4,AC$3,IF($I49="SW","1W",$I49),"mf",TRUE,Trigger)</f>
        <v>47990</v>
      </c>
      <c r="AD49" s="88">
        <f>_xll.qlCalendarAdvance(AD$4,AD$3,IF($I49="SW","1W",$I49),"mf",TRUE,Trigger)</f>
        <v>47990</v>
      </c>
      <c r="AE49" s="58" t="e">
        <f t="shared" si="5"/>
        <v>#N/A</v>
      </c>
      <c r="AF49" s="58" t="e">
        <f t="shared" si="5"/>
        <v>#N/A</v>
      </c>
      <c r="AG49" s="58" t="e">
        <f t="shared" si="5"/>
        <v>#N/A</v>
      </c>
      <c r="AH49" s="44" t="s">
        <v>138</v>
      </c>
    </row>
    <row r="50" spans="1:34" x14ac:dyDescent="0.2">
      <c r="A50" s="45"/>
      <c r="B50" s="79" t="s">
        <v>31</v>
      </c>
      <c r="C50" s="79"/>
      <c r="D50" s="80"/>
      <c r="E50" s="47" t="str">
        <f t="shared" si="2"/>
        <v>USDCNH17Y_Quote</v>
      </c>
      <c r="F50" s="47" t="str">
        <f>_xll.qlSimpleQuote(E50,,RateTickValue,Permanent,Trigger,ObjectOverwrite)</f>
        <v>USDCNH17Y_Quote#0000</v>
      </c>
      <c r="G50" s="59" t="str">
        <f>_xll.ohRangeRetrieveError(F50)</f>
        <v/>
      </c>
      <c r="H50" s="45" t="s">
        <v>138</v>
      </c>
      <c r="I50" s="79" t="s">
        <v>31</v>
      </c>
      <c r="J50" s="79"/>
      <c r="K50" s="80"/>
      <c r="L50" s="68" t="str">
        <f t="shared" si="3"/>
        <v>CNH17Y</v>
      </c>
      <c r="M50" s="68" t="str">
        <v>CNH17Y=</v>
      </c>
      <c r="N50" s="72" t="s">
        <v>114</v>
      </c>
      <c r="O50" s="72" t="s">
        <v>114</v>
      </c>
      <c r="P50" s="72" t="s">
        <v>114</v>
      </c>
      <c r="Q50" s="72" t="s">
        <v>114</v>
      </c>
      <c r="R50" s="76" t="s">
        <v>114</v>
      </c>
      <c r="S50" s="76" t="s">
        <v>114</v>
      </c>
      <c r="T50" s="76" t="s">
        <v>114</v>
      </c>
      <c r="U50" s="72" t="e">
        <f t="shared" si="4"/>
        <v>#DIV/0!</v>
      </c>
      <c r="W50" s="72" t="e">
        <v>#DIV/0!</v>
      </c>
      <c r="Y50" s="72" t="e">
        <v>#DIV/0!</v>
      </c>
      <c r="Z50" s="72">
        <f>_xll.qlSimpleQuoteSetValue(F50,Y50/10000,Trigger)</f>
        <v>0</v>
      </c>
      <c r="AA50" s="45"/>
      <c r="AB50" s="88">
        <f>_xll.qlCalendarAdvance(AB$4,AB$3,IF($I50="SW","1W",$I50),"mf",TRUE,Trigger)</f>
        <v>48358</v>
      </c>
      <c r="AC50" s="88">
        <f>_xll.qlCalendarAdvance(AC$4,AC$3,IF($I50="SW","1W",$I50),"mf",TRUE,Trigger)</f>
        <v>48358</v>
      </c>
      <c r="AD50" s="88">
        <f>_xll.qlCalendarAdvance(AD$4,AD$3,IF($I50="SW","1W",$I50),"mf",TRUE,Trigger)</f>
        <v>48358</v>
      </c>
      <c r="AE50" s="58" t="e">
        <f t="shared" si="5"/>
        <v>#N/A</v>
      </c>
      <c r="AF50" s="58" t="e">
        <f t="shared" si="5"/>
        <v>#N/A</v>
      </c>
      <c r="AG50" s="58" t="e">
        <f t="shared" si="5"/>
        <v>#N/A</v>
      </c>
      <c r="AH50" s="44" t="s">
        <v>138</v>
      </c>
    </row>
    <row r="51" spans="1:34" x14ac:dyDescent="0.2">
      <c r="A51" s="45"/>
      <c r="B51" s="79" t="s">
        <v>30</v>
      </c>
      <c r="C51" s="79"/>
      <c r="D51" s="80"/>
      <c r="E51" s="47" t="str">
        <f t="shared" si="2"/>
        <v>USDCNH18Y_Quote</v>
      </c>
      <c r="F51" s="47" t="str">
        <f>_xll.qlSimpleQuote(E51,,RateTickValue,Permanent,Trigger,ObjectOverwrite)</f>
        <v>USDCNH18Y_Quote#0000</v>
      </c>
      <c r="G51" s="59" t="str">
        <f>_xll.ohRangeRetrieveError(F51)</f>
        <v/>
      </c>
      <c r="H51" s="45" t="s">
        <v>138</v>
      </c>
      <c r="I51" s="79" t="s">
        <v>30</v>
      </c>
      <c r="J51" s="79"/>
      <c r="K51" s="80"/>
      <c r="L51" s="68" t="str">
        <f t="shared" si="3"/>
        <v>CNH18Y</v>
      </c>
      <c r="M51" s="68" t="str">
        <v>CNH18Y=</v>
      </c>
      <c r="N51" s="72" t="s">
        <v>114</v>
      </c>
      <c r="O51" s="72" t="s">
        <v>114</v>
      </c>
      <c r="P51" s="72" t="s">
        <v>114</v>
      </c>
      <c r="Q51" s="72" t="s">
        <v>114</v>
      </c>
      <c r="R51" s="76" t="s">
        <v>114</v>
      </c>
      <c r="S51" s="76" t="s">
        <v>114</v>
      </c>
      <c r="T51" s="76" t="s">
        <v>114</v>
      </c>
      <c r="U51" s="72" t="e">
        <f t="shared" si="4"/>
        <v>#DIV/0!</v>
      </c>
      <c r="W51" s="72" t="e">
        <v>#DIV/0!</v>
      </c>
      <c r="Y51" s="72" t="e">
        <v>#DIV/0!</v>
      </c>
      <c r="Z51" s="72">
        <f>_xll.qlSimpleQuoteSetValue(F51,Y51/10000,Trigger)</f>
        <v>0</v>
      </c>
      <c r="AA51" s="45"/>
      <c r="AB51" s="88">
        <f>_xll.qlCalendarAdvance(AB$4,AB$3,IF($I51="SW","1W",$I51),"mf",TRUE,Trigger)</f>
        <v>48722</v>
      </c>
      <c r="AC51" s="88">
        <f>_xll.qlCalendarAdvance(AC$4,AC$3,IF($I51="SW","1W",$I51),"mf",TRUE,Trigger)</f>
        <v>48722</v>
      </c>
      <c r="AD51" s="88">
        <f>_xll.qlCalendarAdvance(AD$4,AD$3,IF($I51="SW","1W",$I51),"mf",TRUE,Trigger)</f>
        <v>48722</v>
      </c>
      <c r="AE51" s="58" t="e">
        <f t="shared" si="5"/>
        <v>#N/A</v>
      </c>
      <c r="AF51" s="58" t="e">
        <f t="shared" si="5"/>
        <v>#N/A</v>
      </c>
      <c r="AG51" s="58" t="e">
        <f t="shared" si="5"/>
        <v>#N/A</v>
      </c>
      <c r="AH51" s="44" t="s">
        <v>138</v>
      </c>
    </row>
    <row r="52" spans="1:34" x14ac:dyDescent="0.2">
      <c r="A52" s="45"/>
      <c r="B52" s="79" t="s">
        <v>29</v>
      </c>
      <c r="C52" s="79"/>
      <c r="D52" s="80"/>
      <c r="E52" s="47" t="str">
        <f t="shared" si="2"/>
        <v>USDCNH19Y_Quote</v>
      </c>
      <c r="F52" s="47" t="str">
        <f>_xll.qlSimpleQuote(E52,,RateTickValue,Permanent,Trigger,ObjectOverwrite)</f>
        <v>USDCNH19Y_Quote#0000</v>
      </c>
      <c r="G52" s="59" t="str">
        <f>_xll.ohRangeRetrieveError(F52)</f>
        <v/>
      </c>
      <c r="H52" s="45" t="s">
        <v>138</v>
      </c>
      <c r="I52" s="79" t="s">
        <v>29</v>
      </c>
      <c r="J52" s="79"/>
      <c r="K52" s="80"/>
      <c r="L52" s="68" t="str">
        <f t="shared" si="3"/>
        <v>CNH19Y</v>
      </c>
      <c r="M52" s="68" t="str">
        <v>CNH19Y=</v>
      </c>
      <c r="N52" s="72" t="s">
        <v>114</v>
      </c>
      <c r="O52" s="72" t="s">
        <v>114</v>
      </c>
      <c r="P52" s="72" t="s">
        <v>114</v>
      </c>
      <c r="Q52" s="72" t="s">
        <v>114</v>
      </c>
      <c r="R52" s="76" t="s">
        <v>114</v>
      </c>
      <c r="S52" s="76" t="s">
        <v>114</v>
      </c>
      <c r="T52" s="76" t="s">
        <v>114</v>
      </c>
      <c r="U52" s="72" t="e">
        <f t="shared" si="4"/>
        <v>#DIV/0!</v>
      </c>
      <c r="W52" s="72" t="e">
        <v>#DIV/0!</v>
      </c>
      <c r="Y52" s="72" t="e">
        <v>#DIV/0!</v>
      </c>
      <c r="Z52" s="72">
        <f>_xll.qlSimpleQuoteSetValue(F52,Y52/10000,Trigger)</f>
        <v>0</v>
      </c>
      <c r="AA52" s="45"/>
      <c r="AB52" s="88">
        <f>_xll.qlCalendarAdvance(AB$4,AB$3,IF($I52="SW","1W",$I52),"mf",TRUE,Trigger)</f>
        <v>49086</v>
      </c>
      <c r="AC52" s="88">
        <f>_xll.qlCalendarAdvance(AC$4,AC$3,IF($I52="SW","1W",$I52),"mf",TRUE,Trigger)</f>
        <v>49086</v>
      </c>
      <c r="AD52" s="88">
        <f>_xll.qlCalendarAdvance(AD$4,AD$3,IF($I52="SW","1W",$I52),"mf",TRUE,Trigger)</f>
        <v>49086</v>
      </c>
      <c r="AE52" s="58" t="e">
        <f t="shared" si="5"/>
        <v>#N/A</v>
      </c>
      <c r="AF52" s="58" t="e">
        <f t="shared" si="5"/>
        <v>#N/A</v>
      </c>
      <c r="AG52" s="58" t="e">
        <f t="shared" si="5"/>
        <v>#N/A</v>
      </c>
      <c r="AH52" s="44" t="s">
        <v>138</v>
      </c>
    </row>
    <row r="53" spans="1:34" x14ac:dyDescent="0.2">
      <c r="A53" s="45"/>
      <c r="B53" s="79" t="s">
        <v>28</v>
      </c>
      <c r="C53" s="79"/>
      <c r="D53" s="80"/>
      <c r="E53" s="47" t="str">
        <f t="shared" si="2"/>
        <v>USDCNH20Y_Quote</v>
      </c>
      <c r="F53" s="47" t="str">
        <f>_xll.qlSimpleQuote(E53,,RateTickValue,Permanent,Trigger,ObjectOverwrite)</f>
        <v>USDCNH20Y_Quote#0000</v>
      </c>
      <c r="G53" s="59" t="str">
        <f>_xll.ohRangeRetrieveError(F53)</f>
        <v/>
      </c>
      <c r="H53" s="45" t="s">
        <v>138</v>
      </c>
      <c r="I53" s="79" t="s">
        <v>28</v>
      </c>
      <c r="J53" s="79"/>
      <c r="K53" s="80"/>
      <c r="L53" s="68" t="str">
        <f t="shared" si="3"/>
        <v>CNH20Y</v>
      </c>
      <c r="M53" s="68" t="str">
        <v>CNH20Y=</v>
      </c>
      <c r="N53" s="72" t="s">
        <v>114</v>
      </c>
      <c r="O53" s="72" t="s">
        <v>114</v>
      </c>
      <c r="P53" s="72" t="s">
        <v>114</v>
      </c>
      <c r="Q53" s="72" t="s">
        <v>114</v>
      </c>
      <c r="R53" s="76" t="s">
        <v>114</v>
      </c>
      <c r="S53" s="76" t="s">
        <v>114</v>
      </c>
      <c r="T53" s="76" t="s">
        <v>114</v>
      </c>
      <c r="U53" s="72" t="e">
        <f t="shared" si="4"/>
        <v>#DIV/0!</v>
      </c>
      <c r="W53" s="72">
        <v>4745.6000000000004</v>
      </c>
      <c r="Y53" s="72" t="e">
        <v>#DIV/0!</v>
      </c>
      <c r="Z53" s="72">
        <f>_xll.qlSimpleQuoteSetValue(F53,Y53/10000,Trigger)</f>
        <v>0</v>
      </c>
      <c r="AA53" s="45"/>
      <c r="AB53" s="88">
        <f>_xll.qlCalendarAdvance(AB$4,AB$3,IF($I53="SW","1W",$I53),"mf",TRUE,Trigger)</f>
        <v>49451</v>
      </c>
      <c r="AC53" s="88">
        <f>_xll.qlCalendarAdvance(AC$4,AC$3,IF($I53="SW","1W",$I53),"mf",TRUE,Trigger)</f>
        <v>49451</v>
      </c>
      <c r="AD53" s="88">
        <f>_xll.qlCalendarAdvance(AD$4,AD$3,IF($I53="SW","1W",$I53),"mf",TRUE,Trigger)</f>
        <v>49451</v>
      </c>
      <c r="AE53" s="58" t="e">
        <f t="shared" si="5"/>
        <v>#N/A</v>
      </c>
      <c r="AF53" s="58" t="e">
        <f t="shared" si="5"/>
        <v>#N/A</v>
      </c>
      <c r="AG53" s="58" t="e">
        <f t="shared" si="5"/>
        <v>#N/A</v>
      </c>
      <c r="AH53" s="44" t="s">
        <v>138</v>
      </c>
    </row>
    <row r="54" spans="1:34" x14ac:dyDescent="0.2">
      <c r="A54" s="45"/>
      <c r="B54" s="79" t="s">
        <v>27</v>
      </c>
      <c r="C54" s="79"/>
      <c r="D54" s="80"/>
      <c r="E54" s="47" t="str">
        <f t="shared" si="2"/>
        <v>USDCNH21Y_Quote</v>
      </c>
      <c r="F54" s="47" t="str">
        <f>_xll.qlSimpleQuote(E54,,RateTickValue,Permanent,Trigger,ObjectOverwrite)</f>
        <v>USDCNH21Y_Quote#0000</v>
      </c>
      <c r="G54" s="59" t="str">
        <f>_xll.ohRangeRetrieveError(F54)</f>
        <v/>
      </c>
      <c r="H54" s="45" t="s">
        <v>138</v>
      </c>
      <c r="I54" s="79" t="s">
        <v>27</v>
      </c>
      <c r="J54" s="79"/>
      <c r="K54" s="80"/>
      <c r="L54" s="68" t="str">
        <f t="shared" si="3"/>
        <v>CNH21Y</v>
      </c>
      <c r="M54" s="68" t="str">
        <v>CNH21Y=</v>
      </c>
      <c r="N54" s="72" t="s">
        <v>114</v>
      </c>
      <c r="O54" s="72" t="s">
        <v>114</v>
      </c>
      <c r="P54" s="72" t="s">
        <v>114</v>
      </c>
      <c r="Q54" s="72" t="s">
        <v>114</v>
      </c>
      <c r="R54" s="76" t="s">
        <v>114</v>
      </c>
      <c r="S54" s="76" t="s">
        <v>114</v>
      </c>
      <c r="T54" s="76" t="s">
        <v>114</v>
      </c>
      <c r="U54" s="72" t="e">
        <f t="shared" si="4"/>
        <v>#DIV/0!</v>
      </c>
      <c r="W54" s="72" t="e">
        <v>#DIV/0!</v>
      </c>
      <c r="Y54" s="72" t="e">
        <v>#DIV/0!</v>
      </c>
      <c r="Z54" s="72">
        <f>_xll.qlSimpleQuoteSetValue(F54,Y54/10000,Trigger)</f>
        <v>0</v>
      </c>
      <c r="AA54" s="45"/>
      <c r="AB54" s="88">
        <f>_xll.qlCalendarAdvance(AB$4,AB$3,IF($I54="SW","1W",$I54),"mf",TRUE,Trigger)</f>
        <v>49817</v>
      </c>
      <c r="AC54" s="88">
        <f>_xll.qlCalendarAdvance(AC$4,AC$3,IF($I54="SW","1W",$I54),"mf",TRUE,Trigger)</f>
        <v>49817</v>
      </c>
      <c r="AD54" s="88">
        <f>_xll.qlCalendarAdvance(AD$4,AD$3,IF($I54="SW","1W",$I54),"mf",TRUE,Trigger)</f>
        <v>49817</v>
      </c>
      <c r="AE54" s="58" t="e">
        <f t="shared" si="5"/>
        <v>#N/A</v>
      </c>
      <c r="AF54" s="58" t="e">
        <f t="shared" si="5"/>
        <v>#N/A</v>
      </c>
      <c r="AG54" s="58" t="e">
        <f t="shared" si="5"/>
        <v>#N/A</v>
      </c>
      <c r="AH54" s="44" t="s">
        <v>138</v>
      </c>
    </row>
    <row r="55" spans="1:34" x14ac:dyDescent="0.2">
      <c r="A55" s="45"/>
      <c r="B55" s="79" t="s">
        <v>26</v>
      </c>
      <c r="C55" s="79"/>
      <c r="D55" s="80"/>
      <c r="E55" s="47" t="str">
        <f t="shared" si="2"/>
        <v>USDCNH22Y_Quote</v>
      </c>
      <c r="F55" s="47" t="str">
        <f>_xll.qlSimpleQuote(E55,,RateTickValue,Permanent,Trigger,ObjectOverwrite)</f>
        <v>USDCNH22Y_Quote#0000</v>
      </c>
      <c r="G55" s="59" t="str">
        <f>_xll.ohRangeRetrieveError(F55)</f>
        <v/>
      </c>
      <c r="H55" s="45" t="s">
        <v>138</v>
      </c>
      <c r="I55" s="79" t="s">
        <v>26</v>
      </c>
      <c r="J55" s="79"/>
      <c r="K55" s="80"/>
      <c r="L55" s="68" t="str">
        <f t="shared" si="3"/>
        <v>CNH22Y</v>
      </c>
      <c r="M55" s="68" t="str">
        <v>CNH22Y=</v>
      </c>
      <c r="N55" s="72" t="s">
        <v>114</v>
      </c>
      <c r="O55" s="72" t="s">
        <v>114</v>
      </c>
      <c r="P55" s="72" t="s">
        <v>114</v>
      </c>
      <c r="Q55" s="72" t="s">
        <v>114</v>
      </c>
      <c r="R55" s="76" t="s">
        <v>114</v>
      </c>
      <c r="S55" s="76" t="s">
        <v>114</v>
      </c>
      <c r="T55" s="76" t="s">
        <v>114</v>
      </c>
      <c r="U55" s="72" t="e">
        <f t="shared" si="4"/>
        <v>#DIV/0!</v>
      </c>
      <c r="W55" s="72" t="e">
        <v>#DIV/0!</v>
      </c>
      <c r="Y55" s="72" t="e">
        <v>#DIV/0!</v>
      </c>
      <c r="Z55" s="72">
        <f>_xll.qlSimpleQuoteSetValue(F55,Y55/10000,Trigger)</f>
        <v>0</v>
      </c>
      <c r="AA55" s="45"/>
      <c r="AB55" s="88">
        <f>_xll.qlCalendarAdvance(AB$4,AB$3,IF($I55="SW","1W",$I55),"mf",TRUE,Trigger)</f>
        <v>50182</v>
      </c>
      <c r="AC55" s="88">
        <f>_xll.qlCalendarAdvance(AC$4,AC$3,IF($I55="SW","1W",$I55),"mf",TRUE,Trigger)</f>
        <v>50182</v>
      </c>
      <c r="AD55" s="88">
        <f>_xll.qlCalendarAdvance(AD$4,AD$3,IF($I55="SW","1W",$I55),"mf",TRUE,Trigger)</f>
        <v>50182</v>
      </c>
      <c r="AE55" s="58" t="e">
        <f t="shared" si="5"/>
        <v>#N/A</v>
      </c>
      <c r="AF55" s="58" t="e">
        <f t="shared" si="5"/>
        <v>#N/A</v>
      </c>
      <c r="AG55" s="58" t="e">
        <f t="shared" si="5"/>
        <v>#N/A</v>
      </c>
      <c r="AH55" s="44" t="s">
        <v>138</v>
      </c>
    </row>
    <row r="56" spans="1:34" x14ac:dyDescent="0.2">
      <c r="A56" s="45"/>
      <c r="B56" s="79" t="s">
        <v>25</v>
      </c>
      <c r="C56" s="79"/>
      <c r="D56" s="80"/>
      <c r="E56" s="47" t="str">
        <f t="shared" si="2"/>
        <v>USDCNH23Y_Quote</v>
      </c>
      <c r="F56" s="47" t="str">
        <f>_xll.qlSimpleQuote(E56,,RateTickValue,Permanent,Trigger,ObjectOverwrite)</f>
        <v>USDCNH23Y_Quote#0000</v>
      </c>
      <c r="G56" s="59" t="str">
        <f>_xll.ohRangeRetrieveError(F56)</f>
        <v/>
      </c>
      <c r="H56" s="45" t="s">
        <v>138</v>
      </c>
      <c r="I56" s="79" t="s">
        <v>25</v>
      </c>
      <c r="J56" s="79"/>
      <c r="K56" s="80"/>
      <c r="L56" s="68" t="str">
        <f t="shared" si="3"/>
        <v>CNH23Y</v>
      </c>
      <c r="M56" s="68" t="str">
        <v>CNH23Y=</v>
      </c>
      <c r="N56" s="72" t="s">
        <v>114</v>
      </c>
      <c r="O56" s="72" t="s">
        <v>114</v>
      </c>
      <c r="P56" s="72" t="s">
        <v>114</v>
      </c>
      <c r="Q56" s="72" t="s">
        <v>114</v>
      </c>
      <c r="R56" s="76" t="s">
        <v>114</v>
      </c>
      <c r="S56" s="76" t="s">
        <v>114</v>
      </c>
      <c r="T56" s="76" t="s">
        <v>114</v>
      </c>
      <c r="U56" s="72" t="e">
        <f t="shared" si="4"/>
        <v>#DIV/0!</v>
      </c>
      <c r="W56" s="72" t="e">
        <v>#DIV/0!</v>
      </c>
      <c r="Y56" s="72" t="e">
        <v>#DIV/0!</v>
      </c>
      <c r="Z56" s="72">
        <f>_xll.qlSimpleQuoteSetValue(F56,Y56/10000,Trigger)</f>
        <v>0</v>
      </c>
      <c r="AA56" s="45"/>
      <c r="AB56" s="88">
        <f>_xll.qlCalendarAdvance(AB$4,AB$3,IF($I56="SW","1W",$I56),"mf",TRUE,Trigger)</f>
        <v>50549</v>
      </c>
      <c r="AC56" s="88">
        <f>_xll.qlCalendarAdvance(AC$4,AC$3,IF($I56="SW","1W",$I56),"mf",TRUE,Trigger)</f>
        <v>50549</v>
      </c>
      <c r="AD56" s="88">
        <f>_xll.qlCalendarAdvance(AD$4,AD$3,IF($I56="SW","1W",$I56),"mf",TRUE,Trigger)</f>
        <v>50549</v>
      </c>
      <c r="AE56" s="58" t="e">
        <f t="shared" si="5"/>
        <v>#N/A</v>
      </c>
      <c r="AF56" s="58" t="e">
        <f t="shared" si="5"/>
        <v>#N/A</v>
      </c>
      <c r="AG56" s="58" t="e">
        <f t="shared" si="5"/>
        <v>#N/A</v>
      </c>
      <c r="AH56" s="44" t="s">
        <v>138</v>
      </c>
    </row>
    <row r="57" spans="1:34" x14ac:dyDescent="0.2">
      <c r="A57" s="45"/>
      <c r="B57" s="79" t="s">
        <v>24</v>
      </c>
      <c r="C57" s="79"/>
      <c r="D57" s="80"/>
      <c r="E57" s="47" t="str">
        <f t="shared" si="2"/>
        <v>USDCNH24Y_Quote</v>
      </c>
      <c r="F57" s="47" t="str">
        <f>_xll.qlSimpleQuote(E57,,RateTickValue,Permanent,Trigger,ObjectOverwrite)</f>
        <v>USDCNH24Y_Quote#0000</v>
      </c>
      <c r="G57" s="59" t="str">
        <f>_xll.ohRangeRetrieveError(F57)</f>
        <v/>
      </c>
      <c r="H57" s="45" t="s">
        <v>138</v>
      </c>
      <c r="I57" s="79" t="s">
        <v>24</v>
      </c>
      <c r="J57" s="79"/>
      <c r="K57" s="80"/>
      <c r="L57" s="68" t="str">
        <f t="shared" si="3"/>
        <v>CNH24Y</v>
      </c>
      <c r="M57" s="68" t="str">
        <v>CNH24Y=</v>
      </c>
      <c r="N57" s="72" t="s">
        <v>114</v>
      </c>
      <c r="O57" s="72" t="s">
        <v>114</v>
      </c>
      <c r="P57" s="72" t="s">
        <v>114</v>
      </c>
      <c r="Q57" s="72" t="s">
        <v>114</v>
      </c>
      <c r="R57" s="76" t="s">
        <v>114</v>
      </c>
      <c r="S57" s="76" t="s">
        <v>114</v>
      </c>
      <c r="T57" s="76" t="s">
        <v>114</v>
      </c>
      <c r="U57" s="72" t="e">
        <f t="shared" si="4"/>
        <v>#DIV/0!</v>
      </c>
      <c r="W57" s="72" t="e">
        <v>#DIV/0!</v>
      </c>
      <c r="Y57" s="72" t="e">
        <v>#DIV/0!</v>
      </c>
      <c r="Z57" s="72">
        <f>_xll.qlSimpleQuoteSetValue(F57,Y57/10000,Trigger)</f>
        <v>0</v>
      </c>
      <c r="AA57" s="45"/>
      <c r="AB57" s="88">
        <f>_xll.qlCalendarAdvance(AB$4,AB$3,IF($I57="SW","1W",$I57),"mf",TRUE,Trigger)</f>
        <v>50913</v>
      </c>
      <c r="AC57" s="88">
        <f>_xll.qlCalendarAdvance(AC$4,AC$3,IF($I57="SW","1W",$I57),"mf",TRUE,Trigger)</f>
        <v>50913</v>
      </c>
      <c r="AD57" s="88">
        <f>_xll.qlCalendarAdvance(AD$4,AD$3,IF($I57="SW","1W",$I57),"mf",TRUE,Trigger)</f>
        <v>50913</v>
      </c>
      <c r="AE57" s="58" t="e">
        <f t="shared" si="5"/>
        <v>#N/A</v>
      </c>
      <c r="AF57" s="58" t="e">
        <f t="shared" si="5"/>
        <v>#N/A</v>
      </c>
      <c r="AG57" s="58" t="e">
        <f t="shared" si="5"/>
        <v>#N/A</v>
      </c>
      <c r="AH57" s="44" t="s">
        <v>138</v>
      </c>
    </row>
    <row r="58" spans="1:34" x14ac:dyDescent="0.2">
      <c r="A58" s="45"/>
      <c r="B58" s="79" t="s">
        <v>23</v>
      </c>
      <c r="C58" s="79"/>
      <c r="D58" s="80"/>
      <c r="E58" s="47" t="str">
        <f t="shared" si="2"/>
        <v>USDCNH25Y_Quote</v>
      </c>
      <c r="F58" s="47" t="str">
        <f>_xll.qlSimpleQuote(E58,,RateTickValue,Permanent,Trigger,ObjectOverwrite)</f>
        <v>USDCNH25Y_Quote#0000</v>
      </c>
      <c r="G58" s="59" t="str">
        <f>_xll.ohRangeRetrieveError(F58)</f>
        <v/>
      </c>
      <c r="H58" s="45" t="s">
        <v>138</v>
      </c>
      <c r="I58" s="79" t="s">
        <v>23</v>
      </c>
      <c r="J58" s="79"/>
      <c r="K58" s="80"/>
      <c r="L58" s="68" t="str">
        <f t="shared" si="3"/>
        <v>CNH25Y</v>
      </c>
      <c r="M58" s="68" t="str">
        <v>CNH25Y=</v>
      </c>
      <c r="N58" s="72" t="s">
        <v>114</v>
      </c>
      <c r="O58" s="72" t="s">
        <v>114</v>
      </c>
      <c r="P58" s="72" t="s">
        <v>114</v>
      </c>
      <c r="Q58" s="72" t="s">
        <v>114</v>
      </c>
      <c r="R58" s="76" t="s">
        <v>114</v>
      </c>
      <c r="S58" s="76" t="s">
        <v>114</v>
      </c>
      <c r="T58" s="76" t="s">
        <v>114</v>
      </c>
      <c r="U58" s="72" t="e">
        <f t="shared" si="4"/>
        <v>#DIV/0!</v>
      </c>
      <c r="W58" s="72" t="e">
        <v>#DIV/0!</v>
      </c>
      <c r="Y58" s="72" t="e">
        <v>#DIV/0!</v>
      </c>
      <c r="Z58" s="72">
        <f>_xll.qlSimpleQuoteSetValue(F58,Y58/10000,Trigger)</f>
        <v>0</v>
      </c>
      <c r="AA58" s="45"/>
      <c r="AB58" s="88">
        <f>_xll.qlCalendarAdvance(AB$4,AB$3,IF($I58="SW","1W",$I58),"mf",TRUE,Trigger)</f>
        <v>51278</v>
      </c>
      <c r="AC58" s="88">
        <f>_xll.qlCalendarAdvance(AC$4,AC$3,IF($I58="SW","1W",$I58),"mf",TRUE,Trigger)</f>
        <v>51278</v>
      </c>
      <c r="AD58" s="88">
        <f>_xll.qlCalendarAdvance(AD$4,AD$3,IF($I58="SW","1W",$I58),"mf",TRUE,Trigger)</f>
        <v>51278</v>
      </c>
      <c r="AE58" s="58" t="e">
        <f t="shared" si="5"/>
        <v>#N/A</v>
      </c>
      <c r="AF58" s="58" t="e">
        <f t="shared" si="5"/>
        <v>#N/A</v>
      </c>
      <c r="AG58" s="58" t="e">
        <f t="shared" si="5"/>
        <v>#N/A</v>
      </c>
      <c r="AH58" s="44" t="s">
        <v>138</v>
      </c>
    </row>
    <row r="59" spans="1:34" x14ac:dyDescent="0.2">
      <c r="A59" s="45"/>
      <c r="B59" s="79" t="s">
        <v>22</v>
      </c>
      <c r="C59" s="79"/>
      <c r="D59" s="80"/>
      <c r="E59" s="47" t="str">
        <f t="shared" si="2"/>
        <v>USDCNH26Y_Quote</v>
      </c>
      <c r="F59" s="47" t="str">
        <f>_xll.qlSimpleQuote(E59,,RateTickValue,Permanent,Trigger,ObjectOverwrite)</f>
        <v>USDCNH26Y_Quote#0000</v>
      </c>
      <c r="G59" s="59" t="str">
        <f>_xll.ohRangeRetrieveError(F59)</f>
        <v/>
      </c>
      <c r="H59" s="45" t="s">
        <v>138</v>
      </c>
      <c r="I59" s="79" t="s">
        <v>22</v>
      </c>
      <c r="J59" s="79"/>
      <c r="K59" s="80"/>
      <c r="L59" s="68" t="str">
        <f t="shared" si="3"/>
        <v>CNH26Y</v>
      </c>
      <c r="M59" s="68" t="str">
        <v>CNH26Y=</v>
      </c>
      <c r="N59" s="72" t="s">
        <v>114</v>
      </c>
      <c r="O59" s="72" t="s">
        <v>114</v>
      </c>
      <c r="P59" s="72" t="s">
        <v>114</v>
      </c>
      <c r="Q59" s="72" t="s">
        <v>114</v>
      </c>
      <c r="R59" s="76" t="s">
        <v>114</v>
      </c>
      <c r="S59" s="76" t="s">
        <v>114</v>
      </c>
      <c r="T59" s="76" t="s">
        <v>114</v>
      </c>
      <c r="U59" s="72" t="e">
        <f t="shared" si="4"/>
        <v>#DIV/0!</v>
      </c>
      <c r="W59" s="72" t="e">
        <v>#DIV/0!</v>
      </c>
      <c r="Y59" s="72" t="e">
        <v>#DIV/0!</v>
      </c>
      <c r="Z59" s="72">
        <f>_xll.qlSimpleQuoteSetValue(F59,Y59/10000,Trigger)</f>
        <v>0</v>
      </c>
      <c r="AA59" s="45"/>
      <c r="AB59" s="88">
        <f>_xll.qlCalendarAdvance(AB$4,AB$3,IF($I59="SW","1W",$I59),"mf",TRUE,Trigger)</f>
        <v>51643</v>
      </c>
      <c r="AC59" s="88">
        <f>_xll.qlCalendarAdvance(AC$4,AC$3,IF($I59="SW","1W",$I59),"mf",TRUE,Trigger)</f>
        <v>51643</v>
      </c>
      <c r="AD59" s="88">
        <f>_xll.qlCalendarAdvance(AD$4,AD$3,IF($I59="SW","1W",$I59),"mf",TRUE,Trigger)</f>
        <v>51643</v>
      </c>
      <c r="AE59" s="58" t="e">
        <f t="shared" si="5"/>
        <v>#N/A</v>
      </c>
      <c r="AF59" s="58" t="e">
        <f t="shared" si="5"/>
        <v>#N/A</v>
      </c>
      <c r="AG59" s="58" t="e">
        <f t="shared" si="5"/>
        <v>#N/A</v>
      </c>
      <c r="AH59" s="44" t="s">
        <v>138</v>
      </c>
    </row>
    <row r="60" spans="1:34" x14ac:dyDescent="0.2">
      <c r="A60" s="45"/>
      <c r="B60" s="79" t="s">
        <v>21</v>
      </c>
      <c r="C60" s="79"/>
      <c r="D60" s="80"/>
      <c r="E60" s="47" t="str">
        <f t="shared" si="2"/>
        <v>USDCNH27Y_Quote</v>
      </c>
      <c r="F60" s="47" t="str">
        <f>_xll.qlSimpleQuote(E60,,RateTickValue,Permanent,Trigger,ObjectOverwrite)</f>
        <v>USDCNH27Y_Quote#0000</v>
      </c>
      <c r="G60" s="59" t="str">
        <f>_xll.ohRangeRetrieveError(F60)</f>
        <v/>
      </c>
      <c r="H60" s="45" t="s">
        <v>138</v>
      </c>
      <c r="I60" s="79" t="s">
        <v>21</v>
      </c>
      <c r="J60" s="79"/>
      <c r="K60" s="80"/>
      <c r="L60" s="68" t="str">
        <f t="shared" si="3"/>
        <v>CNH27Y</v>
      </c>
      <c r="M60" s="68" t="str">
        <v>CNH27Y=</v>
      </c>
      <c r="N60" s="72" t="s">
        <v>114</v>
      </c>
      <c r="O60" s="72" t="s">
        <v>114</v>
      </c>
      <c r="P60" s="72" t="s">
        <v>114</v>
      </c>
      <c r="Q60" s="72" t="s">
        <v>114</v>
      </c>
      <c r="R60" s="76" t="s">
        <v>114</v>
      </c>
      <c r="S60" s="76" t="s">
        <v>114</v>
      </c>
      <c r="T60" s="76" t="s">
        <v>114</v>
      </c>
      <c r="U60" s="72" t="e">
        <f t="shared" si="4"/>
        <v>#DIV/0!</v>
      </c>
      <c r="W60" s="72" t="e">
        <v>#DIV/0!</v>
      </c>
      <c r="Y60" s="72" t="e">
        <v>#DIV/0!</v>
      </c>
      <c r="Z60" s="72">
        <f>_xll.qlSimpleQuoteSetValue(F60,Y60/10000,Trigger)</f>
        <v>0</v>
      </c>
      <c r="AA60" s="45"/>
      <c r="AB60" s="88">
        <f>_xll.qlCalendarAdvance(AB$4,AB$3,IF($I60="SW","1W",$I60),"mf",TRUE,Trigger)</f>
        <v>52008</v>
      </c>
      <c r="AC60" s="88">
        <f>_xll.qlCalendarAdvance(AC$4,AC$3,IF($I60="SW","1W",$I60),"mf",TRUE,Trigger)</f>
        <v>52008</v>
      </c>
      <c r="AD60" s="88">
        <f>_xll.qlCalendarAdvance(AD$4,AD$3,IF($I60="SW","1W",$I60),"mf",TRUE,Trigger)</f>
        <v>52008</v>
      </c>
      <c r="AE60" s="58" t="e">
        <f t="shared" si="5"/>
        <v>#N/A</v>
      </c>
      <c r="AF60" s="58" t="e">
        <f t="shared" si="5"/>
        <v>#N/A</v>
      </c>
      <c r="AG60" s="58" t="e">
        <f t="shared" si="5"/>
        <v>#N/A</v>
      </c>
      <c r="AH60" s="44" t="s">
        <v>138</v>
      </c>
    </row>
    <row r="61" spans="1:34" x14ac:dyDescent="0.2">
      <c r="B61" s="79" t="s">
        <v>20</v>
      </c>
      <c r="C61" s="79"/>
      <c r="D61" s="80"/>
      <c r="E61" s="47" t="str">
        <f t="shared" si="2"/>
        <v>USDCNH28Y_Quote</v>
      </c>
      <c r="F61" s="47" t="str">
        <f>_xll.qlSimpleQuote(E61,,RateTickValue,Permanent,Trigger,ObjectOverwrite)</f>
        <v>USDCNH28Y_Quote#0000</v>
      </c>
      <c r="G61" s="59" t="str">
        <f>_xll.ohRangeRetrieveError(F61)</f>
        <v/>
      </c>
      <c r="H61" s="45" t="s">
        <v>138</v>
      </c>
      <c r="I61" s="79" t="s">
        <v>20</v>
      </c>
      <c r="J61" s="79"/>
      <c r="K61" s="80"/>
      <c r="L61" s="68" t="str">
        <f t="shared" si="3"/>
        <v>CNH28Y</v>
      </c>
      <c r="M61" s="68" t="str">
        <v>CNH28Y=</v>
      </c>
      <c r="N61" s="72" t="s">
        <v>114</v>
      </c>
      <c r="O61" s="72" t="s">
        <v>114</v>
      </c>
      <c r="P61" s="72" t="s">
        <v>114</v>
      </c>
      <c r="Q61" s="72" t="s">
        <v>114</v>
      </c>
      <c r="R61" s="76" t="s">
        <v>114</v>
      </c>
      <c r="S61" s="76" t="s">
        <v>114</v>
      </c>
      <c r="T61" s="76" t="s">
        <v>114</v>
      </c>
      <c r="U61" s="72" t="e">
        <f t="shared" si="4"/>
        <v>#DIV/0!</v>
      </c>
      <c r="W61" s="72" t="e">
        <v>#DIV/0!</v>
      </c>
      <c r="Y61" s="72" t="e">
        <v>#DIV/0!</v>
      </c>
      <c r="Z61" s="72">
        <f>_xll.qlSimpleQuoteSetValue(F61,Y61/10000,Trigger)</f>
        <v>0</v>
      </c>
      <c r="AB61" s="88">
        <f>_xll.qlCalendarAdvance(AB$4,AB$3,IF($I61="SW","1W",$I61),"mf",TRUE,Trigger)</f>
        <v>52373</v>
      </c>
      <c r="AC61" s="88">
        <f>_xll.qlCalendarAdvance(AC$4,AC$3,IF($I61="SW","1W",$I61),"mf",TRUE,Trigger)</f>
        <v>52373</v>
      </c>
      <c r="AD61" s="88">
        <f>_xll.qlCalendarAdvance(AD$4,AD$3,IF($I61="SW","1W",$I61),"mf",TRUE,Trigger)</f>
        <v>52373</v>
      </c>
      <c r="AE61" s="58" t="e">
        <f t="shared" si="5"/>
        <v>#N/A</v>
      </c>
      <c r="AF61" s="58" t="e">
        <f t="shared" si="5"/>
        <v>#N/A</v>
      </c>
      <c r="AG61" s="58" t="e">
        <f t="shared" si="5"/>
        <v>#N/A</v>
      </c>
      <c r="AH61" s="44" t="s">
        <v>138</v>
      </c>
    </row>
    <row r="62" spans="1:34" x14ac:dyDescent="0.2">
      <c r="B62" s="79" t="s">
        <v>19</v>
      </c>
      <c r="C62" s="79"/>
      <c r="D62" s="80"/>
      <c r="E62" s="47" t="str">
        <f t="shared" si="2"/>
        <v>USDCNH29Y_Quote</v>
      </c>
      <c r="F62" s="47" t="str">
        <f>_xll.qlSimpleQuote(E62,,RateTickValue,Permanent,Trigger,ObjectOverwrite)</f>
        <v>USDCNH29Y_Quote#0000</v>
      </c>
      <c r="G62" s="59" t="str">
        <f>_xll.ohRangeRetrieveError(F62)</f>
        <v/>
      </c>
      <c r="H62" s="45" t="s">
        <v>138</v>
      </c>
      <c r="I62" s="79" t="s">
        <v>19</v>
      </c>
      <c r="J62" s="79"/>
      <c r="K62" s="80"/>
      <c r="L62" s="68" t="str">
        <f t="shared" si="3"/>
        <v>CNH29Y</v>
      </c>
      <c r="M62" s="68" t="str">
        <v>CNH29Y=</v>
      </c>
      <c r="N62" s="72" t="s">
        <v>114</v>
      </c>
      <c r="O62" s="72" t="s">
        <v>114</v>
      </c>
      <c r="P62" s="72" t="s">
        <v>114</v>
      </c>
      <c r="Q62" s="72" t="s">
        <v>114</v>
      </c>
      <c r="R62" s="76" t="s">
        <v>114</v>
      </c>
      <c r="S62" s="76" t="s">
        <v>114</v>
      </c>
      <c r="T62" s="76" t="s">
        <v>114</v>
      </c>
      <c r="U62" s="72" t="e">
        <f t="shared" si="4"/>
        <v>#DIV/0!</v>
      </c>
      <c r="W62" s="72" t="e">
        <v>#DIV/0!</v>
      </c>
      <c r="Y62" s="72" t="e">
        <v>#DIV/0!</v>
      </c>
      <c r="Z62" s="72">
        <f>_xll.qlSimpleQuoteSetValue(F62,Y62/10000,Trigger)</f>
        <v>0</v>
      </c>
      <c r="AB62" s="88">
        <f>_xll.qlCalendarAdvance(AB$4,AB$3,IF($I62="SW","1W",$I62),"mf",TRUE,Trigger)</f>
        <v>52740</v>
      </c>
      <c r="AC62" s="88">
        <f>_xll.qlCalendarAdvance(AC$4,AC$3,IF($I62="SW","1W",$I62),"mf",TRUE,Trigger)</f>
        <v>52740</v>
      </c>
      <c r="AD62" s="88">
        <f>_xll.qlCalendarAdvance(AD$4,AD$3,IF($I62="SW","1W",$I62),"mf",TRUE,Trigger)</f>
        <v>52740</v>
      </c>
      <c r="AE62" s="58" t="e">
        <f t="shared" si="5"/>
        <v>#N/A</v>
      </c>
      <c r="AF62" s="58" t="e">
        <f t="shared" si="5"/>
        <v>#N/A</v>
      </c>
      <c r="AG62" s="58" t="e">
        <f t="shared" si="5"/>
        <v>#N/A</v>
      </c>
      <c r="AH62" s="44" t="s">
        <v>138</v>
      </c>
    </row>
    <row r="63" spans="1:34" x14ac:dyDescent="0.2">
      <c r="B63" s="81" t="s">
        <v>18</v>
      </c>
      <c r="C63" s="81"/>
      <c r="D63" s="82"/>
      <c r="E63" s="48" t="str">
        <f t="shared" si="2"/>
        <v>USDCNH30Y_Quote</v>
      </c>
      <c r="F63" s="48" t="str">
        <f>_xll.qlSimpleQuote(E63,,RateTickValue,Permanent,Trigger,ObjectOverwrite)</f>
        <v>USDCNH30Y_Quote#0000</v>
      </c>
      <c r="G63" s="60" t="str">
        <f>_xll.ohRangeRetrieveError(F63)</f>
        <v/>
      </c>
      <c r="H63" s="45" t="s">
        <v>138</v>
      </c>
      <c r="I63" s="81" t="s">
        <v>18</v>
      </c>
      <c r="J63" s="81"/>
      <c r="K63" s="82"/>
      <c r="L63" s="69" t="str">
        <f t="shared" si="3"/>
        <v>CNH30Y</v>
      </c>
      <c r="M63" s="69" t="str">
        <v>CNH30Y=</v>
      </c>
      <c r="N63" s="73" t="s">
        <v>114</v>
      </c>
      <c r="O63" s="73" t="s">
        <v>114</v>
      </c>
      <c r="P63" s="73" t="s">
        <v>114</v>
      </c>
      <c r="Q63" s="73" t="s">
        <v>114</v>
      </c>
      <c r="R63" s="78" t="s">
        <v>114</v>
      </c>
      <c r="S63" s="78" t="s">
        <v>114</v>
      </c>
      <c r="T63" s="78" t="s">
        <v>114</v>
      </c>
      <c r="U63" s="73" t="e">
        <f t="shared" si="4"/>
        <v>#DIV/0!</v>
      </c>
      <c r="W63" s="73">
        <v>7477.9000000000005</v>
      </c>
      <c r="Y63" s="73" t="e">
        <v>#DIV/0!</v>
      </c>
      <c r="Z63" s="73">
        <f>_xll.qlSimpleQuoteSetValue(F63,Y63/10000,Trigger)</f>
        <v>0</v>
      </c>
      <c r="AB63" s="88">
        <f>_xll.qlCalendarAdvance(AB$4,AB$3,IF($I63="SW","1W",$I63),"mf",TRUE,Trigger)</f>
        <v>53104</v>
      </c>
      <c r="AC63" s="88">
        <f>_xll.qlCalendarAdvance(AC$4,AC$3,IF($I63="SW","1W",$I63),"mf",TRUE,Trigger)</f>
        <v>53104</v>
      </c>
      <c r="AD63" s="88">
        <f>_xll.qlCalendarAdvance(AD$4,AD$3,IF($I63="SW","1W",$I63),"mf",TRUE,Trigger)</f>
        <v>53104</v>
      </c>
      <c r="AE63" s="58" t="e">
        <f t="shared" si="5"/>
        <v>#N/A</v>
      </c>
      <c r="AF63" s="58" t="e">
        <f t="shared" si="5"/>
        <v>#N/A</v>
      </c>
      <c r="AG63" s="58" t="e">
        <f t="shared" si="5"/>
        <v>#N/A</v>
      </c>
      <c r="AH63" s="44" t="s">
        <v>138</v>
      </c>
    </row>
  </sheetData>
  <conditionalFormatting sqref="AB2:AD2">
    <cfRule type="cellIs" dxfId="17" priority="2" operator="equal">
      <formula>FALSE</formula>
    </cfRule>
  </conditionalFormatting>
  <conditionalFormatting sqref="AE9:AG63">
    <cfRule type="cellIs" dxfId="16" priority="1" operator="equal">
      <formula>FALSE</formula>
    </cfRule>
  </conditionalFormatting>
  <dataValidations count="5">
    <dataValidation type="list" allowBlank="1" showInputMessage="1" showErrorMessage="1" sqref="AB4:AB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AD1">
      <formula1>"JoinBusinessDays,JoinHolidays"</formula1>
    </dataValidation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  <dataValidation type="list" allowBlank="1" showInputMessage="1" showErrorMessage="1" sqref="AC4">
      <formula1>"NullCalendar,Australia,China,HongKong::HKEx,Sweden,CzechRepublic::PSE,Poland,Hungary"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129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7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Updated at 11:53:00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EURUSDCBS1M_Quote</v>
      </c>
      <c r="F5" s="46" t="str">
        <f>_xll.qlSimpleQuote(E5,,RateTickValue,Permanent,Trigger,ObjectOverwrite)</f>
        <v>EURUSDCBS1M_Quote#0000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EURCBS1M</v>
      </c>
      <c r="M5" s="67" t="str">
        <f t="array" ref="M5:M47">Instruments&amp;"="&amp;VLOOKUP(Contributor,ContributorTable,2,FALSE)</f>
        <v>EURCBS1M=ICAP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EURUSDCBS3M_Quote</v>
      </c>
      <c r="F6" s="47" t="str">
        <f>_xll.qlSimpleQuote(E6,,RateTickValue,Permanent,Trigger,ObjectOverwrite)</f>
        <v>EURUSDCBS3M_Quote#0000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EURCBS3M</v>
      </c>
      <c r="M6" s="68" t="str">
        <v>EURCBS3M=ICAP</v>
      </c>
      <c r="N6" s="72">
        <v>-25</v>
      </c>
      <c r="O6" s="72">
        <v>-15</v>
      </c>
      <c r="P6" s="72">
        <v>0</v>
      </c>
      <c r="Q6" s="72">
        <v>0</v>
      </c>
      <c r="R6" s="76">
        <v>42144</v>
      </c>
      <c r="S6" s="72">
        <f t="shared" ref="S6:S47" si="5">IF(ISERROR(AVERAGE(N6:O6)),"--",AVERAGE(N6:O6))</f>
        <v>-20</v>
      </c>
      <c r="T6" s="51"/>
      <c r="U6" s="72">
        <v>-19.25</v>
      </c>
      <c r="V6" s="51"/>
      <c r="W6" s="72">
        <v>-20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EURUSDCBS6M_Quote</v>
      </c>
      <c r="F7" s="47" t="str">
        <f>_xll.qlSimpleQuote(E7,,RateTickValue,Permanent,Trigger,ObjectOverwrite)</f>
        <v>EURUSDCBS6M_Quote#0000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EURCBS6M</v>
      </c>
      <c r="M7" s="68" t="str">
        <v>EURCBS6M=ICAP</v>
      </c>
      <c r="N7" s="72">
        <v>-26.375</v>
      </c>
      <c r="O7" s="72">
        <v>-16.375</v>
      </c>
      <c r="P7" s="72">
        <v>0</v>
      </c>
      <c r="Q7" s="72">
        <v>0</v>
      </c>
      <c r="R7" s="76">
        <v>42144</v>
      </c>
      <c r="S7" s="72">
        <f t="shared" si="5"/>
        <v>-21.375</v>
      </c>
      <c r="T7" s="51"/>
      <c r="U7" s="72">
        <v>-20.75</v>
      </c>
      <c r="V7" s="51"/>
      <c r="W7" s="72">
        <v>-21.375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EURUSDCBS9M_Quote</v>
      </c>
      <c r="F8" s="47" t="str">
        <f>_xll.qlSimpleQuote(E8,,RateTickValue,Permanent,Trigger,ObjectOverwrite)</f>
        <v>EURUSDCBS9M_Quote#0000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EURCBS9M</v>
      </c>
      <c r="M8" s="68" t="str">
        <v>EURCBS9M=ICAP</v>
      </c>
      <c r="N8" s="72">
        <v>-27.875</v>
      </c>
      <c r="O8" s="72">
        <v>-17.875</v>
      </c>
      <c r="P8" s="72">
        <v>0</v>
      </c>
      <c r="Q8" s="72">
        <v>0</v>
      </c>
      <c r="R8" s="76">
        <v>42144</v>
      </c>
      <c r="S8" s="72">
        <f t="shared" si="5"/>
        <v>-22.875</v>
      </c>
      <c r="T8" s="51"/>
      <c r="U8" s="72">
        <v>-22.25</v>
      </c>
      <c r="V8" s="51"/>
      <c r="W8" s="72">
        <v>-22.875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EURUSDCBS1Y_Quote</v>
      </c>
      <c r="F9" s="47" t="str">
        <f>_xll.qlSimpleQuote(E9,,RateTickValue,Permanent,Trigger,ObjectOverwrite)</f>
        <v>EURUSDCBS1Y_Quote#0000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EURCBS1Y</v>
      </c>
      <c r="M9" s="68" t="str">
        <v>EURCBS1Y=ICAP</v>
      </c>
      <c r="N9" s="72">
        <v>-27</v>
      </c>
      <c r="O9" s="72">
        <v>-22</v>
      </c>
      <c r="P9" s="72">
        <v>0</v>
      </c>
      <c r="Q9" s="72">
        <v>0</v>
      </c>
      <c r="R9" s="76">
        <v>42144</v>
      </c>
      <c r="S9" s="72">
        <f t="shared" si="5"/>
        <v>-24.5</v>
      </c>
      <c r="T9" s="51"/>
      <c r="U9" s="72">
        <v>-23.75</v>
      </c>
      <c r="V9" s="51"/>
      <c r="W9" s="72">
        <v>-24.5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EURUSDCBS15M_Quote</v>
      </c>
      <c r="F10" s="47" t="str">
        <f>_xll.qlSimpleQuote(E10,,RateTickValue,Permanent,Trigger,ObjectOverwrite)</f>
        <v>EURUSDCBS15M_Quote#0000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EURCBS15M</v>
      </c>
      <c r="M10" s="68" t="str">
        <v>EURCBS15M=ICAP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EURUSDCBS18M_Quote</v>
      </c>
      <c r="F11" s="47" t="str">
        <f>_xll.qlSimpleQuote(E11,,RateTickValue,Permanent,Trigger,ObjectOverwrite)</f>
        <v>EURUSDCBS18M_Quote#0000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EURCBS18M</v>
      </c>
      <c r="M11" s="68" t="str">
        <v>EURCBS18M=ICAP</v>
      </c>
      <c r="N11" s="72">
        <v>-31.375</v>
      </c>
      <c r="O11" s="72">
        <v>-21.375</v>
      </c>
      <c r="P11" s="72">
        <v>0</v>
      </c>
      <c r="Q11" s="72">
        <v>0</v>
      </c>
      <c r="R11" s="76">
        <v>42144</v>
      </c>
      <c r="S11" s="72">
        <f t="shared" si="5"/>
        <v>-26.375</v>
      </c>
      <c r="T11" s="51"/>
      <c r="U11" s="72">
        <v>-26</v>
      </c>
      <c r="V11" s="51"/>
      <c r="W11" s="72">
        <v>-26.375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EURUSDCBS21M_Quote</v>
      </c>
      <c r="F12" s="47" t="str">
        <f>_xll.qlSimpleQuote(E12,,RateTickValue,Permanent,Trigger,ObjectOverwrite)</f>
        <v>EURUSDCBS21M_Quote#0000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EURCBS21M</v>
      </c>
      <c r="M12" s="68" t="str">
        <v>EURCBS21M=ICAP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EURUSDCBS2Y_Quote</v>
      </c>
      <c r="F13" s="47" t="str">
        <f>_xll.qlSimpleQuote(E13,,RateTickValue,Permanent,Trigger,ObjectOverwrite)</f>
        <v>EURUSDCBS2Y_Quote#0000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EURCBS2Y</v>
      </c>
      <c r="M13" s="68" t="str">
        <v>EURCBS2Y=ICAP</v>
      </c>
      <c r="N13" s="72">
        <v>-30</v>
      </c>
      <c r="O13" s="72">
        <v>-25</v>
      </c>
      <c r="P13" s="72">
        <v>0</v>
      </c>
      <c r="Q13" s="72">
        <v>0</v>
      </c>
      <c r="R13" s="76">
        <v>42144</v>
      </c>
      <c r="S13" s="72">
        <f t="shared" si="5"/>
        <v>-27.5</v>
      </c>
      <c r="T13" s="51"/>
      <c r="U13" s="72">
        <v>-28.125</v>
      </c>
      <c r="V13" s="51"/>
      <c r="W13" s="72">
        <v>-27.5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EURUSDCBS3Y_Quote</v>
      </c>
      <c r="F14" s="47" t="str">
        <f>_xll.qlSimpleQuote(E14,,RateTickValue,Permanent,Trigger,ObjectOverwrite)</f>
        <v>EURUSDCBS3Y_Quote#0000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EURCBS3Y</v>
      </c>
      <c r="M14" s="68" t="str">
        <v>EURCBS3Y=ICAP</v>
      </c>
      <c r="N14" s="72">
        <v>-30.625</v>
      </c>
      <c r="O14" s="72">
        <v>-25.625</v>
      </c>
      <c r="P14" s="72">
        <v>0</v>
      </c>
      <c r="Q14" s="72">
        <v>0</v>
      </c>
      <c r="R14" s="76">
        <v>42144</v>
      </c>
      <c r="S14" s="72">
        <f t="shared" si="5"/>
        <v>-28.125</v>
      </c>
      <c r="T14" s="51"/>
      <c r="U14" s="72">
        <v>-29.125</v>
      </c>
      <c r="V14" s="51"/>
      <c r="W14" s="72">
        <v>-28.125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EURUSDCBS4Y_Quote</v>
      </c>
      <c r="F15" s="47" t="str">
        <f>_xll.qlSimpleQuote(E15,,RateTickValue,Permanent,Trigger,ObjectOverwrite)</f>
        <v>EURUSDCBS4Y_Quote#0000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EURCBS4Y</v>
      </c>
      <c r="M15" s="68" t="str">
        <v>EURCBS4Y=ICAP</v>
      </c>
      <c r="N15" s="72">
        <v>-31</v>
      </c>
      <c r="O15" s="72">
        <v>-26</v>
      </c>
      <c r="P15" s="72">
        <v>0</v>
      </c>
      <c r="Q15" s="72">
        <v>0</v>
      </c>
      <c r="R15" s="76">
        <v>42144</v>
      </c>
      <c r="S15" s="72">
        <f t="shared" si="5"/>
        <v>-28.5</v>
      </c>
      <c r="T15" s="51"/>
      <c r="U15" s="72">
        <v>-29.625</v>
      </c>
      <c r="V15" s="51"/>
      <c r="W15" s="72">
        <v>-28.5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EURUSDCBS5Y_Quote</v>
      </c>
      <c r="F16" s="47" t="str">
        <f>_xll.qlSimpleQuote(E16,,RateTickValue,Permanent,Trigger,ObjectOverwrite)</f>
        <v>EURUSDCBS5Y_Quote#0000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EURCBS5Y</v>
      </c>
      <c r="M16" s="68" t="str">
        <v>EURCBS5Y=ICAP</v>
      </c>
      <c r="N16" s="72">
        <v>-31.125</v>
      </c>
      <c r="O16" s="72">
        <v>-26.125</v>
      </c>
      <c r="P16" s="72">
        <v>0</v>
      </c>
      <c r="Q16" s="72">
        <v>0</v>
      </c>
      <c r="R16" s="76">
        <v>42144</v>
      </c>
      <c r="S16" s="72">
        <f t="shared" si="5"/>
        <v>-28.625</v>
      </c>
      <c r="T16" s="51"/>
      <c r="U16" s="72">
        <v>-29.75</v>
      </c>
      <c r="V16" s="51"/>
      <c r="W16" s="72">
        <v>-28.625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EURUSDCBS6Y_Quote</v>
      </c>
      <c r="F17" s="47" t="str">
        <f>_xll.qlSimpleQuote(E17,,RateTickValue,Permanent,Trigger,ObjectOverwrite)</f>
        <v>EURUSDCBS6Y_Quote#0000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EURCBS6Y</v>
      </c>
      <c r="M17" s="68" t="str">
        <v>EURCBS6Y=ICAP</v>
      </c>
      <c r="N17" s="72">
        <v>-31</v>
      </c>
      <c r="O17" s="72">
        <v>-26</v>
      </c>
      <c r="P17" s="72">
        <v>0</v>
      </c>
      <c r="Q17" s="72">
        <v>0</v>
      </c>
      <c r="R17" s="76">
        <v>42144</v>
      </c>
      <c r="S17" s="72">
        <f t="shared" si="5"/>
        <v>-28.5</v>
      </c>
      <c r="T17" s="51"/>
      <c r="U17" s="72">
        <v>-29.625</v>
      </c>
      <c r="V17" s="51"/>
      <c r="W17" s="72">
        <v>-28.5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EURUSDCBS7Y_Quote</v>
      </c>
      <c r="F18" s="47" t="str">
        <f>_xll.qlSimpleQuote(E18,,RateTickValue,Permanent,Trigger,ObjectOverwrite)</f>
        <v>EURUSDCBS7Y_Quote#0000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EURCBS7Y</v>
      </c>
      <c r="M18" s="68" t="str">
        <v>EURCBS7Y=ICAP</v>
      </c>
      <c r="N18" s="72">
        <v>-30.75</v>
      </c>
      <c r="O18" s="72">
        <v>-25.75</v>
      </c>
      <c r="P18" s="72">
        <v>0</v>
      </c>
      <c r="Q18" s="72">
        <v>0</v>
      </c>
      <c r="R18" s="76">
        <v>42144</v>
      </c>
      <c r="S18" s="72">
        <f t="shared" si="5"/>
        <v>-28.25</v>
      </c>
      <c r="T18" s="51"/>
      <c r="U18" s="72">
        <v>-29.25</v>
      </c>
      <c r="V18" s="51"/>
      <c r="W18" s="72">
        <v>-28.25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EURUSDCBS8Y_Quote</v>
      </c>
      <c r="F19" s="47" t="str">
        <f>_xll.qlSimpleQuote(E19,,RateTickValue,Permanent,Trigger,ObjectOverwrite)</f>
        <v>EURUSDCBS8Y_Quote#0000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EURCBS8Y</v>
      </c>
      <c r="M19" s="68" t="str">
        <v>EURCBS8Y=ICAP</v>
      </c>
      <c r="N19" s="72">
        <v>-30.25</v>
      </c>
      <c r="O19" s="72">
        <v>-25.25</v>
      </c>
      <c r="P19" s="72">
        <v>0</v>
      </c>
      <c r="Q19" s="72">
        <v>0</v>
      </c>
      <c r="R19" s="76">
        <v>42144</v>
      </c>
      <c r="S19" s="72">
        <f t="shared" si="5"/>
        <v>-27.75</v>
      </c>
      <c r="T19" s="51"/>
      <c r="U19" s="72">
        <v>-28.75</v>
      </c>
      <c r="V19" s="51"/>
      <c r="W19" s="72">
        <v>-27.75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EURUSDCBS9Y_Quote</v>
      </c>
      <c r="F20" s="47" t="str">
        <f>_xll.qlSimpleQuote(E20,,RateTickValue,Permanent,Trigger,ObjectOverwrite)</f>
        <v>EURUSDCBS9Y_Quote#0000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EURCBS9Y</v>
      </c>
      <c r="M20" s="68" t="str">
        <v>EURCBS9Y=ICAP</v>
      </c>
      <c r="N20" s="72">
        <v>-29.625</v>
      </c>
      <c r="O20" s="72">
        <v>-24.625</v>
      </c>
      <c r="P20" s="72">
        <v>0</v>
      </c>
      <c r="Q20" s="72">
        <v>0</v>
      </c>
      <c r="R20" s="76">
        <v>42144</v>
      </c>
      <c r="S20" s="72">
        <f t="shared" si="5"/>
        <v>-27.125</v>
      </c>
      <c r="T20" s="51"/>
      <c r="U20" s="72">
        <v>-28</v>
      </c>
      <c r="V20" s="51"/>
      <c r="W20" s="72">
        <v>-27.125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EURUSDCBS10Y_Quote</v>
      </c>
      <c r="F21" s="47" t="str">
        <f>_xll.qlSimpleQuote(E21,,RateTickValue,Permanent,Trigger,ObjectOverwrite)</f>
        <v>EURUSDCBS10Y_Quote#0000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EURCBS10Y</v>
      </c>
      <c r="M21" s="68" t="str">
        <v>EURCBS10Y=ICAP</v>
      </c>
      <c r="N21" s="72">
        <v>-29</v>
      </c>
      <c r="O21" s="72">
        <v>-24</v>
      </c>
      <c r="P21" s="72">
        <v>0</v>
      </c>
      <c r="Q21" s="72">
        <v>0</v>
      </c>
      <c r="R21" s="76">
        <v>42144</v>
      </c>
      <c r="S21" s="72">
        <f t="shared" si="5"/>
        <v>-26.5</v>
      </c>
      <c r="T21" s="51"/>
      <c r="U21" s="72">
        <v>-27.25</v>
      </c>
      <c r="V21" s="51"/>
      <c r="W21" s="72">
        <v>-26.5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EURUSDCBS11Y_Quote</v>
      </c>
      <c r="F22" s="47" t="str">
        <f>_xll.qlSimpleQuote(E22,,RateTickValue,Permanent,Trigger,ObjectOverwrite)</f>
        <v>EURUSDCBS11Y_Quote#0000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EURCBS11Y</v>
      </c>
      <c r="M22" s="68" t="str">
        <v>EURCBS11Y=ICAP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EURUSDCBS12Y_Quote</v>
      </c>
      <c r="F23" s="47" t="str">
        <f>_xll.qlSimpleQuote(E23,,RateTickValue,Permanent,Trigger,ObjectOverwrite)</f>
        <v>EURUSDCBS12Y_Quote#0000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EURCBS12Y</v>
      </c>
      <c r="M23" s="68" t="str">
        <v>EURCBS12Y=ICAP</v>
      </c>
      <c r="N23" s="72">
        <v>-27.5</v>
      </c>
      <c r="O23" s="72">
        <v>-22.5</v>
      </c>
      <c r="P23" s="72">
        <v>0</v>
      </c>
      <c r="Q23" s="72">
        <v>0</v>
      </c>
      <c r="R23" s="76">
        <v>42144</v>
      </c>
      <c r="S23" s="72">
        <f t="shared" si="5"/>
        <v>-25</v>
      </c>
      <c r="T23" s="51"/>
      <c r="U23" s="72">
        <v>-25.75</v>
      </c>
      <c r="V23" s="51"/>
      <c r="W23" s="72">
        <v>-25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EURUSDCBS13Y_Quote</v>
      </c>
      <c r="F24" s="47" t="str">
        <f>_xll.qlSimpleQuote(E24,,RateTickValue,Permanent,Trigger,ObjectOverwrite)</f>
        <v>EURUSDCBS13Y_Quote#0000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EURCBS13Y</v>
      </c>
      <c r="M24" s="68" t="str">
        <v>EURCBS13Y=ICAP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EURUSDCBS14Y_Quote</v>
      </c>
      <c r="F25" s="47" t="str">
        <f>_xll.qlSimpleQuote(E25,,RateTickValue,Permanent,Trigger,ObjectOverwrite)</f>
        <v>EURUSDCBS14Y_Quote#0000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EURCBS14Y</v>
      </c>
      <c r="M25" s="68" t="str">
        <v>EURCBS14Y=ICAP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EURUSDCBS15Y_Quote</v>
      </c>
      <c r="F26" s="47" t="str">
        <f>_xll.qlSimpleQuote(E26,,RateTickValue,Permanent,Trigger,ObjectOverwrite)</f>
        <v>EURUSDCBS15Y_Quote#0000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EURCBS15Y</v>
      </c>
      <c r="M26" s="68" t="str">
        <v>EURCBS15Y=ICAP</v>
      </c>
      <c r="N26" s="72">
        <v>-24.625</v>
      </c>
      <c r="O26" s="72">
        <v>-19.625</v>
      </c>
      <c r="P26" s="72">
        <v>0</v>
      </c>
      <c r="Q26" s="72">
        <v>0</v>
      </c>
      <c r="R26" s="76">
        <v>42144</v>
      </c>
      <c r="S26" s="72">
        <f t="shared" si="5"/>
        <v>-22.125</v>
      </c>
      <c r="T26" s="51"/>
      <c r="U26" s="72">
        <v>-22.875</v>
      </c>
      <c r="V26" s="51"/>
      <c r="W26" s="72">
        <v>-22.125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EURUSDCBS16Y_Quote</v>
      </c>
      <c r="F27" s="47" t="str">
        <f>_xll.qlSimpleQuote(E27,,RateTickValue,Permanent,Trigger,ObjectOverwrite)</f>
        <v>EURUSDCBS16Y_Quote#0000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EURCBS16Y</v>
      </c>
      <c r="M27" s="68" t="str">
        <v>EURCBS16Y=ICAP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EURUSDCBS17Y_Quote</v>
      </c>
      <c r="F28" s="47" t="str">
        <f>_xll.qlSimpleQuote(E28,,RateTickValue,Permanent,Trigger,ObjectOverwrite)</f>
        <v>EURUSDCBS17Y_Quote#0000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EURCBS17Y</v>
      </c>
      <c r="M28" s="68" t="str">
        <v>EURCBS17Y=ICAP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EURUSDCBS18Y_Quote</v>
      </c>
      <c r="F29" s="47" t="str">
        <f>_xll.qlSimpleQuote(E29,,RateTickValue,Permanent,Trigger,ObjectOverwrite)</f>
        <v>EURUSDCBS18Y_Quote#0000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EURCBS18Y</v>
      </c>
      <c r="M29" s="68" t="str">
        <v>EURCBS18Y=ICAP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EURUSDCBS19Y_Quote</v>
      </c>
      <c r="F30" s="47" t="str">
        <f>_xll.qlSimpleQuote(E30,,RateTickValue,Permanent,Trigger,ObjectOverwrite)</f>
        <v>EURUSDCBS19Y_Quote#0000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EURCBS19Y</v>
      </c>
      <c r="M30" s="68" t="str">
        <v>EURCBS19Y=ICAP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EURUSDCBS20Y_Quote</v>
      </c>
      <c r="F31" s="47" t="str">
        <f>_xll.qlSimpleQuote(E31,,RateTickValue,Permanent,Trigger,ObjectOverwrite)</f>
        <v>EURUSDCBS20Y_Quote#0000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EURCBS20Y</v>
      </c>
      <c r="M31" s="68" t="str">
        <v>EURCBS20Y=ICAP</v>
      </c>
      <c r="N31" s="72">
        <v>-20.75</v>
      </c>
      <c r="O31" s="72">
        <v>-15.75</v>
      </c>
      <c r="P31" s="72">
        <v>0</v>
      </c>
      <c r="Q31" s="72">
        <v>0</v>
      </c>
      <c r="R31" s="76">
        <v>42144</v>
      </c>
      <c r="S31" s="72">
        <f t="shared" si="5"/>
        <v>-18.25</v>
      </c>
      <c r="T31" s="51"/>
      <c r="U31" s="72">
        <v>-18.875</v>
      </c>
      <c r="V31" s="51"/>
      <c r="W31" s="72">
        <v>-18.25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EURUSDCBS21Y_Quote</v>
      </c>
      <c r="F32" s="47" t="str">
        <f>_xll.qlSimpleQuote(E32,,RateTickValue,Permanent,Trigger,ObjectOverwrite)</f>
        <v>EURUSDCBS21Y_Quote#0000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EURCBS21Y</v>
      </c>
      <c r="M32" s="68" t="str">
        <v>EURCBS21Y=ICAP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EURUSDCBS22Y_Quote</v>
      </c>
      <c r="F33" s="47" t="str">
        <f>_xll.qlSimpleQuote(E33,,RateTickValue,Permanent,Trigger,ObjectOverwrite)</f>
        <v>EURUSDCBS22Y_Quote#0000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EURCBS22Y</v>
      </c>
      <c r="M33" s="68" t="str">
        <v>EURCBS22Y=ICAP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EURUSDCBS23Y_Quote</v>
      </c>
      <c r="F34" s="47" t="str">
        <f>_xll.qlSimpleQuote(E34,,RateTickValue,Permanent,Trigger,ObjectOverwrite)</f>
        <v>EURUSDCBS23Y_Quote#0000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EURCBS23Y</v>
      </c>
      <c r="M34" s="68" t="str">
        <v>EURCBS23Y=ICAP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EURUSDCBS24Y_Quote</v>
      </c>
      <c r="F35" s="47" t="str">
        <f>_xll.qlSimpleQuote(E35,,RateTickValue,Permanent,Trigger,ObjectOverwrite)</f>
        <v>EURUSDCBS24Y_Quote#0000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EURCBS24Y</v>
      </c>
      <c r="M35" s="68" t="str">
        <v>EURCBS24Y=ICAP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EURUSDCBS25Y_Quote</v>
      </c>
      <c r="F36" s="47" t="str">
        <f>_xll.qlSimpleQuote(E36,,RateTickValue,Permanent,Trigger,ObjectOverwrite)</f>
        <v>EURUSDCBS25Y_Quote#0000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EURCBS25Y</v>
      </c>
      <c r="M36" s="68" t="str">
        <v>EURCBS25Y=ICAP</v>
      </c>
      <c r="N36" s="72">
        <v>-17.125</v>
      </c>
      <c r="O36" s="72">
        <v>-12.125</v>
      </c>
      <c r="P36" s="72">
        <v>0</v>
      </c>
      <c r="Q36" s="72">
        <v>0</v>
      </c>
      <c r="R36" s="76">
        <v>42144</v>
      </c>
      <c r="S36" s="72">
        <f t="shared" si="5"/>
        <v>-14.625</v>
      </c>
      <c r="T36" s="51"/>
      <c r="U36" s="72">
        <v>-15.125</v>
      </c>
      <c r="V36" s="51"/>
      <c r="W36" s="72">
        <v>-14.625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EURUSDCBS26Y_Quote</v>
      </c>
      <c r="F37" s="47" t="str">
        <f>_xll.qlSimpleQuote(E37,,RateTickValue,Permanent,Trigger,ObjectOverwrite)</f>
        <v>EURUSDCBS26Y_Quote#0000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EURCBS26Y</v>
      </c>
      <c r="M37" s="68" t="str">
        <v>EURCBS26Y=ICAP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EURUSDCBS27Y_Quote</v>
      </c>
      <c r="F38" s="47" t="str">
        <f>_xll.qlSimpleQuote(E38,,RateTickValue,Permanent,Trigger,ObjectOverwrite)</f>
        <v>EURUSDCBS27Y_Quote#0000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EURCBS27Y</v>
      </c>
      <c r="M38" s="68" t="str">
        <v>EURCBS27Y=ICAP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EURUSDCBS28Y_Quote</v>
      </c>
      <c r="F39" s="47" t="str">
        <f>_xll.qlSimpleQuote(E39,,RateTickValue,Permanent,Trigger,ObjectOverwrite)</f>
        <v>EURUSDCBS28Y_Quote#0000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EURCBS28Y</v>
      </c>
      <c r="M39" s="68" t="str">
        <v>EURCBS28Y=ICAP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EURUSDCBS29Y_Quote</v>
      </c>
      <c r="F40" s="47" t="str">
        <f>_xll.qlSimpleQuote(E40,,RateTickValue,Permanent,Trigger,ObjectOverwrite)</f>
        <v>EURUSDCBS29Y_Quote#0000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EURCBS29Y</v>
      </c>
      <c r="M40" s="68" t="str">
        <v>EURCBS29Y=ICAP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EURUSDCBS30Y_Quote</v>
      </c>
      <c r="F41" s="47" t="str">
        <f>_xll.qlSimpleQuote(E41,,RateTickValue,Permanent,Trigger,ObjectOverwrite)</f>
        <v>EURUSDCBS30Y_Quote#0000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EURCBS30Y</v>
      </c>
      <c r="M41" s="68" t="str">
        <v>EURCBS30Y=ICAP</v>
      </c>
      <c r="N41" s="72">
        <v>-15</v>
      </c>
      <c r="O41" s="72">
        <v>-10</v>
      </c>
      <c r="P41" s="72">
        <v>0</v>
      </c>
      <c r="Q41" s="72">
        <v>0</v>
      </c>
      <c r="R41" s="76">
        <v>42144</v>
      </c>
      <c r="S41" s="72">
        <f t="shared" si="5"/>
        <v>-12.5</v>
      </c>
      <c r="T41" s="51"/>
      <c r="U41" s="72">
        <v>-13</v>
      </c>
      <c r="V41" s="51"/>
      <c r="W41" s="72">
        <v>-12.5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EURUSDCBS35Y_Quote</v>
      </c>
      <c r="F42" s="47" t="str">
        <f>_xll.qlSimpleQuote(E42,,RateTickValue,Permanent,Trigger,ObjectOverwrite)</f>
        <v>EURUSDCBS35Y_Quote#0000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EURCBS35Y</v>
      </c>
      <c r="M42" s="68" t="str">
        <v>EURCBS35Y=ICAP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EURUSDCBS40Y_Quote</v>
      </c>
      <c r="F43" s="47" t="str">
        <f>_xll.qlSimpleQuote(E43,,RateTickValue,Permanent,Trigger,ObjectOverwrite)</f>
        <v>EURUSDCBS40Y_Quote#0000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EURCBS40Y</v>
      </c>
      <c r="M43" s="68" t="str">
        <v>EURCBS40Y=ICAP</v>
      </c>
      <c r="N43" s="72">
        <v>-16.125</v>
      </c>
      <c r="O43" s="72">
        <v>-11.125</v>
      </c>
      <c r="P43" s="72">
        <v>0</v>
      </c>
      <c r="Q43" s="72">
        <v>0</v>
      </c>
      <c r="R43" s="76">
        <v>42144</v>
      </c>
      <c r="S43" s="72">
        <f t="shared" si="5"/>
        <v>-13.625</v>
      </c>
      <c r="T43" s="51"/>
      <c r="U43" s="72">
        <v>-14.125</v>
      </c>
      <c r="V43" s="51"/>
      <c r="W43" s="72">
        <v>-13.625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EURUSDCBS45Y_Quote</v>
      </c>
      <c r="F44" s="47" t="str">
        <f>_xll.qlSimpleQuote(E44,,RateTickValue,Permanent,Trigger,ObjectOverwrite)</f>
        <v>EURUSDCBS45Y_Quote#0000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EURCBS45Y</v>
      </c>
      <c r="M44" s="68" t="str">
        <v>EURCBS45Y=ICAP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EURUSDCBS50Y_Quote</v>
      </c>
      <c r="F45" s="47" t="str">
        <f>_xll.qlSimpleQuote(E45,,RateTickValue,Permanent,Trigger,ObjectOverwrite)</f>
        <v>EURUSDCBS50Y_Quote#0000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EURCBS50Y</v>
      </c>
      <c r="M45" s="68" t="str">
        <v>EURCBS50Y=ICAP</v>
      </c>
      <c r="N45" s="72">
        <v>-16.375</v>
      </c>
      <c r="O45" s="72">
        <v>-11.375</v>
      </c>
      <c r="P45" s="72">
        <v>0</v>
      </c>
      <c r="Q45" s="72">
        <v>0</v>
      </c>
      <c r="R45" s="76">
        <v>42144</v>
      </c>
      <c r="S45" s="72">
        <f t="shared" si="5"/>
        <v>-13.875</v>
      </c>
      <c r="T45" s="51"/>
      <c r="U45" s="72">
        <v>-14.375</v>
      </c>
      <c r="V45" s="51"/>
      <c r="W45" s="72">
        <v>-13.875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EURUSDCBS55Y_Quote</v>
      </c>
      <c r="F46" s="47" t="str">
        <f>_xll.qlSimpleQuote(E46,,RateTickValue,Permanent,Trigger,ObjectOverwrite)</f>
        <v>EURUSDCBS55Y_Quote#0000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EURCBS55Y</v>
      </c>
      <c r="M46" s="68" t="str">
        <v>EURCBS55Y=ICAP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EURUSDCBS60Y_Quote</v>
      </c>
      <c r="F47" s="48" t="str">
        <f>_xll.qlSimpleQuote(E47,,RateTickValue,Permanent,Trigger,ObjectOverwrite)</f>
        <v>EURUSDCBS60Y_Quote#0000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EURCBS60Y</v>
      </c>
      <c r="M47" s="69" t="str">
        <v>EURCBS60Y=ICAP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8"/>
  <sheetViews>
    <sheetView showGridLines="0" topLeftCell="H2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135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6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Updated at 11:53:00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:E47" si="0">MinorCurrency&amp;Currency&amp;$D5&amp;$B5&amp;QuoteSuffix</f>
        <v>GBPUSDCBS1M_Quote</v>
      </c>
      <c r="F5" s="46" t="str">
        <f>_xll.qlSimpleQuote(E5,,RateTickValue,Permanent,Trigger,ObjectOverwrite)</f>
        <v>GBPUSDCBS1M_Quote#0000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:L47" si="2">MinorCurrency&amp;$K5&amp;$I5</f>
        <v>GBPCBS1M</v>
      </c>
      <c r="M5" s="67" t="str">
        <f t="array" ref="M5:M47">Instruments&amp;"="&amp;VLOOKUP(Contributor,ContributorTable,2,FALSE)</f>
        <v>GBPCBS1M=ICAP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si="0"/>
        <v>GBPUSDCBS3M_Quote</v>
      </c>
      <c r="F6" s="47" t="str">
        <f>_xll.qlSimpleQuote(E6,,RateTickValue,Permanent,Trigger,ObjectOverwrite)</f>
        <v>GBPUSDCBS3M_Quote#0000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si="2"/>
        <v>GBPCBS3M</v>
      </c>
      <c r="M6" s="68" t="str">
        <v>GBPCBS3M=ICAP</v>
      </c>
      <c r="N6" s="72">
        <v>-6.5</v>
      </c>
      <c r="O6" s="72">
        <v>3.5</v>
      </c>
      <c r="P6" s="72">
        <v>0</v>
      </c>
      <c r="Q6" s="72">
        <v>0</v>
      </c>
      <c r="R6" s="76">
        <v>42144</v>
      </c>
      <c r="S6" s="72">
        <f t="shared" ref="S6:S47" si="3">IF(ISERROR(AVERAGE(N6:O6)),"--",AVERAGE(N6:O6))</f>
        <v>-1.5</v>
      </c>
      <c r="T6" s="51"/>
      <c r="U6" s="72">
        <v>-1.75</v>
      </c>
      <c r="V6" s="51"/>
      <c r="W6" s="72">
        <v>-1.5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0"/>
        <v>GBPUSDCBS6M_Quote</v>
      </c>
      <c r="F7" s="47" t="str">
        <f>_xll.qlSimpleQuote(E7,,RateTickValue,Permanent,Trigger,ObjectOverwrite)</f>
        <v>GBPUSDCBS6M_Quote#0000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2"/>
        <v>GBPCBS6M</v>
      </c>
      <c r="M7" s="68" t="str">
        <v>GBPCBS6M=ICAP</v>
      </c>
      <c r="N7" s="72">
        <v>-7</v>
      </c>
      <c r="O7" s="72">
        <v>3</v>
      </c>
      <c r="P7" s="72">
        <v>0</v>
      </c>
      <c r="Q7" s="72">
        <v>0</v>
      </c>
      <c r="R7" s="76">
        <v>42142</v>
      </c>
      <c r="S7" s="72">
        <f t="shared" si="3"/>
        <v>-2</v>
      </c>
      <c r="T7" s="51"/>
      <c r="U7" s="72">
        <v>-2</v>
      </c>
      <c r="V7" s="51"/>
      <c r="W7" s="72">
        <v>-2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0"/>
        <v>GBPUSDCBS9M_Quote</v>
      </c>
      <c r="F8" s="47" t="str">
        <f>_xll.qlSimpleQuote(E8,,RateTickValue,Permanent,Trigger,ObjectOverwrite)</f>
        <v>GBPUSDCBS9M_Quote#0000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2"/>
        <v>GBPCBS9M</v>
      </c>
      <c r="M8" s="68" t="str">
        <v>GBPCBS9M=ICAP</v>
      </c>
      <c r="N8" s="72">
        <v>-7</v>
      </c>
      <c r="O8" s="72">
        <v>3</v>
      </c>
      <c r="P8" s="72">
        <v>0</v>
      </c>
      <c r="Q8" s="72">
        <v>0</v>
      </c>
      <c r="R8" s="76">
        <v>42135</v>
      </c>
      <c r="S8" s="72">
        <f t="shared" si="3"/>
        <v>-2</v>
      </c>
      <c r="T8" s="51"/>
      <c r="U8" s="72">
        <v>-2</v>
      </c>
      <c r="V8" s="51"/>
      <c r="W8" s="72">
        <v>-2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0"/>
        <v>GBPUSDCBS1Y_Quote</v>
      </c>
      <c r="F9" s="47" t="str">
        <f>_xll.qlSimpleQuote(E9,,RateTickValue,Permanent,Trigger,ObjectOverwrite)</f>
        <v>GBPUSDCBS1Y_Quote#0000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2"/>
        <v>GBPCBS1Y</v>
      </c>
      <c r="M9" s="68" t="str">
        <v>GBPCBS1Y=ICAP</v>
      </c>
      <c r="N9" s="72">
        <v>-6.5</v>
      </c>
      <c r="O9" s="72">
        <v>3.5</v>
      </c>
      <c r="P9" s="72">
        <v>0</v>
      </c>
      <c r="Q9" s="72">
        <v>0</v>
      </c>
      <c r="R9" s="76">
        <v>42144</v>
      </c>
      <c r="S9" s="72">
        <f t="shared" si="3"/>
        <v>-1.5</v>
      </c>
      <c r="T9" s="51"/>
      <c r="U9" s="72">
        <v>-2</v>
      </c>
      <c r="V9" s="51"/>
      <c r="W9" s="72">
        <v>-1.5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0"/>
        <v>GBPUSDCBS15M_Quote</v>
      </c>
      <c r="F10" s="47" t="str">
        <f>_xll.qlSimpleQuote(E10,,RateTickValue,Permanent,Trigger,ObjectOverwrite)</f>
        <v>GBPUSDCBS15M_Quote#0000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2"/>
        <v>GBPCBS15M</v>
      </c>
      <c r="M10" s="68" t="str">
        <v>GBPCBS15M=ICAP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3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0"/>
        <v>GBPUSDCBS18M_Quote</v>
      </c>
      <c r="F11" s="47" t="str">
        <f>_xll.qlSimpleQuote(E11,,RateTickValue,Permanent,Trigger,ObjectOverwrite)</f>
        <v>GBPUSDCBS18M_Quote#0000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2"/>
        <v>GBPCBS18M</v>
      </c>
      <c r="M11" s="68" t="str">
        <v>GBPCBS18M=ICAP</v>
      </c>
      <c r="N11" s="72">
        <v>-7.5</v>
      </c>
      <c r="O11" s="72">
        <v>2.5</v>
      </c>
      <c r="P11" s="72">
        <v>0</v>
      </c>
      <c r="Q11" s="72">
        <v>0</v>
      </c>
      <c r="R11" s="76">
        <v>42143</v>
      </c>
      <c r="S11" s="72">
        <f t="shared" si="3"/>
        <v>-2.5</v>
      </c>
      <c r="T11" s="51"/>
      <c r="U11" s="72">
        <v>-2</v>
      </c>
      <c r="V11" s="51"/>
      <c r="W11" s="72">
        <v>-2.5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0"/>
        <v>GBPUSDCBS21M_Quote</v>
      </c>
      <c r="F12" s="47" t="str">
        <f>_xll.qlSimpleQuote(E12,,RateTickValue,Permanent,Trigger,ObjectOverwrite)</f>
        <v>GBPUSDCBS21M_Quote#0000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2"/>
        <v>GBPCBS21M</v>
      </c>
      <c r="M12" s="68" t="str">
        <v>GBPCBS21M=ICAP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3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0"/>
        <v>GBPUSDCBS2Y_Quote</v>
      </c>
      <c r="F13" s="47" t="str">
        <f>_xll.qlSimpleQuote(E13,,RateTickValue,Permanent,Trigger,ObjectOverwrite)</f>
        <v>GBPUSDCBS2Y_Quote#0000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2"/>
        <v>GBPCBS2Y</v>
      </c>
      <c r="M13" s="68" t="str">
        <v>GBPCBS2Y=ICAP</v>
      </c>
      <c r="N13" s="72">
        <v>-5.25</v>
      </c>
      <c r="O13" s="72">
        <v>0.25</v>
      </c>
      <c r="P13" s="72">
        <v>0</v>
      </c>
      <c r="Q13" s="72">
        <v>0</v>
      </c>
      <c r="R13" s="76">
        <v>42144</v>
      </c>
      <c r="S13" s="72">
        <f t="shared" si="3"/>
        <v>-2.5</v>
      </c>
      <c r="T13" s="51"/>
      <c r="U13" s="72">
        <v>-2.25</v>
      </c>
      <c r="V13" s="51"/>
      <c r="W13" s="72">
        <v>-2.5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0"/>
        <v>GBPUSDCBS3Y_Quote</v>
      </c>
      <c r="F14" s="47" t="str">
        <f>_xll.qlSimpleQuote(E14,,RateTickValue,Permanent,Trigger,ObjectOverwrite)</f>
        <v>GBPUSDCBS3Y_Quote#0000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2"/>
        <v>GBPCBS3Y</v>
      </c>
      <c r="M14" s="68" t="str">
        <v>GBPCBS3Y=ICAP</v>
      </c>
      <c r="N14" s="72">
        <v>-5</v>
      </c>
      <c r="O14" s="72">
        <v>0.5</v>
      </c>
      <c r="P14" s="72">
        <v>0</v>
      </c>
      <c r="Q14" s="72">
        <v>0</v>
      </c>
      <c r="R14" s="76">
        <v>42144</v>
      </c>
      <c r="S14" s="72">
        <f t="shared" si="3"/>
        <v>-2.25</v>
      </c>
      <c r="T14" s="51"/>
      <c r="U14" s="72">
        <v>-2.25</v>
      </c>
      <c r="V14" s="51"/>
      <c r="W14" s="72">
        <v>-2.25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0"/>
        <v>GBPUSDCBS4Y_Quote</v>
      </c>
      <c r="F15" s="47" t="str">
        <f>_xll.qlSimpleQuote(E15,,RateTickValue,Permanent,Trigger,ObjectOverwrite)</f>
        <v>GBPUSDCBS4Y_Quote#0000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2"/>
        <v>GBPCBS4Y</v>
      </c>
      <c r="M15" s="68" t="str">
        <v>GBPCBS4Y=ICAP</v>
      </c>
      <c r="N15" s="72">
        <v>-5.25</v>
      </c>
      <c r="O15" s="72">
        <v>-0.25</v>
      </c>
      <c r="P15" s="72">
        <v>0</v>
      </c>
      <c r="Q15" s="72">
        <v>0</v>
      </c>
      <c r="R15" s="76">
        <v>42144</v>
      </c>
      <c r="S15" s="72">
        <f t="shared" si="3"/>
        <v>-2.75</v>
      </c>
      <c r="T15" s="51"/>
      <c r="U15" s="72">
        <v>-2.25</v>
      </c>
      <c r="V15" s="51"/>
      <c r="W15" s="72">
        <v>-2.75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0"/>
        <v>GBPUSDCBS5Y_Quote</v>
      </c>
      <c r="F16" s="47" t="str">
        <f>_xll.qlSimpleQuote(E16,,RateTickValue,Permanent,Trigger,ObjectOverwrite)</f>
        <v>GBPUSDCBS5Y_Quote#0000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2"/>
        <v>GBPCBS5Y</v>
      </c>
      <c r="M16" s="68" t="str">
        <v>GBPCBS5Y=ICAP</v>
      </c>
      <c r="N16" s="72">
        <v>-5.5</v>
      </c>
      <c r="O16" s="72">
        <v>-0.5</v>
      </c>
      <c r="P16" s="72">
        <v>0</v>
      </c>
      <c r="Q16" s="72">
        <v>0</v>
      </c>
      <c r="R16" s="76">
        <v>42144</v>
      </c>
      <c r="S16" s="72">
        <f t="shared" si="3"/>
        <v>-3</v>
      </c>
      <c r="T16" s="51"/>
      <c r="U16" s="72">
        <v>-2.25</v>
      </c>
      <c r="V16" s="51"/>
      <c r="W16" s="72">
        <v>-3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0"/>
        <v>GBPUSDCBS6Y_Quote</v>
      </c>
      <c r="F17" s="47" t="str">
        <f>_xll.qlSimpleQuote(E17,,RateTickValue,Permanent,Trigger,ObjectOverwrite)</f>
        <v>GBPUSDCBS6Y_Quote#0000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2"/>
        <v>GBPCBS6Y</v>
      </c>
      <c r="M17" s="68" t="str">
        <v>GBPCBS6Y=ICAP</v>
      </c>
      <c r="N17" s="72">
        <v>-6.25</v>
      </c>
      <c r="O17" s="72">
        <v>-1.25</v>
      </c>
      <c r="P17" s="72">
        <v>0</v>
      </c>
      <c r="Q17" s="72">
        <v>0</v>
      </c>
      <c r="R17" s="76">
        <v>42144</v>
      </c>
      <c r="S17" s="72">
        <f t="shared" si="3"/>
        <v>-3.75</v>
      </c>
      <c r="T17" s="51"/>
      <c r="U17" s="72">
        <v>-3.25</v>
      </c>
      <c r="V17" s="51"/>
      <c r="W17" s="72">
        <v>-3.75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0"/>
        <v>GBPUSDCBS7Y_Quote</v>
      </c>
      <c r="F18" s="47" t="str">
        <f>_xll.qlSimpleQuote(E18,,RateTickValue,Permanent,Trigger,ObjectOverwrite)</f>
        <v>GBPUSDCBS7Y_Quote#0000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2"/>
        <v>GBPCBS7Y</v>
      </c>
      <c r="M18" s="68" t="str">
        <v>GBPCBS7Y=ICAP</v>
      </c>
      <c r="N18" s="72">
        <v>-7</v>
      </c>
      <c r="O18" s="72">
        <v>-2</v>
      </c>
      <c r="P18" s="72">
        <v>0</v>
      </c>
      <c r="Q18" s="72">
        <v>0</v>
      </c>
      <c r="R18" s="76">
        <v>42144</v>
      </c>
      <c r="S18" s="72">
        <f t="shared" si="3"/>
        <v>-4.5</v>
      </c>
      <c r="T18" s="51"/>
      <c r="U18" s="72">
        <v>-4.25</v>
      </c>
      <c r="V18" s="51"/>
      <c r="W18" s="72">
        <v>-4.5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0"/>
        <v>GBPUSDCBS8Y_Quote</v>
      </c>
      <c r="F19" s="47" t="str">
        <f>_xll.qlSimpleQuote(E19,,RateTickValue,Permanent,Trigger,ObjectOverwrite)</f>
        <v>GBPUSDCBS8Y_Quote#0000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2"/>
        <v>GBPCBS8Y</v>
      </c>
      <c r="M19" s="68" t="str">
        <v>GBPCBS8Y=ICAP</v>
      </c>
      <c r="N19" s="72">
        <v>-7.75</v>
      </c>
      <c r="O19" s="72">
        <v>-2.75</v>
      </c>
      <c r="P19" s="72">
        <v>0</v>
      </c>
      <c r="Q19" s="72">
        <v>0</v>
      </c>
      <c r="R19" s="76">
        <v>42144</v>
      </c>
      <c r="S19" s="72">
        <f t="shared" si="3"/>
        <v>-5.25</v>
      </c>
      <c r="T19" s="51"/>
      <c r="U19" s="72">
        <v>-5.25</v>
      </c>
      <c r="V19" s="51"/>
      <c r="W19" s="72">
        <v>-5.25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0"/>
        <v>GBPUSDCBS9Y_Quote</v>
      </c>
      <c r="F20" s="47" t="str">
        <f>_xll.qlSimpleQuote(E20,,RateTickValue,Permanent,Trigger,ObjectOverwrite)</f>
        <v>GBPUSDCBS9Y_Quote#0000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2"/>
        <v>GBPCBS9Y</v>
      </c>
      <c r="M20" s="68" t="str">
        <v>GBPCBS9Y=ICAP</v>
      </c>
      <c r="N20" s="72">
        <v>-8.75</v>
      </c>
      <c r="O20" s="72">
        <v>-3.75</v>
      </c>
      <c r="P20" s="72">
        <v>0</v>
      </c>
      <c r="Q20" s="72">
        <v>0</v>
      </c>
      <c r="R20" s="76">
        <v>42144</v>
      </c>
      <c r="S20" s="72">
        <f t="shared" si="3"/>
        <v>-6.25</v>
      </c>
      <c r="T20" s="51"/>
      <c r="U20" s="72">
        <v>-6.25</v>
      </c>
      <c r="V20" s="51"/>
      <c r="W20" s="72">
        <v>-6.25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0"/>
        <v>GBPUSDCBS10Y_Quote</v>
      </c>
      <c r="F21" s="47" t="str">
        <f>_xll.qlSimpleQuote(E21,,RateTickValue,Permanent,Trigger,ObjectOverwrite)</f>
        <v>GBPUSDCBS10Y_Quote#0000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2"/>
        <v>GBPCBS10Y</v>
      </c>
      <c r="M21" s="68" t="str">
        <v>GBPCBS10Y=ICAP</v>
      </c>
      <c r="N21" s="72">
        <v>-10</v>
      </c>
      <c r="O21" s="72">
        <v>-5</v>
      </c>
      <c r="P21" s="72">
        <v>0</v>
      </c>
      <c r="Q21" s="72">
        <v>0</v>
      </c>
      <c r="R21" s="76">
        <v>42144</v>
      </c>
      <c r="S21" s="72">
        <f t="shared" si="3"/>
        <v>-7.5</v>
      </c>
      <c r="T21" s="51"/>
      <c r="U21" s="72">
        <v>-7.5</v>
      </c>
      <c r="V21" s="51"/>
      <c r="W21" s="72">
        <v>-7.5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0"/>
        <v>GBPUSDCBS11Y_Quote</v>
      </c>
      <c r="F22" s="47" t="str">
        <f>_xll.qlSimpleQuote(E22,,RateTickValue,Permanent,Trigger,ObjectOverwrite)</f>
        <v>GBPUSDCBS11Y_Quote#0000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2"/>
        <v>GBPCBS11Y</v>
      </c>
      <c r="M22" s="68" t="str">
        <v>GBPCBS11Y=ICAP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3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0"/>
        <v>GBPUSDCBS12Y_Quote</v>
      </c>
      <c r="F23" s="47" t="str">
        <f>_xll.qlSimpleQuote(E23,,RateTickValue,Permanent,Trigger,ObjectOverwrite)</f>
        <v>GBPUSDCBS12Y_Quote#0000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2"/>
        <v>GBPCBS12Y</v>
      </c>
      <c r="M23" s="68" t="str">
        <v>GBPCBS12Y=ICAP</v>
      </c>
      <c r="N23" s="72">
        <v>-12</v>
      </c>
      <c r="O23" s="72">
        <v>-7</v>
      </c>
      <c r="P23" s="72">
        <v>0</v>
      </c>
      <c r="Q23" s="72">
        <v>0</v>
      </c>
      <c r="R23" s="76">
        <v>42144</v>
      </c>
      <c r="S23" s="72">
        <f t="shared" si="3"/>
        <v>-9.5</v>
      </c>
      <c r="T23" s="51"/>
      <c r="U23" s="72">
        <v>-9.5</v>
      </c>
      <c r="V23" s="51"/>
      <c r="W23" s="72">
        <v>-9.5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0"/>
        <v>GBPUSDCBS13Y_Quote</v>
      </c>
      <c r="F24" s="47" t="str">
        <f>_xll.qlSimpleQuote(E24,,RateTickValue,Permanent,Trigger,ObjectOverwrite)</f>
        <v>GBPUSDCBS13Y_Quote#0000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2"/>
        <v>GBPCBS13Y</v>
      </c>
      <c r="M24" s="68" t="str">
        <v>GBPCBS13Y=ICAP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3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0"/>
        <v>GBPUSDCBS14Y_Quote</v>
      </c>
      <c r="F25" s="47" t="str">
        <f>_xll.qlSimpleQuote(E25,,RateTickValue,Permanent,Trigger,ObjectOverwrite)</f>
        <v>GBPUSDCBS14Y_Quote#0000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2"/>
        <v>GBPCBS14Y</v>
      </c>
      <c r="M25" s="68" t="str">
        <v>GBPCBS14Y=ICAP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3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0"/>
        <v>GBPUSDCBS15Y_Quote</v>
      </c>
      <c r="F26" s="47" t="str">
        <f>_xll.qlSimpleQuote(E26,,RateTickValue,Permanent,Trigger,ObjectOverwrite)</f>
        <v>GBPUSDCBS15Y_Quote#0000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2"/>
        <v>GBPCBS15Y</v>
      </c>
      <c r="M26" s="68" t="str">
        <v>GBPCBS15Y=ICAP</v>
      </c>
      <c r="N26" s="72">
        <v>-14</v>
      </c>
      <c r="O26" s="72">
        <v>-9</v>
      </c>
      <c r="P26" s="72">
        <v>0</v>
      </c>
      <c r="Q26" s="72">
        <v>0</v>
      </c>
      <c r="R26" s="76">
        <v>42144</v>
      </c>
      <c r="S26" s="72">
        <f t="shared" si="3"/>
        <v>-11.5</v>
      </c>
      <c r="T26" s="51"/>
      <c r="U26" s="72">
        <v>-11.25</v>
      </c>
      <c r="V26" s="51"/>
      <c r="W26" s="72">
        <v>-11.5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0"/>
        <v>GBPUSDCBS16Y_Quote</v>
      </c>
      <c r="F27" s="47" t="str">
        <f>_xll.qlSimpleQuote(E27,,RateTickValue,Permanent,Trigger,ObjectOverwrite)</f>
        <v>GBPUSDCBS16Y_Quote#0000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2"/>
        <v>GBPCBS16Y</v>
      </c>
      <c r="M27" s="68" t="str">
        <v>GBPCBS16Y=ICAP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3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0"/>
        <v>GBPUSDCBS17Y_Quote</v>
      </c>
      <c r="F28" s="47" t="str">
        <f>_xll.qlSimpleQuote(E28,,RateTickValue,Permanent,Trigger,ObjectOverwrite)</f>
        <v>GBPUSDCBS17Y_Quote#0000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2"/>
        <v>GBPCBS17Y</v>
      </c>
      <c r="M28" s="68" t="str">
        <v>GBPCBS17Y=ICAP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3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0"/>
        <v>GBPUSDCBS18Y_Quote</v>
      </c>
      <c r="F29" s="47" t="str">
        <f>_xll.qlSimpleQuote(E29,,RateTickValue,Permanent,Trigger,ObjectOverwrite)</f>
        <v>GBPUSDCBS18Y_Quote#0000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2"/>
        <v>GBPCBS18Y</v>
      </c>
      <c r="M29" s="68" t="str">
        <v>GBPCBS18Y=ICAP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3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0"/>
        <v>GBPUSDCBS19Y_Quote</v>
      </c>
      <c r="F30" s="47" t="str">
        <f>_xll.qlSimpleQuote(E30,,RateTickValue,Permanent,Trigger,ObjectOverwrite)</f>
        <v>GBPUSDCBS19Y_Quote#0000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2"/>
        <v>GBPCBS19Y</v>
      </c>
      <c r="M30" s="68" t="str">
        <v>GBPCBS19Y=ICAP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3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0"/>
        <v>GBPUSDCBS20Y_Quote</v>
      </c>
      <c r="F31" s="47" t="str">
        <f>_xll.qlSimpleQuote(E31,,RateTickValue,Permanent,Trigger,ObjectOverwrite)</f>
        <v>GBPUSDCBS20Y_Quote#0000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2"/>
        <v>GBPCBS20Y</v>
      </c>
      <c r="M31" s="68" t="str">
        <v>GBPCBS20Y=ICAP</v>
      </c>
      <c r="N31" s="72">
        <v>-13.75</v>
      </c>
      <c r="O31" s="72">
        <v>-8.75</v>
      </c>
      <c r="P31" s="72">
        <v>0</v>
      </c>
      <c r="Q31" s="72">
        <v>0</v>
      </c>
      <c r="R31" s="76">
        <v>42144</v>
      </c>
      <c r="S31" s="72">
        <f t="shared" si="3"/>
        <v>-11.25</v>
      </c>
      <c r="T31" s="51"/>
      <c r="U31" s="72">
        <v>-11</v>
      </c>
      <c r="V31" s="51"/>
      <c r="W31" s="72">
        <v>-11.25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0"/>
        <v>GBPUSDCBS21Y_Quote</v>
      </c>
      <c r="F32" s="47" t="str">
        <f>_xll.qlSimpleQuote(E32,,RateTickValue,Permanent,Trigger,ObjectOverwrite)</f>
        <v>GBPUSDCBS21Y_Quote#0000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2"/>
        <v>GBPCBS21Y</v>
      </c>
      <c r="M32" s="68" t="str">
        <v>GBPCBS21Y=ICAP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3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0"/>
        <v>GBPUSDCBS22Y_Quote</v>
      </c>
      <c r="F33" s="47" t="str">
        <f>_xll.qlSimpleQuote(E33,,RateTickValue,Permanent,Trigger,ObjectOverwrite)</f>
        <v>GBPUSDCBS22Y_Quote#0000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2"/>
        <v>GBPCBS22Y</v>
      </c>
      <c r="M33" s="68" t="str">
        <v>GBPCBS22Y=ICAP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3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0"/>
        <v>GBPUSDCBS23Y_Quote</v>
      </c>
      <c r="F34" s="47" t="str">
        <f>_xll.qlSimpleQuote(E34,,RateTickValue,Permanent,Trigger,ObjectOverwrite)</f>
        <v>GBPUSDCBS23Y_Quote#0000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2"/>
        <v>GBPCBS23Y</v>
      </c>
      <c r="M34" s="68" t="str">
        <v>GBPCBS23Y=ICAP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3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0"/>
        <v>GBPUSDCBS24Y_Quote</v>
      </c>
      <c r="F35" s="47" t="str">
        <f>_xll.qlSimpleQuote(E35,,RateTickValue,Permanent,Trigger,ObjectOverwrite)</f>
        <v>GBPUSDCBS24Y_Quote#0000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2"/>
        <v>GBPCBS24Y</v>
      </c>
      <c r="M35" s="68" t="str">
        <v>GBPCBS24Y=ICAP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3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0"/>
        <v>GBPUSDCBS25Y_Quote</v>
      </c>
      <c r="F36" s="47" t="str">
        <f>_xll.qlSimpleQuote(E36,,RateTickValue,Permanent,Trigger,ObjectOverwrite)</f>
        <v>GBPUSDCBS25Y_Quote#0000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2"/>
        <v>GBPCBS25Y</v>
      </c>
      <c r="M36" s="68" t="str">
        <v>GBPCBS25Y=ICAP</v>
      </c>
      <c r="N36" s="72">
        <v>-12</v>
      </c>
      <c r="O36" s="72">
        <v>-7</v>
      </c>
      <c r="P36" s="72">
        <v>0</v>
      </c>
      <c r="Q36" s="72">
        <v>0</v>
      </c>
      <c r="R36" s="76">
        <v>42144</v>
      </c>
      <c r="S36" s="72">
        <f t="shared" si="3"/>
        <v>-9.5</v>
      </c>
      <c r="T36" s="51"/>
      <c r="U36" s="72">
        <v>-9.25</v>
      </c>
      <c r="V36" s="51"/>
      <c r="W36" s="72">
        <v>-9.5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0"/>
        <v>GBPUSDCBS26Y_Quote</v>
      </c>
      <c r="F37" s="47" t="str">
        <f>_xll.qlSimpleQuote(E37,,RateTickValue,Permanent,Trigger,ObjectOverwrite)</f>
        <v>GBPUSDCBS26Y_Quote#0000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2"/>
        <v>GBPCBS26Y</v>
      </c>
      <c r="M37" s="68" t="str">
        <v>GBPCBS26Y=ICAP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3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0"/>
        <v>GBPUSDCBS27Y_Quote</v>
      </c>
      <c r="F38" s="47" t="str">
        <f>_xll.qlSimpleQuote(E38,,RateTickValue,Permanent,Trigger,ObjectOverwrite)</f>
        <v>GBPUSDCBS27Y_Quote#0000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2"/>
        <v>GBPCBS27Y</v>
      </c>
      <c r="M38" s="68" t="str">
        <v>GBPCBS27Y=ICAP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3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0"/>
        <v>GBPUSDCBS28Y_Quote</v>
      </c>
      <c r="F39" s="47" t="str">
        <f>_xll.qlSimpleQuote(E39,,RateTickValue,Permanent,Trigger,ObjectOverwrite)</f>
        <v>GBPUSDCBS28Y_Quote#0000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2"/>
        <v>GBPCBS28Y</v>
      </c>
      <c r="M39" s="68" t="str">
        <v>GBPCBS28Y=ICAP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3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0"/>
        <v>GBPUSDCBS29Y_Quote</v>
      </c>
      <c r="F40" s="47" t="str">
        <f>_xll.qlSimpleQuote(E40,,RateTickValue,Permanent,Trigger,ObjectOverwrite)</f>
        <v>GBPUSDCBS29Y_Quote#0000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2"/>
        <v>GBPCBS29Y</v>
      </c>
      <c r="M40" s="68" t="str">
        <v>GBPCBS29Y=ICAP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3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0"/>
        <v>GBPUSDCBS30Y_Quote</v>
      </c>
      <c r="F41" s="47" t="str">
        <f>_xll.qlSimpleQuote(E41,,RateTickValue,Permanent,Trigger,ObjectOverwrite)</f>
        <v>GBPUSDCBS30Y_Quote#0000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2"/>
        <v>GBPCBS30Y</v>
      </c>
      <c r="M41" s="68" t="str">
        <v>GBPCBS30Y=ICAP</v>
      </c>
      <c r="N41" s="72">
        <v>-9.25</v>
      </c>
      <c r="O41" s="72">
        <v>-4.25</v>
      </c>
      <c r="P41" s="72">
        <v>0</v>
      </c>
      <c r="Q41" s="72">
        <v>0</v>
      </c>
      <c r="R41" s="76">
        <v>42144</v>
      </c>
      <c r="S41" s="72">
        <f t="shared" si="3"/>
        <v>-6.75</v>
      </c>
      <c r="T41" s="51"/>
      <c r="U41" s="72">
        <v>-6.5</v>
      </c>
      <c r="V41" s="51"/>
      <c r="W41" s="72">
        <v>-6.75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0"/>
        <v>GBPUSDCBS35Y_Quote</v>
      </c>
      <c r="F42" s="47" t="str">
        <f>_xll.qlSimpleQuote(E42,,RateTickValue,Permanent,Trigger,ObjectOverwrite)</f>
        <v>GBPUSDCBS35Y_Quote#0000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2"/>
        <v>GBPCBS35Y</v>
      </c>
      <c r="M42" s="68" t="str">
        <v>GBPCBS35Y=ICAP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3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0"/>
        <v>GBPUSDCBS40Y_Quote</v>
      </c>
      <c r="F43" s="47" t="str">
        <f>_xll.qlSimpleQuote(E43,,RateTickValue,Permanent,Trigger,ObjectOverwrite)</f>
        <v>GBPUSDCBS40Y_Quote#0000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2"/>
        <v>GBPCBS40Y</v>
      </c>
      <c r="M43" s="68" t="str">
        <v>GBPCBS40Y=ICAP</v>
      </c>
      <c r="N43" s="72">
        <v>-3</v>
      </c>
      <c r="O43" s="72">
        <v>2</v>
      </c>
      <c r="P43" s="72">
        <v>0</v>
      </c>
      <c r="Q43" s="72">
        <v>0</v>
      </c>
      <c r="R43" s="76">
        <v>42144</v>
      </c>
      <c r="S43" s="72">
        <f t="shared" si="3"/>
        <v>-0.5</v>
      </c>
      <c r="T43" s="51"/>
      <c r="U43" s="72">
        <v>-0.25</v>
      </c>
      <c r="V43" s="51"/>
      <c r="W43" s="72">
        <v>-0.5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0"/>
        <v>GBPUSDCBS45Y_Quote</v>
      </c>
      <c r="F44" s="47" t="str">
        <f>_xll.qlSimpleQuote(E44,,RateTickValue,Permanent,Trigger,ObjectOverwrite)</f>
        <v>GBPUSDCBS45Y_Quote#0000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2"/>
        <v>GBPCBS45Y</v>
      </c>
      <c r="M44" s="68" t="str">
        <v>GBPCBS45Y=ICAP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3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0"/>
        <v>GBPUSDCBS50Y_Quote</v>
      </c>
      <c r="F45" s="47" t="str">
        <f>_xll.qlSimpleQuote(E45,,RateTickValue,Permanent,Trigger,ObjectOverwrite)</f>
        <v>GBPUSDCBS50Y_Quote#0000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2"/>
        <v>GBPCBS50Y</v>
      </c>
      <c r="M45" s="68" t="str">
        <v>GBPCBS50Y=ICAP</v>
      </c>
      <c r="N45" s="72">
        <v>1</v>
      </c>
      <c r="O45" s="72">
        <v>6</v>
      </c>
      <c r="P45" s="72">
        <v>0</v>
      </c>
      <c r="Q45" s="72">
        <v>0</v>
      </c>
      <c r="R45" s="76">
        <v>42144</v>
      </c>
      <c r="S45" s="72">
        <f t="shared" si="3"/>
        <v>3.5</v>
      </c>
      <c r="T45" s="51"/>
      <c r="U45" s="72">
        <v>3.75</v>
      </c>
      <c r="V45" s="51"/>
      <c r="W45" s="72">
        <v>3.5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0"/>
        <v>GBPUSDCBS55Y_Quote</v>
      </c>
      <c r="F46" s="47" t="str">
        <f>_xll.qlSimpleQuote(E46,,RateTickValue,Permanent,Trigger,ObjectOverwrite)</f>
        <v>GBPUSDCBS55Y_Quote#0000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2"/>
        <v>GBPCBS55Y</v>
      </c>
      <c r="M46" s="68" t="str">
        <v>GBPCBS55Y=ICAP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3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0"/>
        <v>GBPUSDCBS60Y_Quote</v>
      </c>
      <c r="F47" s="48" t="str">
        <f>_xll.qlSimpleQuote(E47,,RateTickValue,Permanent,Trigger,ObjectOverwrite)</f>
        <v>GBPUSDCBS60Y_Quote#0000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2"/>
        <v>GBPCBS60Y</v>
      </c>
      <c r="M47" s="69" t="str">
        <v>GBPCBS60Y=ICAP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3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136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4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Updated at 11:53:00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JPYUSDCBS1M_Quote</v>
      </c>
      <c r="F5" s="46" t="str">
        <f>_xll.qlSimpleQuote(E5,,RateTickValue,Permanent,Trigger,ObjectOverwrite)</f>
        <v>JPYUSDCBS1M_Quote#0000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JPYCBS1M</v>
      </c>
      <c r="M5" s="67" t="str">
        <f t="array" ref="M5:M47">Instruments&amp;"="&amp;VLOOKUP(Contributor,ContributorTable,2,FALSE)</f>
        <v>JPYCBS1M=ICAP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JPYUSDCBS3M_Quote</v>
      </c>
      <c r="F6" s="47" t="str">
        <f>_xll.qlSimpleQuote(E6,,RateTickValue,Permanent,Trigger,ObjectOverwrite)</f>
        <v>JPYUSDCBS3M_Quote#0000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JPYCBS3M</v>
      </c>
      <c r="M6" s="68" t="str">
        <v>JPYCBS3M=ICAP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JPYUSDCBS6M_Quote</v>
      </c>
      <c r="F7" s="47" t="str">
        <f>_xll.qlSimpleQuote(E7,,RateTickValue,Permanent,Trigger,ObjectOverwrite)</f>
        <v>JPYUSDCBS6M_Quote#0000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JPYCBS6M</v>
      </c>
      <c r="M7" s="68" t="str">
        <v>JPYCBS6M=ICAP</v>
      </c>
      <c r="N7" s="72" t="s">
        <v>114</v>
      </c>
      <c r="O7" s="72" t="s">
        <v>114</v>
      </c>
      <c r="P7" s="72" t="s">
        <v>114</v>
      </c>
      <c r="Q7" s="72" t="s">
        <v>114</v>
      </c>
      <c r="R7" s="76" t="s">
        <v>114</v>
      </c>
      <c r="S7" s="72" t="str">
        <f t="shared" si="5"/>
        <v>--</v>
      </c>
      <c r="T7" s="51"/>
      <c r="U7" s="72">
        <v>-20.75</v>
      </c>
      <c r="V7" s="51"/>
      <c r="W7" s="72" t="str">
        <v>--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JPYUSDCBS9M_Quote</v>
      </c>
      <c r="F8" s="47" t="str">
        <f>_xll.qlSimpleQuote(E8,,RateTickValue,Permanent,Trigger,ObjectOverwrite)</f>
        <v>JPYUSDCBS9M_Quote#0000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JPYCBS9M</v>
      </c>
      <c r="M8" s="68" t="str">
        <v>JPYCBS9M=ICAP</v>
      </c>
      <c r="N8" s="72" t="s">
        <v>114</v>
      </c>
      <c r="O8" s="72" t="s">
        <v>114</v>
      </c>
      <c r="P8" s="72" t="s">
        <v>114</v>
      </c>
      <c r="Q8" s="72" t="s">
        <v>114</v>
      </c>
      <c r="R8" s="76" t="s">
        <v>114</v>
      </c>
      <c r="S8" s="72" t="str">
        <f t="shared" si="5"/>
        <v>--</v>
      </c>
      <c r="T8" s="51"/>
      <c r="U8" s="72">
        <v>-22.25</v>
      </c>
      <c r="V8" s="51"/>
      <c r="W8" s="72" t="str">
        <v>--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JPYUSDCBS1Y_Quote</v>
      </c>
      <c r="F9" s="47" t="str">
        <f>_xll.qlSimpleQuote(E9,,RateTickValue,Permanent,Trigger,ObjectOverwrite)</f>
        <v>JPYUSDCBS1Y_Quote#0000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JPYCBS1Y</v>
      </c>
      <c r="M9" s="68" t="str">
        <v>JPYCBS1Y=ICAP</v>
      </c>
      <c r="N9" s="72">
        <v>-45.25</v>
      </c>
      <c r="O9" s="72">
        <v>-37.25</v>
      </c>
      <c r="P9" s="72">
        <v>0</v>
      </c>
      <c r="Q9" s="72">
        <v>0</v>
      </c>
      <c r="R9" s="76">
        <v>42144</v>
      </c>
      <c r="S9" s="72">
        <f t="shared" si="5"/>
        <v>-41.25</v>
      </c>
      <c r="T9" s="51"/>
      <c r="U9" s="72">
        <v>-23.75</v>
      </c>
      <c r="V9" s="51"/>
      <c r="W9" s="72">
        <v>-41.25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JPYUSDCBS15M_Quote</v>
      </c>
      <c r="F10" s="47" t="str">
        <f>_xll.qlSimpleQuote(E10,,RateTickValue,Permanent,Trigger,ObjectOverwrite)</f>
        <v>JPYUSDCBS15M_Quote#0000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JPYCBS15M</v>
      </c>
      <c r="M10" s="68" t="str">
        <v>JPYCBS15M=ICAP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JPYUSDCBS18M_Quote</v>
      </c>
      <c r="F11" s="47" t="str">
        <f>_xll.qlSimpleQuote(E11,,RateTickValue,Permanent,Trigger,ObjectOverwrite)</f>
        <v>JPYUSDCBS18M_Quote#0000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JPYCBS18M</v>
      </c>
      <c r="M11" s="68" t="str">
        <v>JPYCBS18M=ICAP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JPYUSDCBS21M_Quote</v>
      </c>
      <c r="F12" s="47" t="str">
        <f>_xll.qlSimpleQuote(E12,,RateTickValue,Permanent,Trigger,ObjectOverwrite)</f>
        <v>JPYUSDCBS21M_Quote#0000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JPYCBS21M</v>
      </c>
      <c r="M12" s="68" t="str">
        <v>JPYCBS21M=ICAP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JPYUSDCBS2Y_Quote</v>
      </c>
      <c r="F13" s="47" t="str">
        <f>_xll.qlSimpleQuote(E13,,RateTickValue,Permanent,Trigger,ObjectOverwrite)</f>
        <v>JPYUSDCBS2Y_Quote#0000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JPYCBS2Y</v>
      </c>
      <c r="M13" s="68" t="str">
        <v>JPYCBS2Y=ICAP</v>
      </c>
      <c r="N13" s="72">
        <v>-55.25</v>
      </c>
      <c r="O13" s="72">
        <v>-47.25</v>
      </c>
      <c r="P13" s="72">
        <v>0</v>
      </c>
      <c r="Q13" s="72">
        <v>0</v>
      </c>
      <c r="R13" s="76">
        <v>42143</v>
      </c>
      <c r="S13" s="72">
        <f t="shared" si="5"/>
        <v>-51.25</v>
      </c>
      <c r="T13" s="51"/>
      <c r="U13" s="72">
        <v>-28.125</v>
      </c>
      <c r="V13" s="51"/>
      <c r="W13" s="72">
        <v>-51.25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JPYUSDCBS3Y_Quote</v>
      </c>
      <c r="F14" s="47" t="str">
        <f>_xll.qlSimpleQuote(E14,,RateTickValue,Permanent,Trigger,ObjectOverwrite)</f>
        <v>JPYUSDCBS3Y_Quote#0000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JPYCBS3Y</v>
      </c>
      <c r="M14" s="68" t="str">
        <v>JPYCBS3Y=ICAP</v>
      </c>
      <c r="N14" s="72">
        <v>-63</v>
      </c>
      <c r="O14" s="72">
        <v>-55</v>
      </c>
      <c r="P14" s="72">
        <v>0</v>
      </c>
      <c r="Q14" s="72">
        <v>0</v>
      </c>
      <c r="R14" s="76">
        <v>42143</v>
      </c>
      <c r="S14" s="72">
        <f t="shared" si="5"/>
        <v>-59</v>
      </c>
      <c r="T14" s="51"/>
      <c r="U14" s="72">
        <v>-29.125</v>
      </c>
      <c r="V14" s="51"/>
      <c r="W14" s="72">
        <v>-59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JPYUSDCBS4Y_Quote</v>
      </c>
      <c r="F15" s="47" t="str">
        <f>_xll.qlSimpleQuote(E15,,RateTickValue,Permanent,Trigger,ObjectOverwrite)</f>
        <v>JPYUSDCBS4Y_Quote#0000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JPYCBS4Y</v>
      </c>
      <c r="M15" s="68" t="str">
        <v>JPYCBS4Y=ICAP</v>
      </c>
      <c r="N15" s="72">
        <v>-68.75</v>
      </c>
      <c r="O15" s="72">
        <v>-60.75</v>
      </c>
      <c r="P15" s="72">
        <v>0</v>
      </c>
      <c r="Q15" s="72">
        <v>0</v>
      </c>
      <c r="R15" s="76">
        <v>42143</v>
      </c>
      <c r="S15" s="72">
        <f t="shared" si="5"/>
        <v>-64.75</v>
      </c>
      <c r="T15" s="51"/>
      <c r="U15" s="72">
        <v>-29.625</v>
      </c>
      <c r="V15" s="51"/>
      <c r="W15" s="72">
        <v>-64.75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JPYUSDCBS5Y_Quote</v>
      </c>
      <c r="F16" s="47" t="str">
        <f>_xll.qlSimpleQuote(E16,,RateTickValue,Permanent,Trigger,ObjectOverwrite)</f>
        <v>JPYUSDCBS5Y_Quote#0000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JPYCBS5Y</v>
      </c>
      <c r="M16" s="68" t="str">
        <v>JPYCBS5Y=ICAP</v>
      </c>
      <c r="N16" s="72">
        <v>-72.5</v>
      </c>
      <c r="O16" s="72">
        <v>-64.5</v>
      </c>
      <c r="P16" s="72">
        <v>0</v>
      </c>
      <c r="Q16" s="72">
        <v>0</v>
      </c>
      <c r="R16" s="76">
        <v>42143</v>
      </c>
      <c r="S16" s="72">
        <f t="shared" si="5"/>
        <v>-68.5</v>
      </c>
      <c r="T16" s="51"/>
      <c r="U16" s="72">
        <v>-29.75</v>
      </c>
      <c r="V16" s="51"/>
      <c r="W16" s="72">
        <v>-68.5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JPYUSDCBS6Y_Quote</v>
      </c>
      <c r="F17" s="47" t="str">
        <f>_xll.qlSimpleQuote(E17,,RateTickValue,Permanent,Trigger,ObjectOverwrite)</f>
        <v>JPYUSDCBS6Y_Quote#0000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JPYCBS6Y</v>
      </c>
      <c r="M17" s="68" t="str">
        <v>JPYCBS6Y=ICAP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JPYUSDCBS7Y_Quote</v>
      </c>
      <c r="F18" s="47" t="str">
        <f>_xll.qlSimpleQuote(E18,,RateTickValue,Permanent,Trigger,ObjectOverwrite)</f>
        <v>JPYUSDCBS7Y_Quote#0000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JPYCBS7Y</v>
      </c>
      <c r="M18" s="68" t="str">
        <v>JPYCBS7Y=ICAP</v>
      </c>
      <c r="N18" s="72">
        <v>-75.5</v>
      </c>
      <c r="O18" s="72">
        <v>-67.5</v>
      </c>
      <c r="P18" s="72">
        <v>0</v>
      </c>
      <c r="Q18" s="72">
        <v>0</v>
      </c>
      <c r="R18" s="76">
        <v>42144</v>
      </c>
      <c r="S18" s="72">
        <f t="shared" si="5"/>
        <v>-71.5</v>
      </c>
      <c r="T18" s="51"/>
      <c r="U18" s="72">
        <v>-29.25</v>
      </c>
      <c r="V18" s="51"/>
      <c r="W18" s="72">
        <v>-71.5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JPYUSDCBS8Y_Quote</v>
      </c>
      <c r="F19" s="47" t="str">
        <f>_xll.qlSimpleQuote(E19,,RateTickValue,Permanent,Trigger,ObjectOverwrite)</f>
        <v>JPYUSDCBS8Y_Quote#0000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JPYCBS8Y</v>
      </c>
      <c r="M19" s="68" t="str">
        <v>JPYCBS8Y=ICAP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JPYUSDCBS9Y_Quote</v>
      </c>
      <c r="F20" s="47" t="str">
        <f>_xll.qlSimpleQuote(E20,,RateTickValue,Permanent,Trigger,ObjectOverwrite)</f>
        <v>JPYUSDCBS9Y_Quote#0000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JPYCBS9Y</v>
      </c>
      <c r="M20" s="68" t="str">
        <v>JPYCBS9Y=ICAP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JPYUSDCBS10Y_Quote</v>
      </c>
      <c r="F21" s="47" t="str">
        <f>_xll.qlSimpleQuote(E21,,RateTickValue,Permanent,Trigger,ObjectOverwrite)</f>
        <v>JPYUSDCBS10Y_Quote#0000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JPYCBS10Y</v>
      </c>
      <c r="M21" s="68" t="str">
        <v>JPYCBS10Y=ICAP</v>
      </c>
      <c r="N21" s="72">
        <v>-73</v>
      </c>
      <c r="O21" s="72">
        <v>-65</v>
      </c>
      <c r="P21" s="72">
        <v>0</v>
      </c>
      <c r="Q21" s="72">
        <v>0</v>
      </c>
      <c r="R21" s="76">
        <v>42144</v>
      </c>
      <c r="S21" s="72">
        <f t="shared" si="5"/>
        <v>-69</v>
      </c>
      <c r="T21" s="51"/>
      <c r="U21" s="72">
        <v>-27.25</v>
      </c>
      <c r="V21" s="51"/>
      <c r="W21" s="72">
        <v>-69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JPYUSDCBS11Y_Quote</v>
      </c>
      <c r="F22" s="47" t="str">
        <f>_xll.qlSimpleQuote(E22,,RateTickValue,Permanent,Trigger,ObjectOverwrite)</f>
        <v>JPYUSDCBS11Y_Quote#0000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JPYCBS11Y</v>
      </c>
      <c r="M22" s="68" t="str">
        <v>JPYCBS11Y=ICAP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JPYUSDCBS12Y_Quote</v>
      </c>
      <c r="F23" s="47" t="str">
        <f>_xll.qlSimpleQuote(E23,,RateTickValue,Permanent,Trigger,ObjectOverwrite)</f>
        <v>JPYUSDCBS12Y_Quote#0000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JPYCBS12Y</v>
      </c>
      <c r="M23" s="68" t="str">
        <v>JPYCBS12Y=ICAP</v>
      </c>
      <c r="N23" s="72" t="s">
        <v>114</v>
      </c>
      <c r="O23" s="72" t="s">
        <v>114</v>
      </c>
      <c r="P23" s="72" t="s">
        <v>114</v>
      </c>
      <c r="Q23" s="72" t="s">
        <v>114</v>
      </c>
      <c r="R23" s="76" t="s">
        <v>114</v>
      </c>
      <c r="S23" s="72" t="str">
        <f t="shared" si="5"/>
        <v>--</v>
      </c>
      <c r="T23" s="51"/>
      <c r="U23" s="72">
        <v>-25.75</v>
      </c>
      <c r="V23" s="51"/>
      <c r="W23" s="72" t="str">
        <v>--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JPYUSDCBS13Y_Quote</v>
      </c>
      <c r="F24" s="47" t="str">
        <f>_xll.qlSimpleQuote(E24,,RateTickValue,Permanent,Trigger,ObjectOverwrite)</f>
        <v>JPYUSDCBS13Y_Quote#0000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JPYCBS13Y</v>
      </c>
      <c r="M24" s="68" t="str">
        <v>JPYCBS13Y=ICAP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JPYUSDCBS14Y_Quote</v>
      </c>
      <c r="F25" s="47" t="str">
        <f>_xll.qlSimpleQuote(E25,,RateTickValue,Permanent,Trigger,ObjectOverwrite)</f>
        <v>JPYUSDCBS14Y_Quote#0000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JPYCBS14Y</v>
      </c>
      <c r="M25" s="68" t="str">
        <v>JPYCBS14Y=ICAP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JPYUSDCBS15Y_Quote</v>
      </c>
      <c r="F26" s="47" t="str">
        <f>_xll.qlSimpleQuote(E26,,RateTickValue,Permanent,Trigger,ObjectOverwrite)</f>
        <v>JPYUSDCBS15Y_Quote#0000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JPYCBS15Y</v>
      </c>
      <c r="M26" s="68" t="str">
        <v>JPYCBS15Y=ICAP</v>
      </c>
      <c r="N26" s="72">
        <v>-63.5</v>
      </c>
      <c r="O26" s="72">
        <v>-55.5</v>
      </c>
      <c r="P26" s="72">
        <v>0</v>
      </c>
      <c r="Q26" s="72">
        <v>0</v>
      </c>
      <c r="R26" s="76">
        <v>42144</v>
      </c>
      <c r="S26" s="72">
        <f t="shared" si="5"/>
        <v>-59.5</v>
      </c>
      <c r="T26" s="51"/>
      <c r="U26" s="72">
        <v>-22.875</v>
      </c>
      <c r="V26" s="51"/>
      <c r="W26" s="72">
        <v>-59.5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JPYUSDCBS16Y_Quote</v>
      </c>
      <c r="F27" s="47" t="str">
        <f>_xll.qlSimpleQuote(E27,,RateTickValue,Permanent,Trigger,ObjectOverwrite)</f>
        <v>JPYUSDCBS16Y_Quote#0000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JPYCBS16Y</v>
      </c>
      <c r="M27" s="68" t="str">
        <v>JPYCBS16Y=ICAP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JPYUSDCBS17Y_Quote</v>
      </c>
      <c r="F28" s="47" t="str">
        <f>_xll.qlSimpleQuote(E28,,RateTickValue,Permanent,Trigger,ObjectOverwrite)</f>
        <v>JPYUSDCBS17Y_Quote#0000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JPYCBS17Y</v>
      </c>
      <c r="M28" s="68" t="str">
        <v>JPYCBS17Y=ICAP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JPYUSDCBS18Y_Quote</v>
      </c>
      <c r="F29" s="47" t="str">
        <f>_xll.qlSimpleQuote(E29,,RateTickValue,Permanent,Trigger,ObjectOverwrite)</f>
        <v>JPYUSDCBS18Y_Quote#0000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JPYCBS18Y</v>
      </c>
      <c r="M29" s="68" t="str">
        <v>JPYCBS18Y=ICAP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JPYUSDCBS19Y_Quote</v>
      </c>
      <c r="F30" s="47" t="str">
        <f>_xll.qlSimpleQuote(E30,,RateTickValue,Permanent,Trigger,ObjectOverwrite)</f>
        <v>JPYUSDCBS19Y_Quote#0000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JPYCBS19Y</v>
      </c>
      <c r="M30" s="68" t="str">
        <v>JPYCBS19Y=ICAP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JPYUSDCBS20Y_Quote</v>
      </c>
      <c r="F31" s="47" t="str">
        <f>_xll.qlSimpleQuote(E31,,RateTickValue,Permanent,Trigger,ObjectOverwrite)</f>
        <v>JPYUSDCBS20Y_Quote#0000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JPYCBS20Y</v>
      </c>
      <c r="M31" s="68" t="str">
        <v>JPYCBS20Y=ICAP</v>
      </c>
      <c r="N31" s="72">
        <v>-55.25</v>
      </c>
      <c r="O31" s="72">
        <v>-47.25</v>
      </c>
      <c r="P31" s="72">
        <v>0</v>
      </c>
      <c r="Q31" s="72">
        <v>0</v>
      </c>
      <c r="R31" s="76">
        <v>42144</v>
      </c>
      <c r="S31" s="72">
        <f t="shared" si="5"/>
        <v>-51.25</v>
      </c>
      <c r="T31" s="51"/>
      <c r="U31" s="72">
        <v>-18.875</v>
      </c>
      <c r="V31" s="51"/>
      <c r="W31" s="72">
        <v>-51.25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JPYUSDCBS21Y_Quote</v>
      </c>
      <c r="F32" s="47" t="str">
        <f>_xll.qlSimpleQuote(E32,,RateTickValue,Permanent,Trigger,ObjectOverwrite)</f>
        <v>JPYUSDCBS21Y_Quote#0000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JPYCBS21Y</v>
      </c>
      <c r="M32" s="68" t="str">
        <v>JPYCBS21Y=ICAP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JPYUSDCBS22Y_Quote</v>
      </c>
      <c r="F33" s="47" t="str">
        <f>_xll.qlSimpleQuote(E33,,RateTickValue,Permanent,Trigger,ObjectOverwrite)</f>
        <v>JPYUSDCBS22Y_Quote#0000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JPYCBS22Y</v>
      </c>
      <c r="M33" s="68" t="str">
        <v>JPYCBS22Y=ICAP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JPYUSDCBS23Y_Quote</v>
      </c>
      <c r="F34" s="47" t="str">
        <f>_xll.qlSimpleQuote(E34,,RateTickValue,Permanent,Trigger,ObjectOverwrite)</f>
        <v>JPYUSDCBS23Y_Quote#0000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JPYCBS23Y</v>
      </c>
      <c r="M34" s="68" t="str">
        <v>JPYCBS23Y=ICAP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JPYUSDCBS24Y_Quote</v>
      </c>
      <c r="F35" s="47" t="str">
        <f>_xll.qlSimpleQuote(E35,,RateTickValue,Permanent,Trigger,ObjectOverwrite)</f>
        <v>JPYUSDCBS24Y_Quote#0000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JPYCBS24Y</v>
      </c>
      <c r="M35" s="68" t="str">
        <v>JPYCBS24Y=ICAP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JPYUSDCBS25Y_Quote</v>
      </c>
      <c r="F36" s="47" t="str">
        <f>_xll.qlSimpleQuote(E36,,RateTickValue,Permanent,Trigger,ObjectOverwrite)</f>
        <v>JPYUSDCBS25Y_Quote#0000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JPYCBS25Y</v>
      </c>
      <c r="M36" s="68" t="str">
        <v>JPYCBS25Y=ICAP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JPYUSDCBS26Y_Quote</v>
      </c>
      <c r="F37" s="47" t="str">
        <f>_xll.qlSimpleQuote(E37,,RateTickValue,Permanent,Trigger,ObjectOverwrite)</f>
        <v>JPYUSDCBS26Y_Quote#0000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JPYCBS26Y</v>
      </c>
      <c r="M37" s="68" t="str">
        <v>JPYCBS26Y=ICAP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JPYUSDCBS27Y_Quote</v>
      </c>
      <c r="F38" s="47" t="str">
        <f>_xll.qlSimpleQuote(E38,,RateTickValue,Permanent,Trigger,ObjectOverwrite)</f>
        <v>JPYUSDCBS27Y_Quote#0000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JPYCBS27Y</v>
      </c>
      <c r="M38" s="68" t="str">
        <v>JPYCBS27Y=ICAP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JPYUSDCBS28Y_Quote</v>
      </c>
      <c r="F39" s="47" t="str">
        <f>_xll.qlSimpleQuote(E39,,RateTickValue,Permanent,Trigger,ObjectOverwrite)</f>
        <v>JPYUSDCBS28Y_Quote#0000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JPYCBS28Y</v>
      </c>
      <c r="M39" s="68" t="str">
        <v>JPYCBS28Y=ICAP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JPYUSDCBS29Y_Quote</v>
      </c>
      <c r="F40" s="47" t="str">
        <f>_xll.qlSimpleQuote(E40,,RateTickValue,Permanent,Trigger,ObjectOverwrite)</f>
        <v>JPYUSDCBS29Y_Quote#0000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JPYCBS29Y</v>
      </c>
      <c r="M40" s="68" t="str">
        <v>JPYCBS29Y=ICAP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JPYUSDCBS30Y_Quote</v>
      </c>
      <c r="F41" s="47" t="str">
        <f>_xll.qlSimpleQuote(E41,,RateTickValue,Permanent,Trigger,ObjectOverwrite)</f>
        <v>JPYUSDCBS30Y_Quote#0000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JPYCBS30Y</v>
      </c>
      <c r="M41" s="68" t="str">
        <v>JPYCBS30Y=ICAP</v>
      </c>
      <c r="N41" s="72">
        <v>-45</v>
      </c>
      <c r="O41" s="72">
        <v>-37</v>
      </c>
      <c r="P41" s="72">
        <v>0</v>
      </c>
      <c r="Q41" s="72">
        <v>0</v>
      </c>
      <c r="R41" s="76">
        <v>42144</v>
      </c>
      <c r="S41" s="72">
        <f t="shared" si="5"/>
        <v>-41</v>
      </c>
      <c r="T41" s="51"/>
      <c r="U41" s="72">
        <v>-13</v>
      </c>
      <c r="V41" s="51"/>
      <c r="W41" s="72">
        <v>-41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JPYUSDCBS35Y_Quote</v>
      </c>
      <c r="F42" s="47" t="str">
        <f>_xll.qlSimpleQuote(E42,,RateTickValue,Permanent,Trigger,ObjectOverwrite)</f>
        <v>JPYUSDCBS35Y_Quote#0000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JPYCBS35Y</v>
      </c>
      <c r="M42" s="68" t="str">
        <v>JPYCBS35Y=ICAP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JPYUSDCBS40Y_Quote</v>
      </c>
      <c r="F43" s="47" t="str">
        <f>_xll.qlSimpleQuote(E43,,RateTickValue,Permanent,Trigger,ObjectOverwrite)</f>
        <v>JPYUSDCBS40Y_Quote#0000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JPYCBS40Y</v>
      </c>
      <c r="M43" s="68" t="str">
        <v>JPYCBS40Y=ICAP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JPYUSDCBS45Y_Quote</v>
      </c>
      <c r="F44" s="47" t="str">
        <f>_xll.qlSimpleQuote(E44,,RateTickValue,Permanent,Trigger,ObjectOverwrite)</f>
        <v>JPYUSDCBS45Y_Quote#0000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JPYCBS45Y</v>
      </c>
      <c r="M44" s="68" t="str">
        <v>JPYCBS45Y=ICAP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JPYUSDCBS50Y_Quote</v>
      </c>
      <c r="F45" s="47" t="str">
        <f>_xll.qlSimpleQuote(E45,,RateTickValue,Permanent,Trigger,ObjectOverwrite)</f>
        <v>JPYUSDCBS50Y_Quote#0000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JPYCBS50Y</v>
      </c>
      <c r="M45" s="68" t="str">
        <v>JPYCBS50Y=ICAP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JPYUSDCBS55Y_Quote</v>
      </c>
      <c r="F46" s="47" t="str">
        <f>_xll.qlSimpleQuote(E46,,RateTickValue,Permanent,Trigger,ObjectOverwrite)</f>
        <v>JPYUSDCBS55Y_Quote#0000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JPYCBS55Y</v>
      </c>
      <c r="M46" s="68" t="str">
        <v>JPYCBS55Y=ICAP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JPYUSDCBS60Y_Quote</v>
      </c>
      <c r="F47" s="48" t="str">
        <f>_xll.qlSimpleQuote(E47,,RateTickValue,Permanent,Trigger,ObjectOverwrite)</f>
        <v>JPYUSDCBS60Y_Quote#0000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JPYCBS60Y</v>
      </c>
      <c r="M47" s="69" t="str">
        <v>JPYCBS60Y=ICAP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152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4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Updated at 11:53:00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CHFUSDCBS1M_Quote</v>
      </c>
      <c r="F5" s="46" t="str">
        <f>_xll.qlSimpleQuote(E5,,RateTickValue,Permanent,Trigger,ObjectOverwrite)</f>
        <v>CHFUSDCBS1M_Quote#0000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CHFCBS1M</v>
      </c>
      <c r="M5" s="67" t="str">
        <f t="array" ref="M5:M47">Instruments&amp;"="&amp;VLOOKUP(Contributor,ContributorTable,2,FALSE)</f>
        <v>CHFCBS1M=ICAP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CHFUSDCBS3M_Quote</v>
      </c>
      <c r="F6" s="47" t="str">
        <f>_xll.qlSimpleQuote(E6,,RateTickValue,Permanent,Trigger,ObjectOverwrite)</f>
        <v>CHFUSDCBS3M_Quote#0000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CHFCBS3M</v>
      </c>
      <c r="M6" s="68" t="str">
        <v>CHFCBS3M=ICAP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CHFUSDCBS6M_Quote</v>
      </c>
      <c r="F7" s="47" t="str">
        <f>_xll.qlSimpleQuote(E7,,RateTickValue,Permanent,Trigger,ObjectOverwrite)</f>
        <v>CHFUSDCBS6M_Quote#0000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CHFCBS6M</v>
      </c>
      <c r="M7" s="68" t="str">
        <v>CHFCBS6M=ICAP</v>
      </c>
      <c r="N7" s="72" t="s">
        <v>114</v>
      </c>
      <c r="O7" s="72" t="s">
        <v>114</v>
      </c>
      <c r="P7" s="72" t="s">
        <v>114</v>
      </c>
      <c r="Q7" s="72" t="s">
        <v>114</v>
      </c>
      <c r="R7" s="76" t="s">
        <v>114</v>
      </c>
      <c r="S7" s="72" t="str">
        <f t="shared" si="5"/>
        <v>--</v>
      </c>
      <c r="T7" s="51"/>
      <c r="U7" s="72">
        <v>-20.75</v>
      </c>
      <c r="V7" s="51"/>
      <c r="W7" s="72" t="str">
        <v>--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CHFUSDCBS9M_Quote</v>
      </c>
      <c r="F8" s="47" t="str">
        <f>_xll.qlSimpleQuote(E8,,RateTickValue,Permanent,Trigger,ObjectOverwrite)</f>
        <v>CHFUSDCBS9M_Quote#0000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CHFCBS9M</v>
      </c>
      <c r="M8" s="68" t="str">
        <v>CHFCBS9M=ICAP</v>
      </c>
      <c r="N8" s="72" t="s">
        <v>114</v>
      </c>
      <c r="O8" s="72" t="s">
        <v>114</v>
      </c>
      <c r="P8" s="72" t="s">
        <v>114</v>
      </c>
      <c r="Q8" s="72" t="s">
        <v>114</v>
      </c>
      <c r="R8" s="76" t="s">
        <v>114</v>
      </c>
      <c r="S8" s="72" t="str">
        <f t="shared" si="5"/>
        <v>--</v>
      </c>
      <c r="T8" s="51"/>
      <c r="U8" s="72">
        <v>-22.25</v>
      </c>
      <c r="V8" s="51"/>
      <c r="W8" s="72" t="str">
        <v>--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CHFUSDCBS1Y_Quote</v>
      </c>
      <c r="F9" s="47" t="str">
        <f>_xll.qlSimpleQuote(E9,,RateTickValue,Permanent,Trigger,ObjectOverwrite)</f>
        <v>CHFUSDCBS1Y_Quote#0000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CHFCBS1Y</v>
      </c>
      <c r="M9" s="68" t="str">
        <v>CHFCBS1Y=ICAP</v>
      </c>
      <c r="N9" s="72">
        <v>-42.75</v>
      </c>
      <c r="O9" s="72">
        <v>-32.75</v>
      </c>
      <c r="P9" s="72">
        <v>0</v>
      </c>
      <c r="Q9" s="72">
        <v>0</v>
      </c>
      <c r="R9" s="76">
        <v>42143</v>
      </c>
      <c r="S9" s="72">
        <f t="shared" si="5"/>
        <v>-37.75</v>
      </c>
      <c r="T9" s="51"/>
      <c r="U9" s="72">
        <v>-23.75</v>
      </c>
      <c r="V9" s="51"/>
      <c r="W9" s="72">
        <v>-37.75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CHFUSDCBS15M_Quote</v>
      </c>
      <c r="F10" s="47" t="str">
        <f>_xll.qlSimpleQuote(E10,,RateTickValue,Permanent,Trigger,ObjectOverwrite)</f>
        <v>CHFUSDCBS15M_Quote#0000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CHFCBS15M</v>
      </c>
      <c r="M10" s="68" t="str">
        <v>CHFCBS15M=ICAP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CHFUSDCBS18M_Quote</v>
      </c>
      <c r="F11" s="47" t="str">
        <f>_xll.qlSimpleQuote(E11,,RateTickValue,Permanent,Trigger,ObjectOverwrite)</f>
        <v>CHFUSDCBS18M_Quote#0000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CHFCBS18M</v>
      </c>
      <c r="M11" s="68" t="str">
        <v>CHFCBS18M=ICAP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CHFUSDCBS21M_Quote</v>
      </c>
      <c r="F12" s="47" t="str">
        <f>_xll.qlSimpleQuote(E12,,RateTickValue,Permanent,Trigger,ObjectOverwrite)</f>
        <v>CHFUSDCBS21M_Quote#0000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CHFCBS21M</v>
      </c>
      <c r="M12" s="68" t="str">
        <v>CHFCBS21M=ICAP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CHFUSDCBS2Y_Quote</v>
      </c>
      <c r="F13" s="47" t="str">
        <f>_xll.qlSimpleQuote(E13,,RateTickValue,Permanent,Trigger,ObjectOverwrite)</f>
        <v>CHFUSDCBS2Y_Quote#0000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CHFCBS2Y</v>
      </c>
      <c r="M13" s="68" t="str">
        <v>CHFCBS2Y=ICAP</v>
      </c>
      <c r="N13" s="72">
        <v>-40</v>
      </c>
      <c r="O13" s="72">
        <v>-34</v>
      </c>
      <c r="P13" s="72">
        <v>0</v>
      </c>
      <c r="Q13" s="72">
        <v>0</v>
      </c>
      <c r="R13" s="76">
        <v>42143</v>
      </c>
      <c r="S13" s="72">
        <f t="shared" si="5"/>
        <v>-37</v>
      </c>
      <c r="T13" s="51"/>
      <c r="U13" s="72">
        <v>-28.125</v>
      </c>
      <c r="V13" s="51"/>
      <c r="W13" s="72">
        <v>-37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CHFUSDCBS3Y_Quote</v>
      </c>
      <c r="F14" s="47" t="str">
        <f>_xll.qlSimpleQuote(E14,,RateTickValue,Permanent,Trigger,ObjectOverwrite)</f>
        <v>CHFUSDCBS3Y_Quote#0000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CHFCBS3Y</v>
      </c>
      <c r="M14" s="68" t="str">
        <v>CHFCBS3Y=ICAP</v>
      </c>
      <c r="N14" s="72">
        <v>-40.5</v>
      </c>
      <c r="O14" s="72">
        <v>-34.5</v>
      </c>
      <c r="P14" s="72">
        <v>0</v>
      </c>
      <c r="Q14" s="72">
        <v>0</v>
      </c>
      <c r="R14" s="76">
        <v>42143</v>
      </c>
      <c r="S14" s="72">
        <f t="shared" si="5"/>
        <v>-37.5</v>
      </c>
      <c r="T14" s="51"/>
      <c r="U14" s="72">
        <v>-29.125</v>
      </c>
      <c r="V14" s="51"/>
      <c r="W14" s="72">
        <v>-37.5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CHFUSDCBS4Y_Quote</v>
      </c>
      <c r="F15" s="47" t="str">
        <f>_xll.qlSimpleQuote(E15,,RateTickValue,Permanent,Trigger,ObjectOverwrite)</f>
        <v>CHFUSDCBS4Y_Quote#0000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CHFCBS4Y</v>
      </c>
      <c r="M15" s="68" t="str">
        <v>CHFCBS4Y=ICAP</v>
      </c>
      <c r="N15" s="72">
        <v>-41.5</v>
      </c>
      <c r="O15" s="72">
        <v>-35.5</v>
      </c>
      <c r="P15" s="72">
        <v>0</v>
      </c>
      <c r="Q15" s="72">
        <v>0</v>
      </c>
      <c r="R15" s="76">
        <v>42144</v>
      </c>
      <c r="S15" s="72">
        <f t="shared" si="5"/>
        <v>-38.5</v>
      </c>
      <c r="T15" s="51"/>
      <c r="U15" s="72">
        <v>-29.625</v>
      </c>
      <c r="V15" s="51"/>
      <c r="W15" s="72">
        <v>-38.5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CHFUSDCBS5Y_Quote</v>
      </c>
      <c r="F16" s="47" t="str">
        <f>_xll.qlSimpleQuote(E16,,RateTickValue,Permanent,Trigger,ObjectOverwrite)</f>
        <v>CHFUSDCBS5Y_Quote#0000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CHFCBS5Y</v>
      </c>
      <c r="M16" s="68" t="str">
        <v>CHFCBS5Y=ICAP</v>
      </c>
      <c r="N16" s="72">
        <v>-41.75</v>
      </c>
      <c r="O16" s="72">
        <v>-35.75</v>
      </c>
      <c r="P16" s="72">
        <v>0</v>
      </c>
      <c r="Q16" s="72">
        <v>0</v>
      </c>
      <c r="R16" s="76">
        <v>42144</v>
      </c>
      <c r="S16" s="72">
        <f t="shared" si="5"/>
        <v>-38.75</v>
      </c>
      <c r="T16" s="51"/>
      <c r="U16" s="72">
        <v>-29.75</v>
      </c>
      <c r="V16" s="51"/>
      <c r="W16" s="72">
        <v>-38.75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CHFUSDCBS6Y_Quote</v>
      </c>
      <c r="F17" s="47" t="str">
        <f>_xll.qlSimpleQuote(E17,,RateTickValue,Permanent,Trigger,ObjectOverwrite)</f>
        <v>CHFUSDCBS6Y_Quote#0000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CHFCBS6Y</v>
      </c>
      <c r="M17" s="68" t="str">
        <v>CHFCBS6Y=ICAP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CHFUSDCBS7Y_Quote</v>
      </c>
      <c r="F18" s="47" t="str">
        <f>_xll.qlSimpleQuote(E18,,RateTickValue,Permanent,Trigger,ObjectOverwrite)</f>
        <v>CHFUSDCBS7Y_Quote#0000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CHFCBS7Y</v>
      </c>
      <c r="M18" s="68" t="str">
        <v>CHFCBS7Y=ICAP</v>
      </c>
      <c r="N18" s="72">
        <v>-44.75</v>
      </c>
      <c r="O18" s="72">
        <v>-38.75</v>
      </c>
      <c r="P18" s="72">
        <v>0</v>
      </c>
      <c r="Q18" s="72">
        <v>0</v>
      </c>
      <c r="R18" s="76">
        <v>42144</v>
      </c>
      <c r="S18" s="72">
        <f t="shared" si="5"/>
        <v>-41.75</v>
      </c>
      <c r="T18" s="51"/>
      <c r="U18" s="72">
        <v>-29.25</v>
      </c>
      <c r="V18" s="51"/>
      <c r="W18" s="72">
        <v>-41.75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CHFUSDCBS8Y_Quote</v>
      </c>
      <c r="F19" s="47" t="str">
        <f>_xll.qlSimpleQuote(E19,,RateTickValue,Permanent,Trigger,ObjectOverwrite)</f>
        <v>CHFUSDCBS8Y_Quote#0000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CHFCBS8Y</v>
      </c>
      <c r="M19" s="68" t="str">
        <v>CHFCBS8Y=ICAP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CHFUSDCBS9Y_Quote</v>
      </c>
      <c r="F20" s="47" t="str">
        <f>_xll.qlSimpleQuote(E20,,RateTickValue,Permanent,Trigger,ObjectOverwrite)</f>
        <v>CHFUSDCBS9Y_Quote#0000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CHFCBS9Y</v>
      </c>
      <c r="M20" s="68" t="str">
        <v>CHFCBS9Y=ICAP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CHFUSDCBS10Y_Quote</v>
      </c>
      <c r="F21" s="47" t="str">
        <f>_xll.qlSimpleQuote(E21,,RateTickValue,Permanent,Trigger,ObjectOverwrite)</f>
        <v>CHFUSDCBS10Y_Quote#0000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CHFCBS10Y</v>
      </c>
      <c r="M21" s="68" t="str">
        <v>CHFCBS10Y=ICAP</v>
      </c>
      <c r="N21" s="72">
        <v>-47.5</v>
      </c>
      <c r="O21" s="72">
        <v>-41.5</v>
      </c>
      <c r="P21" s="72">
        <v>0</v>
      </c>
      <c r="Q21" s="72">
        <v>0</v>
      </c>
      <c r="R21" s="76">
        <v>42144</v>
      </c>
      <c r="S21" s="72">
        <f t="shared" si="5"/>
        <v>-44.5</v>
      </c>
      <c r="T21" s="51"/>
      <c r="U21" s="72">
        <v>-27.25</v>
      </c>
      <c r="V21" s="51"/>
      <c r="W21" s="72">
        <v>-44.5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CHFUSDCBS11Y_Quote</v>
      </c>
      <c r="F22" s="47" t="str">
        <f>_xll.qlSimpleQuote(E22,,RateTickValue,Permanent,Trigger,ObjectOverwrite)</f>
        <v>CHFUSDCBS11Y_Quote#0000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CHFCBS11Y</v>
      </c>
      <c r="M22" s="68" t="str">
        <v>CHFCBS11Y=ICAP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CHFUSDCBS12Y_Quote</v>
      </c>
      <c r="F23" s="47" t="str">
        <f>_xll.qlSimpleQuote(E23,,RateTickValue,Permanent,Trigger,ObjectOverwrite)</f>
        <v>CHFUSDCBS12Y_Quote#0000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CHFCBS12Y</v>
      </c>
      <c r="M23" s="68" t="str">
        <v>CHFCBS12Y=ICAP</v>
      </c>
      <c r="N23" s="72" t="s">
        <v>114</v>
      </c>
      <c r="O23" s="72" t="s">
        <v>114</v>
      </c>
      <c r="P23" s="72" t="s">
        <v>114</v>
      </c>
      <c r="Q23" s="72" t="s">
        <v>114</v>
      </c>
      <c r="R23" s="76" t="s">
        <v>114</v>
      </c>
      <c r="S23" s="72" t="str">
        <f t="shared" si="5"/>
        <v>--</v>
      </c>
      <c r="T23" s="51"/>
      <c r="U23" s="72">
        <v>-25.75</v>
      </c>
      <c r="V23" s="51"/>
      <c r="W23" s="72" t="str">
        <v>--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CHFUSDCBS13Y_Quote</v>
      </c>
      <c r="F24" s="47" t="str">
        <f>_xll.qlSimpleQuote(E24,,RateTickValue,Permanent,Trigger,ObjectOverwrite)</f>
        <v>CHFUSDCBS13Y_Quote#0000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CHFCBS13Y</v>
      </c>
      <c r="M24" s="68" t="str">
        <v>CHFCBS13Y=ICAP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CHFUSDCBS14Y_Quote</v>
      </c>
      <c r="F25" s="47" t="str">
        <f>_xll.qlSimpleQuote(E25,,RateTickValue,Permanent,Trigger,ObjectOverwrite)</f>
        <v>CHFUSDCBS14Y_Quote#0000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CHFCBS14Y</v>
      </c>
      <c r="M25" s="68" t="str">
        <v>CHFCBS14Y=ICAP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CHFUSDCBS15Y_Quote</v>
      </c>
      <c r="F26" s="47" t="str">
        <f>_xll.qlSimpleQuote(E26,,RateTickValue,Permanent,Trigger,ObjectOverwrite)</f>
        <v>CHFUSDCBS15Y_Quote#0000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CHFCBS15Y</v>
      </c>
      <c r="M26" s="68" t="str">
        <v>CHFCBS15Y=ICAP</v>
      </c>
      <c r="N26" s="72">
        <v>-47</v>
      </c>
      <c r="O26" s="72">
        <v>-41</v>
      </c>
      <c r="P26" s="72">
        <v>0</v>
      </c>
      <c r="Q26" s="72">
        <v>0</v>
      </c>
      <c r="R26" s="76">
        <v>42144</v>
      </c>
      <c r="S26" s="72">
        <f t="shared" si="5"/>
        <v>-44</v>
      </c>
      <c r="T26" s="51"/>
      <c r="U26" s="72">
        <v>-22.875</v>
      </c>
      <c r="V26" s="51"/>
      <c r="W26" s="72">
        <v>-44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CHFUSDCBS16Y_Quote</v>
      </c>
      <c r="F27" s="47" t="str">
        <f>_xll.qlSimpleQuote(E27,,RateTickValue,Permanent,Trigger,ObjectOverwrite)</f>
        <v>CHFUSDCBS16Y_Quote#0000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CHFCBS16Y</v>
      </c>
      <c r="M27" s="68" t="str">
        <v>CHFCBS16Y=ICAP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CHFUSDCBS17Y_Quote</v>
      </c>
      <c r="F28" s="47" t="str">
        <f>_xll.qlSimpleQuote(E28,,RateTickValue,Permanent,Trigger,ObjectOverwrite)</f>
        <v>CHFUSDCBS17Y_Quote#0000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CHFCBS17Y</v>
      </c>
      <c r="M28" s="68" t="str">
        <v>CHFCBS17Y=ICAP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CHFUSDCBS18Y_Quote</v>
      </c>
      <c r="F29" s="47" t="str">
        <f>_xll.qlSimpleQuote(E29,,RateTickValue,Permanent,Trigger,ObjectOverwrite)</f>
        <v>CHFUSDCBS18Y_Quote#0000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CHFCBS18Y</v>
      </c>
      <c r="M29" s="68" t="str">
        <v>CHFCBS18Y=ICAP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CHFUSDCBS19Y_Quote</v>
      </c>
      <c r="F30" s="47" t="str">
        <f>_xll.qlSimpleQuote(E30,,RateTickValue,Permanent,Trigger,ObjectOverwrite)</f>
        <v>CHFUSDCBS19Y_Quote#0000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CHFCBS19Y</v>
      </c>
      <c r="M30" s="68" t="str">
        <v>CHFCBS19Y=ICAP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CHFUSDCBS20Y_Quote</v>
      </c>
      <c r="F31" s="47" t="str">
        <f>_xll.qlSimpleQuote(E31,,RateTickValue,Permanent,Trigger,ObjectOverwrite)</f>
        <v>CHFUSDCBS20Y_Quote#0000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CHFCBS20Y</v>
      </c>
      <c r="M31" s="68" t="str">
        <v>CHFCBS20Y=ICAP</v>
      </c>
      <c r="N31" s="72">
        <v>-41.5</v>
      </c>
      <c r="O31" s="72">
        <v>-35.5</v>
      </c>
      <c r="P31" s="72">
        <v>0</v>
      </c>
      <c r="Q31" s="72">
        <v>0</v>
      </c>
      <c r="R31" s="76">
        <v>42144</v>
      </c>
      <c r="S31" s="72">
        <f t="shared" si="5"/>
        <v>-38.5</v>
      </c>
      <c r="T31" s="51"/>
      <c r="U31" s="72">
        <v>-18.875</v>
      </c>
      <c r="V31" s="51"/>
      <c r="W31" s="72">
        <v>-38.5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CHFUSDCBS21Y_Quote</v>
      </c>
      <c r="F32" s="47" t="str">
        <f>_xll.qlSimpleQuote(E32,,RateTickValue,Permanent,Trigger,ObjectOverwrite)</f>
        <v>CHFUSDCBS21Y_Quote#0000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CHFCBS21Y</v>
      </c>
      <c r="M32" s="68" t="str">
        <v>CHFCBS21Y=ICAP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CHFUSDCBS22Y_Quote</v>
      </c>
      <c r="F33" s="47" t="str">
        <f>_xll.qlSimpleQuote(E33,,RateTickValue,Permanent,Trigger,ObjectOverwrite)</f>
        <v>CHFUSDCBS22Y_Quote#0000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CHFCBS22Y</v>
      </c>
      <c r="M33" s="68" t="str">
        <v>CHFCBS22Y=ICAP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CHFUSDCBS23Y_Quote</v>
      </c>
      <c r="F34" s="47" t="str">
        <f>_xll.qlSimpleQuote(E34,,RateTickValue,Permanent,Trigger,ObjectOverwrite)</f>
        <v>CHFUSDCBS23Y_Quote#0000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CHFCBS23Y</v>
      </c>
      <c r="M34" s="68" t="str">
        <v>CHFCBS23Y=ICAP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CHFUSDCBS24Y_Quote</v>
      </c>
      <c r="F35" s="47" t="str">
        <f>_xll.qlSimpleQuote(E35,,RateTickValue,Permanent,Trigger,ObjectOverwrite)</f>
        <v>CHFUSDCBS24Y_Quote#0000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CHFCBS24Y</v>
      </c>
      <c r="M35" s="68" t="str">
        <v>CHFCBS24Y=ICAP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CHFUSDCBS25Y_Quote</v>
      </c>
      <c r="F36" s="47" t="str">
        <f>_xll.qlSimpleQuote(E36,,RateTickValue,Permanent,Trigger,ObjectOverwrite)</f>
        <v>CHFUSDCBS25Y_Quote#0000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CHFCBS25Y</v>
      </c>
      <c r="M36" s="68" t="str">
        <v>CHFCBS25Y=ICAP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CHFUSDCBS26Y_Quote</v>
      </c>
      <c r="F37" s="47" t="str">
        <f>_xll.qlSimpleQuote(E37,,RateTickValue,Permanent,Trigger,ObjectOverwrite)</f>
        <v>CHFUSDCBS26Y_Quote#0000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CHFCBS26Y</v>
      </c>
      <c r="M37" s="68" t="str">
        <v>CHFCBS26Y=ICAP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CHFUSDCBS27Y_Quote</v>
      </c>
      <c r="F38" s="47" t="str">
        <f>_xll.qlSimpleQuote(E38,,RateTickValue,Permanent,Trigger,ObjectOverwrite)</f>
        <v>CHFUSDCBS27Y_Quote#0000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CHFCBS27Y</v>
      </c>
      <c r="M38" s="68" t="str">
        <v>CHFCBS27Y=ICAP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CHFUSDCBS28Y_Quote</v>
      </c>
      <c r="F39" s="47" t="str">
        <f>_xll.qlSimpleQuote(E39,,RateTickValue,Permanent,Trigger,ObjectOverwrite)</f>
        <v>CHFUSDCBS28Y_Quote#0000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CHFCBS28Y</v>
      </c>
      <c r="M39" s="68" t="str">
        <v>CHFCBS28Y=ICAP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CHFUSDCBS29Y_Quote</v>
      </c>
      <c r="F40" s="47" t="str">
        <f>_xll.qlSimpleQuote(E40,,RateTickValue,Permanent,Trigger,ObjectOverwrite)</f>
        <v>CHFUSDCBS29Y_Quote#0000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CHFCBS29Y</v>
      </c>
      <c r="M40" s="68" t="str">
        <v>CHFCBS29Y=ICAP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CHFUSDCBS30Y_Quote</v>
      </c>
      <c r="F41" s="47" t="str">
        <f>_xll.qlSimpleQuote(E41,,RateTickValue,Permanent,Trigger,ObjectOverwrite)</f>
        <v>CHFUSDCBS30Y_Quote#0000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CHFCBS30Y</v>
      </c>
      <c r="M41" s="68" t="str">
        <v>CHFCBS30Y=ICAP</v>
      </c>
      <c r="N41" s="72">
        <v>-36</v>
      </c>
      <c r="O41" s="72">
        <v>-30</v>
      </c>
      <c r="P41" s="72">
        <v>0</v>
      </c>
      <c r="Q41" s="72">
        <v>0</v>
      </c>
      <c r="R41" s="76">
        <v>42144</v>
      </c>
      <c r="S41" s="72">
        <f t="shared" si="5"/>
        <v>-33</v>
      </c>
      <c r="T41" s="51"/>
      <c r="U41" s="72">
        <v>-13</v>
      </c>
      <c r="V41" s="51"/>
      <c r="W41" s="72">
        <v>-33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CHFUSDCBS35Y_Quote</v>
      </c>
      <c r="F42" s="47" t="str">
        <f>_xll.qlSimpleQuote(E42,,RateTickValue,Permanent,Trigger,ObjectOverwrite)</f>
        <v>CHFUSDCBS35Y_Quote#0000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CHFCBS35Y</v>
      </c>
      <c r="M42" s="68" t="str">
        <v>CHFCBS35Y=ICAP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CHFUSDCBS40Y_Quote</v>
      </c>
      <c r="F43" s="47" t="str">
        <f>_xll.qlSimpleQuote(E43,,RateTickValue,Permanent,Trigger,ObjectOverwrite)</f>
        <v>CHFUSDCBS40Y_Quote#0000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CHFCBS40Y</v>
      </c>
      <c r="M43" s="68" t="str">
        <v>CHFCBS40Y=ICAP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CHFUSDCBS45Y_Quote</v>
      </c>
      <c r="F44" s="47" t="str">
        <f>_xll.qlSimpleQuote(E44,,RateTickValue,Permanent,Trigger,ObjectOverwrite)</f>
        <v>CHFUSDCBS45Y_Quote#0000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CHFCBS45Y</v>
      </c>
      <c r="M44" s="68" t="str">
        <v>CHFCBS45Y=ICAP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CHFUSDCBS50Y_Quote</v>
      </c>
      <c r="F45" s="47" t="str">
        <f>_xll.qlSimpleQuote(E45,,RateTickValue,Permanent,Trigger,ObjectOverwrite)</f>
        <v>CHFUSDCBS50Y_Quote#0000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CHFCBS50Y</v>
      </c>
      <c r="M45" s="68" t="str">
        <v>CHFCBS50Y=ICAP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CHFUSDCBS55Y_Quote</v>
      </c>
      <c r="F46" s="47" t="str">
        <f>_xll.qlSimpleQuote(E46,,RateTickValue,Permanent,Trigger,ObjectOverwrite)</f>
        <v>CHFUSDCBS55Y_Quote#0000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CHFCBS55Y</v>
      </c>
      <c r="M46" s="68" t="str">
        <v>CHFCBS55Y=ICAP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CHFUSDCBS60Y_Quote</v>
      </c>
      <c r="F47" s="48" t="str">
        <f>_xll.qlSimpleQuote(E47,,RateTickValue,Permanent,Trigger,ObjectOverwrite)</f>
        <v>CHFUSDCBS60Y_Quote#0000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CHFCBS60Y</v>
      </c>
      <c r="M47" s="69" t="str">
        <v>CHFCBS60Y=ICAP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137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4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Updated at 11:53:00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AUDUSDCBS1M_Quote</v>
      </c>
      <c r="F5" s="46" t="str">
        <f>_xll.qlSimpleQuote(E5,,RateTickValue,Permanent,Trigger,ObjectOverwrite)</f>
        <v>AUDUSDCBS1M_Quote#0000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AUDCBS1M</v>
      </c>
      <c r="M5" s="67" t="str">
        <f t="array" ref="M5:M47">Instruments&amp;"="&amp;VLOOKUP(Contributor,ContributorTable,2,FALSE)</f>
        <v>AUDCBS1M=ICAP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AUDUSDCBS3M_Quote</v>
      </c>
      <c r="F6" s="47" t="str">
        <f>_xll.qlSimpleQuote(E6,,RateTickValue,Permanent,Trigger,ObjectOverwrite)</f>
        <v>AUDUSDCBS3M_Quote#0000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AUDCBS3M</v>
      </c>
      <c r="M6" s="68" t="str">
        <v>AUDCBS3M=ICAP</v>
      </c>
      <c r="N6" s="72">
        <v>9</v>
      </c>
      <c r="O6" s="72">
        <v>17</v>
      </c>
      <c r="P6" s="72">
        <v>0</v>
      </c>
      <c r="Q6" s="72">
        <v>0</v>
      </c>
      <c r="R6" s="76">
        <v>42144</v>
      </c>
      <c r="S6" s="72">
        <f t="shared" ref="S6:S47" si="5">IF(ISERROR(AVERAGE(N6:O6)),"--",AVERAGE(N6:O6))</f>
        <v>13</v>
      </c>
      <c r="T6" s="51"/>
      <c r="U6" s="72">
        <v>-19.25</v>
      </c>
      <c r="V6" s="51"/>
      <c r="W6" s="72">
        <v>13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AUDUSDCBS6M_Quote</v>
      </c>
      <c r="F7" s="47" t="str">
        <f>_xll.qlSimpleQuote(E7,,RateTickValue,Permanent,Trigger,ObjectOverwrite)</f>
        <v>AUDUSDCBS6M_Quote#0000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AUDCBS6M</v>
      </c>
      <c r="M7" s="68" t="str">
        <v>AUDCBS6M=ICAP</v>
      </c>
      <c r="N7" s="72">
        <v>11</v>
      </c>
      <c r="O7" s="72">
        <v>19</v>
      </c>
      <c r="P7" s="72">
        <v>0</v>
      </c>
      <c r="Q7" s="72">
        <v>0</v>
      </c>
      <c r="R7" s="76">
        <v>42144</v>
      </c>
      <c r="S7" s="72">
        <f t="shared" si="5"/>
        <v>15</v>
      </c>
      <c r="T7" s="51"/>
      <c r="U7" s="72">
        <v>-20.75</v>
      </c>
      <c r="V7" s="51"/>
      <c r="W7" s="72">
        <v>15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AUDUSDCBS9M_Quote</v>
      </c>
      <c r="F8" s="47" t="str">
        <f>_xll.qlSimpleQuote(E8,,RateTickValue,Permanent,Trigger,ObjectOverwrite)</f>
        <v>AUDUSDCBS9M_Quote#0000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AUDCBS9M</v>
      </c>
      <c r="M8" s="68" t="str">
        <v>AUDCBS9M=ICAP</v>
      </c>
      <c r="N8" s="72">
        <v>12.75</v>
      </c>
      <c r="O8" s="72">
        <v>20.75</v>
      </c>
      <c r="P8" s="72">
        <v>0</v>
      </c>
      <c r="Q8" s="72">
        <v>0</v>
      </c>
      <c r="R8" s="76">
        <v>42143</v>
      </c>
      <c r="S8" s="72">
        <f t="shared" si="5"/>
        <v>16.75</v>
      </c>
      <c r="T8" s="51"/>
      <c r="U8" s="72">
        <v>-22.25</v>
      </c>
      <c r="V8" s="51"/>
      <c r="W8" s="72">
        <v>16.75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AUDUSDCBS1Y_Quote</v>
      </c>
      <c r="F9" s="47" t="str">
        <f>_xll.qlSimpleQuote(E9,,RateTickValue,Permanent,Trigger,ObjectOverwrite)</f>
        <v>AUDUSDCBS1Y_Quote#0000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AUDCBS1Y</v>
      </c>
      <c r="M9" s="68" t="str">
        <v>AUDCBS1Y=ICAP</v>
      </c>
      <c r="N9" s="72">
        <v>13.5</v>
      </c>
      <c r="O9" s="72">
        <v>23.5</v>
      </c>
      <c r="P9" s="72">
        <v>0</v>
      </c>
      <c r="Q9" s="72">
        <v>0</v>
      </c>
      <c r="R9" s="76">
        <v>42144</v>
      </c>
      <c r="S9" s="72">
        <f t="shared" si="5"/>
        <v>18.5</v>
      </c>
      <c r="T9" s="51"/>
      <c r="U9" s="72">
        <v>-23.75</v>
      </c>
      <c r="V9" s="51"/>
      <c r="W9" s="72">
        <v>18.5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AUDUSDCBS15M_Quote</v>
      </c>
      <c r="F10" s="47" t="str">
        <f>_xll.qlSimpleQuote(E10,,RateTickValue,Permanent,Trigger,ObjectOverwrite)</f>
        <v>AUDUSDCBS15M_Quote#0000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AUDCBS15M</v>
      </c>
      <c r="M10" s="68" t="str">
        <v>AUDCBS15M=ICAP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AUDUSDCBS18M_Quote</v>
      </c>
      <c r="F11" s="47" t="str">
        <f>_xll.qlSimpleQuote(E11,,RateTickValue,Permanent,Trigger,ObjectOverwrite)</f>
        <v>AUDUSDCBS18M_Quote#0000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AUDCBS18M</v>
      </c>
      <c r="M11" s="68" t="str">
        <v>AUDCBS18M=ICAP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AUDUSDCBS21M_Quote</v>
      </c>
      <c r="F12" s="47" t="str">
        <f>_xll.qlSimpleQuote(E12,,RateTickValue,Permanent,Trigger,ObjectOverwrite)</f>
        <v>AUDUSDCBS21M_Quote#0000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AUDCBS21M</v>
      </c>
      <c r="M12" s="68" t="str">
        <v>AUDCBS21M=ICAP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AUDUSDCBS2Y_Quote</v>
      </c>
      <c r="F13" s="47" t="str">
        <f>_xll.qlSimpleQuote(E13,,RateTickValue,Permanent,Trigger,ObjectOverwrite)</f>
        <v>AUDUSDCBS2Y_Quote#0000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AUDCBS2Y</v>
      </c>
      <c r="M13" s="68" t="str">
        <v>AUDCBS2Y=ICAP</v>
      </c>
      <c r="N13" s="72">
        <v>15.88</v>
      </c>
      <c r="O13" s="72">
        <v>25.88</v>
      </c>
      <c r="P13" s="72">
        <v>0</v>
      </c>
      <c r="Q13" s="72">
        <v>0</v>
      </c>
      <c r="R13" s="76">
        <v>42144</v>
      </c>
      <c r="S13" s="72">
        <f t="shared" si="5"/>
        <v>20.88</v>
      </c>
      <c r="T13" s="51"/>
      <c r="U13" s="72">
        <v>-28.125</v>
      </c>
      <c r="V13" s="51"/>
      <c r="W13" s="72">
        <v>20.88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AUDUSDCBS3Y_Quote</v>
      </c>
      <c r="F14" s="47" t="str">
        <f>_xll.qlSimpleQuote(E14,,RateTickValue,Permanent,Trigger,ObjectOverwrite)</f>
        <v>AUDUSDCBS3Y_Quote#0000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AUDCBS3Y</v>
      </c>
      <c r="M14" s="68" t="str">
        <v>AUDCBS3Y=ICAP</v>
      </c>
      <c r="N14" s="72">
        <v>18.25</v>
      </c>
      <c r="O14" s="72">
        <v>28.25</v>
      </c>
      <c r="P14" s="72">
        <v>0</v>
      </c>
      <c r="Q14" s="72">
        <v>0</v>
      </c>
      <c r="R14" s="76">
        <v>42144</v>
      </c>
      <c r="S14" s="72">
        <f t="shared" si="5"/>
        <v>23.25</v>
      </c>
      <c r="T14" s="51"/>
      <c r="U14" s="72">
        <v>-29.125</v>
      </c>
      <c r="V14" s="51"/>
      <c r="W14" s="72">
        <v>23.25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AUDUSDCBS4Y_Quote</v>
      </c>
      <c r="F15" s="47" t="str">
        <f>_xll.qlSimpleQuote(E15,,RateTickValue,Permanent,Trigger,ObjectOverwrite)</f>
        <v>AUDUSDCBS4Y_Quote#0000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AUDCBS4Y</v>
      </c>
      <c r="M15" s="68" t="str">
        <v>AUDCBS4Y=ICAP</v>
      </c>
      <c r="N15" s="72">
        <v>20.38</v>
      </c>
      <c r="O15" s="72">
        <v>30.38</v>
      </c>
      <c r="P15" s="72">
        <v>0</v>
      </c>
      <c r="Q15" s="72">
        <v>0</v>
      </c>
      <c r="R15" s="76">
        <v>42144</v>
      </c>
      <c r="S15" s="72">
        <f t="shared" si="5"/>
        <v>25.38</v>
      </c>
      <c r="T15" s="51"/>
      <c r="U15" s="72">
        <v>-29.625</v>
      </c>
      <c r="V15" s="51"/>
      <c r="W15" s="72">
        <v>25.38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AUDUSDCBS5Y_Quote</v>
      </c>
      <c r="F16" s="47" t="str">
        <f>_xll.qlSimpleQuote(E16,,RateTickValue,Permanent,Trigger,ObjectOverwrite)</f>
        <v>AUDUSDCBS5Y_Quote#0000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AUDCBS5Y</v>
      </c>
      <c r="M16" s="68" t="str">
        <v>AUDCBS5Y=ICAP</v>
      </c>
      <c r="N16" s="72">
        <v>22.38</v>
      </c>
      <c r="O16" s="72">
        <v>32.380000000000003</v>
      </c>
      <c r="P16" s="72">
        <v>0</v>
      </c>
      <c r="Q16" s="72">
        <v>0</v>
      </c>
      <c r="R16" s="76">
        <v>42144</v>
      </c>
      <c r="S16" s="72">
        <f t="shared" si="5"/>
        <v>27.380000000000003</v>
      </c>
      <c r="T16" s="51"/>
      <c r="U16" s="72">
        <v>-29.75</v>
      </c>
      <c r="V16" s="51"/>
      <c r="W16" s="72">
        <v>27.380000000000003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AUDUSDCBS6Y_Quote</v>
      </c>
      <c r="F17" s="47" t="str">
        <f>_xll.qlSimpleQuote(E17,,RateTickValue,Permanent,Trigger,ObjectOverwrite)</f>
        <v>AUDUSDCBS6Y_Quote#0000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AUDCBS6Y</v>
      </c>
      <c r="M17" s="68" t="str">
        <v>AUDCBS6Y=ICAP</v>
      </c>
      <c r="N17" s="72">
        <v>23.5</v>
      </c>
      <c r="O17" s="72">
        <v>33.5</v>
      </c>
      <c r="P17" s="72">
        <v>0</v>
      </c>
      <c r="Q17" s="72">
        <v>0</v>
      </c>
      <c r="R17" s="76">
        <v>42144</v>
      </c>
      <c r="S17" s="72">
        <f t="shared" si="5"/>
        <v>28.5</v>
      </c>
      <c r="T17" s="51"/>
      <c r="U17" s="72">
        <v>-29.625</v>
      </c>
      <c r="V17" s="51"/>
      <c r="W17" s="72">
        <v>28.5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AUDUSDCBS7Y_Quote</v>
      </c>
      <c r="F18" s="47" t="str">
        <f>_xll.qlSimpleQuote(E18,,RateTickValue,Permanent,Trigger,ObjectOverwrite)</f>
        <v>AUDUSDCBS7Y_Quote#0000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AUDCBS7Y</v>
      </c>
      <c r="M18" s="68" t="str">
        <v>AUDCBS7Y=ICAP</v>
      </c>
      <c r="N18" s="72">
        <v>24.5</v>
      </c>
      <c r="O18" s="72">
        <v>34.5</v>
      </c>
      <c r="P18" s="72">
        <v>0</v>
      </c>
      <c r="Q18" s="72">
        <v>0</v>
      </c>
      <c r="R18" s="76">
        <v>42144</v>
      </c>
      <c r="S18" s="72">
        <f t="shared" si="5"/>
        <v>29.5</v>
      </c>
      <c r="T18" s="51"/>
      <c r="U18" s="72">
        <v>-29.25</v>
      </c>
      <c r="V18" s="51"/>
      <c r="W18" s="72">
        <v>29.5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AUDUSDCBS8Y_Quote</v>
      </c>
      <c r="F19" s="47" t="str">
        <f>_xll.qlSimpleQuote(E19,,RateTickValue,Permanent,Trigger,ObjectOverwrite)</f>
        <v>AUDUSDCBS8Y_Quote#0000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AUDCBS8Y</v>
      </c>
      <c r="M19" s="68" t="str">
        <v>AUDCBS8Y=ICAP</v>
      </c>
      <c r="N19" s="72">
        <v>24.88</v>
      </c>
      <c r="O19" s="72">
        <v>34.880000000000003</v>
      </c>
      <c r="P19" s="72">
        <v>0</v>
      </c>
      <c r="Q19" s="72">
        <v>0</v>
      </c>
      <c r="R19" s="76">
        <v>42144</v>
      </c>
      <c r="S19" s="72">
        <f t="shared" si="5"/>
        <v>29.880000000000003</v>
      </c>
      <c r="T19" s="51"/>
      <c r="U19" s="72">
        <v>-28.75</v>
      </c>
      <c r="V19" s="51"/>
      <c r="W19" s="72">
        <v>29.880000000000003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AUDUSDCBS9Y_Quote</v>
      </c>
      <c r="F20" s="47" t="str">
        <f>_xll.qlSimpleQuote(E20,,RateTickValue,Permanent,Trigger,ObjectOverwrite)</f>
        <v>AUDUSDCBS9Y_Quote#0000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AUDCBS9Y</v>
      </c>
      <c r="M20" s="68" t="str">
        <v>AUDCBS9Y=ICAP</v>
      </c>
      <c r="N20" s="72">
        <v>25.13</v>
      </c>
      <c r="O20" s="72">
        <v>35.130000000000003</v>
      </c>
      <c r="P20" s="72">
        <v>0</v>
      </c>
      <c r="Q20" s="72">
        <v>0</v>
      </c>
      <c r="R20" s="76">
        <v>42144</v>
      </c>
      <c r="S20" s="72">
        <f t="shared" si="5"/>
        <v>30.130000000000003</v>
      </c>
      <c r="T20" s="51"/>
      <c r="U20" s="72">
        <v>-28</v>
      </c>
      <c r="V20" s="51"/>
      <c r="W20" s="72">
        <v>30.130000000000003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AUDUSDCBS10Y_Quote</v>
      </c>
      <c r="F21" s="47" t="str">
        <f>_xll.qlSimpleQuote(E21,,RateTickValue,Permanent,Trigger,ObjectOverwrite)</f>
        <v>AUDUSDCBS10Y_Quote#0000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AUDCBS10Y</v>
      </c>
      <c r="M21" s="68" t="str">
        <v>AUDCBS10Y=ICAP</v>
      </c>
      <c r="N21" s="72">
        <v>25.5</v>
      </c>
      <c r="O21" s="72">
        <v>35.5</v>
      </c>
      <c r="P21" s="72">
        <v>0</v>
      </c>
      <c r="Q21" s="72">
        <v>0</v>
      </c>
      <c r="R21" s="76">
        <v>42144</v>
      </c>
      <c r="S21" s="72">
        <f t="shared" si="5"/>
        <v>30.5</v>
      </c>
      <c r="T21" s="51"/>
      <c r="U21" s="72">
        <v>-27.25</v>
      </c>
      <c r="V21" s="51"/>
      <c r="W21" s="72">
        <v>30.5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AUDUSDCBS11Y_Quote</v>
      </c>
      <c r="F22" s="47" t="str">
        <f>_xll.qlSimpleQuote(E22,,RateTickValue,Permanent,Trigger,ObjectOverwrite)</f>
        <v>AUDUSDCBS11Y_Quote#0000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AUDCBS11Y</v>
      </c>
      <c r="M22" s="68" t="str">
        <v>AUDCBS11Y=ICAP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AUDUSDCBS12Y_Quote</v>
      </c>
      <c r="F23" s="47" t="str">
        <f>_xll.qlSimpleQuote(E23,,RateTickValue,Permanent,Trigger,ObjectOverwrite)</f>
        <v>AUDUSDCBS12Y_Quote#0000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AUDCBS12Y</v>
      </c>
      <c r="M23" s="68" t="str">
        <v>AUDCBS12Y=ICAP</v>
      </c>
      <c r="N23" s="72">
        <v>26.63</v>
      </c>
      <c r="O23" s="72">
        <v>36.630000000000003</v>
      </c>
      <c r="P23" s="72">
        <v>0</v>
      </c>
      <c r="Q23" s="72">
        <v>0</v>
      </c>
      <c r="R23" s="76">
        <v>42144</v>
      </c>
      <c r="S23" s="72">
        <f t="shared" si="5"/>
        <v>31.630000000000003</v>
      </c>
      <c r="T23" s="51"/>
      <c r="U23" s="72">
        <v>-25.75</v>
      </c>
      <c r="V23" s="51"/>
      <c r="W23" s="72">
        <v>31.630000000000003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AUDUSDCBS13Y_Quote</v>
      </c>
      <c r="F24" s="47" t="str">
        <f>_xll.qlSimpleQuote(E24,,RateTickValue,Permanent,Trigger,ObjectOverwrite)</f>
        <v>AUDUSDCBS13Y_Quote#0000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AUDCBS13Y</v>
      </c>
      <c r="M24" s="68" t="str">
        <v>AUDCBS13Y=ICAP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AUDUSDCBS14Y_Quote</v>
      </c>
      <c r="F25" s="47" t="str">
        <f>_xll.qlSimpleQuote(E25,,RateTickValue,Permanent,Trigger,ObjectOverwrite)</f>
        <v>AUDUSDCBS14Y_Quote#0000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AUDCBS14Y</v>
      </c>
      <c r="M25" s="68" t="str">
        <v>AUDCBS14Y=ICAP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AUDUSDCBS15Y_Quote</v>
      </c>
      <c r="F26" s="47" t="str">
        <f>_xll.qlSimpleQuote(E26,,RateTickValue,Permanent,Trigger,ObjectOverwrite)</f>
        <v>AUDUSDCBS15Y_Quote#0000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AUDCBS15Y</v>
      </c>
      <c r="M26" s="68" t="str">
        <v>AUDCBS15Y=ICAP</v>
      </c>
      <c r="N26" s="72">
        <v>26.25</v>
      </c>
      <c r="O26" s="72">
        <v>36.25</v>
      </c>
      <c r="P26" s="72">
        <v>0</v>
      </c>
      <c r="Q26" s="72">
        <v>0</v>
      </c>
      <c r="R26" s="76">
        <v>42144</v>
      </c>
      <c r="S26" s="72">
        <f t="shared" si="5"/>
        <v>31.25</v>
      </c>
      <c r="T26" s="51"/>
      <c r="U26" s="72">
        <v>-22.875</v>
      </c>
      <c r="V26" s="51"/>
      <c r="W26" s="72">
        <v>31.25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AUDUSDCBS16Y_Quote</v>
      </c>
      <c r="F27" s="47" t="str">
        <f>_xll.qlSimpleQuote(E27,,RateTickValue,Permanent,Trigger,ObjectOverwrite)</f>
        <v>AUDUSDCBS16Y_Quote#0000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AUDCBS16Y</v>
      </c>
      <c r="M27" s="68" t="str">
        <v>AUDCBS16Y=ICAP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AUDUSDCBS17Y_Quote</v>
      </c>
      <c r="F28" s="47" t="str">
        <f>_xll.qlSimpleQuote(E28,,RateTickValue,Permanent,Trigger,ObjectOverwrite)</f>
        <v>AUDUSDCBS17Y_Quote#0000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AUDCBS17Y</v>
      </c>
      <c r="M28" s="68" t="str">
        <v>AUDCBS17Y=ICAP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AUDUSDCBS18Y_Quote</v>
      </c>
      <c r="F29" s="47" t="str">
        <f>_xll.qlSimpleQuote(E29,,RateTickValue,Permanent,Trigger,ObjectOverwrite)</f>
        <v>AUDUSDCBS18Y_Quote#0000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AUDCBS18Y</v>
      </c>
      <c r="M29" s="68" t="str">
        <v>AUDCBS18Y=ICAP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AUDUSDCBS19Y_Quote</v>
      </c>
      <c r="F30" s="47" t="str">
        <f>_xll.qlSimpleQuote(E30,,RateTickValue,Permanent,Trigger,ObjectOverwrite)</f>
        <v>AUDUSDCBS19Y_Quote#0000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AUDCBS19Y</v>
      </c>
      <c r="M30" s="68" t="str">
        <v>AUDCBS19Y=ICAP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AUDUSDCBS20Y_Quote</v>
      </c>
      <c r="F31" s="47" t="str">
        <f>_xll.qlSimpleQuote(E31,,RateTickValue,Permanent,Trigger,ObjectOverwrite)</f>
        <v>AUDUSDCBS20Y_Quote#0000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AUDCBS20Y</v>
      </c>
      <c r="M31" s="68" t="str">
        <v>AUDCBS20Y=ICAP</v>
      </c>
      <c r="N31" s="72">
        <v>20.88</v>
      </c>
      <c r="O31" s="72">
        <v>30.88</v>
      </c>
      <c r="P31" s="72">
        <v>0</v>
      </c>
      <c r="Q31" s="72">
        <v>0</v>
      </c>
      <c r="R31" s="76">
        <v>42144</v>
      </c>
      <c r="S31" s="72">
        <f t="shared" si="5"/>
        <v>25.88</v>
      </c>
      <c r="T31" s="51"/>
      <c r="U31" s="72">
        <v>-18.875</v>
      </c>
      <c r="V31" s="51"/>
      <c r="W31" s="72">
        <v>25.88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AUDUSDCBS21Y_Quote</v>
      </c>
      <c r="F32" s="47" t="str">
        <f>_xll.qlSimpleQuote(E32,,RateTickValue,Permanent,Trigger,ObjectOverwrite)</f>
        <v>AUDUSDCBS21Y_Quote#0000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AUDCBS21Y</v>
      </c>
      <c r="M32" s="68" t="str">
        <v>AUDCBS21Y=ICAP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AUDUSDCBS22Y_Quote</v>
      </c>
      <c r="F33" s="47" t="str">
        <f>_xll.qlSimpleQuote(E33,,RateTickValue,Permanent,Trigger,ObjectOverwrite)</f>
        <v>AUDUSDCBS22Y_Quote#0000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AUDCBS22Y</v>
      </c>
      <c r="M33" s="68" t="str">
        <v>AUDCBS22Y=ICAP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AUDUSDCBS23Y_Quote</v>
      </c>
      <c r="F34" s="47" t="str">
        <f>_xll.qlSimpleQuote(E34,,RateTickValue,Permanent,Trigger,ObjectOverwrite)</f>
        <v>AUDUSDCBS23Y_Quote#0000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AUDCBS23Y</v>
      </c>
      <c r="M34" s="68" t="str">
        <v>AUDCBS23Y=ICAP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AUDUSDCBS24Y_Quote</v>
      </c>
      <c r="F35" s="47" t="str">
        <f>_xll.qlSimpleQuote(E35,,RateTickValue,Permanent,Trigger,ObjectOverwrite)</f>
        <v>AUDUSDCBS24Y_Quote#0000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AUDCBS24Y</v>
      </c>
      <c r="M35" s="68" t="str">
        <v>AUDCBS24Y=ICAP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AUDUSDCBS25Y_Quote</v>
      </c>
      <c r="F36" s="47" t="str">
        <f>_xll.qlSimpleQuote(E36,,RateTickValue,Permanent,Trigger,ObjectOverwrite)</f>
        <v>AUDUSDCBS25Y_Quote#0000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AUDCBS25Y</v>
      </c>
      <c r="M36" s="68" t="str">
        <v>AUDCBS25Y=ICAP</v>
      </c>
      <c r="N36" s="72">
        <v>9.5</v>
      </c>
      <c r="O36" s="72">
        <v>19.5</v>
      </c>
      <c r="P36" s="72">
        <v>0</v>
      </c>
      <c r="Q36" s="72">
        <v>0</v>
      </c>
      <c r="R36" s="76">
        <v>42144</v>
      </c>
      <c r="S36" s="72">
        <f t="shared" si="5"/>
        <v>14.5</v>
      </c>
      <c r="T36" s="51"/>
      <c r="U36" s="72">
        <v>-15.125</v>
      </c>
      <c r="V36" s="51"/>
      <c r="W36" s="72">
        <v>14.5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AUDUSDCBS26Y_Quote</v>
      </c>
      <c r="F37" s="47" t="str">
        <f>_xll.qlSimpleQuote(E37,,RateTickValue,Permanent,Trigger,ObjectOverwrite)</f>
        <v>AUDUSDCBS26Y_Quote#0000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AUDCBS26Y</v>
      </c>
      <c r="M37" s="68" t="str">
        <v>AUDCBS26Y=ICAP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AUDUSDCBS27Y_Quote</v>
      </c>
      <c r="F38" s="47" t="str">
        <f>_xll.qlSimpleQuote(E38,,RateTickValue,Permanent,Trigger,ObjectOverwrite)</f>
        <v>AUDUSDCBS27Y_Quote#0000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AUDCBS27Y</v>
      </c>
      <c r="M38" s="68" t="str">
        <v>AUDCBS27Y=ICAP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AUDUSDCBS28Y_Quote</v>
      </c>
      <c r="F39" s="47" t="str">
        <f>_xll.qlSimpleQuote(E39,,RateTickValue,Permanent,Trigger,ObjectOverwrite)</f>
        <v>AUDUSDCBS28Y_Quote#0000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AUDCBS28Y</v>
      </c>
      <c r="M39" s="68" t="str">
        <v>AUDCBS28Y=ICAP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AUDUSDCBS29Y_Quote</v>
      </c>
      <c r="F40" s="47" t="str">
        <f>_xll.qlSimpleQuote(E40,,RateTickValue,Permanent,Trigger,ObjectOverwrite)</f>
        <v>AUDUSDCBS29Y_Quote#0000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AUDCBS29Y</v>
      </c>
      <c r="M40" s="68" t="str">
        <v>AUDCBS29Y=ICAP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AUDUSDCBS30Y_Quote</v>
      </c>
      <c r="F41" s="47" t="str">
        <f>_xll.qlSimpleQuote(E41,,RateTickValue,Permanent,Trigger,ObjectOverwrite)</f>
        <v>AUDUSDCBS30Y_Quote#0000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AUDCBS30Y</v>
      </c>
      <c r="M41" s="68" t="str">
        <v>AUDCBS30Y=ICAP</v>
      </c>
      <c r="N41" s="72">
        <v>-2</v>
      </c>
      <c r="O41" s="72">
        <v>8</v>
      </c>
      <c r="P41" s="72">
        <v>0</v>
      </c>
      <c r="Q41" s="72">
        <v>0</v>
      </c>
      <c r="R41" s="76">
        <v>42144</v>
      </c>
      <c r="S41" s="72">
        <f t="shared" si="5"/>
        <v>3</v>
      </c>
      <c r="T41" s="51"/>
      <c r="U41" s="72">
        <v>-13</v>
      </c>
      <c r="V41" s="51"/>
      <c r="W41" s="72">
        <v>3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AUDUSDCBS35Y_Quote</v>
      </c>
      <c r="F42" s="47" t="str">
        <f>_xll.qlSimpleQuote(E42,,RateTickValue,Permanent,Trigger,ObjectOverwrite)</f>
        <v>AUDUSDCBS35Y_Quote#0000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AUDCBS35Y</v>
      </c>
      <c r="M42" s="68" t="str">
        <v>AUDCBS35Y=ICAP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AUDUSDCBS40Y_Quote</v>
      </c>
      <c r="F43" s="47" t="str">
        <f>_xll.qlSimpleQuote(E43,,RateTickValue,Permanent,Trigger,ObjectOverwrite)</f>
        <v>AUDUSDCBS40Y_Quote#0000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AUDCBS40Y</v>
      </c>
      <c r="M43" s="68" t="str">
        <v>AUDCBS40Y=ICAP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AUDUSDCBS45Y_Quote</v>
      </c>
      <c r="F44" s="47" t="str">
        <f>_xll.qlSimpleQuote(E44,,RateTickValue,Permanent,Trigger,ObjectOverwrite)</f>
        <v>AUDUSDCBS45Y_Quote#0000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AUDCBS45Y</v>
      </c>
      <c r="M44" s="68" t="str">
        <v>AUDCBS45Y=ICAP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AUDUSDCBS50Y_Quote</v>
      </c>
      <c r="F45" s="47" t="str">
        <f>_xll.qlSimpleQuote(E45,,RateTickValue,Permanent,Trigger,ObjectOverwrite)</f>
        <v>AUDUSDCBS50Y_Quote#0000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AUDCBS50Y</v>
      </c>
      <c r="M45" s="68" t="str">
        <v>AUDCBS50Y=ICAP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AUDUSDCBS55Y_Quote</v>
      </c>
      <c r="F46" s="47" t="str">
        <f>_xll.qlSimpleQuote(E46,,RateTickValue,Permanent,Trigger,ObjectOverwrite)</f>
        <v>AUDUSDCBS55Y_Quote#0000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AUDCBS55Y</v>
      </c>
      <c r="M46" s="68" t="str">
        <v>AUDCBS55Y=ICAP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AUDUSDCBS60Y_Quote</v>
      </c>
      <c r="F47" s="48" t="str">
        <f>_xll.qlSimpleQuote(E47,,RateTickValue,Permanent,Trigger,ObjectOverwrite)</f>
        <v>AUDUSDCBS60Y_Quote#0000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AUDCBS60Y</v>
      </c>
      <c r="M47" s="69" t="str">
        <v>AUDCBS60Y=ICAP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110</v>
      </c>
      <c r="F2" s="44"/>
      <c r="K2" s="56"/>
      <c r="L2" s="56"/>
      <c r="M2" s="50" t="s">
        <v>85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4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Updated at 11:53:00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HKDUSDCBS1M_Quote</v>
      </c>
      <c r="F5" s="46" t="str">
        <f>_xll.qlSimpleQuote(E5,,RateTickValue,Permanent,Trigger,ObjectOverwrite)</f>
        <v>HKDUSDCBS1M_Quote#0000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HKDCBS1M</v>
      </c>
      <c r="M5" s="67" t="str">
        <f t="array" ref="M5:M47">Instruments&amp;"="&amp;VLOOKUP(Contributor,ContributorTable,2,FALSE)</f>
        <v>HKDCBS1M=TRHK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HKDUSDCBS3M_Quote</v>
      </c>
      <c r="F6" s="47" t="str">
        <f>_xll.qlSimpleQuote(E6,,RateTickValue,Permanent,Trigger,ObjectOverwrite)</f>
        <v>HKDUSDCBS3M_Quote#0000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HKDCBS3M</v>
      </c>
      <c r="M6" s="68" t="str">
        <v>HKDCBS3M=TRHK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HKDUSDCBS6M_Quote</v>
      </c>
      <c r="F7" s="47" t="str">
        <f>_xll.qlSimpleQuote(E7,,RateTickValue,Permanent,Trigger,ObjectOverwrite)</f>
        <v>HKDUSDCBS6M_Quote#0000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HKDCBS6M</v>
      </c>
      <c r="M7" s="68" t="str">
        <v>HKDCBS6M=TRHK</v>
      </c>
      <c r="N7" s="72">
        <v>-11</v>
      </c>
      <c r="O7" s="72">
        <v>-1</v>
      </c>
      <c r="P7" s="72">
        <v>0</v>
      </c>
      <c r="Q7" s="72">
        <v>0</v>
      </c>
      <c r="R7" s="76">
        <v>42135</v>
      </c>
      <c r="S7" s="72">
        <f t="shared" si="5"/>
        <v>-6</v>
      </c>
      <c r="T7" s="51"/>
      <c r="U7" s="72">
        <v>-20.75</v>
      </c>
      <c r="V7" s="51"/>
      <c r="W7" s="72">
        <v>-6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HKDUSDCBS9M_Quote</v>
      </c>
      <c r="F8" s="47" t="str">
        <f>_xll.qlSimpleQuote(E8,,RateTickValue,Permanent,Trigger,ObjectOverwrite)</f>
        <v>HKDUSDCBS9M_Quote#0000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HKDCBS9M</v>
      </c>
      <c r="M8" s="68" t="str">
        <v>HKDCBS9M=TRHK</v>
      </c>
      <c r="N8" s="72">
        <v>-9</v>
      </c>
      <c r="O8" s="72">
        <v>1</v>
      </c>
      <c r="P8" s="72">
        <v>0</v>
      </c>
      <c r="Q8" s="72">
        <v>0</v>
      </c>
      <c r="R8" s="76">
        <v>42137</v>
      </c>
      <c r="S8" s="72">
        <f t="shared" si="5"/>
        <v>-4</v>
      </c>
      <c r="T8" s="51"/>
      <c r="U8" s="72">
        <v>-22.25</v>
      </c>
      <c r="V8" s="51"/>
      <c r="W8" s="72">
        <v>-4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HKDUSDCBS1Y_Quote</v>
      </c>
      <c r="F9" s="47" t="str">
        <f>_xll.qlSimpleQuote(E9,,RateTickValue,Permanent,Trigger,ObjectOverwrite)</f>
        <v>HKDUSDCBS1Y_Quote#0000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HKDCBS1Y</v>
      </c>
      <c r="M9" s="68" t="str">
        <v>HKDCBS1Y=TRHK</v>
      </c>
      <c r="N9" s="72">
        <v>-6</v>
      </c>
      <c r="O9" s="72">
        <v>4</v>
      </c>
      <c r="P9" s="72">
        <v>0</v>
      </c>
      <c r="Q9" s="72">
        <v>0</v>
      </c>
      <c r="R9" s="76">
        <v>42144</v>
      </c>
      <c r="S9" s="72">
        <f t="shared" si="5"/>
        <v>-1</v>
      </c>
      <c r="T9" s="51"/>
      <c r="U9" s="72">
        <v>-23.75</v>
      </c>
      <c r="V9" s="51"/>
      <c r="W9" s="72">
        <v>-1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HKDUSDCBS15M_Quote</v>
      </c>
      <c r="F10" s="47" t="str">
        <f>_xll.qlSimpleQuote(E10,,RateTickValue,Permanent,Trigger,ObjectOverwrite)</f>
        <v>HKDUSDCBS15M_Quote#0000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HKDCBS15M</v>
      </c>
      <c r="M10" s="68" t="str">
        <v>HKDCBS15M=TRHK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HKDUSDCBS18M_Quote</v>
      </c>
      <c r="F11" s="47" t="str">
        <f>_xll.qlSimpleQuote(E11,,RateTickValue,Permanent,Trigger,ObjectOverwrite)</f>
        <v>HKDUSDCBS18M_Quote#0000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HKDCBS18M</v>
      </c>
      <c r="M11" s="68" t="str">
        <v>HKDCBS18M=TRHK</v>
      </c>
      <c r="N11" s="72">
        <v>-6</v>
      </c>
      <c r="O11" s="72">
        <v>4</v>
      </c>
      <c r="P11" s="72">
        <v>0</v>
      </c>
      <c r="Q11" s="72">
        <v>0</v>
      </c>
      <c r="R11" s="76">
        <v>42143</v>
      </c>
      <c r="S11" s="72">
        <f t="shared" si="5"/>
        <v>-1</v>
      </c>
      <c r="T11" s="51"/>
      <c r="U11" s="72">
        <v>-26</v>
      </c>
      <c r="V11" s="51"/>
      <c r="W11" s="72">
        <v>-1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HKDUSDCBS21M_Quote</v>
      </c>
      <c r="F12" s="47" t="str">
        <f>_xll.qlSimpleQuote(E12,,RateTickValue,Permanent,Trigger,ObjectOverwrite)</f>
        <v>HKDUSDCBS21M_Quote#0000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HKDCBS21M</v>
      </c>
      <c r="M12" s="68" t="str">
        <v>HKDCBS21M=TRHK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HKDUSDCBS2Y_Quote</v>
      </c>
      <c r="F13" s="47" t="str">
        <f>_xll.qlSimpleQuote(E13,,RateTickValue,Permanent,Trigger,ObjectOverwrite)</f>
        <v>HKDUSDCBS2Y_Quote#0000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HKDCBS2Y</v>
      </c>
      <c r="M13" s="68" t="str">
        <v>HKDCBS2Y=TRHK</v>
      </c>
      <c r="N13" s="72">
        <v>-4</v>
      </c>
      <c r="O13" s="72">
        <v>6</v>
      </c>
      <c r="P13" s="72">
        <v>0</v>
      </c>
      <c r="Q13" s="72">
        <v>0</v>
      </c>
      <c r="R13" s="76">
        <v>42144</v>
      </c>
      <c r="S13" s="72">
        <f t="shared" si="5"/>
        <v>1</v>
      </c>
      <c r="T13" s="51"/>
      <c r="U13" s="72">
        <v>-28.125</v>
      </c>
      <c r="V13" s="51"/>
      <c r="W13" s="72">
        <v>1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HKDUSDCBS3Y_Quote</v>
      </c>
      <c r="F14" s="47" t="str">
        <f>_xll.qlSimpleQuote(E14,,RateTickValue,Permanent,Trigger,ObjectOverwrite)</f>
        <v>HKDUSDCBS3Y_Quote#0000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HKDCBS3Y</v>
      </c>
      <c r="M14" s="68" t="str">
        <v>HKDCBS3Y=TRHK</v>
      </c>
      <c r="N14" s="72">
        <v>-4</v>
      </c>
      <c r="O14" s="72">
        <v>6</v>
      </c>
      <c r="P14" s="72">
        <v>0</v>
      </c>
      <c r="Q14" s="72">
        <v>0</v>
      </c>
      <c r="R14" s="76">
        <v>42139</v>
      </c>
      <c r="S14" s="72">
        <f t="shared" si="5"/>
        <v>1</v>
      </c>
      <c r="T14" s="51"/>
      <c r="U14" s="72">
        <v>-29.125</v>
      </c>
      <c r="V14" s="51"/>
      <c r="W14" s="72">
        <v>1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HKDUSDCBS4Y_Quote</v>
      </c>
      <c r="F15" s="47" t="str">
        <f>_xll.qlSimpleQuote(E15,,RateTickValue,Permanent,Trigger,ObjectOverwrite)</f>
        <v>HKDUSDCBS4Y_Quote#0000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HKDCBS4Y</v>
      </c>
      <c r="M15" s="68" t="str">
        <v>HKDCBS4Y=TRHK</v>
      </c>
      <c r="N15" s="72">
        <v>-4</v>
      </c>
      <c r="O15" s="72">
        <v>6</v>
      </c>
      <c r="P15" s="72">
        <v>0</v>
      </c>
      <c r="Q15" s="72">
        <v>0</v>
      </c>
      <c r="R15" s="76">
        <v>42139</v>
      </c>
      <c r="S15" s="72">
        <f t="shared" si="5"/>
        <v>1</v>
      </c>
      <c r="T15" s="51"/>
      <c r="U15" s="72">
        <v>-29.625</v>
      </c>
      <c r="V15" s="51"/>
      <c r="W15" s="72">
        <v>1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HKDUSDCBS5Y_Quote</v>
      </c>
      <c r="F16" s="47" t="str">
        <f>_xll.qlSimpleQuote(E16,,RateTickValue,Permanent,Trigger,ObjectOverwrite)</f>
        <v>HKDUSDCBS5Y_Quote#0000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HKDCBS5Y</v>
      </c>
      <c r="M16" s="68" t="str">
        <v>HKDCBS5Y=TRHK</v>
      </c>
      <c r="N16" s="72">
        <v>-4</v>
      </c>
      <c r="O16" s="72">
        <v>6</v>
      </c>
      <c r="P16" s="72">
        <v>0</v>
      </c>
      <c r="Q16" s="72">
        <v>0</v>
      </c>
      <c r="R16" s="76">
        <v>42144</v>
      </c>
      <c r="S16" s="72">
        <f t="shared" si="5"/>
        <v>1</v>
      </c>
      <c r="T16" s="51"/>
      <c r="U16" s="72">
        <v>-29.75</v>
      </c>
      <c r="V16" s="51"/>
      <c r="W16" s="72">
        <v>1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HKDUSDCBS6Y_Quote</v>
      </c>
      <c r="F17" s="47" t="str">
        <f>_xll.qlSimpleQuote(E17,,RateTickValue,Permanent,Trigger,ObjectOverwrite)</f>
        <v>HKDUSDCBS6Y_Quote#0000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HKDCBS6Y</v>
      </c>
      <c r="M17" s="68" t="str">
        <v>HKDCBS6Y=TRHK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HKDUSDCBS7Y_Quote</v>
      </c>
      <c r="F18" s="47" t="str">
        <f>_xll.qlSimpleQuote(E18,,RateTickValue,Permanent,Trigger,ObjectOverwrite)</f>
        <v>HKDUSDCBS7Y_Quote#0000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HKDCBS7Y</v>
      </c>
      <c r="M18" s="68" t="str">
        <v>HKDCBS7Y=TRHK</v>
      </c>
      <c r="N18" s="72">
        <v>-3</v>
      </c>
      <c r="O18" s="72">
        <v>7</v>
      </c>
      <c r="P18" s="72">
        <v>0</v>
      </c>
      <c r="Q18" s="72">
        <v>0</v>
      </c>
      <c r="R18" s="76">
        <v>42144</v>
      </c>
      <c r="S18" s="72">
        <f t="shared" si="5"/>
        <v>2</v>
      </c>
      <c r="T18" s="51"/>
      <c r="U18" s="72">
        <v>-29.25</v>
      </c>
      <c r="V18" s="51"/>
      <c r="W18" s="72">
        <v>2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HKDUSDCBS8Y_Quote</v>
      </c>
      <c r="F19" s="47" t="str">
        <f>_xll.qlSimpleQuote(E19,,RateTickValue,Permanent,Trigger,ObjectOverwrite)</f>
        <v>HKDUSDCBS8Y_Quote#0000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HKDCBS8Y</v>
      </c>
      <c r="M19" s="68" t="str">
        <v>HKDCBS8Y=TRHK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HKDUSDCBS9Y_Quote</v>
      </c>
      <c r="F20" s="47" t="str">
        <f>_xll.qlSimpleQuote(E20,,RateTickValue,Permanent,Trigger,ObjectOverwrite)</f>
        <v>HKDUSDCBS9Y_Quote#0000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HKDCBS9Y</v>
      </c>
      <c r="M20" s="68" t="str">
        <v>HKDCBS9Y=TRHK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HKDUSDCBS10Y_Quote</v>
      </c>
      <c r="F21" s="47" t="str">
        <f>_xll.qlSimpleQuote(E21,,RateTickValue,Permanent,Trigger,ObjectOverwrite)</f>
        <v>HKDUSDCBS10Y_Quote#0000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HKDCBS10Y</v>
      </c>
      <c r="M21" s="68" t="str">
        <v>HKDCBS10Y=TRHK</v>
      </c>
      <c r="N21" s="72">
        <v>-2</v>
      </c>
      <c r="O21" s="72">
        <v>8</v>
      </c>
      <c r="P21" s="72">
        <v>0</v>
      </c>
      <c r="Q21" s="72">
        <v>0</v>
      </c>
      <c r="R21" s="76">
        <v>42143</v>
      </c>
      <c r="S21" s="72">
        <f t="shared" si="5"/>
        <v>3</v>
      </c>
      <c r="T21" s="51"/>
      <c r="U21" s="72">
        <v>-27.25</v>
      </c>
      <c r="V21" s="51"/>
      <c r="W21" s="72">
        <v>3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HKDUSDCBS11Y_Quote</v>
      </c>
      <c r="F22" s="47" t="str">
        <f>_xll.qlSimpleQuote(E22,,RateTickValue,Permanent,Trigger,ObjectOverwrite)</f>
        <v>HKDUSDCBS11Y_Quote#0000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HKDCBS11Y</v>
      </c>
      <c r="M22" s="68" t="str">
        <v>HKDCBS11Y=TRHK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HKDUSDCBS12Y_Quote</v>
      </c>
      <c r="F23" s="47" t="str">
        <f>_xll.qlSimpleQuote(E23,,RateTickValue,Permanent,Trigger,ObjectOverwrite)</f>
        <v>HKDUSDCBS12Y_Quote#0000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HKDCBS12Y</v>
      </c>
      <c r="M23" s="68" t="str">
        <v>HKDCBS12Y=TRHK</v>
      </c>
      <c r="N23" s="72">
        <v>-5</v>
      </c>
      <c r="O23" s="72">
        <v>5</v>
      </c>
      <c r="P23" s="72">
        <v>0</v>
      </c>
      <c r="Q23" s="72">
        <v>0</v>
      </c>
      <c r="R23" s="76">
        <v>42143</v>
      </c>
      <c r="S23" s="72">
        <f t="shared" si="5"/>
        <v>0</v>
      </c>
      <c r="T23" s="51"/>
      <c r="U23" s="72">
        <v>-25.75</v>
      </c>
      <c r="V23" s="51"/>
      <c r="W23" s="72">
        <v>0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HKDUSDCBS13Y_Quote</v>
      </c>
      <c r="F24" s="47" t="str">
        <f>_xll.qlSimpleQuote(E24,,RateTickValue,Permanent,Trigger,ObjectOverwrite)</f>
        <v>HKDUSDCBS13Y_Quote#0000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HKDCBS13Y</v>
      </c>
      <c r="M24" s="68" t="str">
        <v>HKDCBS13Y=TRHK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HKDUSDCBS14Y_Quote</v>
      </c>
      <c r="F25" s="47" t="str">
        <f>_xll.qlSimpleQuote(E25,,RateTickValue,Permanent,Trigger,ObjectOverwrite)</f>
        <v>HKDUSDCBS14Y_Quote#0000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HKDCBS14Y</v>
      </c>
      <c r="M25" s="68" t="str">
        <v>HKDCBS14Y=TRHK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HKDUSDCBS15Y_Quote</v>
      </c>
      <c r="F26" s="47" t="str">
        <f>_xll.qlSimpleQuote(E26,,RateTickValue,Permanent,Trigger,ObjectOverwrite)</f>
        <v>HKDUSDCBS15Y_Quote#0000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HKDCBS15Y</v>
      </c>
      <c r="M26" s="68" t="str">
        <v>HKDCBS15Y=TRHK</v>
      </c>
      <c r="N26" s="72">
        <v>-8</v>
      </c>
      <c r="O26" s="72">
        <v>2</v>
      </c>
      <c r="P26" s="72">
        <v>0</v>
      </c>
      <c r="Q26" s="72">
        <v>0</v>
      </c>
      <c r="R26" s="76">
        <v>42143</v>
      </c>
      <c r="S26" s="72">
        <f t="shared" si="5"/>
        <v>-3</v>
      </c>
      <c r="T26" s="51"/>
      <c r="U26" s="72">
        <v>-22.875</v>
      </c>
      <c r="V26" s="51"/>
      <c r="W26" s="72">
        <v>-3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HKDUSDCBS16Y_Quote</v>
      </c>
      <c r="F27" s="47" t="str">
        <f>_xll.qlSimpleQuote(E27,,RateTickValue,Permanent,Trigger,ObjectOverwrite)</f>
        <v>HKDUSDCBS16Y_Quote#0000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HKDCBS16Y</v>
      </c>
      <c r="M27" s="68" t="str">
        <v>HKDCBS16Y=TRHK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HKDUSDCBS17Y_Quote</v>
      </c>
      <c r="F28" s="47" t="str">
        <f>_xll.qlSimpleQuote(E28,,RateTickValue,Permanent,Trigger,ObjectOverwrite)</f>
        <v>HKDUSDCBS17Y_Quote#0000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HKDCBS17Y</v>
      </c>
      <c r="M28" s="68" t="str">
        <v>HKDCBS17Y=TRHK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HKDUSDCBS18Y_Quote</v>
      </c>
      <c r="F29" s="47" t="str">
        <f>_xll.qlSimpleQuote(E29,,RateTickValue,Permanent,Trigger,ObjectOverwrite)</f>
        <v>HKDUSDCBS18Y_Quote#0000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HKDCBS18Y</v>
      </c>
      <c r="M29" s="68" t="str">
        <v>HKDCBS18Y=TRHK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HKDUSDCBS19Y_Quote</v>
      </c>
      <c r="F30" s="47" t="str">
        <f>_xll.qlSimpleQuote(E30,,RateTickValue,Permanent,Trigger,ObjectOverwrite)</f>
        <v>HKDUSDCBS19Y_Quote#0000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HKDCBS19Y</v>
      </c>
      <c r="M30" s="68" t="str">
        <v>HKDCBS19Y=TRHK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HKDUSDCBS20Y_Quote</v>
      </c>
      <c r="F31" s="47" t="str">
        <f>_xll.qlSimpleQuote(E31,,RateTickValue,Permanent,Trigger,ObjectOverwrite)</f>
        <v>HKDUSDCBS20Y_Quote#0000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HKDCBS20Y</v>
      </c>
      <c r="M31" s="68" t="str">
        <v>HKDCBS20Y=TRHK</v>
      </c>
      <c r="N31" s="72" t="s">
        <v>114</v>
      </c>
      <c r="O31" s="72" t="s">
        <v>114</v>
      </c>
      <c r="P31" s="72" t="s">
        <v>114</v>
      </c>
      <c r="Q31" s="72" t="s">
        <v>114</v>
      </c>
      <c r="R31" s="76" t="s">
        <v>114</v>
      </c>
      <c r="S31" s="72" t="str">
        <f t="shared" si="5"/>
        <v>--</v>
      </c>
      <c r="T31" s="51"/>
      <c r="U31" s="72">
        <v>-18.875</v>
      </c>
      <c r="V31" s="51"/>
      <c r="W31" s="72" t="str">
        <v>--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HKDUSDCBS21Y_Quote</v>
      </c>
      <c r="F32" s="47" t="str">
        <f>_xll.qlSimpleQuote(E32,,RateTickValue,Permanent,Trigger,ObjectOverwrite)</f>
        <v>HKDUSDCBS21Y_Quote#0000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HKDCBS21Y</v>
      </c>
      <c r="M32" s="68" t="str">
        <v>HKDCBS21Y=TRHK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HKDUSDCBS22Y_Quote</v>
      </c>
      <c r="F33" s="47" t="str">
        <f>_xll.qlSimpleQuote(E33,,RateTickValue,Permanent,Trigger,ObjectOverwrite)</f>
        <v>HKDUSDCBS22Y_Quote#0000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HKDCBS22Y</v>
      </c>
      <c r="M33" s="68" t="str">
        <v>HKDCBS22Y=TRHK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HKDUSDCBS23Y_Quote</v>
      </c>
      <c r="F34" s="47" t="str">
        <f>_xll.qlSimpleQuote(E34,,RateTickValue,Permanent,Trigger,ObjectOverwrite)</f>
        <v>HKDUSDCBS23Y_Quote#0000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HKDCBS23Y</v>
      </c>
      <c r="M34" s="68" t="str">
        <v>HKDCBS23Y=TRHK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HKDUSDCBS24Y_Quote</v>
      </c>
      <c r="F35" s="47" t="str">
        <f>_xll.qlSimpleQuote(E35,,RateTickValue,Permanent,Trigger,ObjectOverwrite)</f>
        <v>HKDUSDCBS24Y_Quote#0000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HKDCBS24Y</v>
      </c>
      <c r="M35" s="68" t="str">
        <v>HKDCBS24Y=TRHK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HKDUSDCBS25Y_Quote</v>
      </c>
      <c r="F36" s="47" t="str">
        <f>_xll.qlSimpleQuote(E36,,RateTickValue,Permanent,Trigger,ObjectOverwrite)</f>
        <v>HKDUSDCBS25Y_Quote#0000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HKDCBS25Y</v>
      </c>
      <c r="M36" s="68" t="str">
        <v>HKDCBS25Y=TRHK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HKDUSDCBS26Y_Quote</v>
      </c>
      <c r="F37" s="47" t="str">
        <f>_xll.qlSimpleQuote(E37,,RateTickValue,Permanent,Trigger,ObjectOverwrite)</f>
        <v>HKDUSDCBS26Y_Quote#0000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HKDCBS26Y</v>
      </c>
      <c r="M37" s="68" t="str">
        <v>HKDCBS26Y=TRHK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HKDUSDCBS27Y_Quote</v>
      </c>
      <c r="F38" s="47" t="str">
        <f>_xll.qlSimpleQuote(E38,,RateTickValue,Permanent,Trigger,ObjectOverwrite)</f>
        <v>HKDUSDCBS27Y_Quote#0000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HKDCBS27Y</v>
      </c>
      <c r="M38" s="68" t="str">
        <v>HKDCBS27Y=TRHK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HKDUSDCBS28Y_Quote</v>
      </c>
      <c r="F39" s="47" t="str">
        <f>_xll.qlSimpleQuote(E39,,RateTickValue,Permanent,Trigger,ObjectOverwrite)</f>
        <v>HKDUSDCBS28Y_Quote#0000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HKDCBS28Y</v>
      </c>
      <c r="M39" s="68" t="str">
        <v>HKDCBS28Y=TRHK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HKDUSDCBS29Y_Quote</v>
      </c>
      <c r="F40" s="47" t="str">
        <f>_xll.qlSimpleQuote(E40,,RateTickValue,Permanent,Trigger,ObjectOverwrite)</f>
        <v>HKDUSDCBS29Y_Quote#0000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HKDCBS29Y</v>
      </c>
      <c r="M40" s="68" t="str">
        <v>HKDCBS29Y=TRHK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HKDUSDCBS30Y_Quote</v>
      </c>
      <c r="F41" s="47" t="str">
        <f>_xll.qlSimpleQuote(E41,,RateTickValue,Permanent,Trigger,ObjectOverwrite)</f>
        <v>HKDUSDCBS30Y_Quote#0000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HKDCBS30Y</v>
      </c>
      <c r="M41" s="68" t="str">
        <v>HKDCBS30Y=TRHK</v>
      </c>
      <c r="N41" s="72" t="s">
        <v>114</v>
      </c>
      <c r="O41" s="72" t="s">
        <v>114</v>
      </c>
      <c r="P41" s="72" t="s">
        <v>114</v>
      </c>
      <c r="Q41" s="72" t="s">
        <v>114</v>
      </c>
      <c r="R41" s="76" t="s">
        <v>114</v>
      </c>
      <c r="S41" s="72" t="str">
        <f t="shared" si="5"/>
        <v>--</v>
      </c>
      <c r="T41" s="51"/>
      <c r="U41" s="72">
        <v>-13</v>
      </c>
      <c r="V41" s="51"/>
      <c r="W41" s="72" t="str">
        <v>--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HKDUSDCBS35Y_Quote</v>
      </c>
      <c r="F42" s="47" t="str">
        <f>_xll.qlSimpleQuote(E42,,RateTickValue,Permanent,Trigger,ObjectOverwrite)</f>
        <v>HKDUSDCBS35Y_Quote#0000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HKDCBS35Y</v>
      </c>
      <c r="M42" s="68" t="str">
        <v>HKDCBS35Y=TRHK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HKDUSDCBS40Y_Quote</v>
      </c>
      <c r="F43" s="47" t="str">
        <f>_xll.qlSimpleQuote(E43,,RateTickValue,Permanent,Trigger,ObjectOverwrite)</f>
        <v>HKDUSDCBS40Y_Quote#0000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HKDCBS40Y</v>
      </c>
      <c r="M43" s="68" t="str">
        <v>HKDCBS40Y=TRHK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HKDUSDCBS45Y_Quote</v>
      </c>
      <c r="F44" s="47" t="str">
        <f>_xll.qlSimpleQuote(E44,,RateTickValue,Permanent,Trigger,ObjectOverwrite)</f>
        <v>HKDUSDCBS45Y_Quote#0000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HKDCBS45Y</v>
      </c>
      <c r="M44" s="68" t="str">
        <v>HKDCBS45Y=TRHK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HKDUSDCBS50Y_Quote</v>
      </c>
      <c r="F45" s="47" t="str">
        <f>_xll.qlSimpleQuote(E45,,RateTickValue,Permanent,Trigger,ObjectOverwrite)</f>
        <v>HKDUSDCBS50Y_Quote#0000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HKDCBS50Y</v>
      </c>
      <c r="M45" s="68" t="str">
        <v>HKDCBS50Y=TRHK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HKDUSDCBS55Y_Quote</v>
      </c>
      <c r="F46" s="47" t="str">
        <f>_xll.qlSimpleQuote(E46,,RateTickValue,Permanent,Trigger,ObjectOverwrite)</f>
        <v>HKDUSDCBS55Y_Quote#0000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HKDCBS55Y</v>
      </c>
      <c r="M46" s="68" t="str">
        <v>HKDCBS55Y=TRHK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HKDUSDCBS60Y_Quote</v>
      </c>
      <c r="F47" s="48" t="str">
        <f>_xll.qlSimpleQuote(E47,,RateTickValue,Permanent,Trigger,ObjectOverwrite)</f>
        <v>HKDUSDCBS60Y_Quote#0000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HKDCBS60Y</v>
      </c>
      <c r="M47" s="69" t="str">
        <v>HKDCBS60Y=TRHK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allowBlank="1" showInputMessage="1" showErrorMessage="1" sqref="E2">
      <formula1>"EUR,USD,GBP,JPY,CHF,AUD,CNY,CNH,HKD,RMB"</formula1>
    </dataValidation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44" hidden="1" customWidth="1" outlineLevel="1"/>
    <col min="2" max="4" width="4" style="44" hidden="1" customWidth="1" outlineLevel="1"/>
    <col min="5" max="5" width="20.85546875" style="44" hidden="1" customWidth="1" outlineLevel="1"/>
    <col min="6" max="6" width="24.42578125" style="51" hidden="1" customWidth="1" outlineLevel="1"/>
    <col min="7" max="7" width="35.7109375" style="44" hidden="1" customWidth="1" outlineLevel="1"/>
    <col min="8" max="8" width="2.7109375" style="44" customWidth="1" collapsed="1"/>
    <col min="9" max="9" width="3.85546875" style="44" bestFit="1" customWidth="1"/>
    <col min="10" max="10" width="3.85546875" style="44" customWidth="1"/>
    <col min="11" max="11" width="4" style="44" bestFit="1" customWidth="1"/>
    <col min="12" max="12" width="10" style="44" bestFit="1" customWidth="1"/>
    <col min="13" max="13" width="21.42578125" style="44" bestFit="1" customWidth="1"/>
    <col min="14" max="18" width="10.7109375" style="44" customWidth="1"/>
    <col min="19" max="19" width="9" style="44" bestFit="1" customWidth="1"/>
    <col min="20" max="20" width="2.7109375" style="44" customWidth="1"/>
    <col min="21" max="21" width="10.7109375" style="44" customWidth="1"/>
    <col min="22" max="22" width="2.7109375" style="44" customWidth="1"/>
    <col min="23" max="24" width="10.7109375" style="44" customWidth="1"/>
    <col min="25" max="26" width="2.7109375" style="44" customWidth="1"/>
    <col min="27" max="16384" width="9.140625" style="44"/>
  </cols>
  <sheetData>
    <row r="1" spans="1:31" ht="11.25" customHeight="1" x14ac:dyDescent="0.2">
      <c r="A1" s="51"/>
      <c r="F1" s="44"/>
    </row>
    <row r="2" spans="1:31" ht="11.25" customHeight="1" x14ac:dyDescent="0.2">
      <c r="A2" s="51"/>
      <c r="E2" s="86" t="s">
        <v>151</v>
      </c>
      <c r="F2" s="44"/>
      <c r="K2" s="56"/>
      <c r="L2" s="56"/>
      <c r="M2" s="50" t="s">
        <v>59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31" ht="11.25" customHeight="1" x14ac:dyDescent="0.2">
      <c r="A3" s="51"/>
      <c r="F3" s="44"/>
      <c r="H3" s="45"/>
      <c r="I3" s="45"/>
      <c r="J3" s="45"/>
      <c r="T3" s="45"/>
      <c r="V3" s="45"/>
      <c r="X3" s="44">
        <f>_xll.ohTrigger(X5:X47)</f>
        <v>4</v>
      </c>
      <c r="Y3" s="45"/>
    </row>
    <row r="4" spans="1:31" x14ac:dyDescent="0.2">
      <c r="A4" s="45"/>
      <c r="B4" s="49"/>
      <c r="C4" s="49"/>
      <c r="D4" s="49"/>
      <c r="E4" s="87" t="s">
        <v>88</v>
      </c>
      <c r="F4" s="54" t="s">
        <v>87</v>
      </c>
      <c r="G4" s="55" t="str">
        <f>_xll.ohRangeRetrieveError(F4)</f>
        <v/>
      </c>
      <c r="H4" s="45"/>
      <c r="I4" s="61"/>
      <c r="J4" s="61"/>
      <c r="K4" s="49"/>
      <c r="L4" s="49"/>
      <c r="M4" s="53" t="str">
        <f>_xll.RData(M5:M47,N4:R4,"RTFEED:IDN",ReutersRtMode,,N5)</f>
        <v>Updated at 11:53:00</v>
      </c>
      <c r="N4" s="65" t="s">
        <v>52</v>
      </c>
      <c r="O4" s="65" t="s">
        <v>51</v>
      </c>
      <c r="P4" s="65" t="s">
        <v>62</v>
      </c>
      <c r="Q4" s="65" t="s">
        <v>68</v>
      </c>
      <c r="R4" s="65" t="s">
        <v>76</v>
      </c>
      <c r="S4" s="65" t="s">
        <v>67</v>
      </c>
      <c r="T4" s="45"/>
      <c r="U4" s="65" t="s">
        <v>66</v>
      </c>
      <c r="V4" s="45"/>
      <c r="W4" s="65" t="s">
        <v>65</v>
      </c>
      <c r="X4" s="65" t="s">
        <v>64</v>
      </c>
      <c r="Y4" s="45"/>
      <c r="AE4" s="52"/>
    </row>
    <row r="5" spans="1:31" ht="11.25" customHeight="1" x14ac:dyDescent="0.2">
      <c r="A5" s="45"/>
      <c r="B5" s="79" t="s">
        <v>12</v>
      </c>
      <c r="C5" s="79"/>
      <c r="D5" s="84" t="s">
        <v>172</v>
      </c>
      <c r="E5" s="46" t="str">
        <f t="shared" ref="E5" si="0">MinorCurrency&amp;Currency&amp;$D5&amp;$B5&amp;QuoteSuffix</f>
        <v>SEKUSDCBS1M_Quote</v>
      </c>
      <c r="F5" s="46" t="str">
        <f>_xll.qlSimpleQuote(E5,,RateTickValue,Permanent,Trigger,ObjectOverwrite)</f>
        <v>SEKUSDCBS1M_Quote#0000</v>
      </c>
      <c r="G5" s="59" t="str">
        <f>_xll.ohRangeRetrieveError(F5)</f>
        <v/>
      </c>
      <c r="H5" s="45"/>
      <c r="I5" s="66" t="str">
        <f t="shared" ref="I5:I47" si="1">B5</f>
        <v>1M</v>
      </c>
      <c r="J5" s="75"/>
      <c r="K5" s="84" t="s">
        <v>172</v>
      </c>
      <c r="L5" s="67" t="str">
        <f t="shared" ref="L5" si="2">MinorCurrency&amp;$K5&amp;$I5</f>
        <v>SEKCBS1M</v>
      </c>
      <c r="M5" s="67" t="str">
        <f t="array" ref="M5:M47">Instruments&amp;"="&amp;VLOOKUP(Contributor,ContributorTable,2,FALSE)</f>
        <v>SEKCBS1M=ICAP</v>
      </c>
      <c r="N5" s="70" t="s">
        <v>114</v>
      </c>
      <c r="O5" s="70" t="s">
        <v>114</v>
      </c>
      <c r="P5" s="70" t="s">
        <v>114</v>
      </c>
      <c r="Q5" s="70" t="s">
        <v>114</v>
      </c>
      <c r="R5" s="71" t="s">
        <v>114</v>
      </c>
      <c r="S5" s="70" t="str">
        <f>IF(ISERROR(AVERAGE(N5:O5)),"--",AVERAGE(N5:O5))</f>
        <v>--</v>
      </c>
      <c r="T5" s="51"/>
      <c r="U5" s="70" t="s">
        <v>173</v>
      </c>
      <c r="V5" s="51"/>
      <c r="W5" s="70" t="str">
        <f t="array" ref="W5:W47">QuoteLive</f>
        <v>--</v>
      </c>
      <c r="X5" s="70">
        <f>_xll.qlSimpleQuoteSetValue(F5,W5/10000,Trigger)</f>
        <v>0</v>
      </c>
      <c r="Y5" s="45"/>
      <c r="AE5" s="74"/>
    </row>
    <row r="6" spans="1:31" ht="11.25" customHeight="1" x14ac:dyDescent="0.25">
      <c r="A6" s="45"/>
      <c r="B6" s="79" t="s">
        <v>11</v>
      </c>
      <c r="C6" s="79"/>
      <c r="D6" s="80" t="s">
        <v>172</v>
      </c>
      <c r="E6" s="47" t="str">
        <f t="shared" ref="E6:E47" si="3">MinorCurrency&amp;Currency&amp;$D6&amp;$B6&amp;QuoteSuffix</f>
        <v>SEKUSDCBS3M_Quote</v>
      </c>
      <c r="F6" s="47" t="str">
        <f>_xll.qlSimpleQuote(E6,,RateTickValue,Permanent,Trigger,ObjectOverwrite)</f>
        <v>SEKUSDCBS3M_Quote#0000</v>
      </c>
      <c r="G6" s="59" t="str">
        <f>_xll.ohRangeRetrieveError(F6)</f>
        <v/>
      </c>
      <c r="H6" s="45"/>
      <c r="I6" s="75" t="str">
        <f t="shared" si="1"/>
        <v>3M</v>
      </c>
      <c r="J6" s="75"/>
      <c r="K6" s="80" t="s">
        <v>172</v>
      </c>
      <c r="L6" s="68" t="str">
        <f t="shared" ref="L6:L47" si="4">MinorCurrency&amp;$K6&amp;$I6</f>
        <v>SEKCBS3M</v>
      </c>
      <c r="M6" s="68" t="str">
        <v>SEKCBS3M=ICAP</v>
      </c>
      <c r="N6" s="72" t="s">
        <v>114</v>
      </c>
      <c r="O6" s="72" t="s">
        <v>114</v>
      </c>
      <c r="P6" s="72" t="s">
        <v>114</v>
      </c>
      <c r="Q6" s="72" t="s">
        <v>114</v>
      </c>
      <c r="R6" s="76" t="s">
        <v>114</v>
      </c>
      <c r="S6" s="72" t="str">
        <f t="shared" ref="S6:S47" si="5">IF(ISERROR(AVERAGE(N6:O6)),"--",AVERAGE(N6:O6))</f>
        <v>--</v>
      </c>
      <c r="T6" s="51"/>
      <c r="U6" s="72">
        <v>-19.25</v>
      </c>
      <c r="V6" s="51"/>
      <c r="W6" s="72" t="str">
        <v>--</v>
      </c>
      <c r="X6" s="72">
        <f>_xll.qlSimpleQuoteSetValue(F6,W6/10000,Trigger)</f>
        <v>0</v>
      </c>
      <c r="Y6" s="45"/>
      <c r="AB6" s="57"/>
      <c r="AE6" s="74"/>
    </row>
    <row r="7" spans="1:31" ht="11.25" customHeight="1" x14ac:dyDescent="0.25">
      <c r="A7" s="45"/>
      <c r="B7" s="79" t="s">
        <v>10</v>
      </c>
      <c r="C7" s="79"/>
      <c r="D7" s="80" t="s">
        <v>172</v>
      </c>
      <c r="E7" s="47" t="str">
        <f t="shared" si="3"/>
        <v>SEKUSDCBS6M_Quote</v>
      </c>
      <c r="F7" s="47" t="str">
        <f>_xll.qlSimpleQuote(E7,,RateTickValue,Permanent,Trigger,ObjectOverwrite)</f>
        <v>SEKUSDCBS6M_Quote#0000</v>
      </c>
      <c r="G7" s="59" t="str">
        <f>_xll.ohRangeRetrieveError(F7)</f>
        <v/>
      </c>
      <c r="H7" s="45"/>
      <c r="I7" s="75" t="str">
        <f t="shared" si="1"/>
        <v>6M</v>
      </c>
      <c r="J7" s="75"/>
      <c r="K7" s="80" t="s">
        <v>172</v>
      </c>
      <c r="L7" s="68" t="str">
        <f t="shared" si="4"/>
        <v>SEKCBS6M</v>
      </c>
      <c r="M7" s="68" t="str">
        <v>SEKCBS6M=ICAP</v>
      </c>
      <c r="N7" s="72" t="s">
        <v>114</v>
      </c>
      <c r="O7" s="72" t="s">
        <v>114</v>
      </c>
      <c r="P7" s="72" t="s">
        <v>114</v>
      </c>
      <c r="Q7" s="72" t="s">
        <v>114</v>
      </c>
      <c r="R7" s="76" t="s">
        <v>114</v>
      </c>
      <c r="S7" s="72" t="str">
        <f t="shared" si="5"/>
        <v>--</v>
      </c>
      <c r="T7" s="51"/>
      <c r="U7" s="72">
        <v>-20.75</v>
      </c>
      <c r="V7" s="51"/>
      <c r="W7" s="72" t="str">
        <v>--</v>
      </c>
      <c r="X7" s="72">
        <f>_xll.qlSimpleQuoteSetValue(F7,W7/10000,Trigger)</f>
        <v>0</v>
      </c>
      <c r="Y7" s="45"/>
      <c r="AB7" s="57"/>
      <c r="AD7" s="58"/>
      <c r="AE7" s="74"/>
    </row>
    <row r="8" spans="1:31" ht="11.25" customHeight="1" x14ac:dyDescent="0.25">
      <c r="A8" s="45"/>
      <c r="B8" s="79" t="s">
        <v>9</v>
      </c>
      <c r="C8" s="79"/>
      <c r="D8" s="80" t="s">
        <v>172</v>
      </c>
      <c r="E8" s="47" t="str">
        <f t="shared" si="3"/>
        <v>SEKUSDCBS9M_Quote</v>
      </c>
      <c r="F8" s="47" t="str">
        <f>_xll.qlSimpleQuote(E8,,RateTickValue,Permanent,Trigger,ObjectOverwrite)</f>
        <v>SEKUSDCBS9M_Quote#0000</v>
      </c>
      <c r="G8" s="59" t="str">
        <f>_xll.ohRangeRetrieveError(F8)</f>
        <v/>
      </c>
      <c r="H8" s="45"/>
      <c r="I8" s="75" t="str">
        <f t="shared" si="1"/>
        <v>9M</v>
      </c>
      <c r="J8" s="75"/>
      <c r="K8" s="80" t="s">
        <v>172</v>
      </c>
      <c r="L8" s="68" t="str">
        <f t="shared" si="4"/>
        <v>SEKCBS9M</v>
      </c>
      <c r="M8" s="68" t="str">
        <v>SEKCBS9M=ICAP</v>
      </c>
      <c r="N8" s="72" t="s">
        <v>114</v>
      </c>
      <c r="O8" s="72" t="s">
        <v>114</v>
      </c>
      <c r="P8" s="72" t="s">
        <v>114</v>
      </c>
      <c r="Q8" s="72" t="s">
        <v>114</v>
      </c>
      <c r="R8" s="76" t="s">
        <v>114</v>
      </c>
      <c r="S8" s="72" t="str">
        <f t="shared" si="5"/>
        <v>--</v>
      </c>
      <c r="T8" s="51"/>
      <c r="U8" s="72">
        <v>-22.25</v>
      </c>
      <c r="V8" s="51"/>
      <c r="W8" s="72" t="str">
        <v>--</v>
      </c>
      <c r="X8" s="72">
        <f>_xll.qlSimpleQuoteSetValue(F8,W8/10000,Trigger)</f>
        <v>0</v>
      </c>
      <c r="Y8" s="45"/>
      <c r="AC8" s="57"/>
      <c r="AD8" s="58"/>
      <c r="AE8" s="74"/>
    </row>
    <row r="9" spans="1:31" ht="11.25" customHeight="1" x14ac:dyDescent="0.2">
      <c r="A9" s="45"/>
      <c r="B9" s="79" t="s">
        <v>8</v>
      </c>
      <c r="C9" s="79"/>
      <c r="D9" s="80" t="s">
        <v>172</v>
      </c>
      <c r="E9" s="47" t="str">
        <f t="shared" si="3"/>
        <v>SEKUSDCBS1Y_Quote</v>
      </c>
      <c r="F9" s="47" t="str">
        <f>_xll.qlSimpleQuote(E9,,RateTickValue,Permanent,Trigger,ObjectOverwrite)</f>
        <v>SEKUSDCBS1Y_Quote#0000</v>
      </c>
      <c r="G9" s="59" t="str">
        <f>_xll.ohRangeRetrieveError(F9)</f>
        <v/>
      </c>
      <c r="H9" s="45"/>
      <c r="I9" s="75" t="str">
        <f t="shared" si="1"/>
        <v>1Y</v>
      </c>
      <c r="J9" s="75"/>
      <c r="K9" s="80" t="s">
        <v>172</v>
      </c>
      <c r="L9" s="68" t="str">
        <f t="shared" si="4"/>
        <v>SEKCBS1Y</v>
      </c>
      <c r="M9" s="68" t="str">
        <v>SEKCBS1Y=ICAP</v>
      </c>
      <c r="N9" s="72">
        <v>-25</v>
      </c>
      <c r="O9" s="72">
        <v>-19</v>
      </c>
      <c r="P9" s="72">
        <v>0</v>
      </c>
      <c r="Q9" s="72">
        <v>0</v>
      </c>
      <c r="R9" s="76">
        <v>42143</v>
      </c>
      <c r="S9" s="72">
        <f t="shared" si="5"/>
        <v>-22</v>
      </c>
      <c r="T9" s="51"/>
      <c r="U9" s="72">
        <v>-23.75</v>
      </c>
      <c r="V9" s="51"/>
      <c r="W9" s="72">
        <v>-22</v>
      </c>
      <c r="X9" s="72">
        <f>_xll.qlSimpleQuoteSetValue(F9,W9/10000,Trigger)</f>
        <v>0</v>
      </c>
      <c r="Y9" s="45"/>
      <c r="AE9" s="74"/>
    </row>
    <row r="10" spans="1:31" ht="11.25" customHeight="1" x14ac:dyDescent="0.2">
      <c r="A10" s="45"/>
      <c r="B10" s="79" t="s">
        <v>124</v>
      </c>
      <c r="C10" s="79"/>
      <c r="D10" s="80" t="s">
        <v>172</v>
      </c>
      <c r="E10" s="47" t="str">
        <f t="shared" si="3"/>
        <v>SEKUSDCBS15M_Quote</v>
      </c>
      <c r="F10" s="47" t="str">
        <f>_xll.qlSimpleQuote(E10,,RateTickValue,Permanent,Trigger,ObjectOverwrite)</f>
        <v>SEKUSDCBS15M_Quote#0000</v>
      </c>
      <c r="G10" s="59"/>
      <c r="H10" s="45"/>
      <c r="I10" s="75" t="str">
        <f t="shared" si="1"/>
        <v>15M</v>
      </c>
      <c r="J10" s="75"/>
      <c r="K10" s="80" t="s">
        <v>172</v>
      </c>
      <c r="L10" s="68" t="str">
        <f t="shared" si="4"/>
        <v>SEKCBS15M</v>
      </c>
      <c r="M10" s="68" t="str">
        <v>SEKCBS15M=ICAP</v>
      </c>
      <c r="N10" s="72" t="s">
        <v>114</v>
      </c>
      <c r="O10" s="72" t="s">
        <v>114</v>
      </c>
      <c r="P10" s="72" t="s">
        <v>114</v>
      </c>
      <c r="Q10" s="72" t="s">
        <v>114</v>
      </c>
      <c r="R10" s="76" t="s">
        <v>114</v>
      </c>
      <c r="S10" s="72" t="str">
        <f t="shared" si="5"/>
        <v>--</v>
      </c>
      <c r="T10" s="51"/>
      <c r="U10" s="72" t="s">
        <v>173</v>
      </c>
      <c r="V10" s="51"/>
      <c r="W10" s="72" t="str">
        <v>--</v>
      </c>
      <c r="X10" s="72">
        <f>_xll.qlSimpleQuoteSetValue(F10,W10/10000,Trigger)</f>
        <v>0</v>
      </c>
      <c r="Y10" s="45"/>
      <c r="AE10" s="74"/>
    </row>
    <row r="11" spans="1:31" ht="11.25" customHeight="1" x14ac:dyDescent="0.2">
      <c r="A11" s="45"/>
      <c r="B11" s="79" t="s">
        <v>115</v>
      </c>
      <c r="C11" s="79"/>
      <c r="D11" s="80" t="s">
        <v>172</v>
      </c>
      <c r="E11" s="47" t="str">
        <f t="shared" si="3"/>
        <v>SEKUSDCBS18M_Quote</v>
      </c>
      <c r="F11" s="47" t="str">
        <f>_xll.qlSimpleQuote(E11,,RateTickValue,Permanent,Trigger,ObjectOverwrite)</f>
        <v>SEKUSDCBS18M_Quote#0000</v>
      </c>
      <c r="G11" s="59" t="str">
        <f>_xll.ohRangeRetrieveError(F11)</f>
        <v/>
      </c>
      <c r="H11" s="45"/>
      <c r="I11" s="75" t="str">
        <f t="shared" si="1"/>
        <v>18M</v>
      </c>
      <c r="J11" s="75"/>
      <c r="K11" s="80" t="s">
        <v>172</v>
      </c>
      <c r="L11" s="68" t="str">
        <f t="shared" si="4"/>
        <v>SEKCBS18M</v>
      </c>
      <c r="M11" s="68" t="str">
        <v>SEKCBS18M=ICAP</v>
      </c>
      <c r="N11" s="72" t="s">
        <v>114</v>
      </c>
      <c r="O11" s="72" t="s">
        <v>114</v>
      </c>
      <c r="P11" s="72" t="s">
        <v>114</v>
      </c>
      <c r="Q11" s="72" t="s">
        <v>114</v>
      </c>
      <c r="R11" s="76" t="s">
        <v>114</v>
      </c>
      <c r="S11" s="72" t="str">
        <f t="shared" si="5"/>
        <v>--</v>
      </c>
      <c r="T11" s="51"/>
      <c r="U11" s="72">
        <v>-26</v>
      </c>
      <c r="V11" s="51"/>
      <c r="W11" s="72" t="str">
        <v>--</v>
      </c>
      <c r="X11" s="72">
        <f>_xll.qlSimpleQuoteSetValue(F11,W11/10000,Trigger)</f>
        <v>0</v>
      </c>
      <c r="Y11" s="45"/>
      <c r="AE11" s="74"/>
    </row>
    <row r="12" spans="1:31" ht="11.25" customHeight="1" x14ac:dyDescent="0.2">
      <c r="A12" s="45"/>
      <c r="B12" s="79" t="s">
        <v>125</v>
      </c>
      <c r="C12" s="79"/>
      <c r="D12" s="80" t="s">
        <v>172</v>
      </c>
      <c r="E12" s="47" t="str">
        <f t="shared" si="3"/>
        <v>SEKUSDCBS21M_Quote</v>
      </c>
      <c r="F12" s="47" t="str">
        <f>_xll.qlSimpleQuote(E12,,RateTickValue,Permanent,Trigger,ObjectOverwrite)</f>
        <v>SEKUSDCBS21M_Quote#0000</v>
      </c>
      <c r="G12" s="59"/>
      <c r="H12" s="45"/>
      <c r="I12" s="75" t="str">
        <f t="shared" si="1"/>
        <v>21M</v>
      </c>
      <c r="J12" s="75"/>
      <c r="K12" s="80" t="s">
        <v>172</v>
      </c>
      <c r="L12" s="68" t="str">
        <f t="shared" si="4"/>
        <v>SEKCBS21M</v>
      </c>
      <c r="M12" s="68" t="str">
        <v>SEKCBS21M=ICAP</v>
      </c>
      <c r="N12" s="72" t="s">
        <v>114</v>
      </c>
      <c r="O12" s="72" t="s">
        <v>114</v>
      </c>
      <c r="P12" s="72" t="s">
        <v>114</v>
      </c>
      <c r="Q12" s="72" t="s">
        <v>114</v>
      </c>
      <c r="R12" s="76" t="s">
        <v>114</v>
      </c>
      <c r="S12" s="72" t="str">
        <f t="shared" si="5"/>
        <v>--</v>
      </c>
      <c r="T12" s="51"/>
      <c r="U12" s="72" t="s">
        <v>173</v>
      </c>
      <c r="V12" s="51"/>
      <c r="W12" s="72" t="str">
        <v>--</v>
      </c>
      <c r="X12" s="72">
        <f>_xll.qlSimpleQuoteSetValue(F12,W12/10000,Trigger)</f>
        <v>0</v>
      </c>
      <c r="Y12" s="45"/>
      <c r="AE12" s="74"/>
    </row>
    <row r="13" spans="1:31" ht="11.25" customHeight="1" x14ac:dyDescent="0.2">
      <c r="A13" s="45"/>
      <c r="B13" s="79" t="s">
        <v>46</v>
      </c>
      <c r="C13" s="79"/>
      <c r="D13" s="80" t="s">
        <v>172</v>
      </c>
      <c r="E13" s="47" t="str">
        <f t="shared" si="3"/>
        <v>SEKUSDCBS2Y_Quote</v>
      </c>
      <c r="F13" s="47" t="str">
        <f>_xll.qlSimpleQuote(E13,,RateTickValue,Permanent,Trigger,ObjectOverwrite)</f>
        <v>SEKUSDCBS2Y_Quote#0000</v>
      </c>
      <c r="G13" s="59" t="str">
        <f>_xll.ohRangeRetrieveError(F13)</f>
        <v/>
      </c>
      <c r="H13" s="45"/>
      <c r="I13" s="75" t="str">
        <f t="shared" si="1"/>
        <v>2Y</v>
      </c>
      <c r="J13" s="75"/>
      <c r="K13" s="80" t="s">
        <v>172</v>
      </c>
      <c r="L13" s="68" t="str">
        <f t="shared" si="4"/>
        <v>SEKCBS2Y</v>
      </c>
      <c r="M13" s="68" t="str">
        <v>SEKCBS2Y=ICAP</v>
      </c>
      <c r="N13" s="72">
        <v>-20.5</v>
      </c>
      <c r="O13" s="72">
        <v>-14.5</v>
      </c>
      <c r="P13" s="72">
        <v>0</v>
      </c>
      <c r="Q13" s="72">
        <v>0</v>
      </c>
      <c r="R13" s="76">
        <v>42144</v>
      </c>
      <c r="S13" s="72">
        <f t="shared" si="5"/>
        <v>-17.5</v>
      </c>
      <c r="T13" s="51"/>
      <c r="U13" s="72">
        <v>-28.125</v>
      </c>
      <c r="V13" s="51"/>
      <c r="W13" s="72">
        <v>-17.5</v>
      </c>
      <c r="X13" s="72">
        <f>_xll.qlSimpleQuoteSetValue(F13,W13/10000,Trigger)</f>
        <v>0</v>
      </c>
      <c r="Y13" s="45"/>
      <c r="AE13" s="74"/>
    </row>
    <row r="14" spans="1:31" ht="11.25" customHeight="1" x14ac:dyDescent="0.2">
      <c r="A14" s="45"/>
      <c r="B14" s="79" t="s">
        <v>45</v>
      </c>
      <c r="C14" s="79"/>
      <c r="D14" s="80" t="s">
        <v>172</v>
      </c>
      <c r="E14" s="47" t="str">
        <f t="shared" si="3"/>
        <v>SEKUSDCBS3Y_Quote</v>
      </c>
      <c r="F14" s="47" t="str">
        <f>_xll.qlSimpleQuote(E14,,RateTickValue,Permanent,Trigger,ObjectOverwrite)</f>
        <v>SEKUSDCBS3Y_Quote#0000</v>
      </c>
      <c r="G14" s="59" t="str">
        <f>_xll.ohRangeRetrieveError(F14)</f>
        <v/>
      </c>
      <c r="H14" s="45"/>
      <c r="I14" s="75" t="str">
        <f t="shared" si="1"/>
        <v>3Y</v>
      </c>
      <c r="J14" s="75"/>
      <c r="K14" s="80" t="s">
        <v>172</v>
      </c>
      <c r="L14" s="68" t="str">
        <f t="shared" si="4"/>
        <v>SEKCBS3Y</v>
      </c>
      <c r="M14" s="68" t="str">
        <v>SEKCBS3Y=ICAP</v>
      </c>
      <c r="N14" s="72">
        <v>-16.75</v>
      </c>
      <c r="O14" s="72">
        <v>-10.75</v>
      </c>
      <c r="P14" s="72">
        <v>0</v>
      </c>
      <c r="Q14" s="72">
        <v>0</v>
      </c>
      <c r="R14" s="76">
        <v>42144</v>
      </c>
      <c r="S14" s="72">
        <f t="shared" si="5"/>
        <v>-13.75</v>
      </c>
      <c r="T14" s="51"/>
      <c r="U14" s="72">
        <v>-29.125</v>
      </c>
      <c r="V14" s="51"/>
      <c r="W14" s="72">
        <v>-13.75</v>
      </c>
      <c r="X14" s="72">
        <f>_xll.qlSimpleQuoteSetValue(F14,W14/10000,Trigger)</f>
        <v>0</v>
      </c>
      <c r="Y14" s="45"/>
      <c r="AE14" s="74"/>
    </row>
    <row r="15" spans="1:31" ht="11.25" customHeight="1" x14ac:dyDescent="0.2">
      <c r="A15" s="45"/>
      <c r="B15" s="79" t="s">
        <v>44</v>
      </c>
      <c r="C15" s="79"/>
      <c r="D15" s="80" t="s">
        <v>172</v>
      </c>
      <c r="E15" s="47" t="str">
        <f t="shared" si="3"/>
        <v>SEKUSDCBS4Y_Quote</v>
      </c>
      <c r="F15" s="47" t="str">
        <f>_xll.qlSimpleQuote(E15,,RateTickValue,Permanent,Trigger,ObjectOverwrite)</f>
        <v>SEKUSDCBS4Y_Quote#0000</v>
      </c>
      <c r="G15" s="59" t="str">
        <f>_xll.ohRangeRetrieveError(F15)</f>
        <v/>
      </c>
      <c r="H15" s="45"/>
      <c r="I15" s="75" t="str">
        <f t="shared" si="1"/>
        <v>4Y</v>
      </c>
      <c r="J15" s="75"/>
      <c r="K15" s="80" t="s">
        <v>172</v>
      </c>
      <c r="L15" s="68" t="str">
        <f t="shared" si="4"/>
        <v>SEKCBS4Y</v>
      </c>
      <c r="M15" s="68" t="str">
        <v>SEKCBS4Y=ICAP</v>
      </c>
      <c r="N15" s="72">
        <v>-14.25</v>
      </c>
      <c r="O15" s="72">
        <v>-8.25</v>
      </c>
      <c r="P15" s="72">
        <v>0</v>
      </c>
      <c r="Q15" s="72">
        <v>0</v>
      </c>
      <c r="R15" s="76">
        <v>42144</v>
      </c>
      <c r="S15" s="72">
        <f t="shared" si="5"/>
        <v>-11.25</v>
      </c>
      <c r="T15" s="51"/>
      <c r="U15" s="72">
        <v>-29.625</v>
      </c>
      <c r="V15" s="51"/>
      <c r="W15" s="72">
        <v>-11.25</v>
      </c>
      <c r="X15" s="72">
        <f>_xll.qlSimpleQuoteSetValue(F15,W15/10000,Trigger)</f>
        <v>0</v>
      </c>
      <c r="Y15" s="45"/>
      <c r="AE15" s="74"/>
    </row>
    <row r="16" spans="1:31" ht="11.25" customHeight="1" x14ac:dyDescent="0.2">
      <c r="A16" s="45"/>
      <c r="B16" s="79" t="s">
        <v>43</v>
      </c>
      <c r="C16" s="79"/>
      <c r="D16" s="80" t="s">
        <v>172</v>
      </c>
      <c r="E16" s="47" t="str">
        <f t="shared" si="3"/>
        <v>SEKUSDCBS5Y_Quote</v>
      </c>
      <c r="F16" s="47" t="str">
        <f>_xll.qlSimpleQuote(E16,,RateTickValue,Permanent,Trigger,ObjectOverwrite)</f>
        <v>SEKUSDCBS5Y_Quote#0000</v>
      </c>
      <c r="G16" s="59" t="str">
        <f>_xll.ohRangeRetrieveError(F16)</f>
        <v/>
      </c>
      <c r="H16" s="45"/>
      <c r="I16" s="75" t="str">
        <f t="shared" si="1"/>
        <v>5Y</v>
      </c>
      <c r="J16" s="75"/>
      <c r="K16" s="80" t="s">
        <v>172</v>
      </c>
      <c r="L16" s="68" t="str">
        <f t="shared" si="4"/>
        <v>SEKCBS5Y</v>
      </c>
      <c r="M16" s="68" t="str">
        <v>SEKCBS5Y=ICAP</v>
      </c>
      <c r="N16" s="72">
        <v>-11.5</v>
      </c>
      <c r="O16" s="72">
        <v>-5.5</v>
      </c>
      <c r="P16" s="72">
        <v>0</v>
      </c>
      <c r="Q16" s="72">
        <v>0</v>
      </c>
      <c r="R16" s="76">
        <v>42144</v>
      </c>
      <c r="S16" s="72">
        <f t="shared" si="5"/>
        <v>-8.5</v>
      </c>
      <c r="T16" s="51"/>
      <c r="U16" s="72">
        <v>-29.75</v>
      </c>
      <c r="V16" s="51"/>
      <c r="W16" s="72">
        <v>-8.5</v>
      </c>
      <c r="X16" s="72">
        <f>_xll.qlSimpleQuoteSetValue(F16,W16/10000,Trigger)</f>
        <v>0</v>
      </c>
      <c r="Y16" s="45"/>
      <c r="AE16" s="74"/>
    </row>
    <row r="17" spans="1:31" ht="11.25" customHeight="1" x14ac:dyDescent="0.2">
      <c r="A17" s="45"/>
      <c r="B17" s="79" t="s">
        <v>42</v>
      </c>
      <c r="C17" s="79"/>
      <c r="D17" s="80" t="s">
        <v>172</v>
      </c>
      <c r="E17" s="47" t="str">
        <f t="shared" si="3"/>
        <v>SEKUSDCBS6Y_Quote</v>
      </c>
      <c r="F17" s="47" t="str">
        <f>_xll.qlSimpleQuote(E17,,RateTickValue,Permanent,Trigger,ObjectOverwrite)</f>
        <v>SEKUSDCBS6Y_Quote#0000</v>
      </c>
      <c r="G17" s="59" t="str">
        <f>_xll.ohRangeRetrieveError(F17)</f>
        <v/>
      </c>
      <c r="H17" s="45"/>
      <c r="I17" s="75" t="str">
        <f t="shared" si="1"/>
        <v>6Y</v>
      </c>
      <c r="J17" s="75"/>
      <c r="K17" s="80" t="s">
        <v>172</v>
      </c>
      <c r="L17" s="68" t="str">
        <f t="shared" si="4"/>
        <v>SEKCBS6Y</v>
      </c>
      <c r="M17" s="68" t="str">
        <v>SEKCBS6Y=ICAP</v>
      </c>
      <c r="N17" s="72" t="s">
        <v>114</v>
      </c>
      <c r="O17" s="72" t="s">
        <v>114</v>
      </c>
      <c r="P17" s="72" t="s">
        <v>114</v>
      </c>
      <c r="Q17" s="72" t="s">
        <v>114</v>
      </c>
      <c r="R17" s="76" t="s">
        <v>114</v>
      </c>
      <c r="S17" s="72" t="str">
        <f t="shared" si="5"/>
        <v>--</v>
      </c>
      <c r="T17" s="51"/>
      <c r="U17" s="72">
        <v>-29.625</v>
      </c>
      <c r="V17" s="51"/>
      <c r="W17" s="72" t="str">
        <v>--</v>
      </c>
      <c r="X17" s="72">
        <f>_xll.qlSimpleQuoteSetValue(F17,W17/10000,Trigger)</f>
        <v>0</v>
      </c>
      <c r="Y17" s="45"/>
      <c r="AE17" s="74"/>
    </row>
    <row r="18" spans="1:31" ht="11.25" customHeight="1" x14ac:dyDescent="0.2">
      <c r="A18" s="45"/>
      <c r="B18" s="79" t="s">
        <v>41</v>
      </c>
      <c r="C18" s="79"/>
      <c r="D18" s="80" t="s">
        <v>172</v>
      </c>
      <c r="E18" s="47" t="str">
        <f t="shared" si="3"/>
        <v>SEKUSDCBS7Y_Quote</v>
      </c>
      <c r="F18" s="47" t="str">
        <f>_xll.qlSimpleQuote(E18,,RateTickValue,Permanent,Trigger,ObjectOverwrite)</f>
        <v>SEKUSDCBS7Y_Quote#0000</v>
      </c>
      <c r="G18" s="59" t="str">
        <f>_xll.ohRangeRetrieveError(F18)</f>
        <v/>
      </c>
      <c r="H18" s="45"/>
      <c r="I18" s="75" t="str">
        <f t="shared" si="1"/>
        <v>7Y</v>
      </c>
      <c r="J18" s="75"/>
      <c r="K18" s="80" t="s">
        <v>172</v>
      </c>
      <c r="L18" s="68" t="str">
        <f t="shared" si="4"/>
        <v>SEKCBS7Y</v>
      </c>
      <c r="M18" s="68" t="str">
        <v>SEKCBS7Y=ICAP</v>
      </c>
      <c r="N18" s="72">
        <v>-7.25</v>
      </c>
      <c r="O18" s="72">
        <v>-1.25</v>
      </c>
      <c r="P18" s="72">
        <v>0</v>
      </c>
      <c r="Q18" s="72">
        <v>0</v>
      </c>
      <c r="R18" s="76">
        <v>42144</v>
      </c>
      <c r="S18" s="72">
        <f t="shared" si="5"/>
        <v>-4.25</v>
      </c>
      <c r="T18" s="51"/>
      <c r="U18" s="72">
        <v>-29.25</v>
      </c>
      <c r="V18" s="51"/>
      <c r="W18" s="72">
        <v>-4.25</v>
      </c>
      <c r="X18" s="72">
        <f>_xll.qlSimpleQuoteSetValue(F18,W18/10000,Trigger)</f>
        <v>0</v>
      </c>
      <c r="Y18" s="45"/>
      <c r="AE18" s="74"/>
    </row>
    <row r="19" spans="1:31" ht="11.25" customHeight="1" x14ac:dyDescent="0.2">
      <c r="A19" s="45"/>
      <c r="B19" s="79" t="s">
        <v>40</v>
      </c>
      <c r="C19" s="79"/>
      <c r="D19" s="80" t="s">
        <v>172</v>
      </c>
      <c r="E19" s="47" t="str">
        <f t="shared" si="3"/>
        <v>SEKUSDCBS8Y_Quote</v>
      </c>
      <c r="F19" s="47" t="str">
        <f>_xll.qlSimpleQuote(E19,,RateTickValue,Permanent,Trigger,ObjectOverwrite)</f>
        <v>SEKUSDCBS8Y_Quote#0000</v>
      </c>
      <c r="G19" s="59" t="str">
        <f>_xll.ohRangeRetrieveError(F19)</f>
        <v/>
      </c>
      <c r="H19" s="45"/>
      <c r="I19" s="75" t="str">
        <f t="shared" si="1"/>
        <v>8Y</v>
      </c>
      <c r="J19" s="75"/>
      <c r="K19" s="80" t="s">
        <v>172</v>
      </c>
      <c r="L19" s="68" t="str">
        <f t="shared" si="4"/>
        <v>SEKCBS8Y</v>
      </c>
      <c r="M19" s="68" t="str">
        <v>SEKCBS8Y=ICAP</v>
      </c>
      <c r="N19" s="72" t="s">
        <v>114</v>
      </c>
      <c r="O19" s="72" t="s">
        <v>114</v>
      </c>
      <c r="P19" s="72" t="s">
        <v>114</v>
      </c>
      <c r="Q19" s="72" t="s">
        <v>114</v>
      </c>
      <c r="R19" s="76" t="s">
        <v>114</v>
      </c>
      <c r="S19" s="72" t="str">
        <f t="shared" si="5"/>
        <v>--</v>
      </c>
      <c r="T19" s="51"/>
      <c r="U19" s="72">
        <v>-28.75</v>
      </c>
      <c r="V19" s="51"/>
      <c r="W19" s="72" t="str">
        <v>--</v>
      </c>
      <c r="X19" s="72">
        <f>_xll.qlSimpleQuoteSetValue(F19,W19/10000,Trigger)</f>
        <v>0</v>
      </c>
      <c r="Y19" s="45"/>
      <c r="AE19" s="74"/>
    </row>
    <row r="20" spans="1:31" ht="11.25" customHeight="1" x14ac:dyDescent="0.2">
      <c r="A20" s="45"/>
      <c r="B20" s="79" t="s">
        <v>39</v>
      </c>
      <c r="C20" s="79"/>
      <c r="D20" s="80" t="s">
        <v>172</v>
      </c>
      <c r="E20" s="47" t="str">
        <f t="shared" si="3"/>
        <v>SEKUSDCBS9Y_Quote</v>
      </c>
      <c r="F20" s="47" t="str">
        <f>_xll.qlSimpleQuote(E20,,RateTickValue,Permanent,Trigger,ObjectOverwrite)</f>
        <v>SEKUSDCBS9Y_Quote#0000</v>
      </c>
      <c r="G20" s="59" t="str">
        <f>_xll.ohRangeRetrieveError(F20)</f>
        <v/>
      </c>
      <c r="H20" s="45"/>
      <c r="I20" s="75" t="str">
        <f t="shared" si="1"/>
        <v>9Y</v>
      </c>
      <c r="J20" s="75"/>
      <c r="K20" s="80" t="s">
        <v>172</v>
      </c>
      <c r="L20" s="68" t="str">
        <f t="shared" si="4"/>
        <v>SEKCBS9Y</v>
      </c>
      <c r="M20" s="68" t="str">
        <v>SEKCBS9Y=ICAP</v>
      </c>
      <c r="N20" s="72" t="s">
        <v>114</v>
      </c>
      <c r="O20" s="72" t="s">
        <v>114</v>
      </c>
      <c r="P20" s="72" t="s">
        <v>114</v>
      </c>
      <c r="Q20" s="72" t="s">
        <v>114</v>
      </c>
      <c r="R20" s="76" t="s">
        <v>114</v>
      </c>
      <c r="S20" s="72" t="str">
        <f t="shared" si="5"/>
        <v>--</v>
      </c>
      <c r="T20" s="51"/>
      <c r="U20" s="72">
        <v>-28</v>
      </c>
      <c r="V20" s="51"/>
      <c r="W20" s="72" t="str">
        <v>--</v>
      </c>
      <c r="X20" s="72">
        <f>_xll.qlSimpleQuoteSetValue(F20,W20/10000,Trigger)</f>
        <v>0</v>
      </c>
      <c r="Y20" s="45"/>
      <c r="AE20" s="74"/>
    </row>
    <row r="21" spans="1:31" ht="11.25" customHeight="1" x14ac:dyDescent="0.2">
      <c r="A21" s="45"/>
      <c r="B21" s="79" t="s">
        <v>38</v>
      </c>
      <c r="C21" s="79"/>
      <c r="D21" s="80" t="s">
        <v>172</v>
      </c>
      <c r="E21" s="47" t="str">
        <f t="shared" si="3"/>
        <v>SEKUSDCBS10Y_Quote</v>
      </c>
      <c r="F21" s="47" t="str">
        <f>_xll.qlSimpleQuote(E21,,RateTickValue,Permanent,Trigger,ObjectOverwrite)</f>
        <v>SEKUSDCBS10Y_Quote#0000</v>
      </c>
      <c r="G21" s="59" t="str">
        <f>_xll.ohRangeRetrieveError(F21)</f>
        <v/>
      </c>
      <c r="H21" s="45"/>
      <c r="I21" s="75" t="str">
        <f t="shared" si="1"/>
        <v>10Y</v>
      </c>
      <c r="J21" s="75"/>
      <c r="K21" s="80" t="s">
        <v>172</v>
      </c>
      <c r="L21" s="68" t="str">
        <f t="shared" si="4"/>
        <v>SEKCBS10Y</v>
      </c>
      <c r="M21" s="68" t="str">
        <v>SEKCBS10Y=ICAP</v>
      </c>
      <c r="N21" s="72">
        <v>-1</v>
      </c>
      <c r="O21" s="72">
        <v>5</v>
      </c>
      <c r="P21" s="72">
        <v>0</v>
      </c>
      <c r="Q21" s="72">
        <v>0</v>
      </c>
      <c r="R21" s="76">
        <v>42144</v>
      </c>
      <c r="S21" s="72">
        <f t="shared" si="5"/>
        <v>2</v>
      </c>
      <c r="T21" s="51"/>
      <c r="U21" s="72">
        <v>-27.25</v>
      </c>
      <c r="V21" s="51"/>
      <c r="W21" s="72">
        <v>2</v>
      </c>
      <c r="X21" s="72">
        <f>_xll.qlSimpleQuoteSetValue(F21,W21/10000,Trigger)</f>
        <v>0</v>
      </c>
      <c r="Y21" s="45"/>
      <c r="AE21" s="74"/>
    </row>
    <row r="22" spans="1:31" ht="11.25" customHeight="1" x14ac:dyDescent="0.2">
      <c r="A22" s="45"/>
      <c r="B22" s="79" t="s">
        <v>37</v>
      </c>
      <c r="C22" s="79"/>
      <c r="D22" s="80" t="s">
        <v>172</v>
      </c>
      <c r="E22" s="47" t="str">
        <f t="shared" si="3"/>
        <v>SEKUSDCBS11Y_Quote</v>
      </c>
      <c r="F22" s="47" t="str">
        <f>_xll.qlSimpleQuote(E22,,RateTickValue,Permanent,Trigger,ObjectOverwrite)</f>
        <v>SEKUSDCBS11Y_Quote#0000</v>
      </c>
      <c r="G22" s="59" t="str">
        <f>_xll.ohRangeRetrieveError(F22)</f>
        <v/>
      </c>
      <c r="H22" s="45"/>
      <c r="I22" s="75" t="str">
        <f t="shared" si="1"/>
        <v>11Y</v>
      </c>
      <c r="J22" s="75"/>
      <c r="K22" s="80" t="s">
        <v>172</v>
      </c>
      <c r="L22" s="68" t="str">
        <f t="shared" si="4"/>
        <v>SEKCBS11Y</v>
      </c>
      <c r="M22" s="68" t="str">
        <v>SEKCBS11Y=ICAP</v>
      </c>
      <c r="N22" s="72" t="s">
        <v>114</v>
      </c>
      <c r="O22" s="72" t="s">
        <v>114</v>
      </c>
      <c r="P22" s="72" t="s">
        <v>114</v>
      </c>
      <c r="Q22" s="72" t="s">
        <v>114</v>
      </c>
      <c r="R22" s="76" t="s">
        <v>114</v>
      </c>
      <c r="S22" s="72" t="str">
        <f t="shared" si="5"/>
        <v>--</v>
      </c>
      <c r="T22" s="51"/>
      <c r="U22" s="72" t="s">
        <v>173</v>
      </c>
      <c r="V22" s="51"/>
      <c r="W22" s="72" t="str">
        <v>--</v>
      </c>
      <c r="X22" s="72">
        <f>_xll.qlSimpleQuoteSetValue(F22,W22/10000,Trigger)</f>
        <v>0</v>
      </c>
      <c r="Y22" s="45"/>
      <c r="AE22" s="74"/>
    </row>
    <row r="23" spans="1:31" ht="11.25" customHeight="1" x14ac:dyDescent="0.2">
      <c r="A23" s="45"/>
      <c r="B23" s="79" t="s">
        <v>36</v>
      </c>
      <c r="C23" s="79"/>
      <c r="D23" s="80" t="s">
        <v>172</v>
      </c>
      <c r="E23" s="47" t="str">
        <f t="shared" si="3"/>
        <v>SEKUSDCBS12Y_Quote</v>
      </c>
      <c r="F23" s="47" t="str">
        <f>_xll.qlSimpleQuote(E23,,RateTickValue,Permanent,Trigger,ObjectOverwrite)</f>
        <v>SEKUSDCBS12Y_Quote#0000</v>
      </c>
      <c r="G23" s="59" t="str">
        <f>_xll.ohRangeRetrieveError(F23)</f>
        <v/>
      </c>
      <c r="H23" s="45"/>
      <c r="I23" s="75" t="str">
        <f t="shared" si="1"/>
        <v>12Y</v>
      </c>
      <c r="J23" s="75"/>
      <c r="K23" s="80" t="s">
        <v>172</v>
      </c>
      <c r="L23" s="68" t="str">
        <f t="shared" si="4"/>
        <v>SEKCBS12Y</v>
      </c>
      <c r="M23" s="68" t="str">
        <v>SEKCBS12Y=ICAP</v>
      </c>
      <c r="N23" s="72" t="s">
        <v>114</v>
      </c>
      <c r="O23" s="72" t="s">
        <v>114</v>
      </c>
      <c r="P23" s="72" t="s">
        <v>114</v>
      </c>
      <c r="Q23" s="72" t="s">
        <v>114</v>
      </c>
      <c r="R23" s="76" t="s">
        <v>114</v>
      </c>
      <c r="S23" s="72" t="str">
        <f t="shared" si="5"/>
        <v>--</v>
      </c>
      <c r="T23" s="51"/>
      <c r="U23" s="72">
        <v>-25.75</v>
      </c>
      <c r="V23" s="51"/>
      <c r="W23" s="72" t="str">
        <v>--</v>
      </c>
      <c r="X23" s="72">
        <f>_xll.qlSimpleQuoteSetValue(F23,W23/10000,Trigger)</f>
        <v>0</v>
      </c>
      <c r="Y23" s="45"/>
      <c r="AE23" s="74"/>
    </row>
    <row r="24" spans="1:31" ht="11.25" customHeight="1" x14ac:dyDescent="0.2">
      <c r="A24" s="45"/>
      <c r="B24" s="79" t="s">
        <v>35</v>
      </c>
      <c r="C24" s="79"/>
      <c r="D24" s="80" t="s">
        <v>172</v>
      </c>
      <c r="E24" s="47" t="str">
        <f t="shared" si="3"/>
        <v>SEKUSDCBS13Y_Quote</v>
      </c>
      <c r="F24" s="47" t="str">
        <f>_xll.qlSimpleQuote(E24,,RateTickValue,Permanent,Trigger,ObjectOverwrite)</f>
        <v>SEKUSDCBS13Y_Quote#0000</v>
      </c>
      <c r="G24" s="59" t="str">
        <f>_xll.ohRangeRetrieveError(F24)</f>
        <v/>
      </c>
      <c r="H24" s="45"/>
      <c r="I24" s="75" t="str">
        <f t="shared" si="1"/>
        <v>13Y</v>
      </c>
      <c r="J24" s="75"/>
      <c r="K24" s="80" t="s">
        <v>172</v>
      </c>
      <c r="L24" s="68" t="str">
        <f t="shared" si="4"/>
        <v>SEKCBS13Y</v>
      </c>
      <c r="M24" s="68" t="str">
        <v>SEKCBS13Y=ICAP</v>
      </c>
      <c r="N24" s="72" t="s">
        <v>114</v>
      </c>
      <c r="O24" s="72" t="s">
        <v>114</v>
      </c>
      <c r="P24" s="72" t="s">
        <v>114</v>
      </c>
      <c r="Q24" s="72" t="s">
        <v>114</v>
      </c>
      <c r="R24" s="76" t="s">
        <v>114</v>
      </c>
      <c r="S24" s="72" t="str">
        <f t="shared" si="5"/>
        <v>--</v>
      </c>
      <c r="T24" s="51"/>
      <c r="U24" s="72" t="s">
        <v>173</v>
      </c>
      <c r="V24" s="51"/>
      <c r="W24" s="72" t="str">
        <v>--</v>
      </c>
      <c r="X24" s="72">
        <f>_xll.qlSimpleQuoteSetValue(F24,W24/10000,Trigger)</f>
        <v>0</v>
      </c>
      <c r="Y24" s="45"/>
      <c r="AE24" s="74"/>
    </row>
    <row r="25" spans="1:31" ht="11.25" customHeight="1" x14ac:dyDescent="0.2">
      <c r="A25" s="45"/>
      <c r="B25" s="79" t="s">
        <v>34</v>
      </c>
      <c r="C25" s="79"/>
      <c r="D25" s="80" t="s">
        <v>172</v>
      </c>
      <c r="E25" s="47" t="str">
        <f t="shared" si="3"/>
        <v>SEKUSDCBS14Y_Quote</v>
      </c>
      <c r="F25" s="47" t="str">
        <f>_xll.qlSimpleQuote(E25,,RateTickValue,Permanent,Trigger,ObjectOverwrite)</f>
        <v>SEKUSDCBS14Y_Quote#0000</v>
      </c>
      <c r="G25" s="59" t="str">
        <f>_xll.ohRangeRetrieveError(F25)</f>
        <v/>
      </c>
      <c r="H25" s="45"/>
      <c r="I25" s="75" t="str">
        <f t="shared" si="1"/>
        <v>14Y</v>
      </c>
      <c r="J25" s="75"/>
      <c r="K25" s="80" t="s">
        <v>172</v>
      </c>
      <c r="L25" s="68" t="str">
        <f t="shared" si="4"/>
        <v>SEKCBS14Y</v>
      </c>
      <c r="M25" s="68" t="str">
        <v>SEKCBS14Y=ICAP</v>
      </c>
      <c r="N25" s="72" t="s">
        <v>114</v>
      </c>
      <c r="O25" s="72" t="s">
        <v>114</v>
      </c>
      <c r="P25" s="72" t="s">
        <v>114</v>
      </c>
      <c r="Q25" s="72" t="s">
        <v>114</v>
      </c>
      <c r="R25" s="76" t="s">
        <v>114</v>
      </c>
      <c r="S25" s="72" t="str">
        <f t="shared" si="5"/>
        <v>--</v>
      </c>
      <c r="T25" s="51"/>
      <c r="U25" s="72" t="s">
        <v>173</v>
      </c>
      <c r="V25" s="51"/>
      <c r="W25" s="72" t="str">
        <v>--</v>
      </c>
      <c r="X25" s="72">
        <f>_xll.qlSimpleQuoteSetValue(F25,W25/10000,Trigger)</f>
        <v>0</v>
      </c>
      <c r="Y25" s="45"/>
      <c r="AE25" s="74"/>
    </row>
    <row r="26" spans="1:31" ht="11.25" customHeight="1" x14ac:dyDescent="0.2">
      <c r="A26" s="45"/>
      <c r="B26" s="79" t="s">
        <v>33</v>
      </c>
      <c r="C26" s="79"/>
      <c r="D26" s="80" t="s">
        <v>172</v>
      </c>
      <c r="E26" s="47" t="str">
        <f t="shared" si="3"/>
        <v>SEKUSDCBS15Y_Quote</v>
      </c>
      <c r="F26" s="47" t="str">
        <f>_xll.qlSimpleQuote(E26,,RateTickValue,Permanent,Trigger,ObjectOverwrite)</f>
        <v>SEKUSDCBS15Y_Quote#0000</v>
      </c>
      <c r="G26" s="59" t="str">
        <f>_xll.ohRangeRetrieveError(F26)</f>
        <v/>
      </c>
      <c r="H26" s="45"/>
      <c r="I26" s="75" t="str">
        <f t="shared" si="1"/>
        <v>15Y</v>
      </c>
      <c r="J26" s="75"/>
      <c r="K26" s="80" t="s">
        <v>172</v>
      </c>
      <c r="L26" s="68" t="str">
        <f t="shared" si="4"/>
        <v>SEKCBS15Y</v>
      </c>
      <c r="M26" s="68" t="str">
        <v>SEKCBS15Y=ICAP</v>
      </c>
      <c r="N26" s="72">
        <v>7.25</v>
      </c>
      <c r="O26" s="72">
        <v>13.25</v>
      </c>
      <c r="P26" s="72">
        <v>0</v>
      </c>
      <c r="Q26" s="72">
        <v>0</v>
      </c>
      <c r="R26" s="76">
        <v>42144</v>
      </c>
      <c r="S26" s="72">
        <f t="shared" si="5"/>
        <v>10.25</v>
      </c>
      <c r="T26" s="51"/>
      <c r="U26" s="72">
        <v>-22.875</v>
      </c>
      <c r="V26" s="51"/>
      <c r="W26" s="72">
        <v>10.25</v>
      </c>
      <c r="X26" s="72">
        <f>_xll.qlSimpleQuoteSetValue(F26,W26/10000,Trigger)</f>
        <v>0</v>
      </c>
      <c r="Y26" s="45"/>
      <c r="AE26" s="74"/>
    </row>
    <row r="27" spans="1:31" ht="11.25" customHeight="1" x14ac:dyDescent="0.2">
      <c r="A27" s="45"/>
      <c r="B27" s="79" t="s">
        <v>32</v>
      </c>
      <c r="C27" s="79"/>
      <c r="D27" s="80" t="s">
        <v>172</v>
      </c>
      <c r="E27" s="47" t="str">
        <f t="shared" si="3"/>
        <v>SEKUSDCBS16Y_Quote</v>
      </c>
      <c r="F27" s="47" t="str">
        <f>_xll.qlSimpleQuote(E27,,RateTickValue,Permanent,Trigger,ObjectOverwrite)</f>
        <v>SEKUSDCBS16Y_Quote#0000</v>
      </c>
      <c r="G27" s="59" t="str">
        <f>_xll.ohRangeRetrieveError(F27)</f>
        <v/>
      </c>
      <c r="H27" s="45"/>
      <c r="I27" s="75" t="str">
        <f t="shared" si="1"/>
        <v>16Y</v>
      </c>
      <c r="J27" s="75"/>
      <c r="K27" s="80" t="s">
        <v>172</v>
      </c>
      <c r="L27" s="68" t="str">
        <f t="shared" si="4"/>
        <v>SEKCBS16Y</v>
      </c>
      <c r="M27" s="68" t="str">
        <v>SEKCBS16Y=ICAP</v>
      </c>
      <c r="N27" s="72" t="s">
        <v>114</v>
      </c>
      <c r="O27" s="72" t="s">
        <v>114</v>
      </c>
      <c r="P27" s="72" t="s">
        <v>114</v>
      </c>
      <c r="Q27" s="72" t="s">
        <v>114</v>
      </c>
      <c r="R27" s="76" t="s">
        <v>114</v>
      </c>
      <c r="S27" s="72" t="str">
        <f t="shared" si="5"/>
        <v>--</v>
      </c>
      <c r="T27" s="51"/>
      <c r="U27" s="72" t="s">
        <v>173</v>
      </c>
      <c r="V27" s="51"/>
      <c r="W27" s="72" t="str">
        <v>--</v>
      </c>
      <c r="X27" s="72">
        <f>_xll.qlSimpleQuoteSetValue(F27,W27/10000,Trigger)</f>
        <v>0</v>
      </c>
      <c r="Y27" s="45"/>
      <c r="AE27" s="74"/>
    </row>
    <row r="28" spans="1:31" ht="11.25" customHeight="1" x14ac:dyDescent="0.2">
      <c r="A28" s="45"/>
      <c r="B28" s="79" t="s">
        <v>31</v>
      </c>
      <c r="C28" s="79"/>
      <c r="D28" s="80" t="s">
        <v>172</v>
      </c>
      <c r="E28" s="47" t="str">
        <f t="shared" si="3"/>
        <v>SEKUSDCBS17Y_Quote</v>
      </c>
      <c r="F28" s="47" t="str">
        <f>_xll.qlSimpleQuote(E28,,RateTickValue,Permanent,Trigger,ObjectOverwrite)</f>
        <v>SEKUSDCBS17Y_Quote#0000</v>
      </c>
      <c r="G28" s="59" t="str">
        <f>_xll.ohRangeRetrieveError(F28)</f>
        <v/>
      </c>
      <c r="H28" s="45"/>
      <c r="I28" s="75" t="str">
        <f t="shared" si="1"/>
        <v>17Y</v>
      </c>
      <c r="J28" s="75"/>
      <c r="K28" s="80" t="s">
        <v>172</v>
      </c>
      <c r="L28" s="68" t="str">
        <f t="shared" si="4"/>
        <v>SEKCBS17Y</v>
      </c>
      <c r="M28" s="68" t="str">
        <v>SEKCBS17Y=ICAP</v>
      </c>
      <c r="N28" s="72" t="s">
        <v>114</v>
      </c>
      <c r="O28" s="72" t="s">
        <v>114</v>
      </c>
      <c r="P28" s="72" t="s">
        <v>114</v>
      </c>
      <c r="Q28" s="72" t="s">
        <v>114</v>
      </c>
      <c r="R28" s="76" t="s">
        <v>114</v>
      </c>
      <c r="S28" s="72" t="str">
        <f t="shared" si="5"/>
        <v>--</v>
      </c>
      <c r="T28" s="51"/>
      <c r="U28" s="72" t="s">
        <v>173</v>
      </c>
      <c r="V28" s="51"/>
      <c r="W28" s="72" t="str">
        <v>--</v>
      </c>
      <c r="X28" s="72">
        <f>_xll.qlSimpleQuoteSetValue(F28,W28/10000,Trigger)</f>
        <v>0</v>
      </c>
      <c r="Y28" s="45"/>
      <c r="AE28" s="74"/>
    </row>
    <row r="29" spans="1:31" ht="11.25" customHeight="1" x14ac:dyDescent="0.2">
      <c r="A29" s="45"/>
      <c r="B29" s="79" t="s">
        <v>30</v>
      </c>
      <c r="C29" s="79"/>
      <c r="D29" s="80" t="s">
        <v>172</v>
      </c>
      <c r="E29" s="47" t="str">
        <f t="shared" si="3"/>
        <v>SEKUSDCBS18Y_Quote</v>
      </c>
      <c r="F29" s="47" t="str">
        <f>_xll.qlSimpleQuote(E29,,RateTickValue,Permanent,Trigger,ObjectOverwrite)</f>
        <v>SEKUSDCBS18Y_Quote#0000</v>
      </c>
      <c r="G29" s="59" t="str">
        <f>_xll.ohRangeRetrieveError(F29)</f>
        <v/>
      </c>
      <c r="H29" s="45"/>
      <c r="I29" s="75" t="str">
        <f t="shared" si="1"/>
        <v>18Y</v>
      </c>
      <c r="J29" s="75"/>
      <c r="K29" s="80" t="s">
        <v>172</v>
      </c>
      <c r="L29" s="68" t="str">
        <f t="shared" si="4"/>
        <v>SEKCBS18Y</v>
      </c>
      <c r="M29" s="68" t="str">
        <v>SEKCBS18Y=ICAP</v>
      </c>
      <c r="N29" s="72" t="s">
        <v>114</v>
      </c>
      <c r="O29" s="72" t="s">
        <v>114</v>
      </c>
      <c r="P29" s="72" t="s">
        <v>114</v>
      </c>
      <c r="Q29" s="72" t="s">
        <v>114</v>
      </c>
      <c r="R29" s="76" t="s">
        <v>114</v>
      </c>
      <c r="S29" s="72" t="str">
        <f t="shared" si="5"/>
        <v>--</v>
      </c>
      <c r="T29" s="51"/>
      <c r="U29" s="72" t="s">
        <v>173</v>
      </c>
      <c r="V29" s="51"/>
      <c r="W29" s="72" t="str">
        <v>--</v>
      </c>
      <c r="X29" s="72">
        <f>_xll.qlSimpleQuoteSetValue(F29,W29/10000,Trigger)</f>
        <v>0</v>
      </c>
      <c r="Y29" s="45"/>
      <c r="AE29" s="74"/>
    </row>
    <row r="30" spans="1:31" ht="11.25" customHeight="1" x14ac:dyDescent="0.2">
      <c r="A30" s="45"/>
      <c r="B30" s="79" t="s">
        <v>29</v>
      </c>
      <c r="C30" s="79"/>
      <c r="D30" s="80" t="s">
        <v>172</v>
      </c>
      <c r="E30" s="47" t="str">
        <f t="shared" si="3"/>
        <v>SEKUSDCBS19Y_Quote</v>
      </c>
      <c r="F30" s="47" t="str">
        <f>_xll.qlSimpleQuote(E30,,RateTickValue,Permanent,Trigger,ObjectOverwrite)</f>
        <v>SEKUSDCBS19Y_Quote#0000</v>
      </c>
      <c r="G30" s="59" t="str">
        <f>_xll.ohRangeRetrieveError(F30)</f>
        <v/>
      </c>
      <c r="H30" s="45"/>
      <c r="I30" s="75" t="str">
        <f t="shared" si="1"/>
        <v>19Y</v>
      </c>
      <c r="J30" s="75"/>
      <c r="K30" s="80" t="s">
        <v>172</v>
      </c>
      <c r="L30" s="68" t="str">
        <f t="shared" si="4"/>
        <v>SEKCBS19Y</v>
      </c>
      <c r="M30" s="68" t="str">
        <v>SEKCBS19Y=ICAP</v>
      </c>
      <c r="N30" s="72" t="s">
        <v>114</v>
      </c>
      <c r="O30" s="72" t="s">
        <v>114</v>
      </c>
      <c r="P30" s="72" t="s">
        <v>114</v>
      </c>
      <c r="Q30" s="72" t="s">
        <v>114</v>
      </c>
      <c r="R30" s="76" t="s">
        <v>114</v>
      </c>
      <c r="S30" s="72" t="str">
        <f t="shared" si="5"/>
        <v>--</v>
      </c>
      <c r="T30" s="51"/>
      <c r="U30" s="72" t="s">
        <v>173</v>
      </c>
      <c r="V30" s="51"/>
      <c r="W30" s="72" t="str">
        <v>--</v>
      </c>
      <c r="X30" s="72">
        <f>_xll.qlSimpleQuoteSetValue(F30,W30/10000,Trigger)</f>
        <v>0</v>
      </c>
      <c r="Y30" s="45"/>
      <c r="AE30" s="74"/>
    </row>
    <row r="31" spans="1:31" ht="11.25" customHeight="1" x14ac:dyDescent="0.2">
      <c r="A31" s="45"/>
      <c r="B31" s="79" t="s">
        <v>28</v>
      </c>
      <c r="C31" s="79"/>
      <c r="D31" s="80" t="s">
        <v>172</v>
      </c>
      <c r="E31" s="47" t="str">
        <f t="shared" si="3"/>
        <v>SEKUSDCBS20Y_Quote</v>
      </c>
      <c r="F31" s="47" t="str">
        <f>_xll.qlSimpleQuote(E31,,RateTickValue,Permanent,Trigger,ObjectOverwrite)</f>
        <v>SEKUSDCBS20Y_Quote#0000</v>
      </c>
      <c r="G31" s="59" t="str">
        <f>_xll.ohRangeRetrieveError(F31)</f>
        <v/>
      </c>
      <c r="H31" s="45"/>
      <c r="I31" s="75" t="str">
        <f t="shared" si="1"/>
        <v>20Y</v>
      </c>
      <c r="J31" s="75"/>
      <c r="K31" s="80" t="s">
        <v>172</v>
      </c>
      <c r="L31" s="68" t="str">
        <f t="shared" si="4"/>
        <v>SEKCBS20Y</v>
      </c>
      <c r="M31" s="68" t="str">
        <v>SEKCBS20Y=ICAP</v>
      </c>
      <c r="N31" s="72">
        <v>13.75</v>
      </c>
      <c r="O31" s="72">
        <v>19.75</v>
      </c>
      <c r="P31" s="72">
        <v>0</v>
      </c>
      <c r="Q31" s="72">
        <v>0</v>
      </c>
      <c r="R31" s="76">
        <v>42144</v>
      </c>
      <c r="S31" s="72">
        <f t="shared" si="5"/>
        <v>16.75</v>
      </c>
      <c r="T31" s="51"/>
      <c r="U31" s="72">
        <v>-18.875</v>
      </c>
      <c r="V31" s="51"/>
      <c r="W31" s="72">
        <v>16.75</v>
      </c>
      <c r="X31" s="72">
        <f>_xll.qlSimpleQuoteSetValue(F31,W31/10000,Trigger)</f>
        <v>0</v>
      </c>
      <c r="Y31" s="45"/>
      <c r="AE31" s="74"/>
    </row>
    <row r="32" spans="1:31" ht="11.25" customHeight="1" x14ac:dyDescent="0.2">
      <c r="A32" s="45"/>
      <c r="B32" s="79" t="s">
        <v>27</v>
      </c>
      <c r="C32" s="79"/>
      <c r="D32" s="80" t="s">
        <v>172</v>
      </c>
      <c r="E32" s="47" t="str">
        <f t="shared" si="3"/>
        <v>SEKUSDCBS21Y_Quote</v>
      </c>
      <c r="F32" s="47" t="str">
        <f>_xll.qlSimpleQuote(E32,,RateTickValue,Permanent,Trigger,ObjectOverwrite)</f>
        <v>SEKUSDCBS21Y_Quote#0000</v>
      </c>
      <c r="G32" s="59" t="str">
        <f>_xll.ohRangeRetrieveError(F32)</f>
        <v/>
      </c>
      <c r="H32" s="45"/>
      <c r="I32" s="75" t="str">
        <f t="shared" si="1"/>
        <v>21Y</v>
      </c>
      <c r="J32" s="75"/>
      <c r="K32" s="80" t="s">
        <v>172</v>
      </c>
      <c r="L32" s="68" t="str">
        <f t="shared" si="4"/>
        <v>SEKCBS21Y</v>
      </c>
      <c r="M32" s="68" t="str">
        <v>SEKCBS21Y=ICAP</v>
      </c>
      <c r="N32" s="72" t="s">
        <v>114</v>
      </c>
      <c r="O32" s="72" t="s">
        <v>114</v>
      </c>
      <c r="P32" s="72" t="s">
        <v>114</v>
      </c>
      <c r="Q32" s="72" t="s">
        <v>114</v>
      </c>
      <c r="R32" s="76" t="s">
        <v>114</v>
      </c>
      <c r="S32" s="72" t="str">
        <f t="shared" si="5"/>
        <v>--</v>
      </c>
      <c r="T32" s="51"/>
      <c r="U32" s="72" t="s">
        <v>173</v>
      </c>
      <c r="V32" s="51"/>
      <c r="W32" s="72" t="str">
        <v>--</v>
      </c>
      <c r="X32" s="72">
        <f>_xll.qlSimpleQuoteSetValue(F32,W32/10000,Trigger)</f>
        <v>0</v>
      </c>
      <c r="Y32" s="45"/>
      <c r="AE32" s="74"/>
    </row>
    <row r="33" spans="1:31" ht="11.25" customHeight="1" x14ac:dyDescent="0.2">
      <c r="A33" s="45"/>
      <c r="B33" s="79" t="s">
        <v>26</v>
      </c>
      <c r="C33" s="79"/>
      <c r="D33" s="80" t="s">
        <v>172</v>
      </c>
      <c r="E33" s="47" t="str">
        <f t="shared" si="3"/>
        <v>SEKUSDCBS22Y_Quote</v>
      </c>
      <c r="F33" s="47" t="str">
        <f>_xll.qlSimpleQuote(E33,,RateTickValue,Permanent,Trigger,ObjectOverwrite)</f>
        <v>SEKUSDCBS22Y_Quote#0000</v>
      </c>
      <c r="G33" s="59" t="str">
        <f>_xll.ohRangeRetrieveError(F33)</f>
        <v/>
      </c>
      <c r="H33" s="45"/>
      <c r="I33" s="75" t="str">
        <f t="shared" si="1"/>
        <v>22Y</v>
      </c>
      <c r="J33" s="75"/>
      <c r="K33" s="80" t="s">
        <v>172</v>
      </c>
      <c r="L33" s="68" t="str">
        <f t="shared" si="4"/>
        <v>SEKCBS22Y</v>
      </c>
      <c r="M33" s="68" t="str">
        <v>SEKCBS22Y=ICAP</v>
      </c>
      <c r="N33" s="72" t="s">
        <v>114</v>
      </c>
      <c r="O33" s="72" t="s">
        <v>114</v>
      </c>
      <c r="P33" s="72" t="s">
        <v>114</v>
      </c>
      <c r="Q33" s="72" t="s">
        <v>114</v>
      </c>
      <c r="R33" s="76" t="s">
        <v>114</v>
      </c>
      <c r="S33" s="72" t="str">
        <f t="shared" si="5"/>
        <v>--</v>
      </c>
      <c r="T33" s="51"/>
      <c r="U33" s="72" t="s">
        <v>173</v>
      </c>
      <c r="V33" s="51"/>
      <c r="W33" s="72" t="str">
        <v>--</v>
      </c>
      <c r="X33" s="72">
        <f>_xll.qlSimpleQuoteSetValue(F33,W33/10000,Trigger)</f>
        <v>0</v>
      </c>
      <c r="Y33" s="45"/>
      <c r="AE33" s="74"/>
    </row>
    <row r="34" spans="1:31" ht="11.25" customHeight="1" x14ac:dyDescent="0.2">
      <c r="A34" s="45"/>
      <c r="B34" s="79" t="s">
        <v>25</v>
      </c>
      <c r="C34" s="79"/>
      <c r="D34" s="80" t="s">
        <v>172</v>
      </c>
      <c r="E34" s="47" t="str">
        <f t="shared" si="3"/>
        <v>SEKUSDCBS23Y_Quote</v>
      </c>
      <c r="F34" s="47" t="str">
        <f>_xll.qlSimpleQuote(E34,,RateTickValue,Permanent,Trigger,ObjectOverwrite)</f>
        <v>SEKUSDCBS23Y_Quote#0000</v>
      </c>
      <c r="G34" s="59" t="str">
        <f>_xll.ohRangeRetrieveError(F34)</f>
        <v/>
      </c>
      <c r="H34" s="45"/>
      <c r="I34" s="75" t="str">
        <f t="shared" si="1"/>
        <v>23Y</v>
      </c>
      <c r="J34" s="75"/>
      <c r="K34" s="80" t="s">
        <v>172</v>
      </c>
      <c r="L34" s="68" t="str">
        <f t="shared" si="4"/>
        <v>SEKCBS23Y</v>
      </c>
      <c r="M34" s="68" t="str">
        <v>SEKCBS23Y=ICAP</v>
      </c>
      <c r="N34" s="72" t="s">
        <v>114</v>
      </c>
      <c r="O34" s="72" t="s">
        <v>114</v>
      </c>
      <c r="P34" s="72" t="s">
        <v>114</v>
      </c>
      <c r="Q34" s="72" t="s">
        <v>114</v>
      </c>
      <c r="R34" s="76" t="s">
        <v>114</v>
      </c>
      <c r="S34" s="72" t="str">
        <f t="shared" si="5"/>
        <v>--</v>
      </c>
      <c r="T34" s="51"/>
      <c r="U34" s="72" t="s">
        <v>173</v>
      </c>
      <c r="V34" s="51"/>
      <c r="W34" s="72" t="str">
        <v>--</v>
      </c>
      <c r="X34" s="72">
        <f>_xll.qlSimpleQuoteSetValue(F34,W34/10000,Trigger)</f>
        <v>0</v>
      </c>
      <c r="Y34" s="45"/>
      <c r="AE34" s="74"/>
    </row>
    <row r="35" spans="1:31" ht="11.25" customHeight="1" x14ac:dyDescent="0.2">
      <c r="A35" s="45"/>
      <c r="B35" s="79" t="s">
        <v>24</v>
      </c>
      <c r="C35" s="79"/>
      <c r="D35" s="80" t="s">
        <v>172</v>
      </c>
      <c r="E35" s="47" t="str">
        <f t="shared" si="3"/>
        <v>SEKUSDCBS24Y_Quote</v>
      </c>
      <c r="F35" s="47" t="str">
        <f>_xll.qlSimpleQuote(E35,,RateTickValue,Permanent,Trigger,ObjectOverwrite)</f>
        <v>SEKUSDCBS24Y_Quote#0000</v>
      </c>
      <c r="G35" s="59" t="str">
        <f>_xll.ohRangeRetrieveError(F35)</f>
        <v/>
      </c>
      <c r="H35" s="45"/>
      <c r="I35" s="75" t="str">
        <f t="shared" si="1"/>
        <v>24Y</v>
      </c>
      <c r="J35" s="75"/>
      <c r="K35" s="80" t="s">
        <v>172</v>
      </c>
      <c r="L35" s="68" t="str">
        <f t="shared" si="4"/>
        <v>SEKCBS24Y</v>
      </c>
      <c r="M35" s="68" t="str">
        <v>SEKCBS24Y=ICAP</v>
      </c>
      <c r="N35" s="72" t="s">
        <v>114</v>
      </c>
      <c r="O35" s="72" t="s">
        <v>114</v>
      </c>
      <c r="P35" s="72" t="s">
        <v>114</v>
      </c>
      <c r="Q35" s="72" t="s">
        <v>114</v>
      </c>
      <c r="R35" s="76" t="s">
        <v>114</v>
      </c>
      <c r="S35" s="72" t="str">
        <f t="shared" si="5"/>
        <v>--</v>
      </c>
      <c r="T35" s="51"/>
      <c r="U35" s="72" t="s">
        <v>173</v>
      </c>
      <c r="V35" s="51"/>
      <c r="W35" s="72" t="str">
        <v>--</v>
      </c>
      <c r="X35" s="72">
        <f>_xll.qlSimpleQuoteSetValue(F35,W35/10000,Trigger)</f>
        <v>0</v>
      </c>
      <c r="Y35" s="45"/>
      <c r="AE35" s="74"/>
    </row>
    <row r="36" spans="1:31" ht="11.25" customHeight="1" x14ac:dyDescent="0.2">
      <c r="A36" s="45"/>
      <c r="B36" s="79" t="s">
        <v>23</v>
      </c>
      <c r="C36" s="79"/>
      <c r="D36" s="80" t="s">
        <v>172</v>
      </c>
      <c r="E36" s="47" t="str">
        <f t="shared" si="3"/>
        <v>SEKUSDCBS25Y_Quote</v>
      </c>
      <c r="F36" s="47" t="str">
        <f>_xll.qlSimpleQuote(E36,,RateTickValue,Permanent,Trigger,ObjectOverwrite)</f>
        <v>SEKUSDCBS25Y_Quote#0000</v>
      </c>
      <c r="G36" s="59" t="str">
        <f>_xll.ohRangeRetrieveError(F36)</f>
        <v/>
      </c>
      <c r="H36" s="45"/>
      <c r="I36" s="75" t="str">
        <f t="shared" si="1"/>
        <v>25Y</v>
      </c>
      <c r="J36" s="75"/>
      <c r="K36" s="80" t="s">
        <v>172</v>
      </c>
      <c r="L36" s="68" t="str">
        <f t="shared" si="4"/>
        <v>SEKCBS25Y</v>
      </c>
      <c r="M36" s="68" t="str">
        <v>SEKCBS25Y=ICAP</v>
      </c>
      <c r="N36" s="72" t="s">
        <v>114</v>
      </c>
      <c r="O36" s="72" t="s">
        <v>114</v>
      </c>
      <c r="P36" s="72" t="s">
        <v>114</v>
      </c>
      <c r="Q36" s="72" t="s">
        <v>114</v>
      </c>
      <c r="R36" s="76" t="s">
        <v>114</v>
      </c>
      <c r="S36" s="72" t="str">
        <f t="shared" si="5"/>
        <v>--</v>
      </c>
      <c r="T36" s="51"/>
      <c r="U36" s="72">
        <v>-15.125</v>
      </c>
      <c r="V36" s="51"/>
      <c r="W36" s="72" t="str">
        <v>--</v>
      </c>
      <c r="X36" s="72">
        <f>_xll.qlSimpleQuoteSetValue(F36,W36/10000,Trigger)</f>
        <v>0</v>
      </c>
      <c r="Y36" s="45"/>
      <c r="AE36" s="74"/>
    </row>
    <row r="37" spans="1:31" ht="11.25" customHeight="1" x14ac:dyDescent="0.2">
      <c r="A37" s="45"/>
      <c r="B37" s="79" t="s">
        <v>22</v>
      </c>
      <c r="C37" s="79"/>
      <c r="D37" s="80" t="s">
        <v>172</v>
      </c>
      <c r="E37" s="47" t="str">
        <f t="shared" si="3"/>
        <v>SEKUSDCBS26Y_Quote</v>
      </c>
      <c r="F37" s="47" t="str">
        <f>_xll.qlSimpleQuote(E37,,RateTickValue,Permanent,Trigger,ObjectOverwrite)</f>
        <v>SEKUSDCBS26Y_Quote#0000</v>
      </c>
      <c r="G37" s="59" t="str">
        <f>_xll.ohRangeRetrieveError(F37)</f>
        <v/>
      </c>
      <c r="H37" s="45"/>
      <c r="I37" s="75" t="str">
        <f t="shared" si="1"/>
        <v>26Y</v>
      </c>
      <c r="J37" s="75"/>
      <c r="K37" s="80" t="s">
        <v>172</v>
      </c>
      <c r="L37" s="68" t="str">
        <f t="shared" si="4"/>
        <v>SEKCBS26Y</v>
      </c>
      <c r="M37" s="68" t="str">
        <v>SEKCBS26Y=ICAP</v>
      </c>
      <c r="N37" s="72" t="s">
        <v>114</v>
      </c>
      <c r="O37" s="72" t="s">
        <v>114</v>
      </c>
      <c r="P37" s="72" t="s">
        <v>114</v>
      </c>
      <c r="Q37" s="72" t="s">
        <v>114</v>
      </c>
      <c r="R37" s="76" t="s">
        <v>114</v>
      </c>
      <c r="S37" s="72" t="str">
        <f t="shared" si="5"/>
        <v>--</v>
      </c>
      <c r="T37" s="51"/>
      <c r="U37" s="72" t="s">
        <v>173</v>
      </c>
      <c r="V37" s="51"/>
      <c r="W37" s="72" t="str">
        <v>--</v>
      </c>
      <c r="X37" s="72">
        <f>_xll.qlSimpleQuoteSetValue(F37,W37/10000,Trigger)</f>
        <v>0</v>
      </c>
      <c r="Y37" s="45"/>
      <c r="AE37" s="74"/>
    </row>
    <row r="38" spans="1:31" ht="11.25" customHeight="1" x14ac:dyDescent="0.2">
      <c r="A38" s="45"/>
      <c r="B38" s="79" t="s">
        <v>21</v>
      </c>
      <c r="C38" s="79"/>
      <c r="D38" s="80" t="s">
        <v>172</v>
      </c>
      <c r="E38" s="47" t="str">
        <f t="shared" si="3"/>
        <v>SEKUSDCBS27Y_Quote</v>
      </c>
      <c r="F38" s="47" t="str">
        <f>_xll.qlSimpleQuote(E38,,RateTickValue,Permanent,Trigger,ObjectOverwrite)</f>
        <v>SEKUSDCBS27Y_Quote#0000</v>
      </c>
      <c r="G38" s="59" t="str">
        <f>_xll.ohRangeRetrieveError(F38)</f>
        <v/>
      </c>
      <c r="H38" s="45"/>
      <c r="I38" s="75" t="str">
        <f t="shared" si="1"/>
        <v>27Y</v>
      </c>
      <c r="J38" s="75"/>
      <c r="K38" s="80" t="s">
        <v>172</v>
      </c>
      <c r="L38" s="68" t="str">
        <f t="shared" si="4"/>
        <v>SEKCBS27Y</v>
      </c>
      <c r="M38" s="68" t="str">
        <v>SEKCBS27Y=ICAP</v>
      </c>
      <c r="N38" s="72" t="s">
        <v>114</v>
      </c>
      <c r="O38" s="72" t="s">
        <v>114</v>
      </c>
      <c r="P38" s="72" t="s">
        <v>114</v>
      </c>
      <c r="Q38" s="72" t="s">
        <v>114</v>
      </c>
      <c r="R38" s="76" t="s">
        <v>114</v>
      </c>
      <c r="S38" s="72" t="str">
        <f t="shared" si="5"/>
        <v>--</v>
      </c>
      <c r="T38" s="51"/>
      <c r="U38" s="72" t="s">
        <v>173</v>
      </c>
      <c r="V38" s="51"/>
      <c r="W38" s="72" t="str">
        <v>--</v>
      </c>
      <c r="X38" s="72">
        <f>_xll.qlSimpleQuoteSetValue(F38,W38/10000,Trigger)</f>
        <v>0</v>
      </c>
      <c r="Y38" s="45"/>
      <c r="AE38" s="74"/>
    </row>
    <row r="39" spans="1:31" ht="11.25" customHeight="1" x14ac:dyDescent="0.2">
      <c r="A39" s="45"/>
      <c r="B39" s="79" t="s">
        <v>20</v>
      </c>
      <c r="C39" s="79"/>
      <c r="D39" s="80" t="s">
        <v>172</v>
      </c>
      <c r="E39" s="47" t="str">
        <f t="shared" si="3"/>
        <v>SEKUSDCBS28Y_Quote</v>
      </c>
      <c r="F39" s="47" t="str">
        <f>_xll.qlSimpleQuote(E39,,RateTickValue,Permanent,Trigger,ObjectOverwrite)</f>
        <v>SEKUSDCBS28Y_Quote#0000</v>
      </c>
      <c r="G39" s="59" t="str">
        <f>_xll.ohRangeRetrieveError(F39)</f>
        <v/>
      </c>
      <c r="H39" s="45"/>
      <c r="I39" s="75" t="str">
        <f t="shared" si="1"/>
        <v>28Y</v>
      </c>
      <c r="J39" s="75"/>
      <c r="K39" s="80" t="s">
        <v>172</v>
      </c>
      <c r="L39" s="68" t="str">
        <f t="shared" si="4"/>
        <v>SEKCBS28Y</v>
      </c>
      <c r="M39" s="68" t="str">
        <v>SEKCBS28Y=ICAP</v>
      </c>
      <c r="N39" s="72" t="s">
        <v>114</v>
      </c>
      <c r="O39" s="72" t="s">
        <v>114</v>
      </c>
      <c r="P39" s="72" t="s">
        <v>114</v>
      </c>
      <c r="Q39" s="72" t="s">
        <v>114</v>
      </c>
      <c r="R39" s="76" t="s">
        <v>114</v>
      </c>
      <c r="S39" s="72" t="str">
        <f t="shared" si="5"/>
        <v>--</v>
      </c>
      <c r="T39" s="51"/>
      <c r="U39" s="72" t="s">
        <v>173</v>
      </c>
      <c r="V39" s="51"/>
      <c r="W39" s="72" t="str">
        <v>--</v>
      </c>
      <c r="X39" s="72">
        <f>_xll.qlSimpleQuoteSetValue(F39,W39/10000,Trigger)</f>
        <v>0</v>
      </c>
      <c r="Y39" s="45"/>
      <c r="AE39" s="74"/>
    </row>
    <row r="40" spans="1:31" ht="11.25" customHeight="1" x14ac:dyDescent="0.2">
      <c r="A40" s="45"/>
      <c r="B40" s="79" t="s">
        <v>19</v>
      </c>
      <c r="C40" s="79"/>
      <c r="D40" s="80" t="s">
        <v>172</v>
      </c>
      <c r="E40" s="47" t="str">
        <f t="shared" si="3"/>
        <v>SEKUSDCBS29Y_Quote</v>
      </c>
      <c r="F40" s="47" t="str">
        <f>_xll.qlSimpleQuote(E40,,RateTickValue,Permanent,Trigger,ObjectOverwrite)</f>
        <v>SEKUSDCBS29Y_Quote#0000</v>
      </c>
      <c r="G40" s="59" t="str">
        <f>_xll.ohRangeRetrieveError(F40)</f>
        <v/>
      </c>
      <c r="H40" s="45"/>
      <c r="I40" s="75" t="str">
        <f t="shared" si="1"/>
        <v>29Y</v>
      </c>
      <c r="J40" s="75"/>
      <c r="K40" s="80" t="s">
        <v>172</v>
      </c>
      <c r="L40" s="68" t="str">
        <f t="shared" si="4"/>
        <v>SEKCBS29Y</v>
      </c>
      <c r="M40" s="68" t="str">
        <v>SEKCBS29Y=ICAP</v>
      </c>
      <c r="N40" s="72" t="s">
        <v>114</v>
      </c>
      <c r="O40" s="72" t="s">
        <v>114</v>
      </c>
      <c r="P40" s="72" t="s">
        <v>114</v>
      </c>
      <c r="Q40" s="72" t="s">
        <v>114</v>
      </c>
      <c r="R40" s="76" t="s">
        <v>114</v>
      </c>
      <c r="S40" s="72" t="str">
        <f t="shared" si="5"/>
        <v>--</v>
      </c>
      <c r="T40" s="51"/>
      <c r="U40" s="72" t="s">
        <v>173</v>
      </c>
      <c r="V40" s="51"/>
      <c r="W40" s="72" t="str">
        <v>--</v>
      </c>
      <c r="X40" s="72">
        <f>_xll.qlSimpleQuoteSetValue(F40,W40/10000,Trigger)</f>
        <v>0</v>
      </c>
      <c r="Y40" s="45"/>
      <c r="AE40" s="74"/>
    </row>
    <row r="41" spans="1:31" ht="11.25" customHeight="1" x14ac:dyDescent="0.2">
      <c r="A41" s="45"/>
      <c r="B41" s="79" t="s">
        <v>18</v>
      </c>
      <c r="C41" s="79"/>
      <c r="D41" s="80" t="s">
        <v>172</v>
      </c>
      <c r="E41" s="47" t="str">
        <f t="shared" si="3"/>
        <v>SEKUSDCBS30Y_Quote</v>
      </c>
      <c r="F41" s="47" t="str">
        <f>_xll.qlSimpleQuote(E41,,RateTickValue,Permanent,Trigger,ObjectOverwrite)</f>
        <v>SEKUSDCBS30Y_Quote#0000</v>
      </c>
      <c r="G41" s="59" t="str">
        <f>_xll.ohRangeRetrieveError(F41)</f>
        <v/>
      </c>
      <c r="H41" s="45"/>
      <c r="I41" s="75" t="str">
        <f t="shared" si="1"/>
        <v>30Y</v>
      </c>
      <c r="J41" s="75"/>
      <c r="K41" s="80" t="s">
        <v>172</v>
      </c>
      <c r="L41" s="68" t="str">
        <f t="shared" si="4"/>
        <v>SEKCBS30Y</v>
      </c>
      <c r="M41" s="68" t="str">
        <v>SEKCBS30Y=ICAP</v>
      </c>
      <c r="N41" s="72">
        <v>19.25</v>
      </c>
      <c r="O41" s="72">
        <v>25.25</v>
      </c>
      <c r="P41" s="72">
        <v>0</v>
      </c>
      <c r="Q41" s="72">
        <v>0</v>
      </c>
      <c r="R41" s="76">
        <v>42144</v>
      </c>
      <c r="S41" s="72">
        <f t="shared" si="5"/>
        <v>22.25</v>
      </c>
      <c r="T41" s="51"/>
      <c r="U41" s="72">
        <v>-13</v>
      </c>
      <c r="V41" s="51"/>
      <c r="W41" s="72">
        <v>22.25</v>
      </c>
      <c r="X41" s="72">
        <f>_xll.qlSimpleQuoteSetValue(F41,W41/10000,Trigger)</f>
        <v>0</v>
      </c>
      <c r="Y41" s="45"/>
      <c r="AE41" s="74"/>
    </row>
    <row r="42" spans="1:31" ht="11.25" customHeight="1" x14ac:dyDescent="0.2">
      <c r="A42" s="45"/>
      <c r="B42" s="79" t="s">
        <v>17</v>
      </c>
      <c r="C42" s="79"/>
      <c r="D42" s="80" t="s">
        <v>172</v>
      </c>
      <c r="E42" s="47" t="str">
        <f t="shared" si="3"/>
        <v>SEKUSDCBS35Y_Quote</v>
      </c>
      <c r="F42" s="47" t="str">
        <f>_xll.qlSimpleQuote(E42,,RateTickValue,Permanent,Trigger,ObjectOverwrite)</f>
        <v>SEKUSDCBS35Y_Quote#0000</v>
      </c>
      <c r="G42" s="59" t="str">
        <f>_xll.ohRangeRetrieveError(F42)</f>
        <v/>
      </c>
      <c r="H42" s="45"/>
      <c r="I42" s="75" t="str">
        <f t="shared" si="1"/>
        <v>35Y</v>
      </c>
      <c r="J42" s="75"/>
      <c r="K42" s="80" t="s">
        <v>172</v>
      </c>
      <c r="L42" s="68" t="str">
        <f t="shared" si="4"/>
        <v>SEKCBS35Y</v>
      </c>
      <c r="M42" s="68" t="str">
        <v>SEKCBS35Y=ICAP</v>
      </c>
      <c r="N42" s="72" t="s">
        <v>114</v>
      </c>
      <c r="O42" s="72" t="s">
        <v>114</v>
      </c>
      <c r="P42" s="72" t="s">
        <v>114</v>
      </c>
      <c r="Q42" s="72" t="s">
        <v>114</v>
      </c>
      <c r="R42" s="76" t="s">
        <v>114</v>
      </c>
      <c r="S42" s="72" t="str">
        <f t="shared" si="5"/>
        <v>--</v>
      </c>
      <c r="T42" s="51"/>
      <c r="U42" s="72" t="s">
        <v>173</v>
      </c>
      <c r="V42" s="51"/>
      <c r="W42" s="72" t="str">
        <v>--</v>
      </c>
      <c r="X42" s="72">
        <f>_xll.qlSimpleQuoteSetValue(F42,W42/10000,Trigger)</f>
        <v>0</v>
      </c>
      <c r="Y42" s="45"/>
      <c r="AE42" s="74"/>
    </row>
    <row r="43" spans="1:31" ht="11.25" customHeight="1" x14ac:dyDescent="0.2">
      <c r="A43" s="45"/>
      <c r="B43" s="79" t="s">
        <v>16</v>
      </c>
      <c r="C43" s="79"/>
      <c r="D43" s="80" t="s">
        <v>172</v>
      </c>
      <c r="E43" s="47" t="str">
        <f t="shared" si="3"/>
        <v>SEKUSDCBS40Y_Quote</v>
      </c>
      <c r="F43" s="47" t="str">
        <f>_xll.qlSimpleQuote(E43,,RateTickValue,Permanent,Trigger,ObjectOverwrite)</f>
        <v>SEKUSDCBS40Y_Quote#0000</v>
      </c>
      <c r="G43" s="59" t="str">
        <f>_xll.ohRangeRetrieveError(F43)</f>
        <v/>
      </c>
      <c r="H43" s="45"/>
      <c r="I43" s="75" t="str">
        <f t="shared" si="1"/>
        <v>40Y</v>
      </c>
      <c r="J43" s="75"/>
      <c r="K43" s="80" t="s">
        <v>172</v>
      </c>
      <c r="L43" s="68" t="str">
        <f t="shared" si="4"/>
        <v>SEKCBS40Y</v>
      </c>
      <c r="M43" s="68" t="str">
        <v>SEKCBS40Y=ICAP</v>
      </c>
      <c r="N43" s="72" t="s">
        <v>114</v>
      </c>
      <c r="O43" s="72" t="s">
        <v>114</v>
      </c>
      <c r="P43" s="72" t="s">
        <v>114</v>
      </c>
      <c r="Q43" s="72" t="s">
        <v>114</v>
      </c>
      <c r="R43" s="76" t="s">
        <v>114</v>
      </c>
      <c r="S43" s="72" t="str">
        <f t="shared" si="5"/>
        <v>--</v>
      </c>
      <c r="T43" s="51"/>
      <c r="U43" s="72">
        <v>-14.125</v>
      </c>
      <c r="V43" s="51"/>
      <c r="W43" s="72" t="str">
        <v>--</v>
      </c>
      <c r="X43" s="72">
        <f>_xll.qlSimpleQuoteSetValue(F43,W43/10000,Trigger)</f>
        <v>0</v>
      </c>
      <c r="Y43" s="45"/>
      <c r="AE43" s="74"/>
    </row>
    <row r="44" spans="1:31" ht="11.25" customHeight="1" x14ac:dyDescent="0.2">
      <c r="A44" s="45"/>
      <c r="B44" s="79" t="s">
        <v>170</v>
      </c>
      <c r="C44" s="79"/>
      <c r="D44" s="80" t="s">
        <v>172</v>
      </c>
      <c r="E44" s="47" t="str">
        <f t="shared" si="3"/>
        <v>SEKUSDCBS45Y_Quote</v>
      </c>
      <c r="F44" s="47" t="str">
        <f>_xll.qlSimpleQuote(E44,,RateTickValue,Permanent,Trigger,ObjectOverwrite)</f>
        <v>SEKUSDCBS45Y_Quote#0000</v>
      </c>
      <c r="G44" s="59"/>
      <c r="H44" s="45"/>
      <c r="I44" s="75" t="str">
        <f t="shared" si="1"/>
        <v>45Y</v>
      </c>
      <c r="J44" s="75"/>
      <c r="K44" s="80" t="s">
        <v>172</v>
      </c>
      <c r="L44" s="68" t="str">
        <f t="shared" si="4"/>
        <v>SEKCBS45Y</v>
      </c>
      <c r="M44" s="68" t="str">
        <v>SEKCBS45Y=ICAP</v>
      </c>
      <c r="N44" s="72" t="s">
        <v>114</v>
      </c>
      <c r="O44" s="72" t="s">
        <v>114</v>
      </c>
      <c r="P44" s="72" t="s">
        <v>114</v>
      </c>
      <c r="Q44" s="72" t="s">
        <v>114</v>
      </c>
      <c r="R44" s="76" t="s">
        <v>114</v>
      </c>
      <c r="S44" s="72" t="str">
        <f t="shared" si="5"/>
        <v>--</v>
      </c>
      <c r="T44" s="51"/>
      <c r="U44" s="72" t="s">
        <v>173</v>
      </c>
      <c r="V44" s="51"/>
      <c r="W44" s="72" t="str">
        <v>--</v>
      </c>
      <c r="X44" s="72">
        <f>_xll.qlSimpleQuoteSetValue(F44,W44/10000,Trigger)</f>
        <v>0</v>
      </c>
      <c r="Y44" s="45"/>
      <c r="AE44" s="74"/>
    </row>
    <row r="45" spans="1:31" ht="11.25" customHeight="1" x14ac:dyDescent="0.2">
      <c r="A45" s="45"/>
      <c r="B45" s="79" t="s">
        <v>15</v>
      </c>
      <c r="C45" s="79"/>
      <c r="D45" s="80" t="s">
        <v>172</v>
      </c>
      <c r="E45" s="47" t="str">
        <f t="shared" si="3"/>
        <v>SEKUSDCBS50Y_Quote</v>
      </c>
      <c r="F45" s="47" t="str">
        <f>_xll.qlSimpleQuote(E45,,RateTickValue,Permanent,Trigger,ObjectOverwrite)</f>
        <v>SEKUSDCBS50Y_Quote#0000</v>
      </c>
      <c r="G45" s="59" t="str">
        <f>_xll.ohRangeRetrieveError(F45)</f>
        <v/>
      </c>
      <c r="H45" s="45"/>
      <c r="I45" s="75" t="str">
        <f t="shared" si="1"/>
        <v>50Y</v>
      </c>
      <c r="J45" s="75"/>
      <c r="K45" s="80" t="s">
        <v>172</v>
      </c>
      <c r="L45" s="68" t="str">
        <f t="shared" si="4"/>
        <v>SEKCBS50Y</v>
      </c>
      <c r="M45" s="68" t="str">
        <v>SEKCBS50Y=ICAP</v>
      </c>
      <c r="N45" s="72" t="s">
        <v>114</v>
      </c>
      <c r="O45" s="72" t="s">
        <v>114</v>
      </c>
      <c r="P45" s="72" t="s">
        <v>114</v>
      </c>
      <c r="Q45" s="72" t="s">
        <v>114</v>
      </c>
      <c r="R45" s="76" t="s">
        <v>114</v>
      </c>
      <c r="S45" s="72" t="str">
        <f t="shared" si="5"/>
        <v>--</v>
      </c>
      <c r="T45" s="51"/>
      <c r="U45" s="72">
        <v>-14.375</v>
      </c>
      <c r="V45" s="51"/>
      <c r="W45" s="72" t="str">
        <v>--</v>
      </c>
      <c r="X45" s="72">
        <f>_xll.qlSimpleQuoteSetValue(F45,W45/10000,Trigger)</f>
        <v>0</v>
      </c>
      <c r="Y45" s="45"/>
      <c r="AE45" s="74"/>
    </row>
    <row r="46" spans="1:31" ht="11.25" customHeight="1" x14ac:dyDescent="0.2">
      <c r="A46" s="45"/>
      <c r="B46" s="79" t="s">
        <v>171</v>
      </c>
      <c r="C46" s="79"/>
      <c r="D46" s="80" t="s">
        <v>172</v>
      </c>
      <c r="E46" s="47" t="str">
        <f t="shared" si="3"/>
        <v>SEKUSDCBS55Y_Quote</v>
      </c>
      <c r="F46" s="47" t="str">
        <f>_xll.qlSimpleQuote(E46,,RateTickValue,Permanent,Trigger,ObjectOverwrite)</f>
        <v>SEKUSDCBS55Y_Quote#0000</v>
      </c>
      <c r="G46" s="59"/>
      <c r="H46" s="45"/>
      <c r="I46" s="75" t="str">
        <f t="shared" si="1"/>
        <v>55Y</v>
      </c>
      <c r="J46" s="75"/>
      <c r="K46" s="80" t="s">
        <v>172</v>
      </c>
      <c r="L46" s="68" t="str">
        <f t="shared" si="4"/>
        <v>SEKCBS55Y</v>
      </c>
      <c r="M46" s="68" t="str">
        <v>SEKCBS55Y=ICAP</v>
      </c>
      <c r="N46" s="72" t="s">
        <v>114</v>
      </c>
      <c r="O46" s="72" t="s">
        <v>114</v>
      </c>
      <c r="P46" s="72" t="s">
        <v>114</v>
      </c>
      <c r="Q46" s="72" t="s">
        <v>114</v>
      </c>
      <c r="R46" s="76" t="s">
        <v>114</v>
      </c>
      <c r="S46" s="72" t="str">
        <f t="shared" si="5"/>
        <v>--</v>
      </c>
      <c r="T46" s="51"/>
      <c r="U46" s="72" t="s">
        <v>173</v>
      </c>
      <c r="V46" s="51"/>
      <c r="W46" s="72" t="str">
        <v>--</v>
      </c>
      <c r="X46" s="72">
        <f>_xll.qlSimpleQuoteSetValue(F46,W46/10000,Trigger)</f>
        <v>0</v>
      </c>
      <c r="Y46" s="45"/>
      <c r="AE46" s="74"/>
    </row>
    <row r="47" spans="1:31" ht="11.25" customHeight="1" x14ac:dyDescent="0.2">
      <c r="A47" s="45"/>
      <c r="B47" s="81" t="s">
        <v>14</v>
      </c>
      <c r="C47" s="81"/>
      <c r="D47" s="82" t="s">
        <v>172</v>
      </c>
      <c r="E47" s="48" t="str">
        <f t="shared" si="3"/>
        <v>SEKUSDCBS60Y_Quote</v>
      </c>
      <c r="F47" s="48" t="str">
        <f>_xll.qlSimpleQuote(E47,,RateTickValue,Permanent,Trigger,ObjectOverwrite)</f>
        <v>SEKUSDCBS60Y_Quote#0000</v>
      </c>
      <c r="G47" s="60" t="str">
        <f>_xll.ohRangeRetrieveError(F47)</f>
        <v/>
      </c>
      <c r="H47" s="45"/>
      <c r="I47" s="77" t="str">
        <f t="shared" si="1"/>
        <v>60Y</v>
      </c>
      <c r="J47" s="77"/>
      <c r="K47" s="82" t="s">
        <v>172</v>
      </c>
      <c r="L47" s="69" t="str">
        <f t="shared" si="4"/>
        <v>SEKCBS60Y</v>
      </c>
      <c r="M47" s="69" t="str">
        <v>SEKCBS60Y=ICAP</v>
      </c>
      <c r="N47" s="73" t="s">
        <v>114</v>
      </c>
      <c r="O47" s="73" t="s">
        <v>114</v>
      </c>
      <c r="P47" s="73" t="s">
        <v>114</v>
      </c>
      <c r="Q47" s="73" t="s">
        <v>114</v>
      </c>
      <c r="R47" s="78" t="s">
        <v>114</v>
      </c>
      <c r="S47" s="73" t="str">
        <f t="shared" si="5"/>
        <v>--</v>
      </c>
      <c r="T47" s="51"/>
      <c r="U47" s="73" t="s">
        <v>173</v>
      </c>
      <c r="V47" s="51"/>
      <c r="W47" s="73" t="str">
        <v>--</v>
      </c>
      <c r="X47" s="73">
        <f>_xll.qlSimpleQuoteSetValue(F47,W47/10000,Trigger)</f>
        <v>0</v>
      </c>
      <c r="Y47" s="45"/>
      <c r="AE47" s="74"/>
    </row>
    <row r="48" spans="1:31" x14ac:dyDescent="0.2">
      <c r="A48" s="45"/>
      <c r="B48" s="45"/>
      <c r="C48" s="45"/>
      <c r="D48" s="45"/>
      <c r="E48" s="45"/>
      <c r="F48" s="45"/>
      <c r="G48" s="45"/>
      <c r="Y48" s="45"/>
    </row>
  </sheetData>
  <dataValidations count="2">
    <dataValidation type="list" showInputMessage="1" showErrorMessage="1" sqref="M2">
      <formula1>Contributors</formula1>
    </dataValidation>
    <dataValidation type="list" allowBlank="1" showInputMessage="1" showErrorMessage="1" sqref="E2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showGridLines="0" topLeftCell="H1" workbookViewId="0">
      <selection activeCell="K5" sqref="K5"/>
    </sheetView>
  </sheetViews>
  <sheetFormatPr defaultRowHeight="11.25" outlineLevelCol="1" x14ac:dyDescent="0.2"/>
  <cols>
    <col min="1" max="1" width="2.7109375" style="98" hidden="1" customWidth="1" outlineLevel="1"/>
    <col min="2" max="2" width="4" style="98" hidden="1" customWidth="1" outlineLevel="1"/>
    <col min="3" max="3" width="5" style="98" hidden="1" customWidth="1" outlineLevel="1"/>
    <col min="4" max="4" width="16.7109375" style="98" hidden="1" customWidth="1" outlineLevel="1"/>
    <col min="5" max="5" width="22.7109375" style="98" hidden="1" customWidth="1" outlineLevel="1"/>
    <col min="6" max="6" width="20.7109375" style="98" hidden="1" customWidth="1" outlineLevel="1"/>
    <col min="7" max="7" width="2.7109375" style="98" hidden="1" customWidth="1" outlineLevel="1"/>
    <col min="8" max="8" width="2.7109375" style="98" customWidth="1" collapsed="1"/>
    <col min="9" max="9" width="2.7109375" style="98" customWidth="1"/>
    <col min="10" max="10" width="9.140625" style="98"/>
    <col min="11" max="11" width="11.85546875" style="98" customWidth="1"/>
    <col min="12" max="14" width="10.7109375" style="98" customWidth="1"/>
    <col min="15" max="15" width="2.7109375" style="98" customWidth="1"/>
    <col min="16" max="16" width="10.7109375" style="98" customWidth="1"/>
    <col min="17" max="17" width="2.7109375" style="98" customWidth="1"/>
    <col min="18" max="19" width="10.7109375" style="98" customWidth="1"/>
    <col min="20" max="21" width="2.7109375" style="98" customWidth="1"/>
    <col min="22" max="23" width="9.140625" style="98"/>
    <col min="24" max="24" width="9.85546875" style="98" customWidth="1"/>
    <col min="25" max="25" width="8.85546875" style="98" customWidth="1"/>
    <col min="26" max="16384" width="9.140625" style="98"/>
  </cols>
  <sheetData>
    <row r="1" spans="1:20" x14ac:dyDescent="0.2">
      <c r="A1" s="95"/>
      <c r="B1" s="95"/>
      <c r="C1" s="96"/>
      <c r="D1" s="96"/>
      <c r="E1" s="96"/>
      <c r="F1" s="96"/>
      <c r="G1" s="97"/>
      <c r="I1" s="99" t="s">
        <v>175</v>
      </c>
      <c r="J1" s="100"/>
      <c r="K1" s="100"/>
      <c r="L1" s="100"/>
      <c r="M1" s="100"/>
      <c r="N1" s="100"/>
      <c r="O1" s="100"/>
      <c r="P1" s="100"/>
      <c r="Q1" s="96"/>
      <c r="R1" s="96"/>
      <c r="S1" s="96"/>
      <c r="T1" s="97"/>
    </row>
    <row r="2" spans="1:20" x14ac:dyDescent="0.2">
      <c r="A2" s="101"/>
      <c r="B2" s="102"/>
      <c r="C2" s="102"/>
      <c r="D2" s="102"/>
      <c r="E2" s="102"/>
      <c r="F2" s="102"/>
      <c r="G2" s="103"/>
      <c r="I2" s="101"/>
      <c r="J2" s="102"/>
      <c r="K2" s="50" t="s">
        <v>53</v>
      </c>
      <c r="L2" s="104"/>
      <c r="M2" s="104"/>
      <c r="N2" s="104"/>
      <c r="O2" s="104"/>
      <c r="P2" s="104"/>
      <c r="Q2" s="102"/>
      <c r="R2" s="102"/>
      <c r="S2" s="105">
        <f>_xll.ohTrigger(S6:S29)</f>
        <v>5</v>
      </c>
      <c r="T2" s="103"/>
    </row>
    <row r="3" spans="1:20" x14ac:dyDescent="0.2">
      <c r="A3" s="101"/>
      <c r="B3" s="102"/>
      <c r="C3" s="102"/>
      <c r="D3" s="102"/>
      <c r="E3" s="102"/>
      <c r="F3" s="102"/>
      <c r="G3" s="103"/>
      <c r="I3" s="101"/>
      <c r="J3" s="102"/>
      <c r="K3" s="50" t="s">
        <v>61</v>
      </c>
      <c r="L3" s="104"/>
      <c r="M3" s="104"/>
      <c r="N3" s="104"/>
      <c r="O3" s="104"/>
      <c r="P3" s="104"/>
      <c r="Q3" s="102"/>
      <c r="R3" s="102"/>
      <c r="S3" s="104"/>
      <c r="T3" s="103"/>
    </row>
    <row r="4" spans="1:20" x14ac:dyDescent="0.2">
      <c r="A4" s="106"/>
      <c r="B4" s="107"/>
      <c r="C4" s="102"/>
      <c r="D4" s="102"/>
      <c r="E4" s="102"/>
      <c r="F4" s="102"/>
      <c r="G4" s="103"/>
      <c r="I4" s="101"/>
      <c r="J4" s="102"/>
      <c r="K4" s="108"/>
      <c r="L4" s="102"/>
      <c r="M4" s="102"/>
      <c r="N4" s="102"/>
      <c r="O4" s="109"/>
      <c r="P4" s="109"/>
      <c r="Q4" s="109"/>
      <c r="R4" s="110"/>
      <c r="S4" s="102"/>
      <c r="T4" s="103"/>
    </row>
    <row r="5" spans="1:20" ht="22.5" x14ac:dyDescent="0.2">
      <c r="A5" s="111"/>
      <c r="B5" s="112"/>
      <c r="C5" s="113"/>
      <c r="D5" s="112" t="s">
        <v>88</v>
      </c>
      <c r="E5" s="114" t="s">
        <v>87</v>
      </c>
      <c r="F5" s="114" t="s">
        <v>176</v>
      </c>
      <c r="G5" s="103"/>
      <c r="I5" s="63"/>
      <c r="J5" s="30"/>
      <c r="K5" s="53" t="str">
        <f>_xll.RData(K6:K29,L5:M5,"RTFEED:IDN",ReutersRtMode,,L6)</f>
        <v>Updated at 11:53:00</v>
      </c>
      <c r="L5" s="115" t="s">
        <v>52</v>
      </c>
      <c r="M5" s="115" t="s">
        <v>51</v>
      </c>
      <c r="N5" s="115" t="s">
        <v>177</v>
      </c>
      <c r="O5" s="109" t="s">
        <v>138</v>
      </c>
      <c r="P5" s="65" t="s">
        <v>66</v>
      </c>
      <c r="Q5" s="109" t="s">
        <v>138</v>
      </c>
      <c r="R5" s="116" t="s">
        <v>65</v>
      </c>
      <c r="S5" s="117" t="s">
        <v>64</v>
      </c>
      <c r="T5" s="103"/>
    </row>
    <row r="6" spans="1:20" x14ac:dyDescent="0.2">
      <c r="A6" s="111"/>
      <c r="B6" s="118" t="s">
        <v>150</v>
      </c>
      <c r="C6" s="119" t="s">
        <v>116</v>
      </c>
      <c r="D6" s="120" t="str">
        <f t="shared" ref="D6:D29" si="0">B6&amp;$C6&amp;"DP"&amp;QuoteSuffix</f>
        <v>USDONDP_Quote</v>
      </c>
      <c r="E6" s="120" t="str">
        <f>_xll.qlSimpleQuote(D6,,RateTickValue,Permanent,Trigger,ObjectOverwrite)</f>
        <v>USDONDP_Quote#0004</v>
      </c>
      <c r="F6" s="121" t="str">
        <f>_xll.ohRangeRetrieveError(E6)</f>
        <v/>
      </c>
      <c r="G6" s="103"/>
      <c r="I6" s="63"/>
      <c r="J6" s="122" t="s">
        <v>116</v>
      </c>
      <c r="K6" s="67" t="str">
        <f t="shared" ref="K6:K20" si="1">B6&amp;C6&amp;"D="&amp;VLOOKUP($K$2,ContributorTable,2,0)</f>
        <v>USDOND=CKCC</v>
      </c>
      <c r="L6" s="123">
        <v>0.18</v>
      </c>
      <c r="M6" s="123">
        <v>0.28000000000000003</v>
      </c>
      <c r="N6" s="123">
        <f>IFERROR(AVERAGE(L6:M6),NA())</f>
        <v>0.23</v>
      </c>
      <c r="O6" s="124" t="s">
        <v>138</v>
      </c>
      <c r="P6" s="123">
        <v>0.28000000000000003</v>
      </c>
      <c r="Q6" s="125" t="s">
        <v>138</v>
      </c>
      <c r="R6" s="123">
        <f t="array" ref="R6:R29">QuoteLive</f>
        <v>0.23</v>
      </c>
      <c r="S6" s="128">
        <f>_xll.qlSimpleQuoteSetValue(E6,R6/100,Trigger)</f>
        <v>0</v>
      </c>
      <c r="T6" s="103"/>
    </row>
    <row r="7" spans="1:20" x14ac:dyDescent="0.2">
      <c r="A7" s="111"/>
      <c r="B7" s="129" t="s">
        <v>150</v>
      </c>
      <c r="C7" s="130" t="s">
        <v>117</v>
      </c>
      <c r="D7" s="131" t="str">
        <f t="shared" si="0"/>
        <v>USDTNDP_Quote</v>
      </c>
      <c r="E7" s="131" t="str">
        <f>_xll.qlSimpleQuote(D7,,RateTickValue,Permanent,Trigger,ObjectOverwrite)</f>
        <v>USDTNDP_Quote#0004</v>
      </c>
      <c r="F7" s="132" t="str">
        <f>_xll.ohRangeRetrieveError(E7)</f>
        <v/>
      </c>
      <c r="G7" s="103"/>
      <c r="I7" s="63"/>
      <c r="J7" s="133" t="s">
        <v>117</v>
      </c>
      <c r="K7" s="68" t="str">
        <f t="shared" si="1"/>
        <v>USDTND=CKCC</v>
      </c>
      <c r="L7" s="126">
        <v>0.18</v>
      </c>
      <c r="M7" s="126">
        <v>0.28000000000000003</v>
      </c>
      <c r="N7" s="126">
        <f t="shared" ref="N7:N29" si="2">IFERROR(AVERAGE(L7:M7),NA())</f>
        <v>0.23</v>
      </c>
      <c r="O7" s="124" t="s">
        <v>138</v>
      </c>
      <c r="P7" s="126">
        <v>0.28000000000000003</v>
      </c>
      <c r="Q7" s="125" t="s">
        <v>138</v>
      </c>
      <c r="R7" s="126">
        <v>0.23</v>
      </c>
      <c r="S7" s="134">
        <f>_xll.qlSimpleQuoteSetValue(E7,R7/100,Trigger)</f>
        <v>0</v>
      </c>
      <c r="T7" s="103"/>
    </row>
    <row r="8" spans="1:20" x14ac:dyDescent="0.2">
      <c r="A8" s="111"/>
      <c r="B8" s="129" t="s">
        <v>150</v>
      </c>
      <c r="C8" s="130" t="s">
        <v>118</v>
      </c>
      <c r="D8" s="131" t="str">
        <f t="shared" si="0"/>
        <v>USDSNDP_Quote</v>
      </c>
      <c r="E8" s="131" t="str">
        <f>_xll.qlSimpleQuote(D8,,RateTickValue,Permanent,Trigger,ObjectOverwrite)</f>
        <v>USDSNDP_Quote#0004</v>
      </c>
      <c r="F8" s="132" t="str">
        <f>_xll.ohRangeRetrieveError(E8)</f>
        <v/>
      </c>
      <c r="G8" s="103"/>
      <c r="I8" s="63"/>
      <c r="J8" s="135" t="s">
        <v>118</v>
      </c>
      <c r="K8" s="69" t="str">
        <f t="shared" si="1"/>
        <v>USDSND=CKCC</v>
      </c>
      <c r="L8" s="127">
        <v>0.19</v>
      </c>
      <c r="M8" s="127">
        <v>0.28999999999999998</v>
      </c>
      <c r="N8" s="127">
        <f t="shared" si="2"/>
        <v>0.24</v>
      </c>
      <c r="O8" s="124" t="s">
        <v>138</v>
      </c>
      <c r="P8" s="127">
        <v>0.28999999999999998</v>
      </c>
      <c r="Q8" s="125" t="s">
        <v>138</v>
      </c>
      <c r="R8" s="127">
        <v>0.24</v>
      </c>
      <c r="S8" s="136">
        <f>_xll.qlSimpleQuoteSetValue(E8,R8/100,Trigger)</f>
        <v>0</v>
      </c>
      <c r="T8" s="103"/>
    </row>
    <row r="9" spans="1:20" x14ac:dyDescent="0.2">
      <c r="A9" s="111"/>
      <c r="B9" s="118" t="s">
        <v>129</v>
      </c>
      <c r="C9" s="119" t="s">
        <v>116</v>
      </c>
      <c r="D9" s="120" t="str">
        <f t="shared" si="0"/>
        <v>EURONDP_Quote</v>
      </c>
      <c r="E9" s="120" t="str">
        <f>_xll.qlSimpleQuote(D9,,RateTickValue,Permanent,Trigger,ObjectOverwrite)</f>
        <v>EURONDP_Quote#0004</v>
      </c>
      <c r="F9" s="121" t="str">
        <f>_xll.ohRangeRetrieveError(E9)</f>
        <v/>
      </c>
      <c r="G9" s="103"/>
      <c r="I9" s="63"/>
      <c r="J9" s="122" t="s">
        <v>116</v>
      </c>
      <c r="K9" s="67" t="str">
        <f t="shared" si="1"/>
        <v>EUROND=CKCC</v>
      </c>
      <c r="L9" s="123">
        <v>-0.2</v>
      </c>
      <c r="M9" s="123">
        <v>-0.1</v>
      </c>
      <c r="N9" s="123">
        <f t="shared" si="2"/>
        <v>-0.15000000000000002</v>
      </c>
      <c r="O9" s="124" t="s">
        <v>138</v>
      </c>
      <c r="P9" s="123">
        <v>-0.1</v>
      </c>
      <c r="Q9" s="125" t="s">
        <v>138</v>
      </c>
      <c r="R9" s="123">
        <v>-0.15000000000000002</v>
      </c>
      <c r="S9" s="128">
        <f>_xll.qlSimpleQuoteSetValue(E9,R9/100,Trigger)</f>
        <v>0</v>
      </c>
      <c r="T9" s="103"/>
    </row>
    <row r="10" spans="1:20" x14ac:dyDescent="0.2">
      <c r="A10" s="111"/>
      <c r="B10" s="129" t="s">
        <v>129</v>
      </c>
      <c r="C10" s="130" t="s">
        <v>117</v>
      </c>
      <c r="D10" s="131" t="str">
        <f t="shared" si="0"/>
        <v>EURTNDP_Quote</v>
      </c>
      <c r="E10" s="131" t="str">
        <f>_xll.qlSimpleQuote(D10,,RateTickValue,Permanent,Trigger,ObjectOverwrite)</f>
        <v>EURTNDP_Quote#0004</v>
      </c>
      <c r="F10" s="132" t="str">
        <f>_xll.ohRangeRetrieveError(E10)</f>
        <v/>
      </c>
      <c r="G10" s="103"/>
      <c r="I10" s="63"/>
      <c r="J10" s="133" t="s">
        <v>117</v>
      </c>
      <c r="K10" s="68" t="str">
        <f t="shared" si="1"/>
        <v>EURTND=CKCC</v>
      </c>
      <c r="L10" s="126">
        <v>-0.2</v>
      </c>
      <c r="M10" s="126">
        <v>-0.1</v>
      </c>
      <c r="N10" s="126">
        <f t="shared" si="2"/>
        <v>-0.15000000000000002</v>
      </c>
      <c r="O10" s="124" t="s">
        <v>138</v>
      </c>
      <c r="P10" s="126">
        <v>-0.1</v>
      </c>
      <c r="Q10" s="125" t="s">
        <v>138</v>
      </c>
      <c r="R10" s="126">
        <v>-0.15000000000000002</v>
      </c>
      <c r="S10" s="134">
        <f>_xll.qlSimpleQuoteSetValue(E10,R10/100,Trigger)</f>
        <v>0</v>
      </c>
      <c r="T10" s="103"/>
    </row>
    <row r="11" spans="1:20" x14ac:dyDescent="0.2">
      <c r="A11" s="111"/>
      <c r="B11" s="137" t="s">
        <v>129</v>
      </c>
      <c r="C11" s="130" t="s">
        <v>118</v>
      </c>
      <c r="D11" s="138" t="str">
        <f t="shared" si="0"/>
        <v>EURSNDP_Quote</v>
      </c>
      <c r="E11" s="138" t="str">
        <f>_xll.qlSimpleQuote(D11,,RateTickValue,Permanent,Trigger,ObjectOverwrite)</f>
        <v>EURSNDP_Quote#0004</v>
      </c>
      <c r="F11" s="139" t="str">
        <f>_xll.ohRangeRetrieveError(E11)</f>
        <v/>
      </c>
      <c r="G11" s="103"/>
      <c r="I11" s="63"/>
      <c r="J11" s="135" t="s">
        <v>118</v>
      </c>
      <c r="K11" s="69" t="str">
        <f t="shared" si="1"/>
        <v>EURSND=CKCC</v>
      </c>
      <c r="L11" s="127">
        <v>-0.2</v>
      </c>
      <c r="M11" s="127">
        <v>-0.1</v>
      </c>
      <c r="N11" s="127">
        <f t="shared" si="2"/>
        <v>-0.15000000000000002</v>
      </c>
      <c r="O11" s="124" t="s">
        <v>138</v>
      </c>
      <c r="P11" s="127">
        <v>-0.1</v>
      </c>
      <c r="Q11" s="125" t="s">
        <v>138</v>
      </c>
      <c r="R11" s="127">
        <v>-0.15000000000000002</v>
      </c>
      <c r="S11" s="136">
        <f>_xll.qlSimpleQuoteSetValue(E11,R11/100,Trigger)</f>
        <v>0</v>
      </c>
      <c r="T11" s="103"/>
    </row>
    <row r="12" spans="1:20" x14ac:dyDescent="0.2">
      <c r="A12" s="111"/>
      <c r="B12" s="129" t="s">
        <v>135</v>
      </c>
      <c r="C12" s="119" t="s">
        <v>116</v>
      </c>
      <c r="D12" s="131" t="str">
        <f t="shared" si="0"/>
        <v>GBPONDP_Quote</v>
      </c>
      <c r="E12" s="131" t="str">
        <f>_xll.qlSimpleQuote(D12,,RateTickValue,Permanent,Trigger,ObjectOverwrite)</f>
        <v>GBPONDP_Quote#0004</v>
      </c>
      <c r="F12" s="132" t="str">
        <f>_xll.ohRangeRetrieveError(E12)</f>
        <v/>
      </c>
      <c r="G12" s="103"/>
      <c r="I12" s="63"/>
      <c r="J12" s="122" t="s">
        <v>116</v>
      </c>
      <c r="K12" s="67" t="str">
        <f t="shared" si="1"/>
        <v>GBPOND=CKCC</v>
      </c>
      <c r="L12" s="123">
        <v>0.46</v>
      </c>
      <c r="M12" s="123">
        <v>0.56000000000000005</v>
      </c>
      <c r="N12" s="123">
        <f t="shared" si="2"/>
        <v>0.51</v>
      </c>
      <c r="O12" s="124" t="s">
        <v>138</v>
      </c>
      <c r="P12" s="123">
        <v>0.56000000000000005</v>
      </c>
      <c r="Q12" s="125" t="s">
        <v>138</v>
      </c>
      <c r="R12" s="123">
        <v>0.51</v>
      </c>
      <c r="S12" s="128">
        <f>_xll.qlSimpleQuoteSetValue(E12,R12/100,Trigger)</f>
        <v>0</v>
      </c>
      <c r="T12" s="103"/>
    </row>
    <row r="13" spans="1:20" x14ac:dyDescent="0.2">
      <c r="A13" s="111"/>
      <c r="B13" s="129" t="s">
        <v>135</v>
      </c>
      <c r="C13" s="130" t="s">
        <v>117</v>
      </c>
      <c r="D13" s="131" t="str">
        <f t="shared" si="0"/>
        <v>GBPTNDP_Quote</v>
      </c>
      <c r="E13" s="131" t="str">
        <f>_xll.qlSimpleQuote(D13,,RateTickValue,Permanent,Trigger,ObjectOverwrite)</f>
        <v>GBPTNDP_Quote#0004</v>
      </c>
      <c r="F13" s="132" t="str">
        <f>_xll.ohRangeRetrieveError(E13)</f>
        <v/>
      </c>
      <c r="G13" s="103"/>
      <c r="I13" s="63"/>
      <c r="J13" s="133" t="s">
        <v>117</v>
      </c>
      <c r="K13" s="68" t="str">
        <f t="shared" si="1"/>
        <v>GBPTND=CKCC</v>
      </c>
      <c r="L13" s="126">
        <v>0.46</v>
      </c>
      <c r="M13" s="126">
        <v>0.56000000000000005</v>
      </c>
      <c r="N13" s="126">
        <f t="shared" si="2"/>
        <v>0.51</v>
      </c>
      <c r="O13" s="124" t="s">
        <v>138</v>
      </c>
      <c r="P13" s="126">
        <v>0.56000000000000005</v>
      </c>
      <c r="Q13" s="125" t="s">
        <v>138</v>
      </c>
      <c r="R13" s="126">
        <v>0.51</v>
      </c>
      <c r="S13" s="134">
        <f>_xll.qlSimpleQuoteSetValue(E13,R13/100,Trigger)</f>
        <v>0</v>
      </c>
      <c r="T13" s="103"/>
    </row>
    <row r="14" spans="1:20" x14ac:dyDescent="0.2">
      <c r="A14" s="111"/>
      <c r="B14" s="137" t="s">
        <v>135</v>
      </c>
      <c r="C14" s="130" t="s">
        <v>118</v>
      </c>
      <c r="D14" s="138" t="str">
        <f t="shared" si="0"/>
        <v>GBPSNDP_Quote</v>
      </c>
      <c r="E14" s="138" t="str">
        <f>_xll.qlSimpleQuote(D14,,RateTickValue,Permanent,Trigger,ObjectOverwrite)</f>
        <v>GBPSNDP_Quote#0004</v>
      </c>
      <c r="F14" s="139" t="str">
        <f>_xll.ohRangeRetrieveError(E14)</f>
        <v/>
      </c>
      <c r="G14" s="103"/>
      <c r="I14" s="63"/>
      <c r="J14" s="135" t="s">
        <v>118</v>
      </c>
      <c r="K14" s="69" t="str">
        <f t="shared" si="1"/>
        <v>GBPSND=CKCC</v>
      </c>
      <c r="L14" s="127">
        <v>0.47000000000000003</v>
      </c>
      <c r="M14" s="127">
        <v>0.57000000000000006</v>
      </c>
      <c r="N14" s="127">
        <f t="shared" si="2"/>
        <v>0.52</v>
      </c>
      <c r="O14" s="124" t="s">
        <v>138</v>
      </c>
      <c r="P14" s="127">
        <v>0.57000000000000006</v>
      </c>
      <c r="Q14" s="125" t="s">
        <v>138</v>
      </c>
      <c r="R14" s="127">
        <v>0.52</v>
      </c>
      <c r="S14" s="136">
        <f>_xll.qlSimpleQuoteSetValue(E14,R14/100,Trigger)</f>
        <v>0</v>
      </c>
      <c r="T14" s="103"/>
    </row>
    <row r="15" spans="1:20" x14ac:dyDescent="0.2">
      <c r="A15" s="111"/>
      <c r="B15" s="118" t="s">
        <v>136</v>
      </c>
      <c r="C15" s="119" t="s">
        <v>116</v>
      </c>
      <c r="D15" s="120" t="str">
        <f t="shared" si="0"/>
        <v>JPYONDP_Quote</v>
      </c>
      <c r="E15" s="120" t="str">
        <f>_xll.qlSimpleQuote(D15,,RateTickValue,Permanent,Trigger,ObjectOverwrite)</f>
        <v>JPYONDP_Quote#0004</v>
      </c>
      <c r="F15" s="121" t="str">
        <f>_xll.ohRangeRetrieveError(E15)</f>
        <v/>
      </c>
      <c r="G15" s="103"/>
      <c r="I15" s="63"/>
      <c r="J15" s="122" t="s">
        <v>116</v>
      </c>
      <c r="K15" s="67" t="str">
        <f t="shared" si="1"/>
        <v>JPYOND=CKCC</v>
      </c>
      <c r="L15" s="123" t="s">
        <v>114</v>
      </c>
      <c r="M15" s="123" t="s">
        <v>114</v>
      </c>
      <c r="N15" s="123" t="e">
        <f t="shared" si="2"/>
        <v>#N/A</v>
      </c>
      <c r="O15" s="124" t="s">
        <v>138</v>
      </c>
      <c r="P15" s="123" t="s">
        <v>114</v>
      </c>
      <c r="Q15" s="125" t="s">
        <v>138</v>
      </c>
      <c r="R15" s="123" t="e">
        <v>#N/A</v>
      </c>
      <c r="S15" s="128">
        <f>_xll.qlSimpleQuoteSetValue(E15,R15/100,Trigger)</f>
        <v>0</v>
      </c>
      <c r="T15" s="103"/>
    </row>
    <row r="16" spans="1:20" x14ac:dyDescent="0.2">
      <c r="A16" s="111"/>
      <c r="B16" s="129" t="s">
        <v>136</v>
      </c>
      <c r="C16" s="130" t="s">
        <v>117</v>
      </c>
      <c r="D16" s="131" t="str">
        <f t="shared" si="0"/>
        <v>JPYTNDP_Quote</v>
      </c>
      <c r="E16" s="131" t="str">
        <f>_xll.qlSimpleQuote(D16,,RateTickValue,Permanent,Trigger,ObjectOverwrite)</f>
        <v>JPYTNDP_Quote#0004</v>
      </c>
      <c r="F16" s="132" t="str">
        <f>_xll.ohRangeRetrieveError(E16)</f>
        <v/>
      </c>
      <c r="G16" s="103"/>
      <c r="I16" s="63"/>
      <c r="J16" s="133" t="s">
        <v>117</v>
      </c>
      <c r="K16" s="68" t="str">
        <f t="shared" si="1"/>
        <v>JPYTND=CKCC</v>
      </c>
      <c r="L16" s="126">
        <v>-0.14000000000000001</v>
      </c>
      <c r="M16" s="126">
        <v>0.06</v>
      </c>
      <c r="N16" s="126">
        <f t="shared" si="2"/>
        <v>-4.0000000000000008E-2</v>
      </c>
      <c r="O16" s="124" t="s">
        <v>138</v>
      </c>
      <c r="P16" s="126">
        <v>0.05</v>
      </c>
      <c r="Q16" s="125" t="s">
        <v>138</v>
      </c>
      <c r="R16" s="126">
        <v>-4.0000000000000008E-2</v>
      </c>
      <c r="S16" s="134">
        <f>_xll.qlSimpleQuoteSetValue(E16,R16/100,Trigger)</f>
        <v>0</v>
      </c>
      <c r="T16" s="103"/>
    </row>
    <row r="17" spans="1:20" x14ac:dyDescent="0.2">
      <c r="A17" s="111"/>
      <c r="B17" s="129" t="s">
        <v>136</v>
      </c>
      <c r="C17" s="130" t="s">
        <v>118</v>
      </c>
      <c r="D17" s="131" t="str">
        <f t="shared" si="0"/>
        <v>JPYSNDP_Quote</v>
      </c>
      <c r="E17" s="131" t="str">
        <f>_xll.qlSimpleQuote(D17,,RateTickValue,Permanent,Trigger,ObjectOverwrite)</f>
        <v>JPYSNDP_Quote#0004</v>
      </c>
      <c r="F17" s="132" t="str">
        <f>_xll.ohRangeRetrieveError(E17)</f>
        <v/>
      </c>
      <c r="G17" s="103"/>
      <c r="I17" s="63"/>
      <c r="J17" s="135" t="s">
        <v>118</v>
      </c>
      <c r="K17" s="69" t="str">
        <f t="shared" si="1"/>
        <v>JPYSND=CKCC</v>
      </c>
      <c r="L17" s="127">
        <v>-0.14000000000000001</v>
      </c>
      <c r="M17" s="127">
        <v>0.06</v>
      </c>
      <c r="N17" s="127">
        <f t="shared" si="2"/>
        <v>-4.0000000000000008E-2</v>
      </c>
      <c r="O17" s="124" t="s">
        <v>138</v>
      </c>
      <c r="P17" s="127">
        <v>0.05</v>
      </c>
      <c r="Q17" s="125" t="s">
        <v>138</v>
      </c>
      <c r="R17" s="127">
        <v>-4.0000000000000008E-2</v>
      </c>
      <c r="S17" s="136">
        <f>_xll.qlSimpleQuoteSetValue(E17,R17/100,Trigger)</f>
        <v>0</v>
      </c>
      <c r="T17" s="103"/>
    </row>
    <row r="18" spans="1:20" x14ac:dyDescent="0.2">
      <c r="A18" s="111"/>
      <c r="B18" s="118" t="s">
        <v>152</v>
      </c>
      <c r="C18" s="119" t="s">
        <v>116</v>
      </c>
      <c r="D18" s="120" t="str">
        <f t="shared" si="0"/>
        <v>CHFONDP_Quote</v>
      </c>
      <c r="E18" s="120" t="str">
        <f>_xll.qlSimpleQuote(D18,,RateTickValue,Permanent,Trigger,ObjectOverwrite)</f>
        <v>CHFONDP_Quote#0004</v>
      </c>
      <c r="F18" s="121" t="str">
        <f>_xll.ohRangeRetrieveError(E18)</f>
        <v/>
      </c>
      <c r="G18" s="103"/>
      <c r="I18" s="63"/>
      <c r="J18" s="122" t="s">
        <v>116</v>
      </c>
      <c r="K18" s="67" t="str">
        <f t="shared" si="1"/>
        <v>CHFOND=CKCC</v>
      </c>
      <c r="L18" s="123">
        <v>0</v>
      </c>
      <c r="M18" s="123">
        <v>0</v>
      </c>
      <c r="N18" s="123">
        <f t="shared" si="2"/>
        <v>0</v>
      </c>
      <c r="O18" s="124" t="s">
        <v>138</v>
      </c>
      <c r="P18" s="123">
        <v>0</v>
      </c>
      <c r="Q18" s="125" t="s">
        <v>138</v>
      </c>
      <c r="R18" s="123">
        <v>0</v>
      </c>
      <c r="S18" s="128">
        <f>_xll.qlSimpleQuoteSetValue(E18,R18/100,Trigger)</f>
        <v>0</v>
      </c>
      <c r="T18" s="103"/>
    </row>
    <row r="19" spans="1:20" x14ac:dyDescent="0.2">
      <c r="A19" s="111"/>
      <c r="B19" s="129" t="s">
        <v>152</v>
      </c>
      <c r="C19" s="130" t="s">
        <v>117</v>
      </c>
      <c r="D19" s="131" t="str">
        <f t="shared" si="0"/>
        <v>CHFTNDP_Quote</v>
      </c>
      <c r="E19" s="131" t="str">
        <f>_xll.qlSimpleQuote(D19,,RateTickValue,Permanent,Trigger,ObjectOverwrite)</f>
        <v>CHFTNDP_Quote#0004</v>
      </c>
      <c r="F19" s="132" t="str">
        <f>_xll.ohRangeRetrieveError(E19)</f>
        <v/>
      </c>
      <c r="G19" s="103"/>
      <c r="I19" s="63"/>
      <c r="J19" s="133" t="s">
        <v>117</v>
      </c>
      <c r="K19" s="68" t="str">
        <f t="shared" si="1"/>
        <v>CHFTND=CKCC</v>
      </c>
      <c r="L19" s="126">
        <v>-0.9</v>
      </c>
      <c r="M19" s="126">
        <v>-0.65</v>
      </c>
      <c r="N19" s="126">
        <f t="shared" si="2"/>
        <v>-0.77500000000000002</v>
      </c>
      <c r="O19" s="124" t="s">
        <v>138</v>
      </c>
      <c r="P19" s="126">
        <v>-0.70000000000000007</v>
      </c>
      <c r="Q19" s="125" t="s">
        <v>138</v>
      </c>
      <c r="R19" s="126">
        <v>-0.77500000000000002</v>
      </c>
      <c r="S19" s="134">
        <f>_xll.qlSimpleQuoteSetValue(E19,R19/100,Trigger)</f>
        <v>0</v>
      </c>
      <c r="T19" s="103"/>
    </row>
    <row r="20" spans="1:20" x14ac:dyDescent="0.2">
      <c r="A20" s="111"/>
      <c r="B20" s="137" t="s">
        <v>152</v>
      </c>
      <c r="C20" s="130" t="s">
        <v>118</v>
      </c>
      <c r="D20" s="138" t="str">
        <f t="shared" si="0"/>
        <v>CHFSNDP_Quote</v>
      </c>
      <c r="E20" s="138" t="str">
        <f>_xll.qlSimpleQuote(D20,,RateTickValue,Permanent,Trigger,ObjectOverwrite)</f>
        <v>CHFSNDP_Quote#0004</v>
      </c>
      <c r="F20" s="139" t="str">
        <f>_xll.ohRangeRetrieveError(E20)</f>
        <v/>
      </c>
      <c r="G20" s="103"/>
      <c r="I20" s="63"/>
      <c r="J20" s="135" t="s">
        <v>118</v>
      </c>
      <c r="K20" s="69" t="str">
        <f t="shared" si="1"/>
        <v>CHFSND=CKCC</v>
      </c>
      <c r="L20" s="127">
        <v>-0.9</v>
      </c>
      <c r="M20" s="127">
        <v>-0.65</v>
      </c>
      <c r="N20" s="127">
        <f t="shared" si="2"/>
        <v>-0.77500000000000002</v>
      </c>
      <c r="O20" s="124" t="s">
        <v>138</v>
      </c>
      <c r="P20" s="127">
        <v>-0.70000000000000007</v>
      </c>
      <c r="Q20" s="125" t="s">
        <v>138</v>
      </c>
      <c r="R20" s="127">
        <v>-0.77500000000000002</v>
      </c>
      <c r="S20" s="136">
        <f>_xll.qlSimpleQuoteSetValue(E20,R20/100,Trigger)</f>
        <v>0</v>
      </c>
      <c r="T20" s="103"/>
    </row>
    <row r="21" spans="1:20" x14ac:dyDescent="0.2">
      <c r="A21" s="111"/>
      <c r="B21" s="129" t="s">
        <v>137</v>
      </c>
      <c r="C21" s="119" t="s">
        <v>116</v>
      </c>
      <c r="D21" s="131" t="str">
        <f t="shared" si="0"/>
        <v>AUDONDP_Quote</v>
      </c>
      <c r="E21" s="131" t="str">
        <f>_xll.qlSimpleQuote(D21,,RateTickValue,Permanent,Trigger,ObjectOverwrite)</f>
        <v>AUDONDP_Quote#0004</v>
      </c>
      <c r="F21" s="132" t="str">
        <f>_xll.ohRangeRetrieveError(E21)</f>
        <v/>
      </c>
      <c r="G21" s="103"/>
      <c r="I21" s="63"/>
      <c r="J21" s="122" t="s">
        <v>116</v>
      </c>
      <c r="K21" s="67" t="str">
        <f t="shared" ref="K21:K29" si="3">B21&amp;C21&amp;"D="&amp;VLOOKUP($K$3,ContributorTable,2,0)</f>
        <v>AUDOND=</v>
      </c>
      <c r="L21" s="123">
        <v>2.0499999999999998</v>
      </c>
      <c r="M21" s="123">
        <v>2.15</v>
      </c>
      <c r="N21" s="123">
        <f t="shared" si="2"/>
        <v>2.0999999999999996</v>
      </c>
      <c r="O21" s="124" t="s">
        <v>138</v>
      </c>
      <c r="P21" s="123">
        <v>2.2000000000000002</v>
      </c>
      <c r="Q21" s="125" t="s">
        <v>138</v>
      </c>
      <c r="R21" s="123">
        <v>2.0999999999999996</v>
      </c>
      <c r="S21" s="128">
        <f>_xll.qlSimpleQuoteSetValue(E21,R21/100,Trigger)</f>
        <v>0</v>
      </c>
      <c r="T21" s="103"/>
    </row>
    <row r="22" spans="1:20" x14ac:dyDescent="0.2">
      <c r="A22" s="111"/>
      <c r="B22" s="129" t="s">
        <v>137</v>
      </c>
      <c r="C22" s="130" t="s">
        <v>117</v>
      </c>
      <c r="D22" s="131" t="str">
        <f t="shared" si="0"/>
        <v>AUDTNDP_Quote</v>
      </c>
      <c r="E22" s="131" t="str">
        <f>_xll.qlSimpleQuote(D22,,RateTickValue,Permanent,Trigger,ObjectOverwrite)</f>
        <v>AUDTNDP_Quote#0004</v>
      </c>
      <c r="F22" s="132" t="str">
        <f>_xll.ohRangeRetrieveError(E22)</f>
        <v/>
      </c>
      <c r="G22" s="103"/>
      <c r="I22" s="63"/>
      <c r="J22" s="133" t="s">
        <v>117</v>
      </c>
      <c r="K22" s="68" t="str">
        <f t="shared" si="3"/>
        <v>AUDTND=</v>
      </c>
      <c r="L22" s="126">
        <v>2.0499999999999998</v>
      </c>
      <c r="M22" s="126">
        <v>2.15</v>
      </c>
      <c r="N22" s="126">
        <f t="shared" si="2"/>
        <v>2.0999999999999996</v>
      </c>
      <c r="O22" s="124" t="s">
        <v>138</v>
      </c>
      <c r="P22" s="126">
        <v>2.2000000000000002</v>
      </c>
      <c r="Q22" s="125" t="s">
        <v>138</v>
      </c>
      <c r="R22" s="126">
        <v>2.0999999999999996</v>
      </c>
      <c r="S22" s="134">
        <f>_xll.qlSimpleQuoteSetValue(E22,R22/100,Trigger)</f>
        <v>0</v>
      </c>
      <c r="T22" s="103"/>
    </row>
    <row r="23" spans="1:20" x14ac:dyDescent="0.2">
      <c r="A23" s="111"/>
      <c r="B23" s="137" t="s">
        <v>137</v>
      </c>
      <c r="C23" s="130" t="s">
        <v>118</v>
      </c>
      <c r="D23" s="138" t="str">
        <f t="shared" si="0"/>
        <v>AUDSNDP_Quote</v>
      </c>
      <c r="E23" s="138" t="str">
        <f>_xll.qlSimpleQuote(D23,,RateTickValue,Permanent,Trigger,ObjectOverwrite)</f>
        <v>AUDSNDP_Quote#0004</v>
      </c>
      <c r="F23" s="139" t="str">
        <f>_xll.ohRangeRetrieveError(E23)</f>
        <v/>
      </c>
      <c r="G23" s="103"/>
      <c r="I23" s="63"/>
      <c r="J23" s="135" t="s">
        <v>118</v>
      </c>
      <c r="K23" s="69" t="str">
        <f t="shared" si="3"/>
        <v>AUDSND=</v>
      </c>
      <c r="L23" s="127">
        <v>2.0499999999999998</v>
      </c>
      <c r="M23" s="127">
        <v>2.15</v>
      </c>
      <c r="N23" s="127">
        <f t="shared" si="2"/>
        <v>2.0999999999999996</v>
      </c>
      <c r="O23" s="124" t="s">
        <v>138</v>
      </c>
      <c r="P23" s="127">
        <v>2.2000000000000002</v>
      </c>
      <c r="Q23" s="125" t="s">
        <v>138</v>
      </c>
      <c r="R23" s="127">
        <v>2.0999999999999996</v>
      </c>
      <c r="S23" s="136">
        <f>_xll.qlSimpleQuoteSetValue(E23,R23/100,Trigger)</f>
        <v>0</v>
      </c>
      <c r="T23" s="103"/>
    </row>
    <row r="24" spans="1:20" x14ac:dyDescent="0.2">
      <c r="A24" s="111"/>
      <c r="B24" s="118" t="s">
        <v>110</v>
      </c>
      <c r="C24" s="119" t="s">
        <v>116</v>
      </c>
      <c r="D24" s="120" t="str">
        <f t="shared" si="0"/>
        <v>HKDONDP_Quote</v>
      </c>
      <c r="E24" s="120" t="str">
        <f>_xll.qlSimpleQuote(D24,,RateTickValue,Permanent,Trigger,ObjectOverwrite)</f>
        <v>HKDONDP_Quote#0004</v>
      </c>
      <c r="F24" s="121" t="str">
        <f>_xll.ohRangeRetrieveError(E24)</f>
        <v/>
      </c>
      <c r="G24" s="103"/>
      <c r="I24" s="63"/>
      <c r="J24" s="122" t="s">
        <v>116</v>
      </c>
      <c r="K24" s="67" t="str">
        <f t="shared" si="3"/>
        <v>HKDOND=</v>
      </c>
      <c r="L24" s="123">
        <v>0.01</v>
      </c>
      <c r="M24" s="123">
        <v>0.35000000000000003</v>
      </c>
      <c r="N24" s="123">
        <f t="shared" si="2"/>
        <v>0.18000000000000002</v>
      </c>
      <c r="O24" s="124" t="s">
        <v>138</v>
      </c>
      <c r="P24" s="123">
        <v>0.34</v>
      </c>
      <c r="Q24" s="125" t="s">
        <v>138</v>
      </c>
      <c r="R24" s="123">
        <v>0.18000000000000002</v>
      </c>
      <c r="S24" s="128">
        <f>_xll.qlSimpleQuoteSetValue(E24,R24/100,Trigger)</f>
        <v>0</v>
      </c>
      <c r="T24" s="103"/>
    </row>
    <row r="25" spans="1:20" x14ac:dyDescent="0.2">
      <c r="A25" s="111"/>
      <c r="B25" s="129" t="s">
        <v>110</v>
      </c>
      <c r="C25" s="130" t="s">
        <v>117</v>
      </c>
      <c r="D25" s="131" t="str">
        <f t="shared" si="0"/>
        <v>HKDTNDP_Quote</v>
      </c>
      <c r="E25" s="131" t="str">
        <f>_xll.qlSimpleQuote(D25,,RateTickValue,Permanent,Trigger,ObjectOverwrite)</f>
        <v>HKDTNDP_Quote#0004</v>
      </c>
      <c r="F25" s="132" t="str">
        <f>_xll.ohRangeRetrieveError(E25)</f>
        <v/>
      </c>
      <c r="G25" s="103"/>
      <c r="I25" s="63"/>
      <c r="J25" s="133" t="s">
        <v>117</v>
      </c>
      <c r="K25" s="68" t="str">
        <f t="shared" si="3"/>
        <v>HKDTND=</v>
      </c>
      <c r="L25" s="126">
        <v>0.02</v>
      </c>
      <c r="M25" s="126">
        <v>0.13</v>
      </c>
      <c r="N25" s="126">
        <f t="shared" si="2"/>
        <v>7.4999999999999997E-2</v>
      </c>
      <c r="O25" s="124" t="s">
        <v>138</v>
      </c>
      <c r="P25" s="126">
        <v>0.13</v>
      </c>
      <c r="Q25" s="125" t="s">
        <v>138</v>
      </c>
      <c r="R25" s="126">
        <v>7.4999999999999997E-2</v>
      </c>
      <c r="S25" s="134">
        <f>_xll.qlSimpleQuoteSetValue(E25,R25/100,Trigger)</f>
        <v>0</v>
      </c>
      <c r="T25" s="103"/>
    </row>
    <row r="26" spans="1:20" x14ac:dyDescent="0.2">
      <c r="A26" s="111"/>
      <c r="B26" s="129" t="s">
        <v>110</v>
      </c>
      <c r="C26" s="130" t="s">
        <v>118</v>
      </c>
      <c r="D26" s="131" t="str">
        <f t="shared" si="0"/>
        <v>HKDSNDP_Quote</v>
      </c>
      <c r="E26" s="131" t="str">
        <f>_xll.qlSimpleQuote(D26,,RateTickValue,Permanent,Trigger,ObjectOverwrite)</f>
        <v>HKDSNDP_Quote#0004</v>
      </c>
      <c r="F26" s="132" t="str">
        <f>_xll.ohRangeRetrieveError(E26)</f>
        <v/>
      </c>
      <c r="G26" s="103"/>
      <c r="I26" s="63"/>
      <c r="J26" s="135" t="s">
        <v>118</v>
      </c>
      <c r="K26" s="69" t="str">
        <f t="shared" si="3"/>
        <v>HKDSND=</v>
      </c>
      <c r="L26" s="127">
        <v>0.01</v>
      </c>
      <c r="M26" s="127">
        <v>0.51</v>
      </c>
      <c r="N26" s="127">
        <f t="shared" si="2"/>
        <v>0.26</v>
      </c>
      <c r="O26" s="124" t="s">
        <v>138</v>
      </c>
      <c r="P26" s="127">
        <v>0.5</v>
      </c>
      <c r="Q26" s="125" t="s">
        <v>138</v>
      </c>
      <c r="R26" s="127">
        <v>0.26</v>
      </c>
      <c r="S26" s="136">
        <f>_xll.qlSimpleQuoteSetValue(E26,R26/100,Trigger)</f>
        <v>0</v>
      </c>
      <c r="T26" s="103"/>
    </row>
    <row r="27" spans="1:20" x14ac:dyDescent="0.2">
      <c r="A27" s="111"/>
      <c r="B27" s="118" t="s">
        <v>151</v>
      </c>
      <c r="C27" s="118" t="s">
        <v>116</v>
      </c>
      <c r="D27" s="120" t="str">
        <f t="shared" si="0"/>
        <v>SEKONDP_Quote</v>
      </c>
      <c r="E27" s="120" t="str">
        <f>_xll.qlSimpleQuote(D27,,RateTickValue,Permanent,Trigger,ObjectOverwrite)</f>
        <v>SEKONDP_Quote#0004</v>
      </c>
      <c r="F27" s="121" t="str">
        <f>_xll.ohRangeRetrieveError(E27)</f>
        <v/>
      </c>
      <c r="G27" s="103"/>
      <c r="I27" s="63"/>
      <c r="J27" s="122" t="s">
        <v>116</v>
      </c>
      <c r="K27" s="67" t="str">
        <f t="shared" si="3"/>
        <v>SEKOND=</v>
      </c>
      <c r="L27" s="123">
        <v>-0.4</v>
      </c>
      <c r="M27" s="123">
        <v>-0.32</v>
      </c>
      <c r="N27" s="123">
        <f t="shared" si="2"/>
        <v>-0.36</v>
      </c>
      <c r="O27" s="124" t="s">
        <v>138</v>
      </c>
      <c r="P27" s="123">
        <v>-0.2</v>
      </c>
      <c r="Q27" s="125" t="s">
        <v>138</v>
      </c>
      <c r="R27" s="123">
        <v>-0.36</v>
      </c>
      <c r="S27" s="128">
        <f>_xll.qlSimpleQuoteSetValue(E27,R27/100,Trigger)</f>
        <v>0</v>
      </c>
      <c r="T27" s="103"/>
    </row>
    <row r="28" spans="1:20" x14ac:dyDescent="0.2">
      <c r="A28" s="111"/>
      <c r="B28" s="129" t="s">
        <v>151</v>
      </c>
      <c r="C28" s="129" t="s">
        <v>117</v>
      </c>
      <c r="D28" s="131" t="str">
        <f t="shared" si="0"/>
        <v>SEKTNDP_Quote</v>
      </c>
      <c r="E28" s="131" t="str">
        <f>_xll.qlSimpleQuote(D28,,RateTickValue,Permanent,Trigger,ObjectOverwrite)</f>
        <v>SEKTNDP_Quote#0004</v>
      </c>
      <c r="F28" s="132" t="str">
        <f>_xll.ohRangeRetrieveError(E28)</f>
        <v/>
      </c>
      <c r="G28" s="103"/>
      <c r="I28" s="63"/>
      <c r="J28" s="133" t="s">
        <v>117</v>
      </c>
      <c r="K28" s="68" t="str">
        <f t="shared" si="3"/>
        <v>SEKTND=</v>
      </c>
      <c r="L28" s="126">
        <v>-0.4</v>
      </c>
      <c r="M28" s="126">
        <v>-0.25</v>
      </c>
      <c r="N28" s="126">
        <f t="shared" si="2"/>
        <v>-0.32500000000000001</v>
      </c>
      <c r="O28" s="124" t="s">
        <v>138</v>
      </c>
      <c r="P28" s="126">
        <v>-0.25</v>
      </c>
      <c r="Q28" s="125" t="s">
        <v>138</v>
      </c>
      <c r="R28" s="126">
        <v>-0.32500000000000001</v>
      </c>
      <c r="S28" s="134">
        <f>_xll.qlSimpleQuoteSetValue(E28,R28/100,Trigger)</f>
        <v>0</v>
      </c>
      <c r="T28" s="103"/>
    </row>
    <row r="29" spans="1:20" x14ac:dyDescent="0.2">
      <c r="A29" s="111"/>
      <c r="B29" s="137" t="s">
        <v>151</v>
      </c>
      <c r="C29" s="137" t="s">
        <v>118</v>
      </c>
      <c r="D29" s="138" t="str">
        <f t="shared" si="0"/>
        <v>SEKSNDP_Quote</v>
      </c>
      <c r="E29" s="138" t="str">
        <f>_xll.qlSimpleQuote(D29,,RateTickValue,Permanent,Trigger,ObjectOverwrite)</f>
        <v>SEKSNDP_Quote#0004</v>
      </c>
      <c r="F29" s="139" t="str">
        <f>_xll.ohRangeRetrieveError(E29)</f>
        <v/>
      </c>
      <c r="G29" s="103"/>
      <c r="I29" s="63"/>
      <c r="J29" s="135" t="s">
        <v>118</v>
      </c>
      <c r="K29" s="69" t="str">
        <f t="shared" si="3"/>
        <v>SEKSND=</v>
      </c>
      <c r="L29" s="127">
        <v>-0.35000000000000003</v>
      </c>
      <c r="M29" s="127">
        <v>0.01</v>
      </c>
      <c r="N29" s="127">
        <f t="shared" si="2"/>
        <v>-0.17</v>
      </c>
      <c r="O29" s="124" t="s">
        <v>138</v>
      </c>
      <c r="P29" s="127">
        <v>-0.2</v>
      </c>
      <c r="Q29" s="125" t="s">
        <v>138</v>
      </c>
      <c r="R29" s="127">
        <v>-0.17</v>
      </c>
      <c r="S29" s="136">
        <f>_xll.qlSimpleQuoteSetValue(E29,R29/100,Trigger)</f>
        <v>0</v>
      </c>
      <c r="T29" s="103"/>
    </row>
    <row r="30" spans="1:20" x14ac:dyDescent="0.2">
      <c r="A30" s="140"/>
      <c r="B30" s="141"/>
      <c r="C30" s="141"/>
      <c r="D30" s="141"/>
      <c r="E30" s="141"/>
      <c r="F30" s="141"/>
      <c r="G30" s="142"/>
      <c r="I30" s="140"/>
      <c r="J30" s="143"/>
      <c r="K30" s="143"/>
      <c r="L30" s="143"/>
      <c r="M30" s="143"/>
      <c r="N30" s="143"/>
      <c r="O30" s="143"/>
      <c r="P30" s="143"/>
      <c r="Q30" s="143" t="s">
        <v>138</v>
      </c>
      <c r="R30" s="143"/>
      <c r="S30" s="143"/>
      <c r="T30" s="142"/>
    </row>
  </sheetData>
  <conditionalFormatting sqref="S6:S8">
    <cfRule type="cellIs" dxfId="15" priority="15" stopIfTrue="1" operator="greaterThan">
      <formula>0</formula>
    </cfRule>
    <cfRule type="cellIs" dxfId="14" priority="16" stopIfTrue="1" operator="lessThan">
      <formula>0</formula>
    </cfRule>
  </conditionalFormatting>
  <conditionalFormatting sqref="S9:S11">
    <cfRule type="cellIs" dxfId="13" priority="13" stopIfTrue="1" operator="greaterThan">
      <formula>0</formula>
    </cfRule>
    <cfRule type="cellIs" dxfId="12" priority="14" stopIfTrue="1" operator="lessThan">
      <formula>0</formula>
    </cfRule>
  </conditionalFormatting>
  <conditionalFormatting sqref="S12:S14">
    <cfRule type="cellIs" dxfId="11" priority="11" stopIfTrue="1" operator="greaterThan">
      <formula>0</formula>
    </cfRule>
    <cfRule type="cellIs" dxfId="10" priority="12" stopIfTrue="1" operator="lessThan">
      <formula>0</formula>
    </cfRule>
  </conditionalFormatting>
  <conditionalFormatting sqref="S15:S17">
    <cfRule type="cellIs" dxfId="9" priority="9" stopIfTrue="1" operator="greaterThan">
      <formula>0</formula>
    </cfRule>
    <cfRule type="cellIs" dxfId="8" priority="10" stopIfTrue="1" operator="lessThan">
      <formula>0</formula>
    </cfRule>
  </conditionalFormatting>
  <conditionalFormatting sqref="S18:S20">
    <cfRule type="cellIs" dxfId="7" priority="7" stopIfTrue="1" operator="greaterThan">
      <formula>0</formula>
    </cfRule>
    <cfRule type="cellIs" dxfId="6" priority="8" stopIfTrue="1" operator="lessThan">
      <formula>0</formula>
    </cfRule>
  </conditionalFormatting>
  <conditionalFormatting sqref="S21:S23">
    <cfRule type="cellIs" dxfId="5" priority="5" stopIfTrue="1" operator="greaterThan">
      <formula>0</formula>
    </cfRule>
    <cfRule type="cellIs" dxfId="4" priority="6" stopIfTrue="1" operator="lessThan">
      <formula>0</formula>
    </cfRule>
  </conditionalFormatting>
  <conditionalFormatting sqref="S24:S26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conditionalFormatting sqref="S27:S2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K2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133</vt:i4>
      </vt:variant>
    </vt:vector>
  </HeadingPairs>
  <TitlesOfParts>
    <vt:vector size="153" baseType="lpstr">
      <vt:lpstr>General Settings</vt:lpstr>
      <vt:lpstr>EUR FxPoints</vt:lpstr>
      <vt:lpstr>GBP FxPoints</vt:lpstr>
      <vt:lpstr>CHF FxPoints</vt:lpstr>
      <vt:lpstr>JPY FxPoints</vt:lpstr>
      <vt:lpstr>AUD FxPoints</vt:lpstr>
      <vt:lpstr>HKD FxPoints</vt:lpstr>
      <vt:lpstr>SEK FxPoints</vt:lpstr>
      <vt:lpstr>PLN FxPoints</vt:lpstr>
      <vt:lpstr>CZK FxPoints</vt:lpstr>
      <vt:lpstr>HUF FxPoints</vt:lpstr>
      <vt:lpstr>CNH FxPoints</vt:lpstr>
      <vt:lpstr>EUR CCSwaps</vt:lpstr>
      <vt:lpstr>GBP CCSwaps</vt:lpstr>
      <vt:lpstr>JPY CCSwaps</vt:lpstr>
      <vt:lpstr>CHF CCSwaps</vt:lpstr>
      <vt:lpstr>AUD CCSwaps</vt:lpstr>
      <vt:lpstr>HKD CCSwaps</vt:lpstr>
      <vt:lpstr>SEK CCSwaps</vt:lpstr>
      <vt:lpstr>Deposits</vt:lpstr>
      <vt:lpstr>Calendar</vt:lpstr>
      <vt:lpstr>'AUD CCSwaps'!Contributor</vt:lpstr>
      <vt:lpstr>'AUD FxPoints'!Contributor</vt:lpstr>
      <vt:lpstr>'CHF CCSwaps'!Contributor</vt:lpstr>
      <vt:lpstr>'CHF FxPoints'!Contributor</vt:lpstr>
      <vt:lpstr>'CNH FxPoints'!Contributor</vt:lpstr>
      <vt:lpstr>'CZK FxPoints'!Contributor</vt:lpstr>
      <vt:lpstr>'EUR CCSwaps'!Contributor</vt:lpstr>
      <vt:lpstr>'EUR FxPoints'!Contributor</vt:lpstr>
      <vt:lpstr>'GBP CCSwaps'!Contributor</vt:lpstr>
      <vt:lpstr>'GBP FxPoints'!Contributor</vt:lpstr>
      <vt:lpstr>'HKD CCSwaps'!Contributor</vt:lpstr>
      <vt:lpstr>'HKD FxPoints'!Contributor</vt:lpstr>
      <vt:lpstr>'HUF FxPoints'!Contributor</vt:lpstr>
      <vt:lpstr>'JPY CCSwaps'!Contributor</vt:lpstr>
      <vt:lpstr>'JPY FxPoints'!Contributor</vt:lpstr>
      <vt:lpstr>'PLN FxPoints'!Contributor</vt:lpstr>
      <vt:lpstr>'SEK CCSwaps'!Contributor</vt:lpstr>
      <vt:lpstr>'SEK FxPoints'!Contributor</vt:lpstr>
      <vt:lpstr>Contributors</vt:lpstr>
      <vt:lpstr>ContributorsCodes</vt:lpstr>
      <vt:lpstr>ContributorTable</vt:lpstr>
      <vt:lpstr>Currency</vt:lpstr>
      <vt:lpstr>EvaluationDate</vt:lpstr>
      <vt:lpstr>FamilyName</vt:lpstr>
      <vt:lpstr>FileOverwrite</vt:lpstr>
      <vt:lpstr>'AUD CCSwaps'!Instruments</vt:lpstr>
      <vt:lpstr>'AUD FxPoints'!Instruments</vt:lpstr>
      <vt:lpstr>'CHF CCSwaps'!Instruments</vt:lpstr>
      <vt:lpstr>'CHF FxPoints'!Instruments</vt:lpstr>
      <vt:lpstr>'CNH FxPoints'!Instruments</vt:lpstr>
      <vt:lpstr>'CZK FxPoints'!Instruments</vt:lpstr>
      <vt:lpstr>'EUR CCSwaps'!Instruments</vt:lpstr>
      <vt:lpstr>'EUR FxPoints'!Instruments</vt:lpstr>
      <vt:lpstr>'GBP CCSwaps'!Instruments</vt:lpstr>
      <vt:lpstr>'GBP FxPoints'!Instruments</vt:lpstr>
      <vt:lpstr>'HKD CCSwaps'!Instruments</vt:lpstr>
      <vt:lpstr>'HKD FxPoints'!Instruments</vt:lpstr>
      <vt:lpstr>'HUF FxPoints'!Instruments</vt:lpstr>
      <vt:lpstr>'JPY CCSwaps'!Instruments</vt:lpstr>
      <vt:lpstr>'JPY FxPoints'!Instruments</vt:lpstr>
      <vt:lpstr>'PLN FxPoints'!Instruments</vt:lpstr>
      <vt:lpstr>'SEK CCSwaps'!Instruments</vt:lpstr>
      <vt:lpstr>'SEK FxPoints'!Instruments</vt:lpstr>
      <vt:lpstr>InterpolationType</vt:lpstr>
      <vt:lpstr>LastUpdate</vt:lpstr>
      <vt:lpstr>LiveDataFeed</vt:lpstr>
      <vt:lpstr>'AUD CCSwaps'!MinorCurrency</vt:lpstr>
      <vt:lpstr>'AUD FxPoints'!MinorCurrency</vt:lpstr>
      <vt:lpstr>'CHF CCSwaps'!MinorCurrency</vt:lpstr>
      <vt:lpstr>'CHF FxPoints'!MinorCurrency</vt:lpstr>
      <vt:lpstr>'CNH FxPoints'!MinorCurrency</vt:lpstr>
      <vt:lpstr>'CZK FxPoints'!MinorCurrency</vt:lpstr>
      <vt:lpstr>'EUR CCSwaps'!MinorCurrency</vt:lpstr>
      <vt:lpstr>'EUR FxPoints'!MinorCurrency</vt:lpstr>
      <vt:lpstr>'GBP CCSwaps'!MinorCurrency</vt:lpstr>
      <vt:lpstr>'GBP FxPoints'!MinorCurrency</vt:lpstr>
      <vt:lpstr>'HKD CCSwaps'!MinorCurrency</vt:lpstr>
      <vt:lpstr>'HKD FxPoints'!MinorCurrency</vt:lpstr>
      <vt:lpstr>'HUF FxPoints'!MinorCurrency</vt:lpstr>
      <vt:lpstr>'JPY CCSwaps'!MinorCurrency</vt:lpstr>
      <vt:lpstr>'JPY FxPoints'!MinorCurrency</vt:lpstr>
      <vt:lpstr>'PLN FxPoints'!MinorCurrency</vt:lpstr>
      <vt:lpstr>'SEK CCSwaps'!MinorCurrency</vt:lpstr>
      <vt:lpstr>'SEK FxPoints'!MinorCurrency</vt:lpstr>
      <vt:lpstr>MoneyMarketDayCounter</vt:lpstr>
      <vt:lpstr>ObjectOverwrite</vt:lpstr>
      <vt:lpstr>Permanent</vt:lpstr>
      <vt:lpstr>PriceTickValue</vt:lpstr>
      <vt:lpstr>'AUD CCSwaps'!Quote</vt:lpstr>
      <vt:lpstr>'AUD FxPoints'!Quote</vt:lpstr>
      <vt:lpstr>'CHF CCSwaps'!Quote</vt:lpstr>
      <vt:lpstr>'CHF FxPoints'!Quote</vt:lpstr>
      <vt:lpstr>'CNH FxPoints'!Quote</vt:lpstr>
      <vt:lpstr>'CZK FxPoints'!Quote</vt:lpstr>
      <vt:lpstr>Deposits!Quote</vt:lpstr>
      <vt:lpstr>'EUR CCSwaps'!Quote</vt:lpstr>
      <vt:lpstr>'EUR FxPoints'!Quote</vt:lpstr>
      <vt:lpstr>'GBP CCSwaps'!Quote</vt:lpstr>
      <vt:lpstr>'GBP FxPoints'!Quote</vt:lpstr>
      <vt:lpstr>'HKD CCSwaps'!Quote</vt:lpstr>
      <vt:lpstr>'HKD FxPoints'!Quote</vt:lpstr>
      <vt:lpstr>'HUF FxPoints'!Quote</vt:lpstr>
      <vt:lpstr>'JPY CCSwaps'!Quote</vt:lpstr>
      <vt:lpstr>'JPY FxPoints'!Quote</vt:lpstr>
      <vt:lpstr>'PLN FxPoints'!Quote</vt:lpstr>
      <vt:lpstr>'SEK CCSwaps'!Quote</vt:lpstr>
      <vt:lpstr>'SEK FxPoints'!Quote</vt:lpstr>
      <vt:lpstr>'AUD CCSwaps'!QuoteLive</vt:lpstr>
      <vt:lpstr>'AUD FxPoints'!QuoteLive</vt:lpstr>
      <vt:lpstr>'CHF CCSwaps'!QuoteLive</vt:lpstr>
      <vt:lpstr>'CHF FxPoints'!QuoteLive</vt:lpstr>
      <vt:lpstr>'CNH FxPoints'!QuoteLive</vt:lpstr>
      <vt:lpstr>'CZK FxPoints'!QuoteLive</vt:lpstr>
      <vt:lpstr>Deposits!QuoteLive</vt:lpstr>
      <vt:lpstr>'EUR CCSwaps'!QuoteLive</vt:lpstr>
      <vt:lpstr>'EUR FxPoints'!QuoteLive</vt:lpstr>
      <vt:lpstr>'GBP CCSwaps'!QuoteLive</vt:lpstr>
      <vt:lpstr>'GBP FxPoints'!QuoteLive</vt:lpstr>
      <vt:lpstr>'HKD CCSwaps'!QuoteLive</vt:lpstr>
      <vt:lpstr>'HKD FxPoints'!QuoteLive</vt:lpstr>
      <vt:lpstr>'HUF FxPoints'!QuoteLive</vt:lpstr>
      <vt:lpstr>'JPY CCSwaps'!QuoteLive</vt:lpstr>
      <vt:lpstr>'JPY FxPoints'!QuoteLive</vt:lpstr>
      <vt:lpstr>'PLN FxPoints'!QuoteLive</vt:lpstr>
      <vt:lpstr>'SEK CCSwaps'!QuoteLive</vt:lpstr>
      <vt:lpstr>'SEK FxPoints'!QuoteLive</vt:lpstr>
      <vt:lpstr>'AUD CCSwaps'!QuoteStatic</vt:lpstr>
      <vt:lpstr>'AUD FxPoints'!QuoteStatic</vt:lpstr>
      <vt:lpstr>'CHF CCSwaps'!QuoteStatic</vt:lpstr>
      <vt:lpstr>'CHF FxPoints'!QuoteStatic</vt:lpstr>
      <vt:lpstr>'CNH FxPoints'!QuoteStatic</vt:lpstr>
      <vt:lpstr>'CZK FxPoints'!QuoteStatic</vt:lpstr>
      <vt:lpstr>Deposits!QuoteStatic</vt:lpstr>
      <vt:lpstr>'EUR CCSwaps'!QuoteStatic</vt:lpstr>
      <vt:lpstr>'EUR FxPoints'!QuoteStatic</vt:lpstr>
      <vt:lpstr>'GBP CCSwaps'!QuoteStatic</vt:lpstr>
      <vt:lpstr>'GBP FxPoints'!QuoteStatic</vt:lpstr>
      <vt:lpstr>'HKD CCSwaps'!QuoteStatic</vt:lpstr>
      <vt:lpstr>'HKD FxPoints'!QuoteStatic</vt:lpstr>
      <vt:lpstr>'HUF FxPoints'!QuoteStatic</vt:lpstr>
      <vt:lpstr>'JPY CCSwaps'!QuoteStatic</vt:lpstr>
      <vt:lpstr>'JPY FxPoints'!QuoteStatic</vt:lpstr>
      <vt:lpstr>'PLN FxPoints'!QuoteStatic</vt:lpstr>
      <vt:lpstr>'SEK CCSwaps'!QuoteStatic</vt:lpstr>
      <vt:lpstr>'SEK FxPoints'!QuoteStatic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2015-05-20T09:53:16Z</dcterms:modified>
</cp:coreProperties>
</file>