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8" i="18"/>
  <c r="G14" i="18"/>
  <c r="S45" i="15"/>
  <c r="G3" i="18"/>
  <c r="J71" i="18"/>
  <c r="J77" i="18"/>
  <c r="T47" i="15"/>
  <c r="O47" i="15"/>
  <c r="J47" i="16"/>
  <c r="J76" i="18"/>
  <c r="N45" i="15"/>
  <c r="J56" i="18"/>
  <c r="T45" i="15"/>
  <c r="S46" i="15"/>
  <c r="J62" i="18"/>
  <c r="G16" i="18"/>
  <c r="J42" i="16"/>
  <c r="J60" i="18"/>
  <c r="J59" i="18"/>
  <c r="J75" i="18"/>
  <c r="J79" i="18"/>
  <c r="J48" i="16"/>
  <c r="G3" i="15"/>
  <c r="J70" i="18"/>
  <c r="G11" i="16"/>
  <c r="J80" i="18"/>
  <c r="S48" i="15"/>
  <c r="J40" i="16"/>
  <c r="J74" i="18"/>
  <c r="J67" i="16"/>
  <c r="J62" i="16"/>
  <c r="J53" i="18"/>
  <c r="O44" i="15"/>
  <c r="G11" i="18"/>
  <c r="G3" i="16"/>
  <c r="T46" i="15"/>
  <c r="J39" i="16"/>
  <c r="J82" i="18"/>
  <c r="J12" i="18"/>
  <c r="J43" i="16"/>
  <c r="J44" i="16"/>
  <c r="G6" i="18"/>
  <c r="N47" i="15"/>
  <c r="J58" i="18"/>
  <c r="J18" i="18"/>
  <c r="N49" i="15"/>
  <c r="S47" i="15"/>
  <c r="J57" i="16"/>
  <c r="N48" i="15"/>
  <c r="J69" i="18"/>
  <c r="G15" i="18"/>
  <c r="O48" i="15"/>
  <c r="G13" i="18"/>
  <c r="J46" i="16"/>
  <c r="G6" i="16"/>
  <c r="J64" i="18"/>
  <c r="O46" i="15"/>
  <c r="T49" i="15"/>
  <c r="J69" i="16"/>
  <c r="O49" i="15"/>
  <c r="J78" i="18"/>
  <c r="S49" i="15"/>
  <c r="G17" i="18"/>
  <c r="G10" i="16"/>
  <c r="J61" i="18"/>
  <c r="J83" i="18"/>
  <c r="J71" i="16"/>
  <c r="G10" i="18"/>
  <c r="T48" i="15"/>
  <c r="J52" i="18"/>
  <c r="J67" i="18"/>
  <c r="J57" i="18"/>
  <c r="J81" i="18"/>
  <c r="N44" i="15"/>
  <c r="N46" i="15"/>
  <c r="J65" i="18"/>
  <c r="J7" i="18"/>
  <c r="J63" i="18"/>
  <c r="J52" i="16"/>
  <c r="J49" i="16"/>
  <c r="J66" i="18"/>
  <c r="J54" i="18"/>
  <c r="J41" i="16"/>
  <c r="S44" i="15"/>
  <c r="J68" i="18"/>
  <c r="G3" i="17"/>
  <c r="J73" i="18"/>
  <c r="J72" i="18"/>
  <c r="J45" i="16"/>
  <c r="T44" i="15"/>
  <c r="J70" i="16"/>
  <c r="J55" i="18"/>
  <c r="O45" i="15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S20" i="17"/>
  <c r="G6" i="17"/>
  <c r="T40" i="17"/>
  <c r="J45" i="17"/>
  <c r="G5" i="17"/>
  <c r="S32" i="17"/>
  <c r="T48" i="17"/>
  <c r="J34" i="17"/>
  <c r="N42" i="17"/>
  <c r="O45" i="17"/>
  <c r="S42" i="17"/>
  <c r="O43" i="17"/>
  <c r="N48" i="17"/>
  <c r="O42" i="17"/>
  <c r="J57" i="17"/>
  <c r="O39" i="17"/>
  <c r="N43" i="17"/>
  <c r="T39" i="17"/>
  <c r="N34" i="17"/>
  <c r="S37" i="17"/>
  <c r="J28" i="17"/>
  <c r="O34" i="17"/>
  <c r="T34" i="17"/>
  <c r="S43" i="17"/>
  <c r="T32" i="17"/>
  <c r="S34" i="17"/>
  <c r="N52" i="17"/>
  <c r="N37" i="17"/>
  <c r="O37" i="17"/>
  <c r="T45" i="17"/>
  <c r="N35" i="17"/>
  <c r="O20" i="17"/>
  <c r="T44" i="17"/>
  <c r="J27" i="17"/>
  <c r="O19" i="17"/>
  <c r="N45" i="17"/>
  <c r="O44" i="17"/>
  <c r="N21" i="17"/>
  <c r="J58" i="17"/>
  <c r="J7" i="17"/>
  <c r="O47" i="17"/>
  <c r="S48" i="17"/>
  <c r="T35" i="17"/>
  <c r="N49" i="17"/>
  <c r="N39" i="17"/>
  <c r="O50" i="17"/>
  <c r="N47" i="17"/>
  <c r="S35" i="17"/>
  <c r="J17" i="18"/>
  <c r="S50" i="17"/>
  <c r="O49" i="17"/>
  <c r="S22" i="17"/>
  <c r="J29" i="17"/>
  <c r="O40" i="17"/>
  <c r="J16" i="18"/>
  <c r="S38" i="17"/>
  <c r="T43" i="17"/>
  <c r="T49" i="17"/>
  <c r="O32" i="17"/>
  <c r="T21" i="17"/>
  <c r="N38" i="17"/>
  <c r="J33" i="17"/>
  <c r="S52" i="17"/>
  <c r="T50" i="17"/>
  <c r="J40" i="17"/>
  <c r="J32" i="17"/>
  <c r="T52" i="17"/>
  <c r="J35" i="17"/>
  <c r="J11" i="18"/>
  <c r="O21" i="17"/>
  <c r="J10" i="18"/>
  <c r="N19" i="17"/>
  <c r="N22" i="17"/>
  <c r="J18" i="17"/>
  <c r="J13" i="18"/>
  <c r="J30" i="17"/>
  <c r="O48" i="17"/>
  <c r="O35" i="17"/>
  <c r="N20" i="17"/>
  <c r="O22" i="17"/>
  <c r="J31" i="17"/>
  <c r="T22" i="17"/>
  <c r="T42" i="17"/>
  <c r="O52" i="17"/>
  <c r="T19" i="17"/>
  <c r="J55" i="17"/>
  <c r="S47" i="17"/>
  <c r="S40" i="17"/>
  <c r="S44" i="17"/>
  <c r="S39" i="17"/>
  <c r="S19" i="17"/>
  <c r="O38" i="17"/>
  <c r="S45" i="17"/>
  <c r="J15" i="18"/>
  <c r="J37" i="17"/>
  <c r="T20" i="17"/>
  <c r="S49" i="17"/>
  <c r="T37" i="17"/>
  <c r="S21" i="17"/>
  <c r="N32" i="17"/>
  <c r="T38" i="17"/>
  <c r="J50" i="17"/>
  <c r="T47" i="17"/>
  <c r="N40" i="17"/>
  <c r="N44" i="17"/>
  <c r="N50" i="17"/>
  <c r="J14" i="18"/>
  <c r="J59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9" i="17"/>
  <c r="J10" i="17"/>
  <c r="J20" i="17"/>
  <c r="J13" i="17"/>
  <c r="J16" i="17"/>
  <c r="J12" i="17"/>
  <c r="J17" i="17"/>
  <c r="J14" i="17"/>
  <c r="J15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92" i="15"/>
  <c r="N23" i="17"/>
  <c r="O31" i="17"/>
  <c r="O36" i="17"/>
  <c r="O27" i="17"/>
  <c r="N46" i="17"/>
  <c r="N29" i="17"/>
  <c r="J85" i="15"/>
  <c r="S33" i="17"/>
  <c r="S25" i="17"/>
  <c r="T30" i="17"/>
  <c r="N26" i="17"/>
  <c r="J93" i="15"/>
  <c r="N36" i="17"/>
  <c r="T28" i="17"/>
  <c r="O53" i="17"/>
  <c r="J90" i="15"/>
  <c r="N25" i="17"/>
  <c r="N51" i="17"/>
  <c r="O41" i="17"/>
  <c r="S36" i="17"/>
  <c r="O25" i="17"/>
  <c r="N24" i="17"/>
  <c r="J65" i="15"/>
  <c r="S27" i="17"/>
  <c r="J64" i="15"/>
  <c r="J69" i="15"/>
  <c r="T31" i="17"/>
  <c r="O29" i="17"/>
  <c r="T53" i="17"/>
  <c r="O55" i="17"/>
  <c r="T25" i="17"/>
  <c r="N30" i="17"/>
  <c r="S24" i="17"/>
  <c r="O26" i="17"/>
  <c r="N31" i="17"/>
  <c r="J72" i="15"/>
  <c r="S55" i="17"/>
  <c r="N53" i="17"/>
  <c r="T36" i="17"/>
  <c r="T27" i="17"/>
  <c r="S23" i="17"/>
  <c r="O23" i="17"/>
  <c r="S54" i="17"/>
  <c r="N33" i="17"/>
  <c r="J70" i="15"/>
  <c r="J63" i="15"/>
  <c r="S53" i="17"/>
  <c r="J80" i="15"/>
  <c r="N41" i="17"/>
  <c r="J68" i="15"/>
  <c r="S29" i="17"/>
  <c r="T29" i="17"/>
  <c r="N55" i="17"/>
  <c r="T55" i="17"/>
  <c r="S28" i="17"/>
  <c r="S30" i="17"/>
  <c r="S51" i="17"/>
  <c r="O54" i="17"/>
  <c r="T41" i="17"/>
  <c r="J75" i="15"/>
  <c r="S46" i="17"/>
  <c r="S41" i="17"/>
  <c r="O28" i="17"/>
  <c r="O24" i="17"/>
  <c r="T24" i="17"/>
  <c r="J94" i="15"/>
  <c r="S26" i="17"/>
  <c r="O51" i="17"/>
  <c r="T33" i="17"/>
  <c r="N28" i="17"/>
  <c r="J66" i="15"/>
  <c r="O33" i="17"/>
  <c r="J67" i="15"/>
  <c r="T26" i="17"/>
  <c r="T54" i="17"/>
  <c r="T46" i="17"/>
  <c r="O46" i="17"/>
  <c r="N54" i="17"/>
  <c r="N27" i="17"/>
  <c r="S31" i="17"/>
  <c r="T51" i="17"/>
  <c r="T23" i="17"/>
  <c r="O30" i="17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T128" i="15"/>
  <c r="AI17" i="15"/>
  <c r="O114" i="15"/>
  <c r="S116" i="15"/>
  <c r="S126" i="15"/>
  <c r="N117" i="15"/>
  <c r="S125" i="15"/>
  <c r="O130" i="15"/>
  <c r="N113" i="15"/>
  <c r="T107" i="15"/>
  <c r="T94" i="15"/>
  <c r="S123" i="15"/>
  <c r="O121" i="15"/>
  <c r="O101" i="15"/>
  <c r="S108" i="15"/>
  <c r="N120" i="15"/>
  <c r="F9" i="14"/>
  <c r="S111" i="15"/>
  <c r="F20" i="14"/>
  <c r="AE19" i="14"/>
  <c r="AE23" i="14"/>
  <c r="AI12" i="15"/>
  <c r="O103" i="15"/>
  <c r="S104" i="15"/>
  <c r="F40" i="14"/>
  <c r="N121" i="15"/>
  <c r="AI22" i="15"/>
  <c r="AI16" i="15"/>
  <c r="AI17" i="16"/>
  <c r="F18" i="14"/>
  <c r="AI19" i="16"/>
  <c r="T111" i="15"/>
  <c r="N129" i="15"/>
  <c r="F33" i="14"/>
  <c r="AI23" i="15"/>
  <c r="T112" i="15"/>
  <c r="T119" i="15"/>
  <c r="AI19" i="17"/>
  <c r="AE21" i="14"/>
  <c r="S96" i="15"/>
  <c r="N116" i="15"/>
  <c r="AI17" i="17"/>
  <c r="O120" i="15"/>
  <c r="AI16" i="17"/>
  <c r="AE14" i="14"/>
  <c r="O99" i="15"/>
  <c r="AI13" i="17"/>
  <c r="T105" i="15"/>
  <c r="N107" i="15"/>
  <c r="AI11" i="17"/>
  <c r="O125" i="15"/>
  <c r="O107" i="15"/>
  <c r="AI12" i="17"/>
  <c r="F30" i="14"/>
  <c r="F39" i="14"/>
  <c r="AI21" i="15"/>
  <c r="S112" i="15"/>
  <c r="AE18" i="14"/>
  <c r="F36" i="14"/>
  <c r="N122" i="15"/>
  <c r="F32" i="14"/>
  <c r="T127" i="15"/>
  <c r="F21" i="14"/>
  <c r="N124" i="15"/>
  <c r="T103" i="15"/>
  <c r="N99" i="15"/>
  <c r="F13" i="14"/>
  <c r="N130" i="15"/>
  <c r="O100" i="15"/>
  <c r="F19" i="14"/>
  <c r="N114" i="15"/>
  <c r="AI22" i="16"/>
  <c r="N110" i="15"/>
  <c r="S114" i="15"/>
  <c r="AE22" i="14"/>
  <c r="AI18" i="17"/>
  <c r="AI14" i="17"/>
  <c r="S97" i="15"/>
  <c r="AI20" i="15"/>
  <c r="F31" i="14"/>
  <c r="S106" i="15"/>
  <c r="F38" i="14"/>
  <c r="N127" i="15"/>
  <c r="S115" i="15"/>
  <c r="AE20" i="14"/>
  <c r="N115" i="15"/>
  <c r="N94" i="15"/>
  <c r="S128" i="15"/>
  <c r="S119" i="15"/>
  <c r="S95" i="15"/>
  <c r="O115" i="15"/>
  <c r="AI13" i="16"/>
  <c r="S94" i="15"/>
  <c r="T95" i="15"/>
  <c r="S124" i="15"/>
  <c r="O97" i="15"/>
  <c r="T120" i="15"/>
  <c r="T129" i="15"/>
  <c r="AI23" i="17"/>
  <c r="T116" i="15"/>
  <c r="O129" i="15"/>
  <c r="AI16" i="16"/>
  <c r="O124" i="15"/>
  <c r="F17" i="14"/>
  <c r="F15" i="14"/>
  <c r="S102" i="15"/>
  <c r="AI20" i="16"/>
  <c r="N125" i="15"/>
  <c r="T115" i="15"/>
  <c r="F29" i="14"/>
  <c r="S121" i="15"/>
  <c r="T126" i="15"/>
  <c r="F28" i="14"/>
  <c r="S130" i="15"/>
  <c r="S122" i="15"/>
  <c r="F16" i="14"/>
  <c r="AI14" i="16"/>
  <c r="O118" i="15"/>
  <c r="O126" i="15"/>
  <c r="N95" i="15"/>
  <c r="N126" i="15"/>
  <c r="T122" i="15"/>
  <c r="N111" i="15"/>
  <c r="O94" i="15"/>
  <c r="N106" i="15"/>
  <c r="S100" i="15"/>
  <c r="T108" i="15"/>
  <c r="S120" i="15"/>
  <c r="N97" i="15"/>
  <c r="AE16" i="14"/>
  <c r="F37" i="14"/>
  <c r="T100" i="15"/>
  <c r="AI13" i="15"/>
  <c r="T121" i="15"/>
  <c r="F27" i="14"/>
  <c r="F42" i="14"/>
  <c r="F26" i="14"/>
  <c r="S103" i="15"/>
  <c r="F24" i="14"/>
  <c r="AI11" i="15"/>
  <c r="AE12" i="14"/>
  <c r="N104" i="15"/>
  <c r="AI18" i="16"/>
  <c r="N105" i="15"/>
  <c r="N112" i="15"/>
  <c r="S98" i="15"/>
  <c r="S113" i="15"/>
  <c r="AI22" i="17"/>
  <c r="F23" i="14"/>
  <c r="AI18" i="15"/>
  <c r="S105" i="15"/>
  <c r="O96" i="15"/>
  <c r="N128" i="15"/>
  <c r="AI20" i="17"/>
  <c r="F41" i="14"/>
  <c r="T114" i="15"/>
  <c r="O102" i="15"/>
  <c r="S107" i="15"/>
  <c r="O111" i="15"/>
  <c r="T104" i="15"/>
  <c r="O113" i="15"/>
  <c r="S118" i="15"/>
  <c r="T118" i="15"/>
  <c r="O104" i="15"/>
  <c r="T125" i="15"/>
  <c r="T117" i="15"/>
  <c r="O108" i="15"/>
  <c r="T113" i="15"/>
  <c r="O112" i="15"/>
  <c r="S99" i="15"/>
  <c r="N109" i="15"/>
  <c r="O105" i="15"/>
  <c r="T98" i="15"/>
  <c r="F43" i="14"/>
  <c r="AI12" i="16"/>
  <c r="N123" i="15"/>
  <c r="N118" i="15"/>
  <c r="T97" i="15"/>
  <c r="S127" i="15"/>
  <c r="O116" i="15"/>
  <c r="N103" i="15"/>
  <c r="N100" i="15"/>
  <c r="F12" i="14"/>
  <c r="S109" i="15"/>
  <c r="N119" i="15"/>
  <c r="AI11" i="16"/>
  <c r="T96" i="15"/>
  <c r="AI21" i="16"/>
  <c r="AE17" i="14"/>
  <c r="N102" i="15"/>
  <c r="F14" i="14"/>
  <c r="O119" i="15"/>
  <c r="O106" i="15"/>
  <c r="AI15" i="16"/>
  <c r="T102" i="15"/>
  <c r="AE15" i="14"/>
  <c r="T130" i="15"/>
  <c r="S117" i="15"/>
  <c r="N96" i="15"/>
  <c r="AI15" i="17"/>
  <c r="T110" i="15"/>
  <c r="O127" i="15"/>
  <c r="AI19" i="15"/>
  <c r="O110" i="15"/>
  <c r="AI14" i="15"/>
  <c r="T99" i="15"/>
  <c r="T106" i="15"/>
  <c r="AI15" i="15"/>
  <c r="O95" i="15"/>
  <c r="S129" i="15"/>
  <c r="S110" i="15"/>
  <c r="T101" i="15"/>
  <c r="AE11" i="14"/>
  <c r="AI21" i="17"/>
  <c r="N101" i="15"/>
  <c r="O128" i="15"/>
  <c r="O122" i="15"/>
  <c r="F34" i="14"/>
  <c r="T109" i="15"/>
  <c r="O123" i="15"/>
  <c r="F22" i="14"/>
  <c r="S101" i="15"/>
  <c r="AE13" i="14"/>
  <c r="AI23" i="16"/>
  <c r="N108" i="15"/>
  <c r="N98" i="15"/>
  <c r="O98" i="15"/>
  <c r="T124" i="15"/>
  <c r="O109" i="15"/>
  <c r="T123" i="15"/>
  <c r="O117" i="15"/>
  <c r="F11" i="14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5" i="16"/>
  <c r="J21" i="18"/>
  <c r="J22" i="18"/>
  <c r="J26" i="18"/>
  <c r="J32" i="18"/>
  <c r="J16" i="16"/>
  <c r="J23" i="16"/>
  <c r="J19" i="16"/>
  <c r="J26" i="16"/>
  <c r="J23" i="18"/>
  <c r="J17" i="16"/>
  <c r="J15" i="16"/>
  <c r="J29" i="18"/>
  <c r="J25" i="18"/>
  <c r="J20" i="16"/>
  <c r="J18" i="16"/>
  <c r="G5" i="18"/>
  <c r="J24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T28" i="16"/>
  <c r="F3" i="14"/>
  <c r="N27" i="16"/>
  <c r="T69" i="18"/>
  <c r="S29" i="16"/>
  <c r="O5" i="17"/>
  <c r="S31" i="18"/>
  <c r="T3" i="17"/>
  <c r="S47" i="16"/>
  <c r="O43" i="18"/>
  <c r="N66" i="18"/>
  <c r="T41" i="18"/>
  <c r="T49" i="16"/>
  <c r="O57" i="16"/>
  <c r="N59" i="16"/>
  <c r="O28" i="18"/>
  <c r="T57" i="16"/>
  <c r="T44" i="16"/>
  <c r="T68" i="18"/>
  <c r="O63" i="18"/>
  <c r="O31" i="18"/>
  <c r="S3" i="17"/>
  <c r="O49" i="16"/>
  <c r="O26" i="18"/>
  <c r="S30" i="16"/>
  <c r="T43" i="18"/>
  <c r="S28" i="18"/>
  <c r="S23" i="16"/>
  <c r="T46" i="16"/>
  <c r="N29" i="16"/>
  <c r="O28" i="16"/>
  <c r="T66" i="18"/>
  <c r="T54" i="16"/>
  <c r="O4" i="18"/>
  <c r="S3" i="16"/>
  <c r="N3" i="17"/>
  <c r="T28" i="18"/>
  <c r="T52" i="16"/>
  <c r="N69" i="18"/>
  <c r="T59" i="18"/>
  <c r="S59" i="18"/>
  <c r="T3" i="18"/>
  <c r="S54" i="16"/>
  <c r="O69" i="18"/>
  <c r="N68" i="18"/>
  <c r="O56" i="16"/>
  <c r="N46" i="16"/>
  <c r="T3" i="16"/>
  <c r="J9" i="18"/>
  <c r="N26" i="16"/>
  <c r="S6" i="18"/>
  <c r="S51" i="16"/>
  <c r="O31" i="16"/>
  <c r="O59" i="18"/>
  <c r="N56" i="16"/>
  <c r="N64" i="18"/>
  <c r="O44" i="16"/>
  <c r="T25" i="18"/>
  <c r="N41" i="18"/>
  <c r="O29" i="18"/>
  <c r="T31" i="16"/>
  <c r="T23" i="16"/>
  <c r="N6" i="18"/>
  <c r="T26" i="18"/>
  <c r="O30" i="16"/>
  <c r="G5" i="15"/>
  <c r="S63" i="18"/>
  <c r="O41" i="18"/>
  <c r="S43" i="18"/>
  <c r="O47" i="16"/>
  <c r="N59" i="18"/>
  <c r="T61" i="18"/>
  <c r="O71" i="18"/>
  <c r="T26" i="16"/>
  <c r="S4" i="18"/>
  <c r="N31" i="16"/>
  <c r="N30" i="16"/>
  <c r="S26" i="18"/>
  <c r="S71" i="18"/>
  <c r="O26" i="16"/>
  <c r="N5" i="17"/>
  <c r="O51" i="16"/>
  <c r="O6" i="18"/>
  <c r="S3" i="18"/>
  <c r="S59" i="16"/>
  <c r="S26" i="16"/>
  <c r="O61" i="18"/>
  <c r="N28" i="16"/>
  <c r="S28" i="16"/>
  <c r="S66" i="18"/>
  <c r="T56" i="16"/>
  <c r="N57" i="16"/>
  <c r="O3" i="17"/>
  <c r="O3" i="18"/>
  <c r="S57" i="16"/>
  <c r="O6" i="17"/>
  <c r="N44" i="16"/>
  <c r="N25" i="18"/>
  <c r="N49" i="16"/>
  <c r="T63" i="18"/>
  <c r="N28" i="18"/>
  <c r="N29" i="18"/>
  <c r="S27" i="16"/>
  <c r="T27" i="16"/>
  <c r="N31" i="18"/>
  <c r="O3" i="16"/>
  <c r="N63" i="18"/>
  <c r="S58" i="18"/>
  <c r="S41" i="18"/>
  <c r="O68" i="18"/>
  <c r="O25" i="18"/>
  <c r="T71" i="18"/>
  <c r="O66" i="18"/>
  <c r="S56" i="16"/>
  <c r="O54" i="16"/>
  <c r="S44" i="16"/>
  <c r="S52" i="16"/>
  <c r="N71" i="18"/>
  <c r="S46" i="16"/>
  <c r="T30" i="16"/>
  <c r="O64" i="18"/>
  <c r="N26" i="18"/>
  <c r="N61" i="18"/>
  <c r="N47" i="16"/>
  <c r="O58" i="18"/>
  <c r="O27" i="16"/>
  <c r="O29" i="16"/>
  <c r="T51" i="16"/>
  <c r="S64" i="18"/>
  <c r="T64" i="18"/>
  <c r="O46" i="16"/>
  <c r="N58" i="18"/>
  <c r="T31" i="18"/>
  <c r="S29" i="18"/>
  <c r="N6" i="17"/>
  <c r="N51" i="16"/>
  <c r="N3" i="18"/>
  <c r="N52" i="16"/>
  <c r="N3" i="16"/>
  <c r="T6" i="18"/>
  <c r="S31" i="16"/>
  <c r="T58" i="18"/>
  <c r="T6" i="17"/>
  <c r="T5" i="17"/>
  <c r="N54" i="16"/>
  <c r="S25" i="18"/>
  <c r="T4" i="18"/>
  <c r="N23" i="16"/>
  <c r="N4" i="18"/>
  <c r="S69" i="18"/>
  <c r="S5" i="17"/>
  <c r="O23" i="16"/>
  <c r="O52" i="16"/>
  <c r="S68" i="18"/>
  <c r="S6" i="17"/>
  <c r="T59" i="16"/>
  <c r="N43" i="18"/>
  <c r="S49" i="16"/>
  <c r="S61" i="18"/>
  <c r="T29" i="18"/>
  <c r="O59" i="16"/>
  <c r="T47" i="16"/>
  <c r="T29" i="16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S13" i="18"/>
  <c r="T13" i="16"/>
  <c r="N22" i="18"/>
  <c r="O30" i="18"/>
  <c r="J9" i="15"/>
  <c r="O4" i="17"/>
  <c r="N14" i="18"/>
  <c r="T17" i="18"/>
  <c r="N3" i="15"/>
  <c r="N24" i="16"/>
  <c r="O91" i="15"/>
  <c r="T21" i="15"/>
  <c r="N91" i="15"/>
  <c r="O74" i="15"/>
  <c r="N10" i="18"/>
  <c r="O6" i="16"/>
  <c r="J7" i="15"/>
  <c r="T23" i="18"/>
  <c r="N15" i="15"/>
  <c r="N80" i="15"/>
  <c r="O15" i="15"/>
  <c r="S52" i="15"/>
  <c r="N17" i="18"/>
  <c r="T6" i="16"/>
  <c r="T16" i="16"/>
  <c r="N4" i="16"/>
  <c r="O90" i="15"/>
  <c r="S6" i="16"/>
  <c r="S5" i="15"/>
  <c r="O5" i="15"/>
  <c r="T3" i="15"/>
  <c r="O15" i="18"/>
  <c r="N13" i="15"/>
  <c r="S12" i="15"/>
  <c r="T27" i="18"/>
  <c r="T50" i="15"/>
  <c r="J8" i="16"/>
  <c r="T91" i="15"/>
  <c r="T65" i="18"/>
  <c r="O84" i="15"/>
  <c r="N79" i="18"/>
  <c r="T72" i="15"/>
  <c r="N82" i="15"/>
  <c r="W3" i="17" a="1"/>
  <c r="N60" i="18"/>
  <c r="T68" i="15"/>
  <c r="O20" i="16"/>
  <c r="S70" i="15"/>
  <c r="S3" i="15"/>
  <c r="S11" i="18"/>
  <c r="T84" i="15"/>
  <c r="N62" i="15"/>
  <c r="T60" i="18"/>
  <c r="O69" i="15"/>
  <c r="T10" i="18"/>
  <c r="N21" i="18"/>
  <c r="O21" i="18"/>
  <c r="T22" i="18"/>
  <c r="T62" i="15"/>
  <c r="O70" i="18"/>
  <c r="N65" i="18"/>
  <c r="N19" i="18"/>
  <c r="S11" i="15"/>
  <c r="O10" i="15"/>
  <c r="S7" i="18"/>
  <c r="N75" i="18"/>
  <c r="O53" i="15"/>
  <c r="O65" i="18"/>
  <c r="S70" i="18"/>
  <c r="S4" i="17"/>
  <c r="O17" i="15"/>
  <c r="T24" i="18"/>
  <c r="S22" i="18"/>
  <c r="N22" i="16"/>
  <c r="J10" i="16"/>
  <c r="J9" i="16"/>
  <c r="O67" i="15"/>
  <c r="S91" i="15"/>
  <c r="N75" i="15"/>
  <c r="O11" i="15"/>
  <c r="J12" i="16"/>
  <c r="T5" i="15"/>
  <c r="O4" i="15"/>
  <c r="S78" i="15"/>
  <c r="S17" i="18"/>
  <c r="T17" i="15"/>
  <c r="O93" i="15"/>
  <c r="N16" i="16"/>
  <c r="N52" i="15"/>
  <c r="O65" i="15"/>
  <c r="N13" i="18"/>
  <c r="O17" i="16"/>
  <c r="S88" i="15"/>
  <c r="T92" i="15"/>
  <c r="T19" i="15"/>
  <c r="S80" i="15"/>
  <c r="S21" i="16"/>
  <c r="N4" i="17"/>
  <c r="N23" i="18"/>
  <c r="T21" i="16"/>
  <c r="N7" i="17"/>
  <c r="O68" i="15"/>
  <c r="T9" i="18"/>
  <c r="S7" i="17"/>
  <c r="O20" i="15"/>
  <c r="N17" i="15"/>
  <c r="T20" i="16"/>
  <c r="S14" i="18"/>
  <c r="N5" i="18"/>
  <c r="N30" i="18"/>
  <c r="T77" i="18"/>
  <c r="T64" i="15"/>
  <c r="S62" i="15"/>
  <c r="S67" i="15"/>
  <c r="S20" i="18"/>
  <c r="T19" i="16"/>
  <c r="N89" i="15"/>
  <c r="O19" i="18"/>
  <c r="S82" i="15"/>
  <c r="N50" i="15"/>
  <c r="N78" i="15"/>
  <c r="S65" i="18"/>
  <c r="T8" i="17"/>
  <c r="N68" i="15"/>
  <c r="S72" i="15"/>
  <c r="N14" i="16"/>
  <c r="T16" i="18"/>
  <c r="O51" i="15"/>
  <c r="S93" i="15"/>
  <c r="S24" i="16"/>
  <c r="N77" i="15"/>
  <c r="N19" i="15"/>
  <c r="S14" i="15"/>
  <c r="T20" i="18"/>
  <c r="O22" i="18"/>
  <c r="S23" i="18"/>
  <c r="N27" i="18"/>
  <c r="S13" i="15"/>
  <c r="T7" i="17"/>
  <c r="O10" i="18"/>
  <c r="O4" i="16"/>
  <c r="T80" i="15"/>
  <c r="T15" i="16"/>
  <c r="O78" i="15"/>
  <c r="O12" i="18"/>
  <c r="S75" i="15"/>
  <c r="O20" i="18"/>
  <c r="N20" i="18"/>
  <c r="O16" i="15"/>
  <c r="S10" i="18"/>
  <c r="N24" i="18"/>
  <c r="T16" i="15"/>
  <c r="O18" i="16"/>
  <c r="S18" i="16"/>
  <c r="T75" i="15"/>
  <c r="J11" i="16"/>
  <c r="N73" i="15"/>
  <c r="O14" i="16"/>
  <c r="T4" i="15"/>
  <c r="O27" i="18"/>
  <c r="S90" i="15"/>
  <c r="S8" i="18"/>
  <c r="S15" i="18"/>
  <c r="T89" i="15"/>
  <c r="O12" i="15"/>
  <c r="T90" i="15"/>
  <c r="N90" i="15"/>
  <c r="T12" i="15"/>
  <c r="T52" i="15"/>
  <c r="S64" i="15"/>
  <c r="S75" i="18"/>
  <c r="O77" i="18"/>
  <c r="T79" i="18"/>
  <c r="T77" i="15"/>
  <c r="T82" i="15"/>
  <c r="S8" i="17"/>
  <c r="N92" i="15"/>
  <c r="N79" i="15"/>
  <c r="T22" i="16"/>
  <c r="N6" i="15"/>
  <c r="O7" i="17"/>
  <c r="T93" i="15"/>
  <c r="N6" i="16"/>
  <c r="S4" i="15"/>
  <c r="S12" i="18"/>
  <c r="N13" i="16"/>
  <c r="O72" i="15"/>
  <c r="S79" i="18"/>
  <c r="N21" i="16"/>
  <c r="T7" i="18"/>
  <c r="S10" i="15"/>
  <c r="N67" i="15"/>
  <c r="T67" i="15"/>
  <c r="T70" i="18"/>
  <c r="S19" i="15"/>
  <c r="N18" i="16"/>
  <c r="N20" i="15"/>
  <c r="S74" i="15"/>
  <c r="T15" i="18"/>
  <c r="T75" i="18"/>
  <c r="N72" i="15"/>
  <c r="O80" i="15"/>
  <c r="N11" i="18"/>
  <c r="O6" i="15"/>
  <c r="O21" i="15"/>
  <c r="S9" i="18"/>
  <c r="T6" i="15"/>
  <c r="T11" i="18"/>
  <c r="S16" i="18"/>
  <c r="S25" i="16"/>
  <c r="N19" i="16"/>
  <c r="N51" i="15"/>
  <c r="O8" i="18"/>
  <c r="N65" i="15"/>
  <c r="S27" i="18"/>
  <c r="S5" i="16"/>
  <c r="O73" i="15"/>
  <c r="N20" i="16"/>
  <c r="N88" i="15"/>
  <c r="S21" i="18"/>
  <c r="O64" i="15"/>
  <c r="S68" i="15"/>
  <c r="T13" i="18"/>
  <c r="O88" i="15"/>
  <c r="S77" i="15"/>
  <c r="T14" i="16"/>
  <c r="O75" i="15"/>
  <c r="N5" i="16"/>
  <c r="O5" i="16"/>
  <c r="O19" i="15"/>
  <c r="O21" i="16"/>
  <c r="N17" i="16"/>
  <c r="S65" i="15"/>
  <c r="T53" i="15"/>
  <c r="T5" i="16"/>
  <c r="N16" i="15"/>
  <c r="T69" i="15"/>
  <c r="S92" i="15"/>
  <c r="O18" i="18"/>
  <c r="J8" i="15"/>
  <c r="T15" i="15"/>
  <c r="N21" i="15"/>
  <c r="T18" i="15"/>
  <c r="T21" i="18"/>
  <c r="S50" i="15"/>
  <c r="O13" i="15"/>
  <c r="N7" i="18"/>
  <c r="N4" i="15"/>
  <c r="S18" i="18"/>
  <c r="O18" i="15"/>
  <c r="S15" i="16"/>
  <c r="N64" i="15"/>
  <c r="S6" i="15"/>
  <c r="N18" i="15"/>
  <c r="T73" i="15"/>
  <c r="J7" i="16"/>
  <c r="T51" i="15"/>
  <c r="T30" i="18"/>
  <c r="O11" i="18"/>
  <c r="T11" i="15"/>
  <c r="S20" i="15"/>
  <c r="N18" i="18"/>
  <c r="N5" i="15"/>
  <c r="T25" i="16"/>
  <c r="T14" i="18"/>
  <c r="S13" i="16"/>
  <c r="S17" i="15"/>
  <c r="N74" i="15"/>
  <c r="N70" i="15"/>
  <c r="T14" i="15"/>
  <c r="O16" i="18"/>
  <c r="N69" i="15"/>
  <c r="T18" i="18"/>
  <c r="O25" i="16"/>
  <c r="O24" i="16"/>
  <c r="S16" i="15"/>
  <c r="O9" i="18"/>
  <c r="O24" i="18"/>
  <c r="T19" i="18"/>
  <c r="S79" i="15"/>
  <c r="O19" i="16"/>
  <c r="N12" i="15"/>
  <c r="T78" i="15"/>
  <c r="N25" i="16"/>
  <c r="S30" i="18"/>
  <c r="N16" i="18"/>
  <c r="S5" i="18"/>
  <c r="T5" i="18"/>
  <c r="N84" i="15"/>
  <c r="S53" i="15"/>
  <c r="O13" i="18"/>
  <c r="T17" i="16"/>
  <c r="O14" i="18"/>
  <c r="N93" i="15"/>
  <c r="T20" i="15"/>
  <c r="N15" i="18"/>
  <c r="S22" i="16"/>
  <c r="O92" i="15"/>
  <c r="O22" i="16"/>
  <c r="T74" i="15"/>
  <c r="T8" i="18"/>
  <c r="O75" i="18"/>
  <c r="T70" i="15"/>
  <c r="S14" i="16"/>
  <c r="N8" i="18"/>
  <c r="N15" i="16"/>
  <c r="O7" i="18"/>
  <c r="O3" i="15"/>
  <c r="S89" i="15"/>
  <c r="O17" i="18"/>
  <c r="N9" i="18"/>
  <c r="T65" i="15"/>
  <c r="S24" i="18"/>
  <c r="O52" i="15"/>
  <c r="N10" i="15"/>
  <c r="T24" i="16"/>
  <c r="O14" i="15"/>
  <c r="O70" i="15"/>
  <c r="T18" i="16"/>
  <c r="T10" i="15"/>
  <c r="S19" i="16"/>
  <c r="S21" i="15"/>
  <c r="T88" i="15"/>
  <c r="T13" i="15"/>
  <c r="T4" i="17"/>
  <c r="T4" i="16"/>
  <c r="O16" i="16"/>
  <c r="S69" i="15"/>
  <c r="S15" i="15"/>
  <c r="O79" i="15"/>
  <c r="O89" i="15"/>
  <c r="S16" i="16"/>
  <c r="S4" i="16"/>
  <c r="O13" i="16"/>
  <c r="N53" i="15"/>
  <c r="T79" i="15"/>
  <c r="O50" i="15"/>
  <c r="O15" i="16"/>
  <c r="S18" i="15"/>
  <c r="O23" i="18"/>
  <c r="O77" i="15"/>
  <c r="N70" i="18"/>
  <c r="O82" i="15"/>
  <c r="O60" i="18"/>
  <c r="S60" i="18"/>
  <c r="N77" i="18"/>
  <c r="S77" i="18"/>
  <c r="O62" i="15"/>
  <c r="O8" i="17"/>
  <c r="S51" i="15"/>
  <c r="N12" i="18"/>
  <c r="O5" i="18"/>
  <c r="O79" i="18"/>
  <c r="N14" i="15"/>
  <c r="N8" i="17"/>
  <c r="N11" i="15"/>
  <c r="S17" i="16"/>
  <c r="S20" i="16"/>
  <c r="T12" i="18"/>
  <c r="S19" i="18"/>
  <c r="S73" i="15"/>
  <c r="S84" i="15"/>
  <c r="M8" i="16" l="1"/>
  <c r="M9" i="16"/>
  <c r="M11" i="16"/>
  <c r="M10" i="16"/>
  <c r="M7" i="15"/>
  <c r="M8" i="15"/>
  <c r="M9" i="15"/>
  <c r="M12" i="16"/>
  <c r="M7" i="16"/>
  <c r="W26" i="17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M87" i="15"/>
  <c r="N8" i="16"/>
  <c r="O54" i="18"/>
  <c r="J19" i="14"/>
  <c r="I3" i="1"/>
  <c r="T61" i="15"/>
  <c r="O32" i="18"/>
  <c r="S50" i="18"/>
  <c r="O67" i="18"/>
  <c r="P16" i="14"/>
  <c r="N53" i="18"/>
  <c r="S12" i="17"/>
  <c r="S48" i="18"/>
  <c r="T60" i="15"/>
  <c r="O48" i="18"/>
  <c r="O9" i="16"/>
  <c r="T10" i="17"/>
  <c r="T41" i="16"/>
  <c r="S33" i="18"/>
  <c r="O57" i="15"/>
  <c r="S59" i="15"/>
  <c r="T11" i="16"/>
  <c r="N40" i="18"/>
  <c r="O51" i="18"/>
  <c r="T42" i="18"/>
  <c r="N52" i="18"/>
  <c r="T76" i="15"/>
  <c r="O63" i="15"/>
  <c r="O7" i="15"/>
  <c r="T71" i="15"/>
  <c r="O18" i="17"/>
  <c r="N35" i="16"/>
  <c r="T83" i="15"/>
  <c r="O61" i="16"/>
  <c r="S52" i="18"/>
  <c r="S54" i="15"/>
  <c r="O62" i="18"/>
  <c r="T9" i="17"/>
  <c r="S14" i="17"/>
  <c r="O10" i="17"/>
  <c r="O12" i="17"/>
  <c r="O66" i="15"/>
  <c r="N34" i="18"/>
  <c r="N47" i="18"/>
  <c r="N39" i="16"/>
  <c r="N43" i="16"/>
  <c r="P11" i="14"/>
  <c r="S9" i="15"/>
  <c r="T54" i="18"/>
  <c r="T18" i="17"/>
  <c r="T55" i="16"/>
  <c r="O39" i="16"/>
  <c r="T56" i="18"/>
  <c r="T38" i="18"/>
  <c r="N9" i="16"/>
  <c r="S76" i="15"/>
  <c r="O17" i="14"/>
  <c r="O34" i="16"/>
  <c r="S11" i="16"/>
  <c r="O45" i="18"/>
  <c r="N44" i="18"/>
  <c r="O42" i="16"/>
  <c r="N55" i="16"/>
  <c r="T7" i="15"/>
  <c r="N10" i="17"/>
  <c r="S34" i="16"/>
  <c r="N8" i="15"/>
  <c r="T40" i="18"/>
  <c r="T63" i="15"/>
  <c r="T85" i="15"/>
  <c r="T42" i="16"/>
  <c r="K14" i="14"/>
  <c r="S86" i="15"/>
  <c r="T37" i="16"/>
  <c r="N62" i="18"/>
  <c r="N9" i="15"/>
  <c r="T58" i="15"/>
  <c r="O46" i="18"/>
  <c r="O37" i="18"/>
  <c r="T40" i="16"/>
  <c r="N60" i="16"/>
  <c r="O16" i="14"/>
  <c r="O38" i="16"/>
  <c r="T49" i="18"/>
  <c r="T81" i="15"/>
  <c r="T48" i="16"/>
  <c r="O61" i="15"/>
  <c r="O40" i="18"/>
  <c r="J20" i="14"/>
  <c r="O42" i="18"/>
  <c r="S7" i="15"/>
  <c r="S11" i="17"/>
  <c r="S10" i="16"/>
  <c r="S35" i="18"/>
  <c r="O58" i="16"/>
  <c r="S36" i="16"/>
  <c r="T17" i="17"/>
  <c r="N12" i="16"/>
  <c r="N60" i="15"/>
  <c r="O9" i="15"/>
  <c r="T7" i="16"/>
  <c r="T54" i="15"/>
  <c r="N53" i="16"/>
  <c r="S32" i="16"/>
  <c r="O71" i="15"/>
  <c r="O39" i="18"/>
  <c r="O81" i="15"/>
  <c r="S9" i="17"/>
  <c r="S39" i="18"/>
  <c r="S61" i="16"/>
  <c r="S55" i="16"/>
  <c r="N34" i="16"/>
  <c r="N7" i="15"/>
  <c r="T51" i="18"/>
  <c r="N9" i="17"/>
  <c r="T39" i="16"/>
  <c r="S35" i="16"/>
  <c r="T62" i="18"/>
  <c r="O58" i="15"/>
  <c r="T9" i="15"/>
  <c r="S7" i="16"/>
  <c r="S55" i="18"/>
  <c r="K17" i="14"/>
  <c r="K19" i="14"/>
  <c r="T57" i="18"/>
  <c r="S10" i="17"/>
  <c r="O33" i="16"/>
  <c r="N38" i="18"/>
  <c r="S37" i="16"/>
  <c r="S32" i="18"/>
  <c r="T16" i="17"/>
  <c r="T33" i="16"/>
  <c r="S41" i="16"/>
  <c r="S62" i="18"/>
  <c r="N32" i="16"/>
  <c r="T50" i="16"/>
  <c r="O14" i="14"/>
  <c r="W3" i="16" a="1"/>
  <c r="O34" i="18"/>
  <c r="O86" i="15"/>
  <c r="O78" i="18"/>
  <c r="O52" i="18"/>
  <c r="T37" i="18"/>
  <c r="O36" i="18"/>
  <c r="S39" i="16"/>
  <c r="S76" i="18"/>
  <c r="T36" i="16"/>
  <c r="S43" i="16"/>
  <c r="S67" i="18"/>
  <c r="T33" i="18"/>
  <c r="O53" i="16"/>
  <c r="S54" i="18"/>
  <c r="S78" i="18"/>
  <c r="N58" i="15"/>
  <c r="S73" i="18"/>
  <c r="S72" i="18"/>
  <c r="T15" i="17"/>
  <c r="O60" i="15"/>
  <c r="P14" i="14"/>
  <c r="S60" i="16"/>
  <c r="O56" i="15"/>
  <c r="T39" i="18"/>
  <c r="N14" i="17"/>
  <c r="S17" i="17"/>
  <c r="S45" i="16"/>
  <c r="S33" i="16"/>
  <c r="O55" i="15"/>
  <c r="S40" i="18"/>
  <c r="O85" i="15"/>
  <c r="S16" i="17"/>
  <c r="K20" i="14"/>
  <c r="O64" i="16"/>
  <c r="N33" i="16"/>
  <c r="O11" i="14"/>
  <c r="O76" i="18"/>
  <c r="O74" i="18"/>
  <c r="T43" i="16"/>
  <c r="T12" i="17"/>
  <c r="T86" i="15"/>
  <c r="T32" i="16"/>
  <c r="P13" i="14"/>
  <c r="O56" i="18"/>
  <c r="S57" i="15"/>
  <c r="N50" i="18"/>
  <c r="N63" i="16"/>
  <c r="K11" i="14"/>
  <c r="S8" i="16"/>
  <c r="T34" i="16"/>
  <c r="O76" i="15"/>
  <c r="O9" i="17"/>
  <c r="S44" i="18"/>
  <c r="N76" i="18"/>
  <c r="N48" i="16"/>
  <c r="O73" i="18"/>
  <c r="O47" i="18"/>
  <c r="T45" i="18"/>
  <c r="O43" i="16"/>
  <c r="S64" i="16"/>
  <c r="S85" i="15"/>
  <c r="S15" i="17"/>
  <c r="N38" i="16"/>
  <c r="N10" i="16"/>
  <c r="N12" i="17"/>
  <c r="S83" i="15"/>
  <c r="S53" i="16"/>
  <c r="J17" i="14"/>
  <c r="T67" i="18"/>
  <c r="S51" i="18"/>
  <c r="O8" i="16"/>
  <c r="O83" i="15"/>
  <c r="N49" i="18"/>
  <c r="O55" i="18"/>
  <c r="T72" i="18"/>
  <c r="N40" i="16"/>
  <c r="O17" i="17"/>
  <c r="N62" i="16"/>
  <c r="T44" i="18"/>
  <c r="N66" i="15"/>
  <c r="T64" i="16"/>
  <c r="S63" i="15"/>
  <c r="O49" i="18"/>
  <c r="T34" i="18"/>
  <c r="S58" i="16"/>
  <c r="N42" i="18"/>
  <c r="O8" i="15"/>
  <c r="O60" i="16"/>
  <c r="N42" i="16"/>
  <c r="T55" i="18"/>
  <c r="N56" i="15"/>
  <c r="N57" i="18"/>
  <c r="N35" i="18"/>
  <c r="O63" i="16"/>
  <c r="S40" i="16"/>
  <c r="T14" i="17"/>
  <c r="N37" i="16"/>
  <c r="J13" i="14"/>
  <c r="O16" i="17"/>
  <c r="N57" i="15"/>
  <c r="T45" i="16"/>
  <c r="O40" i="16"/>
  <c r="N64" i="16"/>
  <c r="T50" i="18"/>
  <c r="N36" i="18"/>
  <c r="T10" i="16"/>
  <c r="O72" i="18"/>
  <c r="S42" i="16"/>
  <c r="S12" i="16"/>
  <c r="N50" i="16"/>
  <c r="O50" i="18"/>
  <c r="N11" i="17"/>
  <c r="S66" i="15"/>
  <c r="S56" i="15"/>
  <c r="N58" i="16"/>
  <c r="S55" i="15"/>
  <c r="N86" i="15"/>
  <c r="O11" i="17"/>
  <c r="T53" i="16"/>
  <c r="S62" i="16"/>
  <c r="S8" i="15"/>
  <c r="T59" i="15"/>
  <c r="S74" i="18"/>
  <c r="T12" i="16"/>
  <c r="N33" i="18"/>
  <c r="N76" i="15"/>
  <c r="S37" i="18"/>
  <c r="T55" i="15"/>
  <c r="N85" i="15"/>
  <c r="K16" i="14"/>
  <c r="S60" i="15"/>
  <c r="S34" i="18"/>
  <c r="N46" i="18"/>
  <c r="S57" i="18"/>
  <c r="S49" i="18"/>
  <c r="O35" i="18"/>
  <c r="O14" i="17"/>
  <c r="S71" i="15"/>
  <c r="N15" i="17"/>
  <c r="S81" i="15"/>
  <c r="T11" i="17"/>
  <c r="K13" i="14"/>
  <c r="O7" i="16"/>
  <c r="N37" i="18"/>
  <c r="N55" i="18"/>
  <c r="J16" i="14"/>
  <c r="S38" i="18"/>
  <c r="T53" i="18"/>
  <c r="O44" i="18"/>
  <c r="N55" i="15"/>
  <c r="O13" i="14"/>
  <c r="N67" i="18"/>
  <c r="O13" i="17"/>
  <c r="T66" i="15"/>
  <c r="N61" i="15"/>
  <c r="T38" i="16"/>
  <c r="S42" i="18"/>
  <c r="N7" i="16"/>
  <c r="O53" i="18"/>
  <c r="N73" i="18"/>
  <c r="N63" i="15"/>
  <c r="P17" i="14"/>
  <c r="T56" i="15"/>
  <c r="O11" i="16"/>
  <c r="O35" i="16"/>
  <c r="S36" i="18"/>
  <c r="T63" i="16"/>
  <c r="S38" i="16"/>
  <c r="S50" i="16"/>
  <c r="O57" i="18"/>
  <c r="N45" i="16"/>
  <c r="S58" i="15"/>
  <c r="T35" i="16"/>
  <c r="O59" i="15"/>
  <c r="S47" i="18"/>
  <c r="N74" i="18"/>
  <c r="N13" i="17"/>
  <c r="N54" i="15"/>
  <c r="T8" i="15"/>
  <c r="N71" i="15"/>
  <c r="N56" i="18"/>
  <c r="O33" i="18"/>
  <c r="O32" i="16"/>
  <c r="N72" i="18"/>
  <c r="T36" i="18"/>
  <c r="S63" i="16"/>
  <c r="N48" i="18"/>
  <c r="N78" i="18"/>
  <c r="N59" i="15"/>
  <c r="T78" i="18"/>
  <c r="J14" i="14"/>
  <c r="N83" i="15"/>
  <c r="N54" i="18"/>
  <c r="N36" i="16"/>
  <c r="O10" i="16"/>
  <c r="O38" i="18"/>
  <c r="O48" i="16"/>
  <c r="T76" i="18"/>
  <c r="S18" i="17"/>
  <c r="O55" i="16"/>
  <c r="S48" i="16"/>
  <c r="S61" i="15"/>
  <c r="T74" i="18"/>
  <c r="N17" i="17"/>
  <c r="T46" i="18"/>
  <c r="S56" i="18"/>
  <c r="T13" i="17"/>
  <c r="S13" i="17"/>
  <c r="N16" i="17"/>
  <c r="T62" i="16"/>
  <c r="T52" i="18"/>
  <c r="S45" i="18"/>
  <c r="O12" i="16"/>
  <c r="T47" i="18"/>
  <c r="S46" i="18"/>
  <c r="O36" i="16"/>
  <c r="T35" i="18"/>
  <c r="T57" i="15"/>
  <c r="S9" i="16"/>
  <c r="N81" i="15"/>
  <c r="N11" i="16"/>
  <c r="N32" i="18"/>
  <c r="O45" i="16"/>
  <c r="N45" i="18"/>
  <c r="O37" i="16"/>
  <c r="O19" i="14"/>
  <c r="P20" i="14"/>
  <c r="N51" i="18"/>
  <c r="T58" i="16"/>
  <c r="O54" i="15"/>
  <c r="O62" i="16"/>
  <c r="O50" i="16"/>
  <c r="T9" i="16"/>
  <c r="T73" i="18"/>
  <c r="N61" i="16"/>
  <c r="N39" i="18"/>
  <c r="W3" i="18" a="1"/>
  <c r="T61" i="16"/>
  <c r="O41" i="16"/>
  <c r="T32" i="18"/>
  <c r="O20" i="14"/>
  <c r="T48" i="18"/>
  <c r="N18" i="17"/>
  <c r="P19" i="14"/>
  <c r="S53" i="18"/>
  <c r="O15" i="17"/>
  <c r="T8" i="16"/>
  <c r="T60" i="16"/>
  <c r="N41" i="16"/>
  <c r="J11" i="14"/>
  <c r="W20" i="16" l="1"/>
  <c r="W28" i="16"/>
  <c r="W36" i="16"/>
  <c r="W53" i="16"/>
  <c r="W58" i="16"/>
  <c r="W63" i="16"/>
  <c r="W5" i="16"/>
  <c r="W59" i="16"/>
  <c r="W48" i="16"/>
  <c r="W64" i="16"/>
  <c r="W16" i="16"/>
  <c r="W47" i="16"/>
  <c r="W12" i="16"/>
  <c r="W25" i="16"/>
  <c r="W46" i="16"/>
  <c r="W13" i="16"/>
  <c r="W21" i="16"/>
  <c r="W29" i="16"/>
  <c r="W37" i="16"/>
  <c r="W15" i="16"/>
  <c r="W44" i="16"/>
  <c r="W33" i="16"/>
  <c r="W54" i="16"/>
  <c r="W45" i="16"/>
  <c r="W22" i="16"/>
  <c r="W30" i="16"/>
  <c r="W38" i="16"/>
  <c r="W24" i="16"/>
  <c r="W6" i="16"/>
  <c r="W11" i="16"/>
  <c r="W41" i="16"/>
  <c r="W7" i="16"/>
  <c r="W60" i="16"/>
  <c r="W32" i="16"/>
  <c r="W56" i="16"/>
  <c r="W61" i="16"/>
  <c r="W3" i="16"/>
  <c r="W9" i="16"/>
  <c r="W62" i="16"/>
  <c r="W55" i="16"/>
  <c r="W23" i="16"/>
  <c r="W31" i="16"/>
  <c r="W39" i="16"/>
  <c r="W50" i="16"/>
  <c r="W40" i="16"/>
  <c r="W51" i="16"/>
  <c r="W26" i="16"/>
  <c r="W52" i="16"/>
  <c r="W27" i="16"/>
  <c r="W14" i="16"/>
  <c r="W34" i="16"/>
  <c r="W57" i="16"/>
  <c r="W35" i="16"/>
  <c r="W43" i="16"/>
  <c r="W42" i="16"/>
  <c r="W10" i="16"/>
  <c r="W18" i="16"/>
  <c r="W8" i="16"/>
  <c r="W17" i="16"/>
  <c r="W4" i="16"/>
  <c r="W19" i="16"/>
  <c r="W49" i="16"/>
  <c r="I38" i="14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C23" i="1" l="1"/>
  <c r="AA54" i="18"/>
  <c r="Y71" i="18"/>
  <c r="AA35" i="18"/>
  <c r="Z8" i="18"/>
  <c r="P10" i="14"/>
  <c r="AA62" i="16"/>
  <c r="X53" i="17"/>
  <c r="X21" i="16"/>
  <c r="X50" i="16"/>
  <c r="X69" i="18"/>
  <c r="Z19" i="17"/>
  <c r="Z70" i="18"/>
  <c r="AB72" i="18"/>
  <c r="X57" i="16"/>
  <c r="J33" i="14"/>
  <c r="Y7" i="18"/>
  <c r="X65" i="18"/>
  <c r="Z77" i="18"/>
  <c r="X41" i="16"/>
  <c r="X76" i="18"/>
  <c r="AB29" i="16"/>
  <c r="X5" i="17"/>
  <c r="AB36" i="18"/>
  <c r="AA12" i="17"/>
  <c r="AB73" i="18"/>
  <c r="AB79" i="18"/>
  <c r="Z54" i="18"/>
  <c r="Z9" i="18"/>
  <c r="X52" i="17"/>
  <c r="Y3" i="17"/>
  <c r="Z74" i="18"/>
  <c r="X9" i="16"/>
  <c r="Y4" i="16"/>
  <c r="X31" i="17"/>
  <c r="AA73" i="18"/>
  <c r="K35" i="14"/>
  <c r="X46" i="16"/>
  <c r="X48" i="17"/>
  <c r="Z35" i="18"/>
  <c r="Y20" i="18"/>
  <c r="AA64" i="16"/>
  <c r="X44" i="16"/>
  <c r="Z22" i="17"/>
  <c r="Y29" i="18"/>
  <c r="J28" i="14"/>
  <c r="Z14" i="16"/>
  <c r="X5" i="18"/>
  <c r="K32" i="14"/>
  <c r="AB20" i="17"/>
  <c r="Z21" i="16"/>
  <c r="AB29" i="17"/>
  <c r="X54" i="18"/>
  <c r="AA24" i="18"/>
  <c r="AA50" i="17"/>
  <c r="AA23" i="17"/>
  <c r="AB74" i="18"/>
  <c r="Y7" i="16"/>
  <c r="Z47" i="18"/>
  <c r="AA7" i="17"/>
  <c r="Y10" i="17"/>
  <c r="Z43" i="16"/>
  <c r="AA12" i="16"/>
  <c r="Y74" i="18"/>
  <c r="X63" i="16"/>
  <c r="P28" i="14"/>
  <c r="AA72" i="18"/>
  <c r="I28" i="1"/>
  <c r="Z25" i="16"/>
  <c r="P31" i="14"/>
  <c r="Z24" i="18"/>
  <c r="Z15" i="18"/>
  <c r="AA79" i="18"/>
  <c r="X16" i="18"/>
  <c r="AB3" i="16"/>
  <c r="AB21" i="18"/>
  <c r="Z8" i="16"/>
  <c r="AB47" i="17"/>
  <c r="AA10" i="17"/>
  <c r="AB28" i="17"/>
  <c r="Z26" i="18"/>
  <c r="AB25" i="16"/>
  <c r="Z39" i="18"/>
  <c r="X26" i="17"/>
  <c r="Z41" i="18"/>
  <c r="AB39" i="18"/>
  <c r="Y57" i="18"/>
  <c r="X12" i="17"/>
  <c r="X71" i="18"/>
  <c r="AB9" i="17"/>
  <c r="Z62" i="18"/>
  <c r="X35" i="18"/>
  <c r="Y14" i="16"/>
  <c r="X34" i="16"/>
  <c r="X46" i="18"/>
  <c r="AA13" i="18"/>
  <c r="AB30" i="17"/>
  <c r="Y42" i="16"/>
  <c r="Z46" i="18"/>
  <c r="AB56" i="18"/>
  <c r="Z8" i="17"/>
  <c r="Z16" i="18"/>
  <c r="AA14" i="17"/>
  <c r="AB48" i="18"/>
  <c r="P9" i="14"/>
  <c r="Z68" i="18"/>
  <c r="Z26" i="17"/>
  <c r="Y40" i="18"/>
  <c r="Y45" i="18"/>
  <c r="Y64" i="16"/>
  <c r="AB25" i="17"/>
  <c r="Y23" i="17"/>
  <c r="O36" i="14"/>
  <c r="Z17" i="18"/>
  <c r="X40" i="18"/>
  <c r="AB22" i="17"/>
  <c r="Y3" i="18"/>
  <c r="AB44" i="18"/>
  <c r="AB16" i="18"/>
  <c r="Z11" i="16"/>
  <c r="Y37" i="16"/>
  <c r="AA74" i="18"/>
  <c r="X29" i="17"/>
  <c r="Y54" i="16"/>
  <c r="Z23" i="18"/>
  <c r="AB43" i="17"/>
  <c r="AA38" i="18"/>
  <c r="AB35" i="17"/>
  <c r="AB42" i="17"/>
  <c r="Z36" i="17"/>
  <c r="AA53" i="16"/>
  <c r="X59" i="16"/>
  <c r="X62" i="18"/>
  <c r="X41" i="17"/>
  <c r="Y18" i="18"/>
  <c r="AB36" i="16"/>
  <c r="H37" i="1"/>
  <c r="Y78" i="18"/>
  <c r="Y16" i="18"/>
  <c r="AA17" i="16"/>
  <c r="Y67" i="18"/>
  <c r="Y32" i="17"/>
  <c r="Y56" i="18"/>
  <c r="X35" i="16"/>
  <c r="O10" i="14"/>
  <c r="Z35" i="16"/>
  <c r="K39" i="14"/>
  <c r="Y22" i="18"/>
  <c r="Y39" i="17"/>
  <c r="Y54" i="18"/>
  <c r="AA46" i="18"/>
  <c r="Z15" i="17"/>
  <c r="Z42" i="17"/>
  <c r="AB13" i="18"/>
  <c r="Z15" i="16"/>
  <c r="Z57" i="18"/>
  <c r="AA75" i="18"/>
  <c r="Z38" i="18"/>
  <c r="Z59" i="16"/>
  <c r="AA27" i="16"/>
  <c r="X8" i="18"/>
  <c r="Y42" i="18"/>
  <c r="AA37" i="17"/>
  <c r="X63" i="18"/>
  <c r="AA36" i="17"/>
  <c r="Z65" i="18"/>
  <c r="Z22" i="18"/>
  <c r="Y34" i="16"/>
  <c r="AB20" i="18"/>
  <c r="X32" i="18"/>
  <c r="Y53" i="17"/>
  <c r="J41" i="14"/>
  <c r="Y68" i="18"/>
  <c r="AA57" i="16"/>
  <c r="Z35" i="17"/>
  <c r="Z13" i="16"/>
  <c r="Y11" i="17"/>
  <c r="Z33" i="18"/>
  <c r="AB43" i="16"/>
  <c r="AA54" i="17"/>
  <c r="AA10" i="18"/>
  <c r="AA18" i="16"/>
  <c r="Y6" i="17"/>
  <c r="X28" i="17"/>
  <c r="AB34" i="17"/>
  <c r="X36" i="16"/>
  <c r="X39" i="17"/>
  <c r="AA48" i="16"/>
  <c r="X48" i="18"/>
  <c r="Z41" i="17"/>
  <c r="Z36" i="18"/>
  <c r="Y15" i="16"/>
  <c r="K12" i="14"/>
  <c r="AB30" i="16"/>
  <c r="Y76" i="18"/>
  <c r="AB31" i="17"/>
  <c r="Y8" i="17"/>
  <c r="X7" i="16"/>
  <c r="AA49" i="18"/>
  <c r="Z53" i="18"/>
  <c r="AB9" i="16"/>
  <c r="AA6" i="18"/>
  <c r="AA28" i="17"/>
  <c r="K21" i="14"/>
  <c r="Y7" i="17"/>
  <c r="K36" i="14"/>
  <c r="Y12" i="18"/>
  <c r="AB48" i="17"/>
  <c r="Z42" i="18"/>
  <c r="AB10" i="16"/>
  <c r="AA7" i="18"/>
  <c r="Y20" i="17"/>
  <c r="Z75" i="18"/>
  <c r="Y16" i="17"/>
  <c r="AB11" i="17"/>
  <c r="X25" i="18"/>
  <c r="AA78" i="18"/>
  <c r="O18" i="14"/>
  <c r="X20" i="18"/>
  <c r="Z37" i="17"/>
  <c r="Z21" i="17"/>
  <c r="X4" i="16"/>
  <c r="P39" i="14"/>
  <c r="O25" i="14"/>
  <c r="AB40" i="18"/>
  <c r="Z33" i="16"/>
  <c r="AA22" i="16"/>
  <c r="X21" i="17"/>
  <c r="Z36" i="16"/>
  <c r="X7" i="18"/>
  <c r="AA39" i="18"/>
  <c r="X27" i="16"/>
  <c r="Z27" i="17"/>
  <c r="X43" i="18"/>
  <c r="AA38" i="17"/>
  <c r="X62" i="16"/>
  <c r="Y59" i="18"/>
  <c r="X40" i="16"/>
  <c r="Z50" i="16"/>
  <c r="Z60" i="16"/>
  <c r="J38" i="14"/>
  <c r="X54" i="17"/>
  <c r="Z22" i="16"/>
  <c r="X17" i="18"/>
  <c r="AA47" i="16"/>
  <c r="X64" i="16"/>
  <c r="Z52" i="18"/>
  <c r="X25" i="16"/>
  <c r="J29" i="14"/>
  <c r="AA44" i="17"/>
  <c r="P35" i="14"/>
  <c r="O39" i="14"/>
  <c r="AA17" i="18"/>
  <c r="AA43" i="16"/>
  <c r="Y65" i="18"/>
  <c r="X77" i="18"/>
  <c r="AA71" i="18"/>
  <c r="AB40" i="17"/>
  <c r="AA53" i="17"/>
  <c r="AA25" i="16"/>
  <c r="AA65" i="18"/>
  <c r="Z57" i="16"/>
  <c r="AA68" i="18"/>
  <c r="K29" i="14"/>
  <c r="X35" i="17"/>
  <c r="Z7" i="16"/>
  <c r="AB37" i="17"/>
  <c r="AA77" i="18"/>
  <c r="AB54" i="17"/>
  <c r="Y13" i="18"/>
  <c r="Y15" i="17"/>
  <c r="X23" i="18"/>
  <c r="Y17" i="18"/>
  <c r="K15" i="14"/>
  <c r="Y56" i="16"/>
  <c r="Z10" i="16"/>
  <c r="Z49" i="16"/>
  <c r="AB17" i="16"/>
  <c r="X7" i="17"/>
  <c r="Y36" i="18"/>
  <c r="X41" i="18"/>
  <c r="X8" i="16"/>
  <c r="Z63" i="18"/>
  <c r="Z55" i="16"/>
  <c r="P32" i="14"/>
  <c r="Y20" i="16"/>
  <c r="Y27" i="16"/>
  <c r="X42" i="18"/>
  <c r="X14" i="17"/>
  <c r="X53" i="18"/>
  <c r="AB40" i="16"/>
  <c r="AA26" i="16"/>
  <c r="Y13" i="16"/>
  <c r="K25" i="14"/>
  <c r="AB36" i="17"/>
  <c r="X27" i="18"/>
  <c r="AA29" i="17"/>
  <c r="Y43" i="17"/>
  <c r="J7" i="14"/>
  <c r="Y8" i="16"/>
  <c r="K30" i="14"/>
  <c r="Y9" i="18"/>
  <c r="AB28" i="18"/>
  <c r="X19" i="16"/>
  <c r="AB16" i="16"/>
  <c r="Z20" i="18"/>
  <c r="AB62" i="16"/>
  <c r="AA61" i="16"/>
  <c r="AB21" i="17"/>
  <c r="Y61" i="16"/>
  <c r="AA63" i="18"/>
  <c r="X53" i="16"/>
  <c r="X13" i="17"/>
  <c r="AB47" i="16"/>
  <c r="AA64" i="18"/>
  <c r="Y57" i="16"/>
  <c r="AB58" i="16"/>
  <c r="Y77" i="18"/>
  <c r="AA67" i="18"/>
  <c r="X40" i="17"/>
  <c r="AA76" i="18"/>
  <c r="Z51" i="18"/>
  <c r="Z34" i="17"/>
  <c r="Z13" i="18"/>
  <c r="Y73" i="18"/>
  <c r="O30" i="14"/>
  <c r="Y11" i="16"/>
  <c r="Z11" i="17"/>
  <c r="Z16" i="17"/>
  <c r="AB38" i="16"/>
  <c r="X44" i="18"/>
  <c r="Y21" i="16"/>
  <c r="Z53" i="16"/>
  <c r="Y30" i="18"/>
  <c r="AA50" i="18"/>
  <c r="Z55" i="17"/>
  <c r="X34" i="17"/>
  <c r="Y55" i="17"/>
  <c r="AB59" i="18"/>
  <c r="J18" i="14"/>
  <c r="Y33" i="17"/>
  <c r="Y5" i="18"/>
  <c r="Z34" i="18"/>
  <c r="Z12" i="16"/>
  <c r="AA28" i="18"/>
  <c r="Y45" i="17"/>
  <c r="X37" i="18"/>
  <c r="Y35" i="17"/>
  <c r="Y50" i="18"/>
  <c r="Y62" i="18"/>
  <c r="AB4" i="17"/>
  <c r="X26" i="18"/>
  <c r="AA15" i="16"/>
  <c r="X12" i="16"/>
  <c r="AB3" i="17"/>
  <c r="Z18" i="18"/>
  <c r="Y41" i="16"/>
  <c r="Z4" i="16"/>
  <c r="AA15" i="18"/>
  <c r="AB77" i="18"/>
  <c r="AB38" i="18"/>
  <c r="Y79" i="18"/>
  <c r="Y24" i="17"/>
  <c r="AA34" i="17"/>
  <c r="Y14" i="17"/>
  <c r="Y49" i="17"/>
  <c r="Z29" i="18"/>
  <c r="AA52" i="16"/>
  <c r="X3" i="18"/>
  <c r="AB46" i="18"/>
  <c r="AB11" i="16"/>
  <c r="AA4" i="17"/>
  <c r="AA39" i="17"/>
  <c r="X3" i="17"/>
  <c r="J4" i="14"/>
  <c r="J36" i="14"/>
  <c r="Y8" i="18"/>
  <c r="AA36" i="16"/>
  <c r="AB45" i="18"/>
  <c r="X29" i="18"/>
  <c r="Y59" i="16"/>
  <c r="X20" i="17"/>
  <c r="AA56" i="18"/>
  <c r="AA9" i="17"/>
  <c r="O28" i="14"/>
  <c r="X18" i="18"/>
  <c r="Z30" i="17"/>
  <c r="Y4" i="18"/>
  <c r="AB8" i="17"/>
  <c r="Y44" i="16"/>
  <c r="AB12" i="17"/>
  <c r="X26" i="16"/>
  <c r="X22" i="16"/>
  <c r="O5" i="14"/>
  <c r="AB41" i="17"/>
  <c r="Y42" i="17"/>
  <c r="AB26" i="18"/>
  <c r="AB15" i="17"/>
  <c r="AB64" i="18"/>
  <c r="Z34" i="16"/>
  <c r="J15" i="14"/>
  <c r="AB49" i="16"/>
  <c r="X9" i="17"/>
  <c r="Y41" i="17"/>
  <c r="AB24" i="17"/>
  <c r="Z11" i="18"/>
  <c r="AB34" i="16"/>
  <c r="X36" i="18"/>
  <c r="AA32" i="17"/>
  <c r="AB23" i="16"/>
  <c r="AB57" i="18"/>
  <c r="Y27" i="17"/>
  <c r="D28" i="1"/>
  <c r="AB18" i="17"/>
  <c r="J39" i="14"/>
  <c r="AA32" i="16"/>
  <c r="P8" i="14"/>
  <c r="AA47" i="17"/>
  <c r="Z20" i="16"/>
  <c r="O29" i="14"/>
  <c r="Z72" i="18"/>
  <c r="Z47" i="17"/>
  <c r="AA31" i="18"/>
  <c r="J27" i="14"/>
  <c r="AA35" i="17"/>
  <c r="AB50" i="16"/>
  <c r="K34" i="14"/>
  <c r="AB71" i="18"/>
  <c r="Y47" i="18"/>
  <c r="Y63" i="18"/>
  <c r="AA29" i="16"/>
  <c r="Z31" i="16"/>
  <c r="AB65" i="18"/>
  <c r="AA3" i="17"/>
  <c r="Y14" i="18"/>
  <c r="X18" i="16"/>
  <c r="AB44" i="17"/>
  <c r="X32" i="17"/>
  <c r="Y53" i="16"/>
  <c r="Y54" i="17"/>
  <c r="AB8" i="18"/>
  <c r="Z12" i="18"/>
  <c r="X42" i="16"/>
  <c r="AB50" i="18"/>
  <c r="AA45" i="17"/>
  <c r="O33" i="14"/>
  <c r="AC2" i="17" a="1"/>
  <c r="Z5" i="17"/>
  <c r="Y35" i="16"/>
  <c r="X10" i="18"/>
  <c r="Z40" i="17"/>
  <c r="AA43" i="17"/>
  <c r="X3" i="16"/>
  <c r="AB34" i="18"/>
  <c r="Z51" i="16"/>
  <c r="X6" i="17"/>
  <c r="AB26" i="17"/>
  <c r="AA60" i="18"/>
  <c r="Y38" i="18"/>
  <c r="AB61" i="16"/>
  <c r="O9" i="14"/>
  <c r="AA3" i="18"/>
  <c r="X67" i="18"/>
  <c r="Z41" i="16"/>
  <c r="X45" i="17"/>
  <c r="X15" i="17"/>
  <c r="AA26" i="18"/>
  <c r="P22" i="14"/>
  <c r="Y48" i="16"/>
  <c r="X52" i="16"/>
  <c r="J32" i="14"/>
  <c r="Z6" i="16"/>
  <c r="AB50" i="17"/>
  <c r="Y50" i="17"/>
  <c r="Y3" i="16"/>
  <c r="Y22" i="17"/>
  <c r="AA53" i="18"/>
  <c r="Z50" i="17"/>
  <c r="AA28" i="16"/>
  <c r="Z39" i="16"/>
  <c r="AB43" i="18"/>
  <c r="X22" i="18"/>
  <c r="AA20" i="18"/>
  <c r="AA62" i="18"/>
  <c r="X44" i="17"/>
  <c r="Y11" i="18"/>
  <c r="Y48" i="17"/>
  <c r="Z59" i="18"/>
  <c r="AA13" i="17"/>
  <c r="AB55" i="18"/>
  <c r="AB6" i="18"/>
  <c r="Y26" i="16"/>
  <c r="Y21" i="17"/>
  <c r="Z79" i="18"/>
  <c r="O37" i="14"/>
  <c r="O87" i="15"/>
  <c r="AA55" i="18"/>
  <c r="Z28" i="18"/>
  <c r="AB60" i="16"/>
  <c r="Y52" i="17"/>
  <c r="X61" i="18"/>
  <c r="AB19" i="16"/>
  <c r="Z49" i="17"/>
  <c r="AA27" i="18"/>
  <c r="AA42" i="16"/>
  <c r="Y17" i="16"/>
  <c r="Y58" i="16"/>
  <c r="AB4" i="18"/>
  <c r="X43" i="17"/>
  <c r="I4" i="1"/>
  <c r="AB51" i="18"/>
  <c r="AA9" i="16"/>
  <c r="X4" i="18"/>
  <c r="Y19" i="16"/>
  <c r="X58" i="18"/>
  <c r="Y24" i="16"/>
  <c r="X30" i="16"/>
  <c r="AB63" i="16"/>
  <c r="Z26" i="16"/>
  <c r="AB27" i="16"/>
  <c r="AA19" i="18"/>
  <c r="J31" i="14"/>
  <c r="AA25" i="18"/>
  <c r="Z48" i="16"/>
  <c r="AA8" i="16"/>
  <c r="Y16" i="16"/>
  <c r="AF11" i="15"/>
  <c r="K9" i="14"/>
  <c r="Z39" i="17"/>
  <c r="Y55" i="16"/>
  <c r="AA70" i="18"/>
  <c r="K4" i="14"/>
  <c r="Z45" i="16"/>
  <c r="X29" i="16"/>
  <c r="X39" i="16"/>
  <c r="X70" i="18"/>
  <c r="Z28" i="16"/>
  <c r="Z7" i="17"/>
  <c r="AA24" i="17"/>
  <c r="Z50" i="18"/>
  <c r="X60" i="18"/>
  <c r="X64" i="18"/>
  <c r="P27" i="14"/>
  <c r="AA21" i="16"/>
  <c r="Z3" i="16"/>
  <c r="AA7" i="16"/>
  <c r="AA21" i="18"/>
  <c r="Z52" i="17"/>
  <c r="AA6" i="17"/>
  <c r="I29" i="1"/>
  <c r="K41" i="14"/>
  <c r="X43" i="16"/>
  <c r="AB6" i="16"/>
  <c r="Z33" i="17"/>
  <c r="Z56" i="16"/>
  <c r="J23" i="14"/>
  <c r="AB7" i="16"/>
  <c r="Y34" i="18"/>
  <c r="K38" i="14"/>
  <c r="X10" i="16"/>
  <c r="O41" i="14"/>
  <c r="Y66" i="18"/>
  <c r="X46" i="17"/>
  <c r="O4" i="14"/>
  <c r="Y31" i="18"/>
  <c r="Z20" i="17"/>
  <c r="O8" i="14"/>
  <c r="K22" i="14"/>
  <c r="Y49" i="16"/>
  <c r="J30" i="14"/>
  <c r="AB64" i="16"/>
  <c r="O22" i="14"/>
  <c r="Z30" i="18"/>
  <c r="P30" i="14"/>
  <c r="Y43" i="16"/>
  <c r="AA40" i="18"/>
  <c r="AB32" i="16"/>
  <c r="AA69" i="18"/>
  <c r="X49" i="17"/>
  <c r="Z52" i="16"/>
  <c r="O21" i="14"/>
  <c r="AA11" i="16"/>
  <c r="P18" i="14"/>
  <c r="AA46" i="17"/>
  <c r="Z73" i="18"/>
  <c r="D29" i="1"/>
  <c r="Y45" i="16"/>
  <c r="AB49" i="17"/>
  <c r="AA22" i="17"/>
  <c r="AB10" i="18"/>
  <c r="AA18" i="18"/>
  <c r="AA14" i="18"/>
  <c r="X6" i="18"/>
  <c r="X16" i="16"/>
  <c r="J12" i="14"/>
  <c r="Y51" i="17"/>
  <c r="Y29" i="16"/>
  <c r="X12" i="18"/>
  <c r="X6" i="16"/>
  <c r="AA32" i="18"/>
  <c r="Z21" i="18"/>
  <c r="X19" i="18"/>
  <c r="P41" i="14"/>
  <c r="X14" i="18"/>
  <c r="X59" i="18"/>
  <c r="AA12" i="18"/>
  <c r="Z45" i="17"/>
  <c r="X11" i="17"/>
  <c r="X14" i="16"/>
  <c r="AA42" i="18"/>
  <c r="AB42" i="18"/>
  <c r="J9" i="14"/>
  <c r="AB21" i="16"/>
  <c r="Y25" i="17"/>
  <c r="O38" i="14"/>
  <c r="X20" i="16"/>
  <c r="AB31" i="18"/>
  <c r="AA39" i="16"/>
  <c r="AA8" i="17"/>
  <c r="Z60" i="18"/>
  <c r="F8" i="14"/>
  <c r="X17" i="16"/>
  <c r="Y21" i="18"/>
  <c r="AA38" i="16"/>
  <c r="X13" i="16"/>
  <c r="AB7" i="17"/>
  <c r="Z4" i="18"/>
  <c r="X38" i="16"/>
  <c r="Y46" i="17"/>
  <c r="P23" i="14"/>
  <c r="AA58" i="16"/>
  <c r="Y32" i="16"/>
  <c r="AB31" i="16"/>
  <c r="X30" i="17"/>
  <c r="Z58" i="16"/>
  <c r="X16" i="17"/>
  <c r="Z32" i="18"/>
  <c r="AB28" i="16"/>
  <c r="Y10" i="18"/>
  <c r="K40" i="14"/>
  <c r="X58" i="16"/>
  <c r="AB52" i="17"/>
  <c r="Y31" i="17"/>
  <c r="K7" i="14"/>
  <c r="Y61" i="18"/>
  <c r="Y19" i="18"/>
  <c r="X49" i="18"/>
  <c r="AB38" i="17"/>
  <c r="AB3" i="18"/>
  <c r="AB15" i="18"/>
  <c r="Z19" i="18"/>
  <c r="AB52" i="18"/>
  <c r="Z12" i="17"/>
  <c r="X60" i="16"/>
  <c r="AB20" i="16"/>
  <c r="Y26" i="17"/>
  <c r="X11" i="16"/>
  <c r="Y51" i="18"/>
  <c r="AA21" i="17"/>
  <c r="X8" i="17"/>
  <c r="Y51" i="16"/>
  <c r="Z29" i="16"/>
  <c r="AA40" i="17"/>
  <c r="Z14" i="17"/>
  <c r="Z67" i="18"/>
  <c r="Y29" i="17"/>
  <c r="AB55" i="17"/>
  <c r="X47" i="18"/>
  <c r="Y24" i="18"/>
  <c r="AA33" i="16"/>
  <c r="AA48" i="18"/>
  <c r="Y49" i="18"/>
  <c r="AB4" i="16"/>
  <c r="O7" i="14"/>
  <c r="AA57" i="18"/>
  <c r="J26" i="14"/>
  <c r="Y55" i="18"/>
  <c r="Y18" i="16"/>
  <c r="Y46" i="18"/>
  <c r="Y52" i="18"/>
  <c r="X22" i="17"/>
  <c r="X66" i="18"/>
  <c r="AB35" i="18"/>
  <c r="K28" i="14"/>
  <c r="Y53" i="18"/>
  <c r="Y63" i="16"/>
  <c r="AB32" i="17"/>
  <c r="AA11" i="17"/>
  <c r="AB17" i="18"/>
  <c r="Y12" i="16"/>
  <c r="K24" i="14"/>
  <c r="X25" i="17"/>
  <c r="AA56" i="16"/>
  <c r="Y23" i="16"/>
  <c r="J21" i="14"/>
  <c r="AB13" i="16"/>
  <c r="Z61" i="18"/>
  <c r="X27" i="17"/>
  <c r="AB53" i="18"/>
  <c r="Z25" i="17"/>
  <c r="Z28" i="17"/>
  <c r="AA8" i="18"/>
  <c r="Y43" i="18"/>
  <c r="AB9" i="18"/>
  <c r="AA27" i="17"/>
  <c r="AB46" i="17"/>
  <c r="Z27" i="18"/>
  <c r="O23" i="14"/>
  <c r="Y6" i="18"/>
  <c r="X24" i="16"/>
  <c r="Z5" i="16"/>
  <c r="X24" i="18"/>
  <c r="AB17" i="17"/>
  <c r="AB35" i="16"/>
  <c r="X45" i="18"/>
  <c r="AB63" i="18"/>
  <c r="AB5" i="17"/>
  <c r="AA36" i="18"/>
  <c r="X19" i="17"/>
  <c r="AB30" i="18"/>
  <c r="Y27" i="18"/>
  <c r="Y25" i="18"/>
  <c r="Z54" i="16"/>
  <c r="AA16" i="17"/>
  <c r="AA19" i="16"/>
  <c r="X78" i="18"/>
  <c r="D43" i="1"/>
  <c r="Y40" i="17"/>
  <c r="Y58" i="18"/>
  <c r="O35" i="14"/>
  <c r="AB49" i="18"/>
  <c r="Z7" i="18"/>
  <c r="AB42" i="16"/>
  <c r="X17" i="17"/>
  <c r="Z47" i="16"/>
  <c r="Y5" i="17"/>
  <c r="AB51" i="16"/>
  <c r="Z17" i="16"/>
  <c r="AA5" i="17"/>
  <c r="Y23" i="18"/>
  <c r="X15" i="16"/>
  <c r="Y70" i="18"/>
  <c r="X33" i="16"/>
  <c r="AA41" i="16"/>
  <c r="AA45" i="16"/>
  <c r="AB55" i="16"/>
  <c r="Z17" i="17"/>
  <c r="X21" i="18"/>
  <c r="Y9" i="16"/>
  <c r="AB48" i="16"/>
  <c r="AB14" i="18"/>
  <c r="Z46" i="17"/>
  <c r="P36" i="14"/>
  <c r="Y37" i="17"/>
  <c r="C52" i="1"/>
  <c r="D52" i="1" s="1"/>
  <c r="Y41" i="18"/>
  <c r="AB62" i="18"/>
  <c r="Y19" i="17"/>
  <c r="Z10" i="17"/>
  <c r="Y46" i="16"/>
  <c r="AA17" i="17"/>
  <c r="Z76" i="18"/>
  <c r="AB14" i="16"/>
  <c r="X51" i="18"/>
  <c r="P40" i="14"/>
  <c r="AA16" i="16"/>
  <c r="Y31" i="16"/>
  <c r="AA40" i="16"/>
  <c r="X9" i="18"/>
  <c r="Y60" i="16"/>
  <c r="AB44" i="16"/>
  <c r="AB10" i="17"/>
  <c r="S87" i="15"/>
  <c r="AA49" i="17"/>
  <c r="AA42" i="17"/>
  <c r="AA26" i="17"/>
  <c r="AA30" i="18"/>
  <c r="X42" i="17"/>
  <c r="X57" i="18"/>
  <c r="Y22" i="16"/>
  <c r="J35" i="14"/>
  <c r="X32" i="16"/>
  <c r="AB37" i="18"/>
  <c r="AA63" i="16"/>
  <c r="Z44" i="18"/>
  <c r="Z5" i="18"/>
  <c r="AA35" i="16"/>
  <c r="Z29" i="17"/>
  <c r="AA52" i="18"/>
  <c r="X15" i="18"/>
  <c r="AB54" i="18"/>
  <c r="X50" i="18"/>
  <c r="Y36" i="17"/>
  <c r="Z23" i="17"/>
  <c r="P12" i="14"/>
  <c r="X30" i="18"/>
  <c r="X33" i="18"/>
  <c r="X28" i="16"/>
  <c r="Y28" i="16"/>
  <c r="J3" i="14"/>
  <c r="Z18" i="17"/>
  <c r="Z25" i="18"/>
  <c r="Y69" i="18"/>
  <c r="AA23" i="16"/>
  <c r="Y30" i="17"/>
  <c r="Z16" i="16"/>
  <c r="J24" i="14"/>
  <c r="X55" i="17"/>
  <c r="AB32" i="18"/>
  <c r="Z46" i="16"/>
  <c r="Y33" i="18"/>
  <c r="AA34" i="16"/>
  <c r="Y17" i="17"/>
  <c r="AB19" i="18"/>
  <c r="AB52" i="16"/>
  <c r="X18" i="17"/>
  <c r="O32" i="14"/>
  <c r="X72" i="18"/>
  <c r="Y75" i="18"/>
  <c r="AB13" i="17"/>
  <c r="AB53" i="17"/>
  <c r="Y9" i="17"/>
  <c r="K27" i="14"/>
  <c r="AB12" i="16"/>
  <c r="AA3" i="16"/>
  <c r="AA13" i="16"/>
  <c r="X38" i="17"/>
  <c r="AB24" i="16"/>
  <c r="P38" i="14"/>
  <c r="AA37" i="18"/>
  <c r="X51" i="17"/>
  <c r="O3" i="14"/>
  <c r="AB68" i="18"/>
  <c r="AA44" i="16"/>
  <c r="AB67" i="18"/>
  <c r="X38" i="18"/>
  <c r="AB5" i="16"/>
  <c r="AB47" i="18"/>
  <c r="Y38" i="17"/>
  <c r="AB75" i="18"/>
  <c r="AA41" i="18"/>
  <c r="AB29" i="18"/>
  <c r="Z3" i="17"/>
  <c r="J22" i="14"/>
  <c r="Z13" i="17"/>
  <c r="Z24" i="17"/>
  <c r="Y28" i="17"/>
  <c r="AA47" i="18"/>
  <c r="X51" i="16"/>
  <c r="Y39" i="18"/>
  <c r="Y62" i="16"/>
  <c r="Y60" i="18"/>
  <c r="O24" i="14"/>
  <c r="AA25" i="17"/>
  <c r="AB33" i="18"/>
  <c r="Z53" i="17"/>
  <c r="AB69" i="18"/>
  <c r="O27" i="14"/>
  <c r="Y48" i="18"/>
  <c r="P24" i="14"/>
  <c r="X79" i="18"/>
  <c r="K33" i="14"/>
  <c r="AB57" i="16"/>
  <c r="AA33" i="17"/>
  <c r="Z14" i="18"/>
  <c r="X54" i="16"/>
  <c r="Z45" i="18"/>
  <c r="AB78" i="18"/>
  <c r="AA20" i="16"/>
  <c r="Z49" i="18"/>
  <c r="AA29" i="18"/>
  <c r="AB15" i="16"/>
  <c r="Z69" i="18"/>
  <c r="O15" i="14"/>
  <c r="Z43" i="18"/>
  <c r="Y44" i="18"/>
  <c r="AB54" i="16"/>
  <c r="Z55" i="18"/>
  <c r="AB46" i="16"/>
  <c r="X13" i="18"/>
  <c r="N87" i="15"/>
  <c r="AB33" i="16"/>
  <c r="AB58" i="18"/>
  <c r="AB8" i="16"/>
  <c r="Z6" i="17"/>
  <c r="Z43" i="17"/>
  <c r="Z31" i="17"/>
  <c r="AB16" i="17"/>
  <c r="Y72" i="18"/>
  <c r="Y35" i="18"/>
  <c r="AA45" i="18"/>
  <c r="C36" i="1"/>
  <c r="Y15" i="18"/>
  <c r="AA20" i="17"/>
  <c r="AA59" i="18"/>
  <c r="AA15" i="17"/>
  <c r="Z38" i="16"/>
  <c r="D44" i="1"/>
  <c r="AA61" i="18"/>
  <c r="AA4" i="18"/>
  <c r="Y40" i="16"/>
  <c r="Y26" i="18"/>
  <c r="X55" i="18"/>
  <c r="AA22" i="18"/>
  <c r="X47" i="16"/>
  <c r="P34" i="14"/>
  <c r="AA37" i="16"/>
  <c r="AB37" i="16"/>
  <c r="Y52" i="16"/>
  <c r="AB26" i="16"/>
  <c r="Z62" i="16"/>
  <c r="AA51" i="17"/>
  <c r="Z63" i="16"/>
  <c r="AB56" i="16"/>
  <c r="K3" i="14"/>
  <c r="X24" i="17"/>
  <c r="Z6" i="18"/>
  <c r="X31" i="18"/>
  <c r="Z66" i="18"/>
  <c r="AA5" i="16"/>
  <c r="AB23" i="17"/>
  <c r="X47" i="17"/>
  <c r="AB18" i="16"/>
  <c r="X4" i="17"/>
  <c r="AB19" i="17"/>
  <c r="AB14" i="17"/>
  <c r="Z61" i="16"/>
  <c r="AA41" i="17"/>
  <c r="AB41" i="18"/>
  <c r="X5" i="16"/>
  <c r="Y39" i="16"/>
  <c r="AB59" i="16"/>
  <c r="AA51" i="16"/>
  <c r="X73" i="18"/>
  <c r="Z54" i="17"/>
  <c r="Y6" i="16"/>
  <c r="P21" i="14"/>
  <c r="AA48" i="17"/>
  <c r="Y36" i="16"/>
  <c r="Z27" i="16"/>
  <c r="X52" i="18"/>
  <c r="T87" i="15"/>
  <c r="J8" i="14"/>
  <c r="AB61" i="18"/>
  <c r="J5" i="14"/>
  <c r="AA49" i="16"/>
  <c r="X55" i="16"/>
  <c r="P29" i="14"/>
  <c r="K10" i="14"/>
  <c r="AA50" i="16"/>
  <c r="AA30" i="17"/>
  <c r="Z31" i="18"/>
  <c r="P26" i="14"/>
  <c r="AA16" i="18"/>
  <c r="K23" i="14"/>
  <c r="Z78" i="18"/>
  <c r="P15" i="14"/>
  <c r="X74" i="18"/>
  <c r="Z37" i="16"/>
  <c r="K37" i="14"/>
  <c r="AA55" i="17"/>
  <c r="Y13" i="17"/>
  <c r="AB22" i="18"/>
  <c r="AB7" i="18"/>
  <c r="J40" i="14"/>
  <c r="Z32" i="17"/>
  <c r="P25" i="14"/>
  <c r="X48" i="16"/>
  <c r="Y50" i="16"/>
  <c r="AA58" i="18"/>
  <c r="Z40" i="16"/>
  <c r="AA5" i="18"/>
  <c r="K26" i="14"/>
  <c r="Y4" i="17"/>
  <c r="Y33" i="16"/>
  <c r="J25" i="14"/>
  <c r="Z10" i="18"/>
  <c r="X68" i="18"/>
  <c r="AB24" i="18"/>
  <c r="AA31" i="16"/>
  <c r="Z30" i="16"/>
  <c r="AB11" i="18"/>
  <c r="AB60" i="18"/>
  <c r="Z48" i="17"/>
  <c r="Z64" i="18"/>
  <c r="AA31" i="17"/>
  <c r="Y5" i="16"/>
  <c r="Y12" i="17"/>
  <c r="J37" i="14"/>
  <c r="AA9" i="18"/>
  <c r="AB76" i="18"/>
  <c r="K8" i="14"/>
  <c r="AA34" i="18"/>
  <c r="Y37" i="18"/>
  <c r="AB45" i="16"/>
  <c r="Z44" i="16"/>
  <c r="Y32" i="18"/>
  <c r="Z64" i="16"/>
  <c r="Y28" i="18"/>
  <c r="AB51" i="17"/>
  <c r="AB33" i="17"/>
  <c r="K18" i="14"/>
  <c r="P5" i="14"/>
  <c r="AA14" i="16"/>
  <c r="J10" i="14"/>
  <c r="Y34" i="17"/>
  <c r="K31" i="14"/>
  <c r="AB6" i="17"/>
  <c r="AB53" i="16"/>
  <c r="Z71" i="18"/>
  <c r="P4" i="14"/>
  <c r="AA11" i="18"/>
  <c r="O31" i="14"/>
  <c r="X39" i="18"/>
  <c r="AA4" i="16"/>
  <c r="AA59" i="16"/>
  <c r="X10" i="17"/>
  <c r="X23" i="17"/>
  <c r="Y64" i="18"/>
  <c r="P33" i="14"/>
  <c r="AB66" i="18"/>
  <c r="P7" i="14"/>
  <c r="C26" i="15"/>
  <c r="Z37" i="18"/>
  <c r="Y18" i="17"/>
  <c r="AB27" i="18"/>
  <c r="X37" i="17"/>
  <c r="AA66" i="18"/>
  <c r="AA30" i="16"/>
  <c r="Z40" i="18"/>
  <c r="X61" i="16"/>
  <c r="Z58" i="18"/>
  <c r="Z3" i="18"/>
  <c r="X34" i="18"/>
  <c r="P3" i="14"/>
  <c r="AA52" i="17"/>
  <c r="AA23" i="18"/>
  <c r="AB41" i="16"/>
  <c r="AB22" i="16"/>
  <c r="O26" i="14"/>
  <c r="O40" i="14"/>
  <c r="Z23" i="16"/>
  <c r="AA18" i="17"/>
  <c r="AB18" i="18"/>
  <c r="AB12" i="18"/>
  <c r="Z38" i="17"/>
  <c r="AB23" i="18"/>
  <c r="Z42" i="16"/>
  <c r="Z56" i="18"/>
  <c r="AB45" i="17"/>
  <c r="X50" i="17"/>
  <c r="X28" i="18"/>
  <c r="Z48" i="18"/>
  <c r="Z18" i="16"/>
  <c r="AA51" i="18"/>
  <c r="X56" i="18"/>
  <c r="AA33" i="18"/>
  <c r="X36" i="17"/>
  <c r="J34" i="14"/>
  <c r="AA60" i="16"/>
  <c r="AA24" i="16"/>
  <c r="O34" i="14"/>
  <c r="Z44" i="17"/>
  <c r="Y47" i="17"/>
  <c r="Z4" i="17"/>
  <c r="Z51" i="17"/>
  <c r="AA43" i="18"/>
  <c r="Y47" i="16"/>
  <c r="AB5" i="18"/>
  <c r="X45" i="16"/>
  <c r="X75" i="18"/>
  <c r="X23" i="16"/>
  <c r="Y44" i="17"/>
  <c r="Y25" i="16"/>
  <c r="AB39" i="17"/>
  <c r="AA54" i="16"/>
  <c r="P37" i="14"/>
  <c r="AA19" i="17"/>
  <c r="AA55" i="16"/>
  <c r="K5" i="14"/>
  <c r="X37" i="16"/>
  <c r="Y30" i="16"/>
  <c r="AA46" i="16"/>
  <c r="Z24" i="16"/>
  <c r="X31" i="16"/>
  <c r="Z19" i="16"/>
  <c r="Z9" i="17"/>
  <c r="X11" i="18"/>
  <c r="X49" i="16"/>
  <c r="AB70" i="18"/>
  <c r="AA44" i="18"/>
  <c r="AA6" i="16"/>
  <c r="O12" i="14"/>
  <c r="AB25" i="18"/>
  <c r="Y38" i="16"/>
  <c r="AA10" i="16"/>
  <c r="X33" i="17"/>
  <c r="AB27" i="17"/>
  <c r="AB39" i="16"/>
  <c r="Z9" i="16"/>
  <c r="Z32" i="16"/>
  <c r="Y10" i="16"/>
  <c r="X56" i="16"/>
  <c r="AC2" i="16" a="1"/>
  <c r="AH11" i="15"/>
  <c r="C51" i="1"/>
  <c r="D36" i="1"/>
  <c r="AC2" i="18" a="1"/>
  <c r="AF12" i="15"/>
  <c r="D51" i="1"/>
  <c r="I37" i="1"/>
  <c r="H36" i="1"/>
  <c r="I36" i="1"/>
  <c r="AF11" i="17"/>
  <c r="AB11" i="14"/>
  <c r="AF11" i="16"/>
  <c r="C27" i="15"/>
  <c r="AH12" i="15"/>
  <c r="AF13" i="15"/>
  <c r="AF12" i="17"/>
  <c r="AH11" i="17"/>
  <c r="AD11" i="14"/>
  <c r="AB12" i="14"/>
  <c r="AH11" i="16"/>
  <c r="AF12" i="16"/>
  <c r="C28" i="15"/>
  <c r="AH13" i="15"/>
  <c r="AF14" i="15"/>
  <c r="AH12" i="17"/>
  <c r="AF13" i="17"/>
  <c r="AB13" i="14"/>
  <c r="AD12" i="14"/>
  <c r="AF13" i="16"/>
  <c r="C29" i="15"/>
  <c r="AF15" i="15"/>
  <c r="AH14" i="15"/>
  <c r="AF14" i="17"/>
  <c r="AH13" i="17"/>
  <c r="AD13" i="14"/>
  <c r="AF14" i="16"/>
  <c r="AH13" i="16"/>
  <c r="C30" i="15"/>
  <c r="AH15" i="15"/>
  <c r="AF16" i="15"/>
  <c r="AH14" i="17"/>
  <c r="AF15" i="17"/>
  <c r="AH14" i="16"/>
  <c r="AF15" i="16"/>
  <c r="C31" i="15"/>
  <c r="AH16" i="15"/>
  <c r="AF17" i="15"/>
  <c r="AH15" i="17"/>
  <c r="AF16" i="17"/>
  <c r="AH15" i="16"/>
  <c r="AF16" i="16"/>
  <c r="C32" i="15"/>
  <c r="AH17" i="15"/>
  <c r="AF18" i="15"/>
  <c r="AH16" i="17"/>
  <c r="AF17" i="17"/>
  <c r="AH16" i="16"/>
  <c r="AF17" i="16"/>
  <c r="C33" i="15"/>
  <c r="AH18" i="15"/>
  <c r="AF19" i="15"/>
  <c r="AH17" i="17"/>
  <c r="AF18" i="17"/>
  <c r="AH17" i="16"/>
  <c r="AF18" i="16"/>
  <c r="C34" i="15"/>
  <c r="AF20" i="15"/>
  <c r="AF19" i="17"/>
  <c r="AH18" i="17"/>
  <c r="AF19" i="16"/>
  <c r="AH18" i="16"/>
  <c r="C35" i="15"/>
  <c r="AH20" i="15"/>
  <c r="AF21" i="15"/>
  <c r="AF20" i="17"/>
  <c r="AH19" i="17"/>
  <c r="AH19" i="16"/>
  <c r="AF20" i="16"/>
  <c r="C36" i="15"/>
  <c r="AH21" i="15"/>
  <c r="AF22" i="15"/>
  <c r="AH22" i="15" s="1"/>
  <c r="AF21" i="17"/>
  <c r="AH20" i="17"/>
  <c r="AH20" i="16"/>
  <c r="AF21" i="16"/>
  <c r="AF22" i="17"/>
  <c r="AH22" i="17" s="1"/>
  <c r="AH21" i="17"/>
  <c r="AF22" i="16"/>
  <c r="AH22" i="16" s="1"/>
  <c r="AH21" i="16"/>
  <c r="AJ21" i="16" l="1"/>
  <c r="AJ22" i="16"/>
  <c r="AL21" i="17"/>
  <c r="AJ21" i="17"/>
  <c r="AL22" i="17"/>
  <c r="AJ22" i="17"/>
  <c r="AJ20" i="16"/>
  <c r="AJ20" i="17"/>
  <c r="AL20" i="17"/>
  <c r="AJ22" i="15"/>
  <c r="AJ21" i="15"/>
  <c r="I36" i="15"/>
  <c r="H36" i="15"/>
  <c r="AJ19" i="16"/>
  <c r="AJ19" i="17"/>
  <c r="AL19" i="17"/>
  <c r="AJ20" i="15"/>
  <c r="I35" i="15"/>
  <c r="H35" i="15"/>
  <c r="AJ18" i="16"/>
  <c r="AJ18" i="17"/>
  <c r="AL18" i="17"/>
  <c r="H34" i="15"/>
  <c r="I34" i="15"/>
  <c r="AJ17" i="16"/>
  <c r="AL17" i="17"/>
  <c r="AJ17" i="17"/>
  <c r="AJ18" i="15"/>
  <c r="I33" i="15"/>
  <c r="H33" i="15"/>
  <c r="AJ16" i="16"/>
  <c r="AJ16" i="17"/>
  <c r="AL16" i="17"/>
  <c r="AJ17" i="15"/>
  <c r="H32" i="15"/>
  <c r="I32" i="15"/>
  <c r="AJ15" i="16"/>
  <c r="AJ15" i="17"/>
  <c r="AL15" i="17"/>
  <c r="AJ16" i="15"/>
  <c r="I31" i="15"/>
  <c r="H31" i="15"/>
  <c r="AJ14" i="16"/>
  <c r="AL14" i="17"/>
  <c r="AJ14" i="17"/>
  <c r="AJ15" i="15"/>
  <c r="I30" i="15"/>
  <c r="H30" i="15"/>
  <c r="AJ13" i="16"/>
  <c r="AF13" i="14"/>
  <c r="AL13" i="17"/>
  <c r="AJ13" i="17"/>
  <c r="AJ14" i="15"/>
  <c r="I29" i="15"/>
  <c r="H29" i="15"/>
  <c r="AF12" i="14"/>
  <c r="AL12" i="17"/>
  <c r="AJ12" i="17"/>
  <c r="AJ13" i="15"/>
  <c r="I28" i="15"/>
  <c r="H28" i="15"/>
  <c r="AJ11" i="16"/>
  <c r="AF11" i="14"/>
  <c r="AL11" i="17"/>
  <c r="AJ11" i="17"/>
  <c r="AJ12" i="15"/>
  <c r="H27" i="15"/>
  <c r="I27" i="15"/>
  <c r="AC10" i="18"/>
  <c r="AC59" i="18"/>
  <c r="AC35" i="18"/>
  <c r="AC57" i="18"/>
  <c r="AC73" i="18"/>
  <c r="AC60" i="18"/>
  <c r="AC34" i="18"/>
  <c r="AC9" i="18"/>
  <c r="AC5" i="18"/>
  <c r="AC37" i="18"/>
  <c r="AC39" i="18"/>
  <c r="AC70" i="18"/>
  <c r="AC65" i="18"/>
  <c r="AC21" i="18"/>
  <c r="AC75" i="18"/>
  <c r="AC74" i="18"/>
  <c r="AC7" i="18"/>
  <c r="AC36" i="18"/>
  <c r="AC77" i="18"/>
  <c r="AC55" i="18"/>
  <c r="AC58" i="18"/>
  <c r="AC40" i="18"/>
  <c r="AC76" i="18"/>
  <c r="AC2" i="18"/>
  <c r="AC71" i="18"/>
  <c r="AC52" i="18"/>
  <c r="AC12" i="18"/>
  <c r="AC15" i="18"/>
  <c r="AC4" i="18"/>
  <c r="AC67" i="18"/>
  <c r="AC51" i="18"/>
  <c r="AC30" i="18"/>
  <c r="AC8" i="18"/>
  <c r="AC45" i="18"/>
  <c r="AC31" i="18"/>
  <c r="AC26" i="18"/>
  <c r="AC42" i="18"/>
  <c r="AC27" i="18"/>
  <c r="AC14" i="18"/>
  <c r="AC22" i="18"/>
  <c r="AC44" i="18"/>
  <c r="AC61" i="18"/>
  <c r="AC63" i="18"/>
  <c r="AC49" i="18"/>
  <c r="AC20" i="18"/>
  <c r="AC43" i="18"/>
  <c r="AC50" i="18"/>
  <c r="AC54" i="18"/>
  <c r="AC25" i="18"/>
  <c r="AC13" i="18"/>
  <c r="AC79" i="18"/>
  <c r="AC6" i="18"/>
  <c r="AC56" i="18"/>
  <c r="AC16" i="18"/>
  <c r="AC11" i="18"/>
  <c r="AC17" i="18"/>
  <c r="AC62" i="18"/>
  <c r="AC3" i="18"/>
  <c r="AC32" i="18"/>
  <c r="AC53" i="18"/>
  <c r="AC23" i="18"/>
  <c r="AC28" i="18"/>
  <c r="AC41" i="18"/>
  <c r="AC19" i="18"/>
  <c r="AC69" i="18"/>
  <c r="AC24" i="18"/>
  <c r="AC46" i="18"/>
  <c r="AC78" i="18"/>
  <c r="AC68" i="18"/>
  <c r="AC66" i="18"/>
  <c r="AC47" i="18"/>
  <c r="AC29" i="18"/>
  <c r="AC64" i="18"/>
  <c r="AC48" i="18"/>
  <c r="AC18" i="18"/>
  <c r="AC33" i="18"/>
  <c r="AC72" i="18"/>
  <c r="AC38" i="18"/>
  <c r="AJ11" i="15"/>
  <c r="AC15" i="16"/>
  <c r="AC46" i="16"/>
  <c r="AC25" i="16"/>
  <c r="AC26" i="16"/>
  <c r="AC27" i="16"/>
  <c r="AC28" i="16"/>
  <c r="AC29" i="16"/>
  <c r="AC31" i="16"/>
  <c r="AC33" i="16"/>
  <c r="AC20" i="16"/>
  <c r="AC43" i="16"/>
  <c r="AC54" i="16"/>
  <c r="AC40" i="16"/>
  <c r="AC2" i="16"/>
  <c r="AC16" i="16"/>
  <c r="AC53" i="16"/>
  <c r="AC10" i="16"/>
  <c r="AC37" i="16"/>
  <c r="AC36" i="16"/>
  <c r="AC47" i="16"/>
  <c r="AC11" i="16"/>
  <c r="AC14" i="16"/>
  <c r="AC52" i="16"/>
  <c r="AC32" i="16"/>
  <c r="AC49" i="16"/>
  <c r="AC55" i="16"/>
  <c r="AC3" i="16"/>
  <c r="AC51" i="16"/>
  <c r="AC50" i="16"/>
  <c r="AC64" i="16"/>
  <c r="AC59" i="16"/>
  <c r="AC45" i="16"/>
  <c r="AC7" i="16"/>
  <c r="AC56" i="16"/>
  <c r="AC17" i="16"/>
  <c r="AC58" i="16"/>
  <c r="AC6" i="16"/>
  <c r="AC41" i="16"/>
  <c r="AC42" i="16"/>
  <c r="AC30" i="16"/>
  <c r="AC22" i="16"/>
  <c r="AC4" i="16"/>
  <c r="AC5" i="16"/>
  <c r="AC38" i="16"/>
  <c r="AC18" i="16"/>
  <c r="AC39" i="16"/>
  <c r="AC35" i="16"/>
  <c r="AC34" i="16"/>
  <c r="AC60" i="16"/>
  <c r="AC9" i="16"/>
  <c r="AC23" i="16"/>
  <c r="AC19" i="16"/>
  <c r="AC8" i="16"/>
  <c r="AC63" i="16"/>
  <c r="AC44" i="16"/>
  <c r="AC21" i="16"/>
  <c r="AC12" i="16"/>
  <c r="AC48" i="16"/>
  <c r="AC13" i="16"/>
  <c r="AC24" i="16"/>
  <c r="AC61" i="16"/>
  <c r="AC62" i="16"/>
  <c r="AC57" i="16"/>
  <c r="V56" i="16"/>
  <c r="V33" i="17"/>
  <c r="V49" i="16"/>
  <c r="V11" i="18"/>
  <c r="V31" i="16"/>
  <c r="V37" i="16"/>
  <c r="V23" i="16"/>
  <c r="V75" i="18"/>
  <c r="V45" i="16"/>
  <c r="V36" i="17"/>
  <c r="V56" i="18"/>
  <c r="V28" i="18"/>
  <c r="V50" i="17"/>
  <c r="V34" i="18"/>
  <c r="V61" i="16"/>
  <c r="V37" i="17"/>
  <c r="H26" i="15"/>
  <c r="I26" i="15"/>
  <c r="V23" i="17"/>
  <c r="V10" i="17"/>
  <c r="V39" i="18"/>
  <c r="V68" i="18"/>
  <c r="V48" i="16"/>
  <c r="V74" i="18"/>
  <c r="V55" i="16"/>
  <c r="V52" i="18"/>
  <c r="V73" i="18"/>
  <c r="V5" i="16"/>
  <c r="V4" i="17"/>
  <c r="V47" i="17"/>
  <c r="V31" i="18"/>
  <c r="V24" i="17"/>
  <c r="V47" i="16"/>
  <c r="V55" i="18"/>
  <c r="V13" i="18"/>
  <c r="V54" i="16"/>
  <c r="V79" i="18"/>
  <c r="V51" i="16"/>
  <c r="V38" i="18"/>
  <c r="V51" i="17"/>
  <c r="V38" i="17"/>
  <c r="V72" i="18"/>
  <c r="V18" i="17"/>
  <c r="V55" i="17"/>
  <c r="V28" i="16"/>
  <c r="V33" i="18"/>
  <c r="V30" i="18"/>
  <c r="V50" i="18"/>
  <c r="V15" i="18"/>
  <c r="V32" i="16"/>
  <c r="V57" i="18"/>
  <c r="V42" i="17"/>
  <c r="V9" i="18"/>
  <c r="V51" i="18"/>
  <c r="V21" i="18"/>
  <c r="V33" i="16"/>
  <c r="V15" i="16"/>
  <c r="V17" i="17"/>
  <c r="V78" i="18"/>
  <c r="V19" i="17"/>
  <c r="V45" i="18"/>
  <c r="V24" i="18"/>
  <c r="V24" i="16"/>
  <c r="V27" i="17"/>
  <c r="V25" i="17"/>
  <c r="V66" i="18"/>
  <c r="V22" i="17"/>
  <c r="V47" i="18"/>
  <c r="V8" i="17"/>
  <c r="V11" i="16"/>
  <c r="V60" i="16"/>
  <c r="V49" i="18"/>
  <c r="V58" i="16"/>
  <c r="V16" i="17"/>
  <c r="V30" i="17"/>
  <c r="V38" i="16"/>
  <c r="V13" i="16"/>
  <c r="V17" i="16"/>
  <c r="I6" i="14"/>
  <c r="V20" i="16"/>
  <c r="V14" i="16"/>
  <c r="V11" i="17"/>
  <c r="V59" i="18"/>
  <c r="V14" i="18"/>
  <c r="V19" i="18"/>
  <c r="V6" i="16"/>
  <c r="V12" i="18"/>
  <c r="V16" i="16"/>
  <c r="V6" i="18"/>
  <c r="V49" i="17"/>
  <c r="V46" i="17"/>
  <c r="V10" i="16"/>
  <c r="V43" i="16"/>
  <c r="V64" i="18"/>
  <c r="V60" i="18"/>
  <c r="V70" i="18"/>
  <c r="V39" i="16"/>
  <c r="V29" i="16"/>
  <c r="V30" i="16"/>
  <c r="V58" i="18"/>
  <c r="V4" i="18"/>
  <c r="V43" i="17"/>
  <c r="V61" i="18"/>
  <c r="V44" i="17"/>
  <c r="V22" i="18"/>
  <c r="V52" i="16"/>
  <c r="V15" i="17"/>
  <c r="V45" i="17"/>
  <c r="V67" i="18"/>
  <c r="V6" i="17"/>
  <c r="V3" i="16"/>
  <c r="V10" i="18"/>
  <c r="AC4" i="17"/>
  <c r="AC36" i="17"/>
  <c r="AC46" i="17"/>
  <c r="AC2" i="17"/>
  <c r="AC26" i="17"/>
  <c r="AC10" i="17"/>
  <c r="AC23" i="17"/>
  <c r="AC40" i="17"/>
  <c r="AC35" i="17"/>
  <c r="AC9" i="17"/>
  <c r="AC13" i="17"/>
  <c r="AC15" i="17"/>
  <c r="AC24" i="17"/>
  <c r="AC44" i="17"/>
  <c r="AC16" i="17"/>
  <c r="AC27" i="17"/>
  <c r="AC49" i="17"/>
  <c r="AC47" i="17"/>
  <c r="AC34" i="17"/>
  <c r="AC28" i="17"/>
  <c r="AC6" i="17"/>
  <c r="AC43" i="17"/>
  <c r="AC32" i="17"/>
  <c r="AC17" i="17"/>
  <c r="AC52" i="17"/>
  <c r="AC38" i="17"/>
  <c r="AC8" i="17"/>
  <c r="AC51" i="17"/>
  <c r="AC11" i="17"/>
  <c r="AC21" i="17"/>
  <c r="AC19" i="17"/>
  <c r="AC12" i="17"/>
  <c r="AC48" i="17"/>
  <c r="AC42" i="17"/>
  <c r="AC29" i="17"/>
  <c r="AC50" i="17"/>
  <c r="AC45" i="17"/>
  <c r="AC39" i="17"/>
  <c r="AC20" i="17"/>
  <c r="AC22" i="17"/>
  <c r="AC55" i="17"/>
  <c r="AC3" i="17"/>
  <c r="AC7" i="17"/>
  <c r="AC25" i="17"/>
  <c r="AC5" i="17"/>
  <c r="AC54" i="17"/>
  <c r="AC41" i="17"/>
  <c r="AC30" i="17"/>
  <c r="AC14" i="17"/>
  <c r="AC33" i="17"/>
  <c r="AC18" i="17"/>
  <c r="AC37" i="17"/>
  <c r="AC31" i="17"/>
  <c r="AC53" i="17"/>
  <c r="V42" i="16"/>
  <c r="V32" i="17"/>
  <c r="V18" i="16"/>
  <c r="V36" i="18"/>
  <c r="V9" i="17"/>
  <c r="V22" i="16"/>
  <c r="V26" i="16"/>
  <c r="V18" i="18"/>
  <c r="V20" i="17"/>
  <c r="V29" i="18"/>
  <c r="V3" i="17"/>
  <c r="V3" i="18"/>
  <c r="V12" i="16"/>
  <c r="V26" i="18"/>
  <c r="V37" i="18"/>
  <c r="V34" i="17"/>
  <c r="V44" i="18"/>
  <c r="V40" i="17"/>
  <c r="V13" i="17"/>
  <c r="V53" i="16"/>
  <c r="V19" i="16"/>
  <c r="V27" i="18"/>
  <c r="V53" i="18"/>
  <c r="V14" i="17"/>
  <c r="V42" i="18"/>
  <c r="V8" i="16"/>
  <c r="V41" i="18"/>
  <c r="V7" i="17"/>
  <c r="V23" i="18"/>
  <c r="V35" i="17"/>
  <c r="V77" i="18"/>
  <c r="V25" i="16"/>
  <c r="V64" i="16"/>
  <c r="V17" i="18"/>
  <c r="V54" i="17"/>
  <c r="V40" i="16"/>
  <c r="V62" i="16"/>
  <c r="V43" i="18"/>
  <c r="V27" i="16"/>
  <c r="V7" i="18"/>
  <c r="V21" i="17"/>
  <c r="V4" i="16"/>
  <c r="V20" i="18"/>
  <c r="V25" i="18"/>
  <c r="V7" i="16"/>
  <c r="V48" i="18"/>
  <c r="V39" i="17"/>
  <c r="V36" i="16"/>
  <c r="V28" i="17"/>
  <c r="V32" i="18"/>
  <c r="V63" i="18"/>
  <c r="V8" i="18"/>
  <c r="V35" i="16"/>
  <c r="V41" i="17"/>
  <c r="V62" i="18"/>
  <c r="V59" i="16"/>
  <c r="V29" i="17"/>
  <c r="V40" i="18"/>
  <c r="V46" i="18"/>
  <c r="V34" i="16"/>
  <c r="V35" i="18"/>
  <c r="V71" i="18"/>
  <c r="V12" i="17"/>
  <c r="V26" i="17"/>
  <c r="V16" i="18"/>
  <c r="V63" i="16"/>
  <c r="V54" i="18"/>
  <c r="V5" i="18"/>
  <c r="V44" i="16"/>
  <c r="V48" i="17"/>
  <c r="V46" i="16"/>
  <c r="V31" i="17"/>
  <c r="V9" i="16"/>
  <c r="V52" i="17"/>
  <c r="V5" i="17"/>
  <c r="V76" i="18"/>
  <c r="V41" i="16"/>
  <c r="V65" i="18"/>
  <c r="V57" i="16"/>
  <c r="V69" i="18"/>
  <c r="V50" i="16"/>
  <c r="V21" i="16"/>
  <c r="V53" i="17"/>
  <c r="C38" i="1"/>
  <c r="H38" i="1"/>
  <c r="H23" i="1"/>
  <c r="C53" i="1"/>
  <c r="J29" i="15"/>
  <c r="AH12" i="16"/>
  <c r="AF23" i="16"/>
  <c r="AH23" i="16" s="1"/>
  <c r="J30" i="15"/>
  <c r="AB23" i="14"/>
  <c r="AD23" i="14" s="1"/>
  <c r="J26" i="15"/>
  <c r="AB14" i="14"/>
  <c r="AF23" i="17"/>
  <c r="AH23" i="17" s="1"/>
  <c r="C37" i="15"/>
  <c r="J35" i="15"/>
  <c r="J31" i="15"/>
  <c r="AF23" i="15"/>
  <c r="AH23" i="15" s="1"/>
  <c r="C37" i="1"/>
  <c r="D37" i="1" s="1"/>
  <c r="AH19" i="15"/>
  <c r="J32" i="15"/>
  <c r="J27" i="15"/>
  <c r="J36" i="15"/>
  <c r="J34" i="15"/>
  <c r="J33" i="15"/>
  <c r="J28" i="15"/>
  <c r="P6" i="14"/>
  <c r="S3" i="14" a="1"/>
  <c r="O6" i="14"/>
  <c r="K6" i="14"/>
  <c r="J6" i="14"/>
  <c r="D38" i="1"/>
  <c r="D53" i="1"/>
  <c r="I38" i="1"/>
  <c r="AB15" i="14"/>
  <c r="AD14" i="14"/>
  <c r="C38" i="15"/>
  <c r="AD15" i="14"/>
  <c r="C39" i="15"/>
  <c r="C40" i="15"/>
  <c r="C41" i="15"/>
  <c r="C42" i="15"/>
  <c r="C43" i="15"/>
  <c r="C44" i="15"/>
  <c r="C45" i="15"/>
  <c r="C46" i="15"/>
  <c r="C47" i="15"/>
  <c r="H47" i="15" l="1"/>
  <c r="I47" i="15"/>
  <c r="I46" i="15"/>
  <c r="H46" i="15"/>
  <c r="I45" i="15"/>
  <c r="H45" i="15"/>
  <c r="H44" i="15"/>
  <c r="I44" i="15"/>
  <c r="H43" i="15"/>
  <c r="I43" i="15"/>
  <c r="H42" i="15"/>
  <c r="I42" i="15"/>
  <c r="I41" i="15"/>
  <c r="H41" i="15"/>
  <c r="H40" i="15"/>
  <c r="I40" i="15"/>
  <c r="I39" i="15"/>
  <c r="H39" i="15"/>
  <c r="AF15" i="14"/>
  <c r="I38" i="15"/>
  <c r="H38" i="15"/>
  <c r="AF14" i="14"/>
  <c r="S25" i="14"/>
  <c r="S13" i="14"/>
  <c r="S39" i="14"/>
  <c r="S36" i="14"/>
  <c r="S19" i="14"/>
  <c r="S30" i="14"/>
  <c r="S18" i="14"/>
  <c r="S35" i="14"/>
  <c r="S7" i="14"/>
  <c r="S29" i="14"/>
  <c r="S26" i="14"/>
  <c r="S23" i="14"/>
  <c r="S40" i="14"/>
  <c r="S12" i="14"/>
  <c r="S34" i="14"/>
  <c r="S41" i="14"/>
  <c r="S28" i="14"/>
  <c r="S6" i="14"/>
  <c r="S22" i="14"/>
  <c r="S5" i="14"/>
  <c r="S37" i="14"/>
  <c r="S21" i="14"/>
  <c r="S8" i="14"/>
  <c r="S31" i="14"/>
  <c r="S33" i="14"/>
  <c r="S27" i="14"/>
  <c r="S10" i="14"/>
  <c r="S38" i="14"/>
  <c r="S3" i="14"/>
  <c r="S15" i="14"/>
  <c r="S9" i="14"/>
  <c r="S4" i="14"/>
  <c r="S20" i="14"/>
  <c r="S24" i="14"/>
  <c r="S14" i="14"/>
  <c r="S17" i="14"/>
  <c r="S11" i="14"/>
  <c r="S16" i="14"/>
  <c r="S32" i="14"/>
  <c r="M24" i="15"/>
  <c r="M29" i="15"/>
  <c r="M30" i="15"/>
  <c r="M32" i="15"/>
  <c r="M23" i="15"/>
  <c r="M28" i="15"/>
  <c r="AJ19" i="15"/>
  <c r="AJ23" i="15"/>
  <c r="M27" i="15"/>
  <c r="M31" i="15"/>
  <c r="H37" i="15"/>
  <c r="I37" i="15"/>
  <c r="AL23" i="17"/>
  <c r="AJ23" i="17"/>
  <c r="M22" i="15"/>
  <c r="AF23" i="14"/>
  <c r="M26" i="15"/>
  <c r="AJ23" i="16"/>
  <c r="AJ12" i="16"/>
  <c r="M25" i="15"/>
  <c r="J47" i="15"/>
  <c r="J43" i="15"/>
  <c r="U13" i="14"/>
  <c r="X13" i="14"/>
  <c r="W13" i="14"/>
  <c r="V13" i="14"/>
  <c r="T13" i="14"/>
  <c r="V29" i="14"/>
  <c r="X29" i="14"/>
  <c r="W29" i="14"/>
  <c r="U29" i="14"/>
  <c r="T29" i="14"/>
  <c r="W6" i="14"/>
  <c r="T6" i="14"/>
  <c r="V6" i="14"/>
  <c r="U6" i="14"/>
  <c r="X6" i="14"/>
  <c r="W27" i="14"/>
  <c r="V27" i="14"/>
  <c r="U27" i="14"/>
  <c r="T27" i="14"/>
  <c r="X27" i="14"/>
  <c r="V24" i="14"/>
  <c r="W24" i="14"/>
  <c r="U24" i="14"/>
  <c r="T24" i="14"/>
  <c r="X24" i="14"/>
  <c r="T30" i="15"/>
  <c r="N30" i="15"/>
  <c r="O30" i="15"/>
  <c r="S30" i="15"/>
  <c r="J37" i="15"/>
  <c r="J39" i="15"/>
  <c r="W39" i="14"/>
  <c r="V39" i="14"/>
  <c r="T39" i="14"/>
  <c r="U39" i="14"/>
  <c r="X39" i="14"/>
  <c r="W26" i="14"/>
  <c r="V26" i="14"/>
  <c r="X26" i="14"/>
  <c r="U26" i="14"/>
  <c r="T26" i="14"/>
  <c r="W22" i="14"/>
  <c r="T22" i="14"/>
  <c r="U22" i="14"/>
  <c r="V22" i="14"/>
  <c r="X22" i="14"/>
  <c r="T10" i="14"/>
  <c r="U10" i="14"/>
  <c r="X10" i="14"/>
  <c r="V10" i="14"/>
  <c r="W10" i="14"/>
  <c r="X14" i="14"/>
  <c r="W14" i="14"/>
  <c r="T14" i="14"/>
  <c r="V14" i="14"/>
  <c r="U14" i="14"/>
  <c r="T32" i="15"/>
  <c r="S32" i="15"/>
  <c r="O32" i="15"/>
  <c r="N32" i="15"/>
  <c r="S25" i="15"/>
  <c r="O25" i="15"/>
  <c r="T25" i="15"/>
  <c r="N25" i="15"/>
  <c r="J42" i="15"/>
  <c r="W36" i="14"/>
  <c r="U36" i="14"/>
  <c r="X36" i="14"/>
  <c r="V36" i="14"/>
  <c r="T36" i="14"/>
  <c r="V23" i="14"/>
  <c r="W23" i="14"/>
  <c r="X23" i="14"/>
  <c r="T23" i="14"/>
  <c r="U23" i="14"/>
  <c r="U5" i="14"/>
  <c r="X5" i="14"/>
  <c r="T5" i="14"/>
  <c r="V5" i="14"/>
  <c r="W5" i="14"/>
  <c r="V38" i="14"/>
  <c r="X38" i="14"/>
  <c r="U38" i="14"/>
  <c r="T38" i="14"/>
  <c r="W38" i="14"/>
  <c r="W17" i="14"/>
  <c r="U17" i="14"/>
  <c r="X17" i="14"/>
  <c r="T17" i="14"/>
  <c r="V17" i="14"/>
  <c r="N23" i="15"/>
  <c r="T23" i="15"/>
  <c r="S23" i="15"/>
  <c r="O23" i="15"/>
  <c r="J46" i="15"/>
  <c r="X19" i="14"/>
  <c r="U19" i="14"/>
  <c r="T19" i="14"/>
  <c r="W19" i="14"/>
  <c r="V19" i="14"/>
  <c r="U40" i="14"/>
  <c r="T40" i="14"/>
  <c r="W40" i="14"/>
  <c r="V40" i="14"/>
  <c r="X40" i="14"/>
  <c r="T37" i="14"/>
  <c r="X37" i="14"/>
  <c r="W37" i="14"/>
  <c r="U37" i="14"/>
  <c r="V37" i="14"/>
  <c r="X3" i="14"/>
  <c r="W3" i="14"/>
  <c r="U3" i="14"/>
  <c r="V3" i="14"/>
  <c r="T3" i="14"/>
  <c r="U11" i="14"/>
  <c r="T11" i="14"/>
  <c r="W11" i="14"/>
  <c r="X11" i="14"/>
  <c r="V11" i="14"/>
  <c r="T28" i="15"/>
  <c r="O28" i="15"/>
  <c r="S28" i="15"/>
  <c r="N28" i="15"/>
  <c r="J38" i="15"/>
  <c r="X30" i="14"/>
  <c r="V30" i="14"/>
  <c r="W30" i="14"/>
  <c r="U30" i="14"/>
  <c r="T30" i="14"/>
  <c r="W12" i="14"/>
  <c r="U12" i="14"/>
  <c r="T12" i="14"/>
  <c r="V12" i="14"/>
  <c r="X12" i="14"/>
  <c r="W21" i="14"/>
  <c r="V21" i="14"/>
  <c r="T21" i="14"/>
  <c r="U21" i="14"/>
  <c r="X21" i="14"/>
  <c r="U15" i="14"/>
  <c r="T15" i="14"/>
  <c r="V15" i="14"/>
  <c r="X15" i="14"/>
  <c r="W15" i="14"/>
  <c r="W16" i="14"/>
  <c r="X16" i="14"/>
  <c r="U16" i="14"/>
  <c r="T16" i="14"/>
  <c r="V16" i="14"/>
  <c r="N22" i="15"/>
  <c r="O22" i="15"/>
  <c r="S22" i="15"/>
  <c r="T22" i="15"/>
  <c r="J45" i="15"/>
  <c r="V18" i="14"/>
  <c r="T18" i="14"/>
  <c r="W18" i="14"/>
  <c r="U18" i="14"/>
  <c r="X18" i="14"/>
  <c r="W34" i="14"/>
  <c r="V34" i="14"/>
  <c r="T34" i="14"/>
  <c r="U34" i="14"/>
  <c r="X34" i="14"/>
  <c r="V8" i="14"/>
  <c r="T8" i="14"/>
  <c r="X8" i="14"/>
  <c r="W8" i="14"/>
  <c r="U8" i="14"/>
  <c r="U9" i="14"/>
  <c r="V9" i="14"/>
  <c r="W9" i="14"/>
  <c r="T9" i="14"/>
  <c r="X9" i="14"/>
  <c r="T32" i="14"/>
  <c r="V32" i="14"/>
  <c r="X32" i="14"/>
  <c r="U32" i="14"/>
  <c r="W32" i="14"/>
  <c r="J44" i="15"/>
  <c r="J40" i="15"/>
  <c r="V35" i="14"/>
  <c r="U35" i="14"/>
  <c r="X35" i="14"/>
  <c r="W35" i="14"/>
  <c r="T35" i="14"/>
  <c r="V41" i="14"/>
  <c r="W41" i="14"/>
  <c r="U41" i="14"/>
  <c r="T41" i="14"/>
  <c r="X41" i="14"/>
  <c r="W31" i="14"/>
  <c r="V31" i="14"/>
  <c r="X31" i="14"/>
  <c r="T31" i="14"/>
  <c r="U31" i="14"/>
  <c r="X4" i="14"/>
  <c r="U4" i="14"/>
  <c r="W4" i="14"/>
  <c r="T4" i="14"/>
  <c r="V4" i="14"/>
  <c r="T24" i="15"/>
  <c r="N24" i="15"/>
  <c r="O24" i="15"/>
  <c r="S24" i="15"/>
  <c r="O27" i="15"/>
  <c r="N27" i="15"/>
  <c r="S27" i="15"/>
  <c r="T27" i="15"/>
  <c r="T26" i="15"/>
  <c r="N26" i="15"/>
  <c r="S26" i="15"/>
  <c r="O26" i="15"/>
  <c r="V25" i="14"/>
  <c r="T25" i="14"/>
  <c r="W25" i="14"/>
  <c r="X25" i="14"/>
  <c r="U25" i="14"/>
  <c r="X7" i="14"/>
  <c r="U7" i="14"/>
  <c r="T7" i="14"/>
  <c r="W7" i="14"/>
  <c r="V7" i="14"/>
  <c r="T28" i="14"/>
  <c r="U28" i="14"/>
  <c r="W28" i="14"/>
  <c r="X28" i="14"/>
  <c r="V28" i="14"/>
  <c r="V20" i="14"/>
  <c r="W20" i="14"/>
  <c r="T20" i="14"/>
  <c r="U20" i="14"/>
  <c r="X20" i="14"/>
  <c r="O29" i="15"/>
  <c r="N29" i="15"/>
  <c r="T29" i="15"/>
  <c r="S29" i="15"/>
  <c r="J41" i="15"/>
  <c r="AB16" i="14"/>
  <c r="U33" i="14"/>
  <c r="W33" i="14"/>
  <c r="T33" i="14"/>
  <c r="V33" i="14"/>
  <c r="X33" i="14"/>
  <c r="S31" i="15"/>
  <c r="T31" i="15"/>
  <c r="O31" i="15"/>
  <c r="N31" i="15"/>
  <c r="AB17" i="14"/>
  <c r="AD16" i="14"/>
  <c r="AD17" i="14"/>
  <c r="AB18" i="14"/>
  <c r="AB19" i="14"/>
  <c r="AD18" i="14"/>
  <c r="AD19" i="14"/>
  <c r="AB20" i="14"/>
  <c r="AB21" i="14"/>
  <c r="AD20" i="14"/>
  <c r="AD21" i="14"/>
  <c r="AB22" i="14"/>
  <c r="AD22" i="14" s="1"/>
  <c r="AF22" i="14" l="1"/>
  <c r="AF21" i="14"/>
  <c r="AF20" i="14"/>
  <c r="AF19" i="14"/>
  <c r="AF18" i="14"/>
  <c r="AF17" i="14"/>
  <c r="AF16" i="14"/>
  <c r="R33" i="14"/>
  <c r="M37" i="15"/>
  <c r="R20" i="14"/>
  <c r="R28" i="14"/>
  <c r="R7" i="14"/>
  <c r="R25" i="14"/>
  <c r="R4" i="14"/>
  <c r="R31" i="14"/>
  <c r="R41" i="14"/>
  <c r="R35" i="14"/>
  <c r="M36" i="15"/>
  <c r="M40" i="15"/>
  <c r="R32" i="14"/>
  <c r="R9" i="14"/>
  <c r="R8" i="14"/>
  <c r="R34" i="14"/>
  <c r="R18" i="14"/>
  <c r="M41" i="15"/>
  <c r="R16" i="14"/>
  <c r="R15" i="14"/>
  <c r="R21" i="14"/>
  <c r="R12" i="14"/>
  <c r="R30" i="14"/>
  <c r="M34" i="15"/>
  <c r="R11" i="14"/>
  <c r="R3" i="14"/>
  <c r="R37" i="14"/>
  <c r="R40" i="14"/>
  <c r="R19" i="14"/>
  <c r="M42" i="15"/>
  <c r="R17" i="14"/>
  <c r="R38" i="14"/>
  <c r="R5" i="14"/>
  <c r="R23" i="14"/>
  <c r="R36" i="14"/>
  <c r="M38" i="15"/>
  <c r="R14" i="14"/>
  <c r="R10" i="14"/>
  <c r="R22" i="14"/>
  <c r="R26" i="14"/>
  <c r="R39" i="14"/>
  <c r="M35" i="15"/>
  <c r="M33" i="15"/>
  <c r="R24" i="14"/>
  <c r="R27" i="14"/>
  <c r="R6" i="14"/>
  <c r="R29" i="14"/>
  <c r="R13" i="14"/>
  <c r="M39" i="15"/>
  <c r="M43" i="15"/>
  <c r="O37" i="15"/>
  <c r="S37" i="15"/>
  <c r="N37" i="15"/>
  <c r="T37" i="15"/>
  <c r="O41" i="15"/>
  <c r="N41" i="15"/>
  <c r="S41" i="15"/>
  <c r="T41" i="15"/>
  <c r="S35" i="15"/>
  <c r="T35" i="15"/>
  <c r="N35" i="15"/>
  <c r="O35" i="15"/>
  <c r="N43" i="15"/>
  <c r="O43" i="15"/>
  <c r="S43" i="15"/>
  <c r="T43" i="15"/>
  <c r="W3" i="15" a="1"/>
  <c r="N33" i="15"/>
  <c r="S33" i="15"/>
  <c r="T33" i="15"/>
  <c r="O33" i="15"/>
  <c r="S40" i="15"/>
  <c r="O40" i="15"/>
  <c r="T40" i="15"/>
  <c r="N40" i="15"/>
  <c r="S38" i="15"/>
  <c r="N38" i="15"/>
  <c r="T38" i="15"/>
  <c r="O38" i="15"/>
  <c r="N36" i="15"/>
  <c r="T36" i="15"/>
  <c r="S36" i="15"/>
  <c r="O36" i="15"/>
  <c r="T42" i="15"/>
  <c r="N42" i="15"/>
  <c r="S42" i="15"/>
  <c r="O42" i="15"/>
  <c r="T34" i="15"/>
  <c r="O34" i="15"/>
  <c r="N34" i="15"/>
  <c r="S34" i="15"/>
  <c r="T39" i="15"/>
  <c r="O39" i="15"/>
  <c r="N39" i="15"/>
  <c r="S39" i="15"/>
  <c r="W34" i="15" l="1"/>
  <c r="W22" i="15"/>
  <c r="W99" i="15"/>
  <c r="W87" i="15"/>
  <c r="W94" i="15"/>
  <c r="W124" i="15"/>
  <c r="W107" i="15"/>
  <c r="W61" i="15"/>
  <c r="W35" i="15"/>
  <c r="W67" i="15"/>
  <c r="W93" i="15"/>
  <c r="W59" i="15"/>
  <c r="W92" i="15"/>
  <c r="W100" i="15"/>
  <c r="W116" i="15"/>
  <c r="W128" i="15"/>
  <c r="W9" i="15"/>
  <c r="W114" i="15"/>
  <c r="W10" i="15"/>
  <c r="W56" i="15"/>
  <c r="W54" i="15"/>
  <c r="W50" i="15"/>
  <c r="W126" i="15"/>
  <c r="W81" i="15"/>
  <c r="W123" i="15"/>
  <c r="W115" i="15"/>
  <c r="W84" i="15"/>
  <c r="W21" i="15"/>
  <c r="W26" i="15"/>
  <c r="W32" i="15"/>
  <c r="W24" i="15"/>
  <c r="W12" i="15"/>
  <c r="W68" i="15"/>
  <c r="W125" i="15"/>
  <c r="W103" i="15"/>
  <c r="W76" i="15"/>
  <c r="W72" i="15"/>
  <c r="W45" i="15"/>
  <c r="W91" i="15"/>
  <c r="W77" i="15"/>
  <c r="W120" i="15"/>
  <c r="W111" i="15"/>
  <c r="W30" i="15"/>
  <c r="W20" i="15"/>
  <c r="W63" i="15"/>
  <c r="W105" i="15"/>
  <c r="W106" i="15"/>
  <c r="W90" i="15"/>
  <c r="W108" i="15"/>
  <c r="W71" i="15"/>
  <c r="W8" i="15"/>
  <c r="W112" i="15"/>
  <c r="W33" i="15"/>
  <c r="W89" i="15"/>
  <c r="W58" i="15"/>
  <c r="W3" i="15"/>
  <c r="W95" i="15"/>
  <c r="W70" i="15"/>
  <c r="W74" i="15"/>
  <c r="W109" i="15"/>
  <c r="W6" i="15"/>
  <c r="W60" i="15"/>
  <c r="W16" i="15"/>
  <c r="W13" i="15"/>
  <c r="W130" i="15"/>
  <c r="W49" i="15"/>
  <c r="W29" i="15"/>
  <c r="W110" i="15"/>
  <c r="W119" i="15"/>
  <c r="W65" i="15"/>
  <c r="W55" i="15"/>
  <c r="W23" i="15"/>
  <c r="W117" i="15"/>
  <c r="W66" i="15"/>
  <c r="W127" i="15"/>
  <c r="W27" i="15"/>
  <c r="W80" i="15"/>
  <c r="W122" i="15"/>
  <c r="W41" i="15"/>
  <c r="W98" i="15"/>
  <c r="W31" i="15"/>
  <c r="W69" i="15"/>
  <c r="W88" i="15"/>
  <c r="W42" i="15"/>
  <c r="W96" i="15"/>
  <c r="W86" i="15"/>
  <c r="W57" i="15"/>
  <c r="W102" i="15"/>
  <c r="W17" i="15"/>
  <c r="W64" i="15"/>
  <c r="W5" i="15"/>
  <c r="W43" i="15"/>
  <c r="W62" i="15"/>
  <c r="W101" i="15"/>
  <c r="W7" i="15"/>
  <c r="W73" i="15"/>
  <c r="W37" i="15"/>
  <c r="W129" i="15"/>
  <c r="W14" i="15"/>
  <c r="W38" i="15"/>
  <c r="W51" i="15"/>
  <c r="W52" i="15"/>
  <c r="W83" i="15"/>
  <c r="W47" i="15"/>
  <c r="W85" i="15"/>
  <c r="W46" i="15"/>
  <c r="W53" i="15"/>
  <c r="W15" i="15"/>
  <c r="W4" i="15"/>
  <c r="W79" i="15"/>
  <c r="W121" i="15"/>
  <c r="W18" i="15"/>
  <c r="W19" i="15"/>
  <c r="W97" i="15"/>
  <c r="W78" i="15"/>
  <c r="W11" i="15"/>
  <c r="W104" i="15"/>
  <c r="W48" i="15"/>
  <c r="W28" i="15"/>
  <c r="W40" i="15"/>
  <c r="W82" i="15"/>
  <c r="W113" i="15"/>
  <c r="W39" i="15"/>
  <c r="W118" i="15"/>
  <c r="W44" i="15"/>
  <c r="W36" i="15"/>
  <c r="W25" i="15"/>
  <c r="W75" i="15"/>
  <c r="AB34" i="15"/>
  <c r="X34" i="15"/>
  <c r="Y34" i="15"/>
  <c r="Z34" i="15"/>
  <c r="AA34" i="15"/>
  <c r="Y35" i="15"/>
  <c r="X35" i="15"/>
  <c r="AA35" i="15"/>
  <c r="Z35" i="15"/>
  <c r="AB35" i="15"/>
  <c r="AB9" i="15"/>
  <c r="X9" i="15"/>
  <c r="AA9" i="15"/>
  <c r="Y9" i="15"/>
  <c r="Z9" i="15"/>
  <c r="AA123" i="15"/>
  <c r="Y123" i="15"/>
  <c r="Z123" i="15"/>
  <c r="AB123" i="15"/>
  <c r="X123" i="15"/>
  <c r="AB68" i="15"/>
  <c r="Y68" i="15"/>
  <c r="X68" i="15"/>
  <c r="Z68" i="15"/>
  <c r="AA68" i="15"/>
  <c r="AA120" i="15"/>
  <c r="X120" i="15"/>
  <c r="Z120" i="15"/>
  <c r="Y120" i="15"/>
  <c r="AB120" i="15"/>
  <c r="X108" i="15"/>
  <c r="AA108" i="15"/>
  <c r="AB108" i="15"/>
  <c r="Z108" i="15"/>
  <c r="Y108" i="15"/>
  <c r="AB95" i="15"/>
  <c r="AA95" i="15"/>
  <c r="Y95" i="15"/>
  <c r="X95" i="15"/>
  <c r="Z95" i="15"/>
  <c r="X130" i="15"/>
  <c r="AB130" i="15"/>
  <c r="AA130" i="15"/>
  <c r="Z130" i="15"/>
  <c r="Y130" i="15"/>
  <c r="X117" i="15"/>
  <c r="Y117" i="15"/>
  <c r="AA117" i="15"/>
  <c r="AB117" i="15"/>
  <c r="Z117" i="15"/>
  <c r="X31" i="15"/>
  <c r="Z31" i="15"/>
  <c r="Y31" i="15"/>
  <c r="AA31" i="15"/>
  <c r="AB31" i="15"/>
  <c r="X17" i="15"/>
  <c r="AB17" i="15"/>
  <c r="AA17" i="15"/>
  <c r="Y17" i="15"/>
  <c r="Z17" i="15"/>
  <c r="X37" i="15"/>
  <c r="AA37" i="15"/>
  <c r="AB37" i="15"/>
  <c r="Z37" i="15"/>
  <c r="Y37" i="15"/>
  <c r="AB85" i="15"/>
  <c r="Z85" i="15"/>
  <c r="AA85" i="15"/>
  <c r="Y85" i="15"/>
  <c r="X85" i="15"/>
  <c r="AA19" i="15"/>
  <c r="AB19" i="15"/>
  <c r="X19" i="15"/>
  <c r="Y19" i="15"/>
  <c r="Z19" i="15"/>
  <c r="AB82" i="15"/>
  <c r="X82" i="15"/>
  <c r="Y82" i="15"/>
  <c r="AA82" i="15"/>
  <c r="Z82" i="15"/>
  <c r="Y22" i="15"/>
  <c r="X22" i="15"/>
  <c r="AB22" i="15"/>
  <c r="Z22" i="15"/>
  <c r="AA22" i="15"/>
  <c r="Z67" i="15"/>
  <c r="Y67" i="15"/>
  <c r="AA67" i="15"/>
  <c r="AB67" i="15"/>
  <c r="X67" i="15"/>
  <c r="Y114" i="15"/>
  <c r="X114" i="15"/>
  <c r="AB114" i="15"/>
  <c r="Z114" i="15"/>
  <c r="AA114" i="15"/>
  <c r="Y115" i="15"/>
  <c r="AA115" i="15"/>
  <c r="AB115" i="15"/>
  <c r="Z115" i="15"/>
  <c r="X115" i="15"/>
  <c r="X125" i="15"/>
  <c r="Y125" i="15"/>
  <c r="AB125" i="15"/>
  <c r="Z125" i="15"/>
  <c r="AA125" i="15"/>
  <c r="AA111" i="15"/>
  <c r="Y111" i="15"/>
  <c r="X111" i="15"/>
  <c r="Z111" i="15"/>
  <c r="AB111" i="15"/>
  <c r="AB71" i="15"/>
  <c r="AA71" i="15"/>
  <c r="X71" i="15"/>
  <c r="Z71" i="15"/>
  <c r="Y71" i="15"/>
  <c r="Y70" i="15"/>
  <c r="AB70" i="15"/>
  <c r="Z70" i="15"/>
  <c r="AA70" i="15"/>
  <c r="X70" i="15"/>
  <c r="AB49" i="15"/>
  <c r="AA49" i="15"/>
  <c r="X49" i="15"/>
  <c r="Z49" i="15"/>
  <c r="Y49" i="15"/>
  <c r="Z66" i="15"/>
  <c r="AB66" i="15"/>
  <c r="X66" i="15"/>
  <c r="AA66" i="15"/>
  <c r="Y66" i="15"/>
  <c r="Z69" i="15"/>
  <c r="AA69" i="15"/>
  <c r="AB69" i="15"/>
  <c r="X69" i="15"/>
  <c r="Y69" i="15"/>
  <c r="Y64" i="15"/>
  <c r="AA64" i="15"/>
  <c r="Z64" i="15"/>
  <c r="AB64" i="15"/>
  <c r="X64" i="15"/>
  <c r="X129" i="15"/>
  <c r="AB129" i="15"/>
  <c r="Z129" i="15"/>
  <c r="Y129" i="15"/>
  <c r="AA129" i="15"/>
  <c r="Z46" i="15"/>
  <c r="AB46" i="15"/>
  <c r="Y46" i="15"/>
  <c r="AA46" i="15"/>
  <c r="X46" i="15"/>
  <c r="Y97" i="15"/>
  <c r="AB97" i="15"/>
  <c r="AA97" i="15"/>
  <c r="X97" i="15"/>
  <c r="Z97" i="15"/>
  <c r="X113" i="15"/>
  <c r="AA113" i="15"/>
  <c r="Z113" i="15"/>
  <c r="AB113" i="15"/>
  <c r="Y113" i="15"/>
  <c r="AB99" i="15"/>
  <c r="Z99" i="15"/>
  <c r="AA99" i="15"/>
  <c r="X99" i="15"/>
  <c r="Y99" i="15"/>
  <c r="AA93" i="15"/>
  <c r="Y93" i="15"/>
  <c r="AB93" i="15"/>
  <c r="X93" i="15"/>
  <c r="Z93" i="15"/>
  <c r="X10" i="15"/>
  <c r="AA10" i="15"/>
  <c r="Z10" i="15"/>
  <c r="Y10" i="15"/>
  <c r="AB10" i="15"/>
  <c r="Z84" i="15"/>
  <c r="AA84" i="15"/>
  <c r="X84" i="15"/>
  <c r="Y84" i="15"/>
  <c r="AB84" i="15"/>
  <c r="X103" i="15"/>
  <c r="Z103" i="15"/>
  <c r="Y103" i="15"/>
  <c r="AB103" i="15"/>
  <c r="AA103" i="15"/>
  <c r="AB30" i="15"/>
  <c r="X30" i="15"/>
  <c r="Z30" i="15"/>
  <c r="Y30" i="15"/>
  <c r="AA30" i="15"/>
  <c r="Z8" i="15"/>
  <c r="AB8" i="15"/>
  <c r="X8" i="15"/>
  <c r="Y8" i="15"/>
  <c r="AA8" i="15"/>
  <c r="AB74" i="15"/>
  <c r="AA74" i="15"/>
  <c r="Z74" i="15"/>
  <c r="X74" i="15"/>
  <c r="Y74" i="15"/>
  <c r="X29" i="15"/>
  <c r="Y29" i="15"/>
  <c r="Z29" i="15"/>
  <c r="AB29" i="15"/>
  <c r="AA29" i="15"/>
  <c r="X127" i="15"/>
  <c r="AA127" i="15"/>
  <c r="AB127" i="15"/>
  <c r="Y127" i="15"/>
  <c r="Z127" i="15"/>
  <c r="X88" i="15"/>
  <c r="Y88" i="15"/>
  <c r="AB88" i="15"/>
  <c r="Z88" i="15"/>
  <c r="AA88" i="15"/>
  <c r="Y5" i="15"/>
  <c r="AA5" i="15"/>
  <c r="Z5" i="15"/>
  <c r="AB5" i="15"/>
  <c r="X5" i="15"/>
  <c r="Z14" i="15"/>
  <c r="AA14" i="15"/>
  <c r="Y14" i="15"/>
  <c r="X14" i="15"/>
  <c r="AB14" i="15"/>
  <c r="AA53" i="15"/>
  <c r="X53" i="15"/>
  <c r="Z53" i="15"/>
  <c r="AB53" i="15"/>
  <c r="Y53" i="15"/>
  <c r="X78" i="15"/>
  <c r="AA78" i="15"/>
  <c r="AB78" i="15"/>
  <c r="Z78" i="15"/>
  <c r="Y78" i="15"/>
  <c r="X39" i="15"/>
  <c r="Y39" i="15"/>
  <c r="AA39" i="15"/>
  <c r="Z39" i="15"/>
  <c r="AB39" i="15"/>
  <c r="Y87" i="15"/>
  <c r="X87" i="15"/>
  <c r="Z87" i="15"/>
  <c r="AB87" i="15"/>
  <c r="AA87" i="15"/>
  <c r="Y59" i="15"/>
  <c r="AB59" i="15"/>
  <c r="AA59" i="15"/>
  <c r="X59" i="15"/>
  <c r="Z59" i="15"/>
  <c r="AB56" i="15"/>
  <c r="AA56" i="15"/>
  <c r="X56" i="15"/>
  <c r="Z56" i="15"/>
  <c r="Y56" i="15"/>
  <c r="X21" i="15"/>
  <c r="AB21" i="15"/>
  <c r="Z21" i="15"/>
  <c r="AA21" i="15"/>
  <c r="Y21" i="15"/>
  <c r="AA76" i="15"/>
  <c r="Y76" i="15"/>
  <c r="X76" i="15"/>
  <c r="Z76" i="15"/>
  <c r="AB76" i="15"/>
  <c r="Z20" i="15"/>
  <c r="AA20" i="15"/>
  <c r="AB20" i="15"/>
  <c r="X20" i="15"/>
  <c r="Y20" i="15"/>
  <c r="X112" i="15"/>
  <c r="AA112" i="15"/>
  <c r="AB112" i="15"/>
  <c r="Z112" i="15"/>
  <c r="Y112" i="15"/>
  <c r="Y109" i="15"/>
  <c r="AB109" i="15"/>
  <c r="Z109" i="15"/>
  <c r="AA109" i="15"/>
  <c r="X109" i="15"/>
  <c r="AA110" i="15"/>
  <c r="AB110" i="15"/>
  <c r="Y110" i="15"/>
  <c r="Z110" i="15"/>
  <c r="X110" i="15"/>
  <c r="AB27" i="15"/>
  <c r="Z27" i="15"/>
  <c r="AA27" i="15"/>
  <c r="X27" i="15"/>
  <c r="Y27" i="15"/>
  <c r="AA42" i="15"/>
  <c r="Y42" i="15"/>
  <c r="Z42" i="15"/>
  <c r="X42" i="15"/>
  <c r="AB42" i="15"/>
  <c r="Z43" i="15"/>
  <c r="X43" i="15"/>
  <c r="Y43" i="15"/>
  <c r="AA43" i="15"/>
  <c r="AB43" i="15"/>
  <c r="Y38" i="15"/>
  <c r="X38" i="15"/>
  <c r="AB38" i="15"/>
  <c r="Z38" i="15"/>
  <c r="AA38" i="15"/>
  <c r="AA15" i="15"/>
  <c r="AB15" i="15"/>
  <c r="Y15" i="15"/>
  <c r="Z15" i="15"/>
  <c r="X15" i="15"/>
  <c r="AB11" i="15"/>
  <c r="Z11" i="15"/>
  <c r="Y11" i="15"/>
  <c r="X11" i="15"/>
  <c r="AA11" i="15"/>
  <c r="AB118" i="15"/>
  <c r="X118" i="15"/>
  <c r="Y118" i="15"/>
  <c r="AA118" i="15"/>
  <c r="Z118" i="15"/>
  <c r="AA94" i="15"/>
  <c r="AB94" i="15"/>
  <c r="Y94" i="15"/>
  <c r="Z94" i="15"/>
  <c r="X94" i="15"/>
  <c r="AB92" i="15"/>
  <c r="Y92" i="15"/>
  <c r="Z92" i="15"/>
  <c r="X92" i="15"/>
  <c r="AA92" i="15"/>
  <c r="Z54" i="15"/>
  <c r="Y54" i="15"/>
  <c r="AA54" i="15"/>
  <c r="AB54" i="15"/>
  <c r="X54" i="15"/>
  <c r="AB26" i="15"/>
  <c r="Z26" i="15"/>
  <c r="AA26" i="15"/>
  <c r="Y26" i="15"/>
  <c r="X26" i="15"/>
  <c r="X72" i="15"/>
  <c r="Z72" i="15"/>
  <c r="AA72" i="15"/>
  <c r="Y72" i="15"/>
  <c r="AB72" i="15"/>
  <c r="Y63" i="15"/>
  <c r="X63" i="15"/>
  <c r="AB63" i="15"/>
  <c r="Z63" i="15"/>
  <c r="AA63" i="15"/>
  <c r="AB33" i="15"/>
  <c r="AA33" i="15"/>
  <c r="Z33" i="15"/>
  <c r="Y33" i="15"/>
  <c r="X33" i="15"/>
  <c r="Y6" i="15"/>
  <c r="AA6" i="15"/>
  <c r="X6" i="15"/>
  <c r="AB6" i="15"/>
  <c r="Z6" i="15"/>
  <c r="Y119" i="15"/>
  <c r="AA119" i="15"/>
  <c r="Z119" i="15"/>
  <c r="AB119" i="15"/>
  <c r="X119" i="15"/>
  <c r="AB80" i="15"/>
  <c r="X80" i="15"/>
  <c r="Z80" i="15"/>
  <c r="AA80" i="15"/>
  <c r="Y80" i="15"/>
  <c r="AB96" i="15"/>
  <c r="AA96" i="15"/>
  <c r="Z96" i="15"/>
  <c r="X96" i="15"/>
  <c r="Y96" i="15"/>
  <c r="X62" i="15"/>
  <c r="Z62" i="15"/>
  <c r="AB62" i="15"/>
  <c r="Y62" i="15"/>
  <c r="AA62" i="15"/>
  <c r="AA51" i="15"/>
  <c r="Y51" i="15"/>
  <c r="Z51" i="15"/>
  <c r="AB51" i="15"/>
  <c r="X51" i="15"/>
  <c r="AA4" i="15"/>
  <c r="AB4" i="15"/>
  <c r="Y4" i="15"/>
  <c r="Z4" i="15"/>
  <c r="X4" i="15"/>
  <c r="X104" i="15"/>
  <c r="AA104" i="15"/>
  <c r="Y104" i="15"/>
  <c r="Z104" i="15"/>
  <c r="AB104" i="15"/>
  <c r="Z44" i="15"/>
  <c r="AA44" i="15"/>
  <c r="X44" i="15"/>
  <c r="AB44" i="15"/>
  <c r="Y44" i="15"/>
  <c r="AA124" i="15"/>
  <c r="Z124" i="15"/>
  <c r="Y124" i="15"/>
  <c r="AB124" i="15"/>
  <c r="X124" i="15"/>
  <c r="Z100" i="15"/>
  <c r="X100" i="15"/>
  <c r="Y100" i="15"/>
  <c r="AA100" i="15"/>
  <c r="AB100" i="15"/>
  <c r="Y50" i="15"/>
  <c r="X50" i="15"/>
  <c r="AB50" i="15"/>
  <c r="AA50" i="15"/>
  <c r="Z50" i="15"/>
  <c r="AB32" i="15"/>
  <c r="Z32" i="15"/>
  <c r="Y32" i="15"/>
  <c r="AA32" i="15"/>
  <c r="X32" i="15"/>
  <c r="Y45" i="15"/>
  <c r="X45" i="15"/>
  <c r="AA45" i="15"/>
  <c r="Z45" i="15"/>
  <c r="AB45" i="15"/>
  <c r="Z105" i="15"/>
  <c r="AA105" i="15"/>
  <c r="AB105" i="15"/>
  <c r="X105" i="15"/>
  <c r="Y105" i="15"/>
  <c r="AB89" i="15"/>
  <c r="Y89" i="15"/>
  <c r="AA89" i="15"/>
  <c r="Z89" i="15"/>
  <c r="X89" i="15"/>
  <c r="AA60" i="15"/>
  <c r="Y60" i="15"/>
  <c r="AB60" i="15"/>
  <c r="Z60" i="15"/>
  <c r="X60" i="15"/>
  <c r="Y65" i="15"/>
  <c r="X65" i="15"/>
  <c r="AA65" i="15"/>
  <c r="Z65" i="15"/>
  <c r="AB65" i="15"/>
  <c r="Z122" i="15"/>
  <c r="Y122" i="15"/>
  <c r="AB122" i="15"/>
  <c r="X122" i="15"/>
  <c r="AA122" i="15"/>
  <c r="X86" i="15"/>
  <c r="AB86" i="15"/>
  <c r="Z86" i="15"/>
  <c r="Y86" i="15"/>
  <c r="AA86" i="15"/>
  <c r="AB101" i="15"/>
  <c r="Z101" i="15"/>
  <c r="Y101" i="15"/>
  <c r="X101" i="15"/>
  <c r="AA101" i="15"/>
  <c r="Z52" i="15"/>
  <c r="Y52" i="15"/>
  <c r="AB52" i="15"/>
  <c r="AA52" i="15"/>
  <c r="X52" i="15"/>
  <c r="Z79" i="15"/>
  <c r="Y79" i="15"/>
  <c r="AA79" i="15"/>
  <c r="X79" i="15"/>
  <c r="AB79" i="15"/>
  <c r="AB48" i="15"/>
  <c r="Y48" i="15"/>
  <c r="Z48" i="15"/>
  <c r="AA48" i="15"/>
  <c r="X48" i="15"/>
  <c r="AA36" i="15"/>
  <c r="Y36" i="15"/>
  <c r="AB36" i="15"/>
  <c r="X36" i="15"/>
  <c r="Z36" i="15"/>
  <c r="AB107" i="15"/>
  <c r="Z107" i="15"/>
  <c r="X107" i="15"/>
  <c r="AA107" i="15"/>
  <c r="Y107" i="15"/>
  <c r="AB116" i="15"/>
  <c r="X116" i="15"/>
  <c r="AA116" i="15"/>
  <c r="Z116" i="15"/>
  <c r="Y116" i="15"/>
  <c r="AB126" i="15"/>
  <c r="AA126" i="15"/>
  <c r="Y126" i="15"/>
  <c r="X126" i="15"/>
  <c r="Z126" i="15"/>
  <c r="X24" i="15"/>
  <c r="Y24" i="15"/>
  <c r="Z24" i="15"/>
  <c r="AB24" i="15"/>
  <c r="AA24" i="15"/>
  <c r="AA91" i="15"/>
  <c r="AB91" i="15"/>
  <c r="X91" i="15"/>
  <c r="Z91" i="15"/>
  <c r="Y91" i="15"/>
  <c r="Z106" i="15"/>
  <c r="AB106" i="15"/>
  <c r="AA106" i="15"/>
  <c r="X106" i="15"/>
  <c r="Y106" i="15"/>
  <c r="AB58" i="15"/>
  <c r="AA58" i="15"/>
  <c r="Z58" i="15"/>
  <c r="Y58" i="15"/>
  <c r="X58" i="15"/>
  <c r="Y16" i="15"/>
  <c r="X16" i="15"/>
  <c r="Z16" i="15"/>
  <c r="AA16" i="15"/>
  <c r="AB16" i="15"/>
  <c r="X55" i="15"/>
  <c r="AB55" i="15"/>
  <c r="AA55" i="15"/>
  <c r="Y55" i="15"/>
  <c r="Z55" i="15"/>
  <c r="Z41" i="15"/>
  <c r="AB41" i="15"/>
  <c r="Y41" i="15"/>
  <c r="AA41" i="15"/>
  <c r="X41" i="15"/>
  <c r="X57" i="15"/>
  <c r="AB57" i="15"/>
  <c r="Z57" i="15"/>
  <c r="Y57" i="15"/>
  <c r="AA57" i="15"/>
  <c r="AA7" i="15"/>
  <c r="Y7" i="15"/>
  <c r="AB7" i="15"/>
  <c r="Z7" i="15"/>
  <c r="X7" i="15"/>
  <c r="AA83" i="15"/>
  <c r="Y83" i="15"/>
  <c r="AB83" i="15"/>
  <c r="Z83" i="15"/>
  <c r="X83" i="15"/>
  <c r="AB121" i="15"/>
  <c r="X121" i="15"/>
  <c r="Z121" i="15"/>
  <c r="Y121" i="15"/>
  <c r="AA121" i="15"/>
  <c r="AA28" i="15"/>
  <c r="AB28" i="15"/>
  <c r="Z28" i="15"/>
  <c r="X28" i="15"/>
  <c r="Y28" i="15"/>
  <c r="AB25" i="15"/>
  <c r="X25" i="15"/>
  <c r="AA25" i="15"/>
  <c r="Z25" i="15"/>
  <c r="Y25" i="15"/>
  <c r="Y61" i="15"/>
  <c r="Z61" i="15"/>
  <c r="AA61" i="15"/>
  <c r="X61" i="15"/>
  <c r="AB61" i="15"/>
  <c r="AA128" i="15"/>
  <c r="Z128" i="15"/>
  <c r="Y128" i="15"/>
  <c r="X128" i="15"/>
  <c r="AB128" i="15"/>
  <c r="AB81" i="15"/>
  <c r="Y81" i="15"/>
  <c r="AA81" i="15"/>
  <c r="Z81" i="15"/>
  <c r="X81" i="15"/>
  <c r="AA12" i="15"/>
  <c r="AB12" i="15"/>
  <c r="Z12" i="15"/>
  <c r="Y12" i="15"/>
  <c r="X12" i="15"/>
  <c r="Z77" i="15"/>
  <c r="X77" i="15"/>
  <c r="Y77" i="15"/>
  <c r="AA77" i="15"/>
  <c r="AB77" i="15"/>
  <c r="Z90" i="15"/>
  <c r="AA90" i="15"/>
  <c r="Y90" i="15"/>
  <c r="AB90" i="15"/>
  <c r="X90" i="15"/>
  <c r="Y3" i="15"/>
  <c r="Z3" i="15"/>
  <c r="AB3" i="15"/>
  <c r="AA3" i="15"/>
  <c r="X3" i="15"/>
  <c r="Z13" i="15"/>
  <c r="AB13" i="15"/>
  <c r="AA13" i="15"/>
  <c r="Y13" i="15"/>
  <c r="X13" i="15"/>
  <c r="Z23" i="15"/>
  <c r="Y23" i="15"/>
  <c r="AA23" i="15"/>
  <c r="AB23" i="15"/>
  <c r="X23" i="15"/>
  <c r="AA98" i="15"/>
  <c r="Z98" i="15"/>
  <c r="AB98" i="15"/>
  <c r="X98" i="15"/>
  <c r="Y98" i="15"/>
  <c r="Z102" i="15"/>
  <c r="AB102" i="15"/>
  <c r="Y102" i="15"/>
  <c r="AA102" i="15"/>
  <c r="X102" i="15"/>
  <c r="Y73" i="15"/>
  <c r="AA73" i="15"/>
  <c r="AB73" i="15"/>
  <c r="X73" i="15"/>
  <c r="Z73" i="15"/>
  <c r="Z47" i="15"/>
  <c r="Y47" i="15"/>
  <c r="AA47" i="15"/>
  <c r="X47" i="15"/>
  <c r="AB47" i="15"/>
  <c r="Y18" i="15"/>
  <c r="X18" i="15"/>
  <c r="Z18" i="15"/>
  <c r="AB18" i="15"/>
  <c r="AA18" i="15"/>
  <c r="AA40" i="15"/>
  <c r="AB40" i="15"/>
  <c r="X40" i="15"/>
  <c r="Z40" i="15"/>
  <c r="Y40" i="15"/>
  <c r="AA75" i="15"/>
  <c r="AB75" i="15"/>
  <c r="Z75" i="15"/>
  <c r="X75" i="15"/>
  <c r="Y75" i="15"/>
  <c r="V75" i="15" l="1"/>
  <c r="V40" i="15"/>
  <c r="V18" i="15"/>
  <c r="V47" i="15"/>
  <c r="V73" i="15"/>
  <c r="V102" i="15"/>
  <c r="V98" i="15"/>
  <c r="V23" i="15"/>
  <c r="V13" i="15"/>
  <c r="V3" i="15"/>
  <c r="V90" i="15"/>
  <c r="V77" i="15"/>
  <c r="V12" i="15"/>
  <c r="V81" i="15"/>
  <c r="V128" i="15"/>
  <c r="V61" i="15"/>
  <c r="V25" i="15"/>
  <c r="V28" i="15"/>
  <c r="V121" i="15"/>
  <c r="V83" i="15"/>
  <c r="V7" i="15"/>
  <c r="V57" i="15"/>
  <c r="V41" i="15"/>
  <c r="V55" i="15"/>
  <c r="V16" i="15"/>
  <c r="V58" i="15"/>
  <c r="V106" i="15"/>
  <c r="V91" i="15"/>
  <c r="V24" i="15"/>
  <c r="V126" i="15"/>
  <c r="V116" i="15"/>
  <c r="V107" i="15"/>
  <c r="V36" i="15"/>
  <c r="V48" i="15"/>
  <c r="V79" i="15"/>
  <c r="V52" i="15"/>
  <c r="V101" i="15"/>
  <c r="V86" i="15"/>
  <c r="V122" i="15"/>
  <c r="V65" i="15"/>
  <c r="V60" i="15"/>
  <c r="V89" i="15"/>
  <c r="V105" i="15"/>
  <c r="V45" i="15"/>
  <c r="V32" i="15"/>
  <c r="V50" i="15"/>
  <c r="V100" i="15"/>
  <c r="V124" i="15"/>
  <c r="V44" i="15"/>
  <c r="V104" i="15"/>
  <c r="V4" i="15"/>
  <c r="V51" i="15"/>
  <c r="V62" i="15"/>
  <c r="V96" i="15"/>
  <c r="V80" i="15"/>
  <c r="V119" i="15"/>
  <c r="V6" i="15"/>
  <c r="V33" i="15"/>
  <c r="V63" i="15"/>
  <c r="V72" i="15"/>
  <c r="V26" i="15"/>
  <c r="V54" i="15"/>
  <c r="V92" i="15"/>
  <c r="V94" i="15"/>
  <c r="V118" i="15"/>
  <c r="V11" i="15"/>
  <c r="V15" i="15"/>
  <c r="V38" i="15"/>
  <c r="V43" i="15"/>
  <c r="V42" i="15"/>
  <c r="V27" i="15"/>
  <c r="V110" i="15"/>
  <c r="V109" i="15"/>
  <c r="V112" i="15"/>
  <c r="V20" i="15"/>
  <c r="V76" i="15"/>
  <c r="V21" i="15"/>
  <c r="V56" i="15"/>
  <c r="V59" i="15"/>
  <c r="V87" i="15"/>
  <c r="V39" i="15"/>
  <c r="V78" i="15"/>
  <c r="V53" i="15"/>
  <c r="V14" i="15"/>
  <c r="V5" i="15"/>
  <c r="V88" i="15"/>
  <c r="V127" i="15"/>
  <c r="V29" i="15"/>
  <c r="V74" i="15"/>
  <c r="V8" i="15"/>
  <c r="V30" i="15"/>
  <c r="V103" i="15"/>
  <c r="V84" i="15"/>
  <c r="V10" i="15"/>
  <c r="V93" i="15"/>
  <c r="V99" i="15"/>
  <c r="V113" i="15"/>
  <c r="V97" i="15"/>
  <c r="V46" i="15"/>
  <c r="V129" i="15"/>
  <c r="V64" i="15"/>
  <c r="V69" i="15"/>
  <c r="V66" i="15"/>
  <c r="V49" i="15"/>
  <c r="V70" i="15"/>
  <c r="V71" i="15"/>
  <c r="V111" i="15"/>
  <c r="V125" i="15"/>
  <c r="V115" i="15"/>
  <c r="V114" i="15"/>
  <c r="V67" i="15"/>
  <c r="V22" i="15"/>
  <c r="V82" i="15"/>
  <c r="V19" i="15"/>
  <c r="V85" i="15"/>
  <c r="V37" i="15"/>
  <c r="V17" i="15"/>
  <c r="V31" i="15"/>
  <c r="V117" i="15"/>
  <c r="V130" i="15"/>
  <c r="V95" i="15"/>
  <c r="V108" i="15"/>
  <c r="V120" i="15"/>
  <c r="V68" i="15"/>
  <c r="V123" i="15"/>
  <c r="V9" i="15"/>
  <c r="V35" i="15"/>
  <c r="V34" i="15"/>
  <c r="D13" i="1" l="1"/>
  <c r="Y2" i="14" a="1"/>
  <c r="C21" i="1" l="1"/>
  <c r="D14" i="1"/>
  <c r="C22" i="1"/>
  <c r="I13" i="1"/>
  <c r="I14" i="1"/>
  <c r="AC2" i="15" a="1"/>
  <c r="H22" i="1"/>
  <c r="H21" i="1"/>
  <c r="D23" i="1"/>
  <c r="Y23" i="14" l="1"/>
  <c r="Y20" i="14"/>
  <c r="Y29" i="14"/>
  <c r="Y38" i="14"/>
  <c r="Y14" i="14"/>
  <c r="AC27" i="15"/>
  <c r="AC62" i="15"/>
  <c r="AC85" i="15"/>
  <c r="AC37" i="15"/>
  <c r="AC115" i="15"/>
  <c r="AC14" i="15"/>
  <c r="AC98" i="15"/>
  <c r="AC86" i="15"/>
  <c r="AC18" i="15"/>
  <c r="AC102" i="15"/>
  <c r="AC73" i="15"/>
  <c r="AC4" i="15"/>
  <c r="AC70" i="15"/>
  <c r="AC57" i="15"/>
  <c r="AC84" i="15"/>
  <c r="AC68" i="15"/>
  <c r="Y11" i="14"/>
  <c r="Y30" i="14"/>
  <c r="Y6" i="14"/>
  <c r="Y39" i="14"/>
  <c r="Y22" i="14"/>
  <c r="AC51" i="15"/>
  <c r="AC67" i="15"/>
  <c r="AC69" i="15"/>
  <c r="AC108" i="15"/>
  <c r="AC89" i="15"/>
  <c r="AC26" i="15"/>
  <c r="AC103" i="15"/>
  <c r="AC60" i="15"/>
  <c r="AC117" i="15"/>
  <c r="AC130" i="15"/>
  <c r="AC28" i="15"/>
  <c r="AC3" i="15"/>
  <c r="AC105" i="15"/>
  <c r="AC8" i="15"/>
  <c r="AC25" i="15"/>
  <c r="AC16" i="15"/>
  <c r="AC45" i="15"/>
  <c r="AC65" i="15"/>
  <c r="AC119" i="15"/>
  <c r="AC83" i="15"/>
  <c r="Y25" i="14"/>
  <c r="Y13" i="14"/>
  <c r="Y9" i="14"/>
  <c r="AC76" i="15"/>
  <c r="AC7" i="15"/>
  <c r="AC44" i="15"/>
  <c r="AC78" i="15"/>
  <c r="AC107" i="15"/>
  <c r="AC66" i="15"/>
  <c r="AC129" i="15"/>
  <c r="AC61" i="15"/>
  <c r="AC43" i="15"/>
  <c r="AC81" i="15"/>
  <c r="AC12" i="15"/>
  <c r="AC82" i="15"/>
  <c r="Y18" i="14"/>
  <c r="Y31" i="14"/>
  <c r="Y34" i="14"/>
  <c r="Y17" i="14"/>
  <c r="Y40" i="14"/>
  <c r="AC118" i="15"/>
  <c r="AC109" i="15"/>
  <c r="AC125" i="15"/>
  <c r="AC6" i="15"/>
  <c r="AC55" i="15"/>
  <c r="AC31" i="15"/>
  <c r="AC53" i="15"/>
  <c r="AC58" i="15"/>
  <c r="AC90" i="15"/>
  <c r="AC113" i="15"/>
  <c r="AC112" i="15"/>
  <c r="AC54" i="15"/>
  <c r="AC99" i="15"/>
  <c r="AC75" i="15"/>
  <c r="AC33" i="15"/>
  <c r="AC17" i="15"/>
  <c r="Y19" i="14"/>
  <c r="Y27" i="14"/>
  <c r="Y33" i="14"/>
  <c r="Y7" i="14"/>
  <c r="AC128" i="15"/>
  <c r="AC39" i="15"/>
  <c r="AC126" i="15"/>
  <c r="AC74" i="15"/>
  <c r="AC38" i="15"/>
  <c r="AC32" i="15"/>
  <c r="AC123" i="15"/>
  <c r="AC116" i="15"/>
  <c r="AC52" i="15"/>
  <c r="AC5" i="15"/>
  <c r="AC88" i="15"/>
  <c r="AC36" i="15"/>
  <c r="AC59" i="15"/>
  <c r="Y32" i="14"/>
  <c r="Y36" i="14"/>
  <c r="AC121" i="15"/>
  <c r="AC93" i="15"/>
  <c r="AC48" i="15"/>
  <c r="Y4" i="14"/>
  <c r="Y26" i="14"/>
  <c r="Y28" i="14"/>
  <c r="AC87" i="15"/>
  <c r="AC41" i="15"/>
  <c r="AC42" i="15"/>
  <c r="AC95" i="15"/>
  <c r="AC49" i="15"/>
  <c r="AC96" i="15"/>
  <c r="AC50" i="15"/>
  <c r="AC101" i="15"/>
  <c r="AC46" i="15"/>
  <c r="Y5" i="14"/>
  <c r="Y15" i="14"/>
  <c r="AC127" i="15"/>
  <c r="AC20" i="15"/>
  <c r="AC24" i="15"/>
  <c r="AC64" i="15"/>
  <c r="AC2" i="15"/>
  <c r="AC110" i="15"/>
  <c r="AC40" i="15"/>
  <c r="AC47" i="15"/>
  <c r="Y12" i="14"/>
  <c r="AC80" i="15"/>
  <c r="AC97" i="15"/>
  <c r="Y21" i="14"/>
  <c r="Y24" i="14"/>
  <c r="Y8" i="14"/>
  <c r="Y16" i="14"/>
  <c r="AC21" i="15"/>
  <c r="AC34" i="15"/>
  <c r="AC13" i="15"/>
  <c r="AC114" i="15"/>
  <c r="AC35" i="15"/>
  <c r="AC92" i="15"/>
  <c r="AC111" i="15"/>
  <c r="Y41" i="14"/>
  <c r="Y2" i="14"/>
  <c r="Y35" i="14"/>
  <c r="Y3" i="14"/>
  <c r="Y37" i="14"/>
  <c r="AC22" i="15"/>
  <c r="AC91" i="15"/>
  <c r="AC79" i="15"/>
  <c r="AC11" i="15"/>
  <c r="AC77" i="15"/>
  <c r="AC106" i="15"/>
  <c r="AC100" i="15"/>
  <c r="AC104" i="15"/>
  <c r="AC56" i="15"/>
  <c r="AC124" i="15"/>
  <c r="AC29" i="15"/>
  <c r="AC9" i="15"/>
  <c r="AC63" i="15"/>
  <c r="AC23" i="15"/>
  <c r="AC120" i="15"/>
  <c r="AC71" i="15"/>
  <c r="Y10" i="14"/>
  <c r="AC30" i="15"/>
  <c r="AC72" i="15"/>
  <c r="AC19" i="15"/>
  <c r="AC15" i="15"/>
  <c r="AC122" i="15"/>
  <c r="AC94" i="15"/>
  <c r="AC10" i="15"/>
  <c r="I22" i="1"/>
  <c r="D21" i="1"/>
  <c r="I21" i="1"/>
  <c r="D22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<sst xmlns="http://schemas.openxmlformats.org/spreadsheetml/2006/main" count="1905" uniqueCount="153">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</sst>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137</v>
      </c>
      <c r="E3" s="86"/>
      <c r="G3" s="88"/>
      <c r="H3" s="13" t="s">
        <v>31</v>
      </c>
      <c r="I3" s="14">
        <f>_xll.qlSettingsEvaluationDate(Trigger)</f>
        <v>42276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42276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138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139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_GBPON#0001</v>
      </c>
      <c r="E13" s="43"/>
      <c r="G13" s="23"/>
      <c r="H13" s="22" t="s">
        <v>10</v>
      </c>
      <c r="I13" s="42" t="str">
        <f>_xll.qlPiecewiseYieldCurve(I15,I16,Calendar,_xll.ohPack(RateHelpers3M),,,,I17,I18,I19,Permanent,,ObjectOverwrite)</f>
        <v>_GBP3M#0001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140</v>
      </c>
      <c r="E18" s="43"/>
      <c r="G18" s="23"/>
      <c r="H18" s="26" t="s">
        <v>16</v>
      </c>
      <c r="I18" s="29" t="s">
        <v>140</v>
      </c>
      <c r="J18" s="43"/>
    </row>
    <row r="19" spans="1:10" x14ac:dyDescent="0.2">
      <c r="B19" s="23"/>
      <c r="C19" s="24" t="s">
        <v>17</v>
      </c>
      <c r="D19" s="30" t="s">
        <v>141</v>
      </c>
      <c r="E19" s="43"/>
      <c r="G19" s="23"/>
      <c r="H19" s="24" t="s">
        <v>17</v>
      </c>
      <c r="I19" s="30" t="s">
        <v>141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42276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42276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64199</v>
      </c>
      <c r="D22" s="35">
        <f>_xll.qlYieldTSDiscount(YieldCurve_ON,C22,,Trigger)</f>
        <v>0.33208715789902093</v>
      </c>
      <c r="E22" s="43"/>
      <c r="G22" s="23"/>
      <c r="H22" s="34">
        <f>_xll.qlTermStructureMaxDate(YieldCurve_3M,Trigger)</f>
        <v>64199</v>
      </c>
      <c r="I22" s="35">
        <f>_xll.qlYieldTSDiscount(YieldCurve_3M,H22,,Trigger)</f>
        <v>0.3124855056295805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_GBP6M#0001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140</v>
      </c>
      <c r="E33" s="43"/>
      <c r="F33" s="50"/>
      <c r="G33" s="23"/>
      <c r="H33" s="26" t="s">
        <v>16</v>
      </c>
      <c r="I33" s="29" t="s">
        <v>140</v>
      </c>
      <c r="J33" s="43"/>
    </row>
    <row r="34" spans="2:10" x14ac:dyDescent="0.2">
      <c r="B34" s="23"/>
      <c r="C34" s="24" t="s">
        <v>17</v>
      </c>
      <c r="D34" s="30" t="s">
        <v>141</v>
      </c>
      <c r="E34" s="43"/>
      <c r="F34" s="50"/>
      <c r="G34" s="23"/>
      <c r="H34" s="24" t="s">
        <v>17</v>
      </c>
      <c r="I34" s="30" t="s">
        <v>141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42276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42276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64199</v>
      </c>
      <c r="D37" s="35">
        <f>_xll.qlYieldTSDiscount(YieldCurve_6M,C37,,Trigger)</f>
        <v>0.30614694377438462</v>
      </c>
      <c r="E37" s="43"/>
      <c r="F37" s="50"/>
      <c r="G37" s="23"/>
      <c r="H37" s="34">
        <f>_xll.qlTermStructureMaxDate(YieldCurve_1M,Trigger)</f>
        <v>64199</v>
      </c>
      <c r="I37" s="35">
        <f>_xll.qlYieldTSDiscount(YieldCurve_1M,H37,,Trigger)</f>
        <v>0.32110649364651911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140</v>
      </c>
      <c r="E48" s="43"/>
    </row>
    <row r="49" spans="2:5" x14ac:dyDescent="0.2">
      <c r="B49" s="23"/>
      <c r="C49" s="24" t="s">
        <v>17</v>
      </c>
      <c r="D49" s="30" t="s">
        <v>141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42276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64199</v>
      </c>
      <c r="D52" s="35">
        <f>_xll.qlYieldTSDiscount(YieldCurve_1Y,C52,,Trigger)</f>
        <v>0.29901947229226433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142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140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obj_0032c#0001</v>
      </c>
      <c r="G3" s="52"/>
      <c r="H3" s="10" t="str">
        <f>A3</f>
        <v>Dp</v>
      </c>
      <c r="I3" s="95" t="str">
        <f>IF(ISBLANK(F3),"--",F3)</f>
        <v>obj_0032c#0001</v>
      </c>
      <c r="J3" s="149" t="str">
        <f>IFERROR(_xll.qlRateHelperQuoteName(I3,Trigger),"--")</f>
        <v>GBPOND_Quote</v>
      </c>
      <c r="K3" s="99">
        <f>IFERROR(_xll.qlRateHelperQuoteValue($I3,Trigger),"--")</f>
        <v>4.8125000000000008E-3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42276</v>
      </c>
      <c r="P3" s="100">
        <f>IFERROR(_xll.qlRateHelperPillarDate(I3,Trigger),"--")</f>
        <v>42277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obj_0032c</v>
      </c>
      <c r="T3" s="4" t="str">
        <f>IFERROR(_xll.qlRateHelperQuoteName(S3,Trigger),"")</f>
        <v>GBPOND_Quote</v>
      </c>
      <c r="U3" s="73">
        <f>IFERROR(_xll.qlRateHelperRate(S3,Trigger),"")</f>
        <v>4.8125000000000008E-3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42276</v>
      </c>
      <c r="X3" s="5">
        <f>IFERROR(_xll.qlRateHelperPillarDate(S3,Trigger),"")</f>
        <v>42277</v>
      </c>
      <c r="Y3" s="241">
        <v>0.99998681524233324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obj_0033a</v>
      </c>
      <c r="T4" s="4" t="str">
        <f>IFERROR(_xll.qlRateHelperQuoteName(S4,Trigger),"")</f>
        <v>GBPSWOIS_Quote</v>
      </c>
      <c r="U4" s="73">
        <f>IFERROR(_xll.qlRateHelperRate(S4,Trigger),"")</f>
        <v>4.5874999999999996E-3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42276</v>
      </c>
      <c r="X4" s="5">
        <f>IFERROR(_xll.qlRateHelperPillarDate(S4,Trigger),"")</f>
        <v>42283</v>
      </c>
      <c r="Y4" s="241">
        <v>0.99991202828745829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obj_002f9</v>
      </c>
      <c r="T5" s="4" t="str">
        <f>IFERROR(_xll.qlRateHelperQuoteName(S5,Trigger),"")</f>
        <v>GBP2WOIS_Quote</v>
      </c>
      <c r="U5" s="73">
        <f>IFERROR(_xll.qlRateHelperRate(S5,Trigger),"")</f>
        <v>4.6000000000000008E-3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42276</v>
      </c>
      <c r="X5" s="5">
        <f>IFERROR(_xll.qlRateHelperPillarDate(S5,Trigger),"")</f>
        <v>42290</v>
      </c>
      <c r="Y5" s="241">
        <v>0.99982359276883737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obj_0033a#0001</v>
      </c>
      <c r="J6" s="149" t="str">
        <f>IFERROR(_xll.qlRateHelperQuoteName(I6,Trigger),"--")</f>
        <v>GBPSWOIS_Quote</v>
      </c>
      <c r="K6" s="99">
        <f>IFERROR(_xll.qlRateHelperQuoteValue($I6,Trigger),"--")</f>
        <v>4.5874999999999996E-3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42276</v>
      </c>
      <c r="P6" s="100">
        <f>IFERROR(_xll.qlRateHelperPillarDate(I6,Trigger),"--")</f>
        <v>42283</v>
      </c>
      <c r="R6" s="4" t="str">
        <f t="shared" si="0"/>
        <v>OIS</v>
      </c>
      <c r="S6" s="4" t="str">
        <v>obj_00318</v>
      </c>
      <c r="T6" s="4" t="str">
        <f>IFERROR(_xll.qlRateHelperQuoteName(S6,Trigger),"")</f>
        <v>GBP1MOIS_Quote</v>
      </c>
      <c r="U6" s="73">
        <f>IFERROR(_xll.qlRateHelperRate(S6,Trigger),"")</f>
        <v>4.6000000000000008E-3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42276</v>
      </c>
      <c r="X6" s="5">
        <f>IFERROR(_xll.qlRateHelperPillarDate(S6,Trigger),"")</f>
        <v>42306</v>
      </c>
      <c r="Y6" s="241">
        <v>0.9996220607003381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obj_002f9#0001</v>
      </c>
      <c r="J7" s="149" t="str">
        <f>IFERROR(_xll.qlRateHelperQuoteName(I7,Trigger),"--")</f>
        <v>GBP2WOIS_Quote</v>
      </c>
      <c r="K7" s="99">
        <f>IFERROR(_xll.qlRateHelperQuoteValue($I7,Trigger),"--")</f>
        <v>4.6000000000000008E-3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42276</v>
      </c>
      <c r="P7" s="100">
        <f>IFERROR(_xll.qlRateHelperPillarDate(I7,Trigger),"--")</f>
        <v>42290</v>
      </c>
      <c r="R7" s="4" t="str">
        <f t="shared" si="0"/>
        <v>OIS</v>
      </c>
      <c r="S7" s="4" t="str">
        <v>obj_00314</v>
      </c>
      <c r="T7" s="4" t="str">
        <f>IFERROR(_xll.qlRateHelperQuoteName(S7,Trigger),"")</f>
        <v>GBP2MOIS_Quote</v>
      </c>
      <c r="U7" s="73">
        <f>IFERROR(_xll.qlRateHelperRate(S7,Trigger),"")</f>
        <v>4.6125000000000003E-3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42276</v>
      </c>
      <c r="X7" s="5">
        <f>IFERROR(_xll.qlRateHelperPillarDate(S7,Trigger),"")</f>
        <v>42338</v>
      </c>
      <c r="Y7" s="241">
        <v>0.99921712023022558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obj_0033a#0001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obj_00303</v>
      </c>
      <c r="T8" s="4" t="str">
        <f>IFERROR(_xll.qlRateHelperQuoteName(S8,Trigger),"")</f>
        <v>GBP3MOIS_Quote</v>
      </c>
      <c r="U8" s="73">
        <f>IFERROR(_xll.qlRateHelperRate(S8,Trigger),"")</f>
        <v>4.6375000000000001E-3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42276</v>
      </c>
      <c r="X8" s="5">
        <f>IFERROR(_xll.qlRateHelperPillarDate(S8,Trigger),"")</f>
        <v>42367</v>
      </c>
      <c r="Y8" s="241">
        <v>0.99884513662111063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obj_002f9#0001</v>
      </c>
      <c r="G9" s="51"/>
      <c r="H9" s="10" t="str">
        <f t="shared" si="3"/>
        <v>OIS</v>
      </c>
      <c r="I9" s="95" t="str">
        <f t="shared" si="4"/>
        <v>obj_00318#0001</v>
      </c>
      <c r="J9" s="149" t="str">
        <f>IFERROR(_xll.qlRateHelperQuoteName(I9,Trigger),"--")</f>
        <v>GBP1MOIS_Quote</v>
      </c>
      <c r="K9" s="99">
        <f>IFERROR(_xll.qlRateHelperQuoteValue($I9,Trigger),"--")</f>
        <v>4.6000000000000008E-3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42276</v>
      </c>
      <c r="P9" s="100">
        <f>IFERROR(_xll.qlRateHelperPillarDate(I9,Trigger),"--")</f>
        <v>42306</v>
      </c>
      <c r="R9" s="4" t="str">
        <f t="shared" si="0"/>
        <v>OIS</v>
      </c>
      <c r="S9" s="4" t="str">
        <v>obj_00315</v>
      </c>
      <c r="T9" s="4" t="str">
        <f>IFERROR(_xll.qlRateHelperQuoteName(S9,Trigger),"")</f>
        <v>GBP4MOIS_Quote</v>
      </c>
      <c r="U9" s="73">
        <f>IFERROR(_xll.qlRateHelperRate(S9,Trigger),"")</f>
        <v>4.6250000000000006E-3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42276</v>
      </c>
      <c r="X9" s="5">
        <f>IFERROR(_xll.qlRateHelperPillarDate(S9,Trigger),"")</f>
        <v>42398</v>
      </c>
      <c r="Y9" s="241">
        <v>0.99845649567757233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obj_00314#0001</v>
      </c>
      <c r="J10" s="149" t="str">
        <f>IFERROR(_xll.qlRateHelperQuoteName(I10,Trigger),"--")</f>
        <v>GBP2MOIS_Quote</v>
      </c>
      <c r="K10" s="99">
        <f>IFERROR(_xll.qlRateHelperQuoteValue($I10,Trigger),"--")</f>
        <v>4.6125000000000003E-3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42276</v>
      </c>
      <c r="P10" s="100">
        <f>IFERROR(_xll.qlRateHelperPillarDate(I10,Trigger),"--")</f>
        <v>42338</v>
      </c>
      <c r="R10" s="4" t="str">
        <f t="shared" si="0"/>
        <v>OIS</v>
      </c>
      <c r="S10" s="4" t="str">
        <v>obj_00308</v>
      </c>
      <c r="T10" s="4" t="str">
        <f>IFERROR(_xll.qlRateHelperQuoteName(S10,Trigger),"")</f>
        <v>GBP5MOIS_Quote</v>
      </c>
      <c r="U10" s="73">
        <f>IFERROR(_xll.qlRateHelperRate(S10,Trigger),"")</f>
        <v>4.6874999999999998E-3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42276</v>
      </c>
      <c r="X10" s="5">
        <f>IFERROR(_xll.qlRateHelperPillarDate(S10,Trigger),"")</f>
        <v>42429</v>
      </c>
      <c r="Y10" s="241">
        <v>0.99803895598972925</v>
      </c>
      <c r="AA10" s="77" t="s">
        <v>122</v>
      </c>
      <c r="AB10" s="77" t="s">
        <v>123</v>
      </c>
      <c r="AC10" s="77" t="s">
        <v>124</v>
      </c>
      <c r="AD10" s="77" t="s">
        <v>134</v>
      </c>
      <c r="AE10" s="77" t="s">
        <v>125</v>
      </c>
      <c r="AF10" s="77" t="s">
        <v>135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obj_00318#0001</v>
      </c>
      <c r="G11" s="51"/>
      <c r="H11" s="10" t="str">
        <f t="shared" si="3"/>
        <v>OIS</v>
      </c>
      <c r="I11" s="95" t="str">
        <f t="shared" si="4"/>
        <v>obj_00303#0001</v>
      </c>
      <c r="J11" s="149" t="str">
        <f>IFERROR(_xll.qlRateHelperQuoteName(I11,Trigger),"--")</f>
        <v>GBP3MOIS_Quote</v>
      </c>
      <c r="K11" s="99">
        <f>IFERROR(_xll.qlRateHelperQuoteValue($I11,Trigger),"--")</f>
        <v>4.6375000000000001E-3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42276</v>
      </c>
      <c r="P11" s="100">
        <f>IFERROR(_xll.qlRateHelperPillarDate(I11,Trigger),"--")</f>
        <v>42367</v>
      </c>
      <c r="R11" s="4" t="str">
        <f t="shared" si="0"/>
        <v>OIS</v>
      </c>
      <c r="S11" s="4" t="str">
        <v>obj_0030b</v>
      </c>
      <c r="T11" s="4" t="str">
        <f>IFERROR(_xll.qlRateHelperQuoteName(S11,Trigger),"")</f>
        <v>GBP6MOIS_Quote</v>
      </c>
      <c r="U11" s="73">
        <f>IFERROR(_xll.qlRateHelperRate(S11,Trigger),"")</f>
        <v>4.7375000000000004E-3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42276</v>
      </c>
      <c r="X11" s="5">
        <f>IFERROR(_xll.qlRateHelperPillarDate(S11,Trigger),"")</f>
        <v>42458</v>
      </c>
      <c r="Y11" s="241">
        <v>0.99764330684863689</v>
      </c>
      <c r="AA11" s="160">
        <v>1</v>
      </c>
      <c r="AB11" s="161">
        <f>_xll.qlCalendarEndOfMonth(Calendar,Settlementdate,Trigger)</f>
        <v>42277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2.7777777777777779E-3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obj_00314#0001</v>
      </c>
      <c r="G12" s="51"/>
      <c r="H12" s="10" t="str">
        <f t="shared" si="3"/>
        <v>OIS</v>
      </c>
      <c r="I12" s="95" t="str">
        <f t="shared" si="4"/>
        <v>obj_00315#0001</v>
      </c>
      <c r="J12" s="149" t="str">
        <f>IFERROR(_xll.qlRateHelperQuoteName(I12,Trigger),"--")</f>
        <v>GBP4MOIS_Quote</v>
      </c>
      <c r="K12" s="99">
        <f>IFERROR(_xll.qlRateHelperQuoteValue($I12,Trigger),"--")</f>
        <v>4.6250000000000006E-3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42276</v>
      </c>
      <c r="P12" s="100">
        <f>IFERROR(_xll.qlRateHelperPillarDate(I12,Trigger),"--")</f>
        <v>42398</v>
      </c>
      <c r="R12" s="4" t="str">
        <f t="shared" si="0"/>
        <v>OIS</v>
      </c>
      <c r="S12" s="4" t="str">
        <v>obj_00307</v>
      </c>
      <c r="T12" s="4" t="str">
        <f>IFERROR(_xll.qlRateHelperQuoteName(S12,Trigger),"")</f>
        <v>GBP7MOIS_Quote</v>
      </c>
      <c r="U12" s="73">
        <f>IFERROR(_xll.qlRateHelperRate(S12,Trigger),"")</f>
        <v>4.7750000000000006E-3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42276</v>
      </c>
      <c r="X12" s="5">
        <f>IFERROR(_xll.qlRateHelperPillarDate(S12,Trigger),"")</f>
        <v>42489</v>
      </c>
      <c r="Y12" s="241">
        <v>0.99722123619506009</v>
      </c>
      <c r="AA12" s="163">
        <v>2</v>
      </c>
      <c r="AB12" s="164">
        <f>_xll.qlCalendarEndOfMonth(Calendar,_xll.qlCalendarAdvance(Calendar,AB11,"1m","mf",TRUE),Trigger)</f>
        <v>42307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obj_00303#0001</v>
      </c>
      <c r="G13" s="51"/>
      <c r="H13" s="10" t="str">
        <f t="shared" si="3"/>
        <v>OIS</v>
      </c>
      <c r="I13" s="95" t="str">
        <f t="shared" si="4"/>
        <v>obj_00308#0001</v>
      </c>
      <c r="J13" s="149" t="str">
        <f>IFERROR(_xll.qlRateHelperQuoteName(I13,Trigger),"--")</f>
        <v>GBP5MOIS_Quote</v>
      </c>
      <c r="K13" s="99">
        <f>IFERROR(_xll.qlRateHelperQuoteValue($I13,Trigger),"--")</f>
        <v>4.6874999999999998E-3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42276</v>
      </c>
      <c r="P13" s="100">
        <f>IFERROR(_xll.qlRateHelperPillarDate(I13,Trigger),"--")</f>
        <v>42429</v>
      </c>
      <c r="R13" s="4" t="str">
        <f t="shared" si="0"/>
        <v>OIS</v>
      </c>
      <c r="S13" s="4" t="str">
        <v>obj_002fc</v>
      </c>
      <c r="T13" s="4" t="str">
        <f>IFERROR(_xll.qlRateHelperQuoteName(S13,Trigger),"")</f>
        <v>GBP8MOIS_Quote</v>
      </c>
      <c r="U13" s="73">
        <f>IFERROR(_xll.qlRateHelperRate(S13,Trigger),"")</f>
        <v>4.8500000000000001E-3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42276</v>
      </c>
      <c r="X13" s="5">
        <f>IFERROR(_xll.qlRateHelperPillarDate(S13,Trigger),"")</f>
        <v>42521</v>
      </c>
      <c r="Y13" s="241">
        <v>0.99675508430431625</v>
      </c>
      <c r="AA13" s="163">
        <v>3</v>
      </c>
      <c r="AB13" s="164">
        <f>_xll.qlCalendarEndOfMonth(Calendar,_xll.qlCalendarAdvance(Calendar,AB12,"1m","mf",TRUE),Trigger)</f>
        <v>42338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2.7777777777777779E-3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obj_00315#0001</v>
      </c>
      <c r="G14" s="51"/>
      <c r="H14" s="10" t="str">
        <f t="shared" si="3"/>
        <v>OIS</v>
      </c>
      <c r="I14" s="95" t="str">
        <f t="shared" si="4"/>
        <v>obj_0030b#0001</v>
      </c>
      <c r="J14" s="149" t="str">
        <f>IFERROR(_xll.qlRateHelperQuoteName(I14,Trigger),"--")</f>
        <v>GBP6MOIS_Quote</v>
      </c>
      <c r="K14" s="99">
        <f>IFERROR(_xll.qlRateHelperQuoteValue($I14,Trigger),"--")</f>
        <v>4.7375000000000004E-3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42276</v>
      </c>
      <c r="P14" s="100">
        <f>IFERROR(_xll.qlRateHelperPillarDate(I14,Trigger),"--")</f>
        <v>42458</v>
      </c>
      <c r="R14" s="4" t="str">
        <f t="shared" si="0"/>
        <v>OIS</v>
      </c>
      <c r="S14" s="4" t="str">
        <v>obj_00304</v>
      </c>
      <c r="T14" s="4" t="str">
        <f>IFERROR(_xll.qlRateHelperQuoteName(S14,Trigger),"")</f>
        <v>GBP9MOIS_Quote</v>
      </c>
      <c r="U14" s="73">
        <f>IFERROR(_xll.qlRateHelperRate(S14,Trigger),"")</f>
        <v>4.9250000000000006E-3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42276</v>
      </c>
      <c r="X14" s="5">
        <f>IFERROR(_xll.qlRateHelperPillarDate(S14,Trigger),"")</f>
        <v>42550</v>
      </c>
      <c r="Y14" s="241">
        <v>0.99631649508413356</v>
      </c>
      <c r="AA14" s="163">
        <v>4</v>
      </c>
      <c r="AB14" s="164">
        <f>_xll.qlCalendarEndOfMonth(Calendar,_xll.qlCalendarAdvance(Calendar,AB13,"1m","mf",TRUE),Trigger)</f>
        <v>42369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1.1111111111111112E-2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obj_00308#0001</v>
      </c>
      <c r="G15" s="51"/>
      <c r="H15" s="10" t="str">
        <f t="shared" si="3"/>
        <v>OIS</v>
      </c>
      <c r="I15" s="95" t="str">
        <f t="shared" si="4"/>
        <v>obj_00307#0001</v>
      </c>
      <c r="J15" s="149" t="str">
        <f>IFERROR(_xll.qlRateHelperQuoteName(I15,Trigger),"--")</f>
        <v>GBP7MOIS_Quote</v>
      </c>
      <c r="K15" s="99">
        <f>IFERROR(_xll.qlRateHelperQuoteValue($I15,Trigger),"--")</f>
        <v>4.7750000000000006E-3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42276</v>
      </c>
      <c r="P15" s="100">
        <f>IFERROR(_xll.qlRateHelperPillarDate(I15,Trigger),"--")</f>
        <v>42489</v>
      </c>
      <c r="R15" s="4" t="str">
        <f t="shared" si="0"/>
        <v>OIS</v>
      </c>
      <c r="S15" s="4" t="str">
        <v>obj_002fa</v>
      </c>
      <c r="T15" s="4" t="str">
        <f>IFERROR(_xll.qlRateHelperQuoteName(S15,Trigger),"")</f>
        <v>GBP10MOIS_Quote</v>
      </c>
      <c r="U15" s="73">
        <f>IFERROR(_xll.qlRateHelperRate(S15,Trigger),"")</f>
        <v>5.0000000000000001E-3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42276</v>
      </c>
      <c r="X15" s="5">
        <f>IFERROR(_xll.qlRateHelperPillarDate(S15,Trigger),"")</f>
        <v>42580</v>
      </c>
      <c r="Y15" s="241">
        <v>0.99585288660918925</v>
      </c>
      <c r="AA15" s="163">
        <v>5</v>
      </c>
      <c r="AB15" s="164">
        <f>_xll.qlCalendarEndOfMonth(Calendar,_xll.qlCalendarAdvance(Calendar,AB14,"1m","mf",TRUE),Trigger)</f>
        <v>42398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8.3333333333333332E-3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obj_0030b#0001</v>
      </c>
      <c r="G16" s="51"/>
      <c r="H16" s="10" t="str">
        <f t="shared" si="3"/>
        <v>OIS</v>
      </c>
      <c r="I16" s="95" t="str">
        <f t="shared" si="4"/>
        <v>obj_002fc#0001</v>
      </c>
      <c r="J16" s="149" t="str">
        <f>IFERROR(_xll.qlRateHelperQuoteName(I16,Trigger),"--")</f>
        <v>GBP8MOIS_Quote</v>
      </c>
      <c r="K16" s="99">
        <f>IFERROR(_xll.qlRateHelperQuoteValue($I16,Trigger),"--")</f>
        <v>4.8500000000000001E-3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42276</v>
      </c>
      <c r="P16" s="100">
        <f>IFERROR(_xll.qlRateHelperPillarDate(I16,Trigger),"--")</f>
        <v>42521</v>
      </c>
      <c r="R16" s="4" t="str">
        <f t="shared" si="0"/>
        <v>OIS</v>
      </c>
      <c r="S16" s="4" t="str">
        <v>obj_00302</v>
      </c>
      <c r="T16" s="4" t="str">
        <f>IFERROR(_xll.qlRateHelperQuoteName(S16,Trigger),"")</f>
        <v>GBP11MOIS_Quote</v>
      </c>
      <c r="U16" s="73">
        <f>IFERROR(_xll.qlRateHelperRate(S16,Trigger),"")</f>
        <v>5.1124999999999999E-3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42276</v>
      </c>
      <c r="X16" s="5">
        <f>IFERROR(_xll.qlRateHelperPillarDate(S16,Trigger),"")</f>
        <v>42612</v>
      </c>
      <c r="Y16" s="241">
        <v>0.9953157441498619</v>
      </c>
      <c r="AA16" s="163">
        <v>6</v>
      </c>
      <c r="AB16" s="164">
        <f>_xll.qlCalendarEndOfMonth(Calendar,_xll.qlCalendarAdvance(Calendar,AB15,"1m","mf",TRUE),Trigger)</f>
        <v>42429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obj_00307#0001</v>
      </c>
      <c r="G17" s="51"/>
      <c r="H17" s="10" t="str">
        <f t="shared" si="3"/>
        <v>OIS</v>
      </c>
      <c r="I17" s="95" t="str">
        <f t="shared" si="4"/>
        <v>obj_00304#0001</v>
      </c>
      <c r="J17" s="149" t="str">
        <f>IFERROR(_xll.qlRateHelperQuoteName(I17,Trigger),"--")</f>
        <v>GBP9MOIS_Quote</v>
      </c>
      <c r="K17" s="99">
        <f>IFERROR(_xll.qlRateHelperQuoteValue($I17,Trigger),"--")</f>
        <v>4.9250000000000006E-3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42276</v>
      </c>
      <c r="P17" s="100">
        <f>IFERROR(_xll.qlRateHelperPillarDate(I17,Trigger),"--")</f>
        <v>42550</v>
      </c>
      <c r="R17" s="4" t="str">
        <f t="shared" si="0"/>
        <v>OIS</v>
      </c>
      <c r="S17" s="4" t="str">
        <v>obj_00317</v>
      </c>
      <c r="T17" s="4" t="str">
        <f>IFERROR(_xll.qlRateHelperQuoteName(S17,Trigger),"")</f>
        <v>GBP1YOIS_Quote</v>
      </c>
      <c r="U17" s="73">
        <f>IFERROR(_xll.qlRateHelperRate(S17,Trigger),"")</f>
        <v>5.2125000000000001E-3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42276</v>
      </c>
      <c r="X17" s="5">
        <f>IFERROR(_xll.qlRateHelperPillarDate(S17,Trigger),"")</f>
        <v>42642</v>
      </c>
      <c r="Y17" s="241">
        <v>0.99480039636663509</v>
      </c>
      <c r="AA17" s="163">
        <v>7</v>
      </c>
      <c r="AB17" s="164">
        <f>_xll.qlCalendarEndOfMonth(Calendar,_xll.qlCalendarAdvance(Calendar,AB16,"1m","mf",TRUE),Trigger)</f>
        <v>42460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2.7777777777777779E-3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obj_002fc#0001</v>
      </c>
      <c r="G18" s="51"/>
      <c r="H18" s="10" t="str">
        <f t="shared" si="3"/>
        <v>OIS</v>
      </c>
      <c r="I18" s="95" t="str">
        <f t="shared" si="4"/>
        <v>obj_002fa#0001</v>
      </c>
      <c r="J18" s="149" t="str">
        <f>IFERROR(_xll.qlRateHelperQuoteName(I18,Trigger),"--")</f>
        <v>GBP10MOIS_Quote</v>
      </c>
      <c r="K18" s="99">
        <f>IFERROR(_xll.qlRateHelperQuoteValue($I18,Trigger),"--")</f>
        <v>5.0000000000000001E-3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42276</v>
      </c>
      <c r="P18" s="100">
        <f>IFERROR(_xll.qlRateHelperPillarDate(I18,Trigger),"--")</f>
        <v>42580</v>
      </c>
      <c r="R18" s="4" t="str">
        <f t="shared" si="0"/>
        <v>OIS</v>
      </c>
      <c r="S18" s="4" t="str">
        <v>obj_00311</v>
      </c>
      <c r="T18" s="4" t="str">
        <f>IFERROR(_xll.qlRateHelperQuoteName(S18,Trigger),"")</f>
        <v>GBP15MOIS_Quote</v>
      </c>
      <c r="U18" s="73">
        <f>IFERROR(_xll.qlRateHelperRate(S18,Trigger),"")</f>
        <v>5.5249999999999995E-3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42276</v>
      </c>
      <c r="X18" s="5">
        <f>IFERROR(_xll.qlRateHelperPillarDate(S18,Trigger),"")</f>
        <v>42733</v>
      </c>
      <c r="Y18" s="241">
        <v>0.99312209259444295</v>
      </c>
      <c r="AA18" s="163">
        <v>8</v>
      </c>
      <c r="AB18" s="164">
        <f>_xll.qlCalendarEndOfMonth(Calendar,_xll.qlCalendarAdvance(Calendar,AB17,"1m","mf",TRUE),Trigger)</f>
        <v>42489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1.1111111111111112E-2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obj_00304#0001</v>
      </c>
      <c r="G19" s="51"/>
      <c r="H19" s="10" t="str">
        <f t="shared" si="3"/>
        <v>OIS</v>
      </c>
      <c r="I19" s="95" t="str">
        <f t="shared" si="4"/>
        <v>obj_00302#0001</v>
      </c>
      <c r="J19" s="149" t="str">
        <f>IFERROR(_xll.qlRateHelperQuoteName(I19,Trigger),"--")</f>
        <v>GBP11MOIS_Quote</v>
      </c>
      <c r="K19" s="99">
        <f>IFERROR(_xll.qlRateHelperQuoteValue($I19,Trigger),"--")</f>
        <v>5.1124999999999999E-3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42276</v>
      </c>
      <c r="P19" s="100">
        <f>IFERROR(_xll.qlRateHelperPillarDate(I19,Trigger),"--")</f>
        <v>42612</v>
      </c>
      <c r="R19" s="4" t="str">
        <f t="shared" si="0"/>
        <v>OIS</v>
      </c>
      <c r="S19" s="4" t="str">
        <v>obj_00310</v>
      </c>
      <c r="T19" s="4" t="str">
        <f>IFERROR(_xll.qlRateHelperQuoteName(S19,Trigger),"")</f>
        <v>GBP18MOIS_Quote</v>
      </c>
      <c r="U19" s="73">
        <f>IFERROR(_xll.qlRateHelperRate(S19,Trigger),"")</f>
        <v>5.8875000000000012E-3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42276</v>
      </c>
      <c r="X19" s="5">
        <f>IFERROR(_xll.qlRateHelperPillarDate(S19,Trigger),"")</f>
        <v>42823</v>
      </c>
      <c r="Y19" s="241">
        <v>0.99123533553929133</v>
      </c>
      <c r="AA19" s="163">
        <v>9</v>
      </c>
      <c r="AB19" s="164">
        <f>_xll.qlCalendarEndOfMonth(Calendar,_xll.qlCalendarAdvance(Calendar,AB18,"1m","mf",TRUE),Trigger)</f>
        <v>42521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obj_002fa#0001</v>
      </c>
      <c r="G20" s="51"/>
      <c r="H20" s="10" t="str">
        <f t="shared" si="3"/>
        <v>OIS</v>
      </c>
      <c r="I20" s="95" t="str">
        <f t="shared" si="4"/>
        <v>obj_00317#0001</v>
      </c>
      <c r="J20" s="149" t="str">
        <f>IFERROR(_xll.qlRateHelperQuoteName(I20,Trigger),"--")</f>
        <v>GBP1YOIS_Quote</v>
      </c>
      <c r="K20" s="99">
        <f>IFERROR(_xll.qlRateHelperQuoteValue($I20,Trigger),"--")</f>
        <v>5.2125000000000001E-3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42276</v>
      </c>
      <c r="P20" s="100">
        <f>IFERROR(_xll.qlRateHelperPillarDate(I20,Trigger),"--")</f>
        <v>42642</v>
      </c>
      <c r="R20" s="4" t="str">
        <f t="shared" si="0"/>
        <v>OIS</v>
      </c>
      <c r="S20" s="4" t="str">
        <v>obj_0030f</v>
      </c>
      <c r="T20" s="4" t="str">
        <f>IFERROR(_xll.qlRateHelperQuoteName(S20,Trigger),"")</f>
        <v>GBP2YOIS_Quote</v>
      </c>
      <c r="U20" s="73">
        <f>IFERROR(_xll.qlRateHelperRate(S20,Trigger),"")</f>
        <v>6.7250000000000009E-3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42276</v>
      </c>
      <c r="X20" s="5">
        <f>IFERROR(_xll.qlRateHelperPillarDate(S20,Trigger),"")</f>
        <v>43007</v>
      </c>
      <c r="Y20" s="241">
        <v>0.98665637436024367</v>
      </c>
      <c r="AA20" s="163">
        <v>10</v>
      </c>
      <c r="AB20" s="164">
        <f>_xll.qlCalendarEndOfMonth(Calendar,_xll.qlCalendarAdvance(Calendar,AB19,"1m","mf",TRUE),Trigger)</f>
        <v>42551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2.7777777777777779E-3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obj_00302#0001</v>
      </c>
      <c r="G21" s="51"/>
      <c r="H21" s="10" t="str">
        <f t="shared" si="3"/>
        <v>OIS</v>
      </c>
      <c r="I21" s="95" t="str">
        <f t="shared" si="4"/>
        <v>obj_00311#0001</v>
      </c>
      <c r="J21" s="149" t="str">
        <f>IFERROR(_xll.qlRateHelperQuoteName(I21,Trigger),"--")</f>
        <v>GBP15MOIS_Quote</v>
      </c>
      <c r="K21" s="99">
        <f>IFERROR(_xll.qlRateHelperQuoteValue($I21,Trigger),"--")</f>
        <v>5.5249999999999995E-3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42276</v>
      </c>
      <c r="P21" s="100">
        <f>IFERROR(_xll.qlRateHelperPillarDate(I21,Trigger),"--")</f>
        <v>42733</v>
      </c>
      <c r="R21" s="4" t="str">
        <f t="shared" si="0"/>
        <v>OIS</v>
      </c>
      <c r="S21" s="4" t="str">
        <v>obj_0030d</v>
      </c>
      <c r="T21" s="4" t="str">
        <f>IFERROR(_xll.qlRateHelperQuoteName(S21,Trigger),"")</f>
        <v>GBP3YOIS_Quote</v>
      </c>
      <c r="U21" s="73">
        <f>IFERROR(_xll.qlRateHelperRate(S21,Trigger),"")</f>
        <v>8.3250000000000008E-3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42276</v>
      </c>
      <c r="X21" s="5">
        <f>IFERROR(_xll.qlRateHelperPillarDate(S21,Trigger),"")</f>
        <v>43371</v>
      </c>
      <c r="Y21" s="241">
        <v>0.97538385890169965</v>
      </c>
      <c r="AA21" s="163">
        <v>11</v>
      </c>
      <c r="AB21" s="164">
        <f>_xll.qlCalendarEndOfMonth(Calendar,_xll.qlCalendarAdvance(Calendar,AB20,"1m","mf",TRUE),Trigger)</f>
        <v>42580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8.3333333333333332E-3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obj_00317#0001</v>
      </c>
      <c r="H22" s="10" t="str">
        <f t="shared" si="3"/>
        <v>OIS</v>
      </c>
      <c r="I22" s="95" t="str">
        <f t="shared" si="4"/>
        <v>obj_00310#0001</v>
      </c>
      <c r="J22" s="149" t="str">
        <f>IFERROR(_xll.qlRateHelperQuoteName(I22,Trigger),"--")</f>
        <v>GBP18MOIS_Quote</v>
      </c>
      <c r="K22" s="99">
        <f>IFERROR(_xll.qlRateHelperQuoteValue($I22,Trigger),"--")</f>
        <v>5.8875000000000012E-3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42276</v>
      </c>
      <c r="P22" s="100">
        <f>IFERROR(_xll.qlRateHelperPillarDate(I22,Trigger),"--")</f>
        <v>42823</v>
      </c>
      <c r="R22" s="4" t="str">
        <f t="shared" si="0"/>
        <v>OIS</v>
      </c>
      <c r="S22" s="4" t="str">
        <v>obj_0030a</v>
      </c>
      <c r="T22" s="4" t="str">
        <f>IFERROR(_xll.qlRateHelperQuoteName(S22,Trigger),"")</f>
        <v>GBP4YOIS_Quote</v>
      </c>
      <c r="U22" s="73">
        <f>IFERROR(_xll.qlRateHelperRate(S22,Trigger),"")</f>
        <v>9.8875000000000005E-3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42276</v>
      </c>
      <c r="X22" s="5">
        <f>IFERROR(_xll.qlRateHelperPillarDate(S22,Trigger),"")</f>
        <v>43738</v>
      </c>
      <c r="Y22" s="241">
        <v>0.96120769482706958</v>
      </c>
      <c r="AA22" s="163">
        <v>12</v>
      </c>
      <c r="AB22" s="164">
        <f>_xll.qlCalendarEndOfMonth(Calendar,_xll.qlCalendarAdvance(Calendar,AB21,"1m","mf",TRUE),Trigger)</f>
        <v>42613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obj_00311#0001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obj_00309</v>
      </c>
      <c r="T23" s="4" t="str">
        <f>IFERROR(_xll.qlRateHelperQuoteName(S23,Trigger),"")</f>
        <v>GBP5YOIS_Quote</v>
      </c>
      <c r="U23" s="73">
        <f>IFERROR(_xll.qlRateHelperRate(S23,Trigger),"")</f>
        <v>1.1225000000000001E-2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42276</v>
      </c>
      <c r="X23" s="5">
        <f>IFERROR(_xll.qlRateHelperPillarDate(S23,Trigger),"")</f>
        <v>44103</v>
      </c>
      <c r="Y23" s="241">
        <v>0.9453486509689899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obj_00310#0001</v>
      </c>
      <c r="H24" s="10" t="str">
        <f t="shared" si="3"/>
        <v>OIS</v>
      </c>
      <c r="I24" s="95" t="str">
        <f t="shared" si="4"/>
        <v>obj_0030f#0001</v>
      </c>
      <c r="J24" s="149" t="str">
        <f>IFERROR(_xll.qlRateHelperQuoteName(I24,Trigger),"--")</f>
        <v>GBP2YOIS_Quote</v>
      </c>
      <c r="K24" s="99">
        <f>IFERROR(_xll.qlRateHelperQuoteValue($I24,Trigger),"--")</f>
        <v>6.7250000000000009E-3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42276</v>
      </c>
      <c r="P24" s="100">
        <f>IFERROR(_xll.qlRateHelperPillarDate(I24,Trigger),"--")</f>
        <v>43007</v>
      </c>
      <c r="R24" s="4" t="str">
        <f t="shared" si="0"/>
        <v>OIS</v>
      </c>
      <c r="S24" s="4" t="str">
        <v>obj_002fe</v>
      </c>
      <c r="T24" s="4" t="str">
        <f>IFERROR(_xll.qlRateHelperQuoteName(S24,Trigger),"")</f>
        <v>GBP6YOIS_Quote</v>
      </c>
      <c r="U24" s="73">
        <f>IFERROR(_xll.qlRateHelperRate(S24,Trigger),"")</f>
        <v>1.23625E-2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42276</v>
      </c>
      <c r="X24" s="5">
        <f>IFERROR(_xll.qlRateHelperPillarDate(S24,Trigger),"")</f>
        <v>44468</v>
      </c>
      <c r="Y24" s="241">
        <v>0.92833395676938413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obj_0030d#0001</v>
      </c>
      <c r="J25" s="149" t="str">
        <f>IFERROR(_xll.qlRateHelperQuoteName(I25,Trigger),"--")</f>
        <v>GBP3YOIS_Quote</v>
      </c>
      <c r="K25" s="99">
        <f>IFERROR(_xll.qlRateHelperQuoteValue($I25,Trigger),"--")</f>
        <v>8.3250000000000008E-3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42276</v>
      </c>
      <c r="P25" s="100">
        <f>IFERROR(_xll.qlRateHelperPillarDate(I25,Trigger),"--")</f>
        <v>43371</v>
      </c>
      <c r="R25" s="4" t="str">
        <f t="shared" si="0"/>
        <v>OIS</v>
      </c>
      <c r="S25" s="4" t="str">
        <v>obj_00305</v>
      </c>
      <c r="T25" s="4" t="str">
        <f>IFERROR(_xll.qlRateHelperQuoteName(S25,Trigger),"")</f>
        <v>GBP7YOIS_Quote</v>
      </c>
      <c r="U25" s="73">
        <f>IFERROR(_xll.qlRateHelperRate(S25,Trigger),"")</f>
        <v>1.3300000000000001E-2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42276</v>
      </c>
      <c r="X25" s="5">
        <f>IFERROR(_xll.qlRateHelperPillarDate(S25,Trigger),"")</f>
        <v>44833</v>
      </c>
      <c r="Y25" s="241">
        <v>0.91078577068829336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obj_0030f#0001</v>
      </c>
      <c r="H26" s="10" t="str">
        <f t="shared" si="3"/>
        <v>OIS</v>
      </c>
      <c r="I26" s="95" t="str">
        <f t="shared" si="4"/>
        <v>obj_0030a#0001</v>
      </c>
      <c r="J26" s="149" t="str">
        <f>IFERROR(_xll.qlRateHelperQuoteName(I26,Trigger),"--")</f>
        <v>GBP4YOIS_Quote</v>
      </c>
      <c r="K26" s="99">
        <f>IFERROR(_xll.qlRateHelperQuoteValue($I26,Trigger),"--")</f>
        <v>9.8875000000000005E-3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42276</v>
      </c>
      <c r="P26" s="100">
        <f>IFERROR(_xll.qlRateHelperPillarDate(I26,Trigger),"--")</f>
        <v>43738</v>
      </c>
      <c r="R26" s="4" t="str">
        <f t="shared" si="0"/>
        <v>OIS</v>
      </c>
      <c r="S26" s="4" t="str">
        <v>obj_00301</v>
      </c>
      <c r="T26" s="4" t="str">
        <f>IFERROR(_xll.qlRateHelperQuoteName(S26,Trigger),"")</f>
        <v>GBP8YOIS_Quote</v>
      </c>
      <c r="U26" s="73">
        <f>IFERROR(_xll.qlRateHelperRate(S26,Trigger),"")</f>
        <v>1.4075000000000002E-2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42276</v>
      </c>
      <c r="X26" s="5">
        <f>IFERROR(_xll.qlRateHelperPillarDate(S26,Trigger),"")</f>
        <v>45198</v>
      </c>
      <c r="Y26" s="241">
        <v>0.89301796925845645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obj_0030d#0001</v>
      </c>
      <c r="H27" s="10" t="str">
        <f t="shared" si="3"/>
        <v>OIS</v>
      </c>
      <c r="I27" s="95" t="str">
        <f t="shared" si="4"/>
        <v>obj_00309#0001</v>
      </c>
      <c r="J27" s="149" t="str">
        <f>IFERROR(_xll.qlRateHelperQuoteName(I27,Trigger),"--")</f>
        <v>GBP5YOIS_Quote</v>
      </c>
      <c r="K27" s="99">
        <f>IFERROR(_xll.qlRateHelperQuoteValue($I27,Trigger),"--")</f>
        <v>1.1225000000000001E-2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42276</v>
      </c>
      <c r="P27" s="100">
        <f>IFERROR(_xll.qlRateHelperPillarDate(I27,Trigger),"--")</f>
        <v>44103</v>
      </c>
      <c r="R27" s="4" t="str">
        <f t="shared" si="0"/>
        <v>OIS</v>
      </c>
      <c r="S27" s="4" t="str">
        <v>obj_002fd</v>
      </c>
      <c r="T27" s="4" t="str">
        <f>IFERROR(_xll.qlRateHelperQuoteName(S27,Trigger),"")</f>
        <v>GBP9YOIS_Quote</v>
      </c>
      <c r="U27" s="73">
        <f>IFERROR(_xll.qlRateHelperRate(S27,Trigger),"")</f>
        <v>1.4762500000000003E-2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42276</v>
      </c>
      <c r="X27" s="5">
        <f>IFERROR(_xll.qlRateHelperPillarDate(S27,Trigger),"")</f>
        <v>45565</v>
      </c>
      <c r="Y27" s="241">
        <v>0.87480727568389949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obj_0030a#0001</v>
      </c>
      <c r="H28" s="10" t="str">
        <f t="shared" si="3"/>
        <v>OIS</v>
      </c>
      <c r="I28" s="95" t="str">
        <f t="shared" si="4"/>
        <v>obj_002fe#0001</v>
      </c>
      <c r="J28" s="149" t="str">
        <f>IFERROR(_xll.qlRateHelperQuoteName(I28,Trigger),"--")</f>
        <v>GBP6YOIS_Quote</v>
      </c>
      <c r="K28" s="99">
        <f>IFERROR(_xll.qlRateHelperQuoteValue($I28,Trigger),"--")</f>
        <v>1.23625E-2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42276</v>
      </c>
      <c r="P28" s="100">
        <f>IFERROR(_xll.qlRateHelperPillarDate(I28,Trigger),"--")</f>
        <v>44468</v>
      </c>
      <c r="R28" s="4" t="str">
        <f t="shared" si="0"/>
        <v>OIS</v>
      </c>
      <c r="S28" s="4" t="str">
        <v>obj_00316</v>
      </c>
      <c r="T28" s="4" t="str">
        <f>IFERROR(_xll.qlRateHelperQuoteName(S28,Trigger),"")</f>
        <v>GBP10YOIS_Quote</v>
      </c>
      <c r="U28" s="73">
        <f>IFERROR(_xll.qlRateHelperRate(S28,Trigger),"")</f>
        <v>1.5362500000000001E-2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42276</v>
      </c>
      <c r="X28" s="5">
        <f>IFERROR(_xll.qlRateHelperPillarDate(S28,Trigger),"")</f>
        <v>45929</v>
      </c>
      <c r="Y28" s="241">
        <v>0.85659560567923243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obj_00309#0001</v>
      </c>
      <c r="H29" s="10" t="str">
        <f t="shared" si="3"/>
        <v>OIS</v>
      </c>
      <c r="I29" s="95" t="str">
        <f t="shared" si="4"/>
        <v>obj_00305#0001</v>
      </c>
      <c r="J29" s="149" t="str">
        <f>IFERROR(_xll.qlRateHelperQuoteName(I29,Trigger),"--")</f>
        <v>GBP7YOIS_Quote</v>
      </c>
      <c r="K29" s="99">
        <f>IFERROR(_xll.qlRateHelperQuoteValue($I29,Trigger),"--")</f>
        <v>1.3300000000000001E-2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42276</v>
      </c>
      <c r="P29" s="100">
        <f>IFERROR(_xll.qlRateHelperPillarDate(I29,Trigger),"--")</f>
        <v>44833</v>
      </c>
      <c r="R29" s="4" t="str">
        <f t="shared" si="0"/>
        <v>OIS</v>
      </c>
      <c r="S29" s="4" t="str">
        <v>obj_00300</v>
      </c>
      <c r="T29" s="4" t="str">
        <f>IFERROR(_xll.qlRateHelperQuoteName(S29,Trigger),"")</f>
        <v>GBP12YOIS_Quote</v>
      </c>
      <c r="U29" s="73">
        <f>IFERROR(_xll.qlRateHelperRate(S29,Trigger),"")</f>
        <v>1.6437500000000004E-2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42276</v>
      </c>
      <c r="X29" s="5">
        <f>IFERROR(_xll.qlRateHelperPillarDate(S29,Trigger),"")</f>
        <v>46659</v>
      </c>
      <c r="Y29" s="241">
        <v>0.8193185826711219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obj_002fe#0001</v>
      </c>
      <c r="H30" s="10" t="str">
        <f t="shared" si="3"/>
        <v>OIS</v>
      </c>
      <c r="I30" s="95" t="str">
        <f t="shared" si="4"/>
        <v>obj_00301#0001</v>
      </c>
      <c r="J30" s="149" t="str">
        <f>IFERROR(_xll.qlRateHelperQuoteName(I30,Trigger),"--")</f>
        <v>GBP8YOIS_Quote</v>
      </c>
      <c r="K30" s="99">
        <f>IFERROR(_xll.qlRateHelperQuoteValue($I30,Trigger),"--")</f>
        <v>1.4075000000000002E-2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42276</v>
      </c>
      <c r="P30" s="100">
        <f>IFERROR(_xll.qlRateHelperPillarDate(I30,Trigger),"--")</f>
        <v>45198</v>
      </c>
      <c r="R30" s="4" t="str">
        <f t="shared" si="0"/>
        <v>OIS</v>
      </c>
      <c r="S30" s="4" t="str">
        <v>obj_0030c</v>
      </c>
      <c r="T30" s="4" t="str">
        <f>IFERROR(_xll.qlRateHelperQuoteName(S30,Trigger),"")</f>
        <v>GBP15YOIS_Quote</v>
      </c>
      <c r="U30" s="73">
        <f>IFERROR(_xll.qlRateHelperRate(S30,Trigger),"")</f>
        <v>1.76125E-2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42276</v>
      </c>
      <c r="X30" s="5">
        <f>IFERROR(_xll.qlRateHelperPillarDate(S30,Trigger),"")</f>
        <v>47756</v>
      </c>
      <c r="Y30" s="241">
        <v>0.76496482825047851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obj_00305#0001</v>
      </c>
      <c r="H31" s="10" t="str">
        <f t="shared" si="3"/>
        <v>OIS</v>
      </c>
      <c r="I31" s="95" t="str">
        <f t="shared" si="4"/>
        <v>obj_002fd#0001</v>
      </c>
      <c r="J31" s="149" t="str">
        <f>IFERROR(_xll.qlRateHelperQuoteName(I31,Trigger),"--")</f>
        <v>GBP9YOIS_Quote</v>
      </c>
      <c r="K31" s="99">
        <f>IFERROR(_xll.qlRateHelperQuoteValue($I31,Trigger),"--")</f>
        <v>1.4762500000000003E-2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42276</v>
      </c>
      <c r="P31" s="100">
        <f>IFERROR(_xll.qlRateHelperPillarDate(I31,Trigger),"--")</f>
        <v>45565</v>
      </c>
      <c r="R31" s="4" t="str">
        <f t="shared" si="0"/>
        <v>OIS</v>
      </c>
      <c r="S31" s="4" t="str">
        <v>obj_00306</v>
      </c>
      <c r="T31" s="4" t="str">
        <f>IFERROR(_xll.qlRateHelperQuoteName(S31,Trigger),"")</f>
        <v>GBP20YOIS_Quote</v>
      </c>
      <c r="U31" s="73">
        <f>IFERROR(_xll.qlRateHelperRate(S31,Trigger),"")</f>
        <v>1.8637500000000001E-2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42276</v>
      </c>
      <c r="X31" s="5">
        <f>IFERROR(_xll.qlRateHelperPillarDate(S31,Trigger),"")</f>
        <v>49580</v>
      </c>
      <c r="Y31" s="241">
        <v>0.68463818493968653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obj_00301#0001</v>
      </c>
      <c r="H32" s="10" t="str">
        <f t="shared" si="3"/>
        <v>OIS</v>
      </c>
      <c r="I32" s="95" t="str">
        <f t="shared" si="4"/>
        <v>obj_00316#0001</v>
      </c>
      <c r="J32" s="149" t="str">
        <f>IFERROR(_xll.qlRateHelperQuoteName(I32,Trigger),"--")</f>
        <v>GBP10YOIS_Quote</v>
      </c>
      <c r="K32" s="99">
        <f>IFERROR(_xll.qlRateHelperQuoteValue($I32,Trigger),"--")</f>
        <v>1.5362500000000001E-2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42276</v>
      </c>
      <c r="P32" s="100">
        <f>IFERROR(_xll.qlRateHelperPillarDate(I32,Trigger),"--")</f>
        <v>45929</v>
      </c>
      <c r="R32" s="4" t="str">
        <f t="shared" si="0"/>
        <v>OIS</v>
      </c>
      <c r="S32" s="4" t="str">
        <v>obj_002ff</v>
      </c>
      <c r="T32" s="4" t="str">
        <f>IFERROR(_xll.qlRateHelperQuoteName(S32,Trigger),"")</f>
        <v>GBP25YOIS_Quote</v>
      </c>
      <c r="U32" s="73">
        <f>IFERROR(_xll.qlRateHelperRate(S32,Trigger),"")</f>
        <v>1.8950000000000002E-2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42276</v>
      </c>
      <c r="X32" s="5">
        <f>IFERROR(_xll.qlRateHelperPillarDate(S32,Trigger),"")</f>
        <v>51407</v>
      </c>
      <c r="Y32" s="241">
        <v>0.61827009061456062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obj_002fd#0001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obj_002fb</v>
      </c>
      <c r="T33" s="4" t="str">
        <f>IFERROR(_xll.qlRateHelperQuoteName(S33,Trigger),"")</f>
        <v>GBP30YOIS_Quote</v>
      </c>
      <c r="U33" s="73">
        <f>IFERROR(_xll.qlRateHelperRate(S33,Trigger),"")</f>
        <v>1.90625E-2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42276</v>
      </c>
      <c r="X33" s="5">
        <f>IFERROR(_xll.qlRateHelperPillarDate(S33,Trigger),"")</f>
        <v>53234</v>
      </c>
      <c r="Y33" s="241">
        <v>0.56038981097225815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obj_00316#0001</v>
      </c>
      <c r="H34" s="10" t="str">
        <f t="shared" si="3"/>
        <v>OIS</v>
      </c>
      <c r="I34" s="95" t="str">
        <f t="shared" si="4"/>
        <v>obj_00300#0001</v>
      </c>
      <c r="J34" s="149" t="str">
        <f>IFERROR(_xll.qlRateHelperQuoteName(I34,Trigger),"--")</f>
        <v>GBP12YOIS_Quote</v>
      </c>
      <c r="K34" s="99">
        <f>IFERROR(_xll.qlRateHelperQuoteValue($I34,Trigger),"--")</f>
        <v>1.6437500000000004E-2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42276</v>
      </c>
      <c r="P34" s="100">
        <f>IFERROR(_xll.qlRateHelperPillarDate(I34,Trigger),"--")</f>
        <v>46659</v>
      </c>
      <c r="R34" s="4" t="str">
        <f t="shared" si="0"/>
        <v>OIS</v>
      </c>
      <c r="S34" s="4" t="str">
        <v>obj_00312</v>
      </c>
      <c r="T34" s="4" t="str">
        <f>IFERROR(_xll.qlRateHelperQuoteName(S34,Trigger),"")</f>
        <v>GBP40YOIS_Quote</v>
      </c>
      <c r="U34" s="73">
        <f>IFERROR(_xll.qlRateHelperRate(S34,Trigger),"")</f>
        <v>1.8787500000000002E-2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42276</v>
      </c>
      <c r="X34" s="5">
        <f>IFERROR(_xll.qlRateHelperPillarDate(S34,Trigger),"")</f>
        <v>56886</v>
      </c>
      <c r="Y34" s="241">
        <v>0.47108638945003095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obj_0030c#0001</v>
      </c>
      <c r="J35" s="149" t="str">
        <f>IFERROR(_xll.qlRateHelperQuoteName(I35,Trigger),"--")</f>
        <v>GBP15YOIS_Quote</v>
      </c>
      <c r="K35" s="99">
        <f>IFERROR(_xll.qlRateHelperQuoteValue($I35,Trigger),"--")</f>
        <v>1.76125E-2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42276</v>
      </c>
      <c r="P35" s="100">
        <f>IFERROR(_xll.qlRateHelperPillarDate(I35,Trigger),"--")</f>
        <v>47756</v>
      </c>
      <c r="R35" s="4" t="str">
        <f t="shared" si="0"/>
        <v>OIS</v>
      </c>
      <c r="S35" s="4" t="str">
        <v>obj_0030e</v>
      </c>
      <c r="T35" s="4" t="str">
        <f>IFERROR(_xll.qlRateHelperQuoteName(S35,Trigger),"")</f>
        <v>GBP50YOIS_Quote</v>
      </c>
      <c r="U35" s="73">
        <f>IFERROR(_xll.qlRateHelperRate(S35,Trigger),"")</f>
        <v>1.8475000000000002E-2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42276</v>
      </c>
      <c r="X35" s="5">
        <f>IFERROR(_xll.qlRateHelperPillarDate(S35,Trigger),"")</f>
        <v>60539</v>
      </c>
      <c r="Y35" s="241">
        <v>0.4000997675997563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obj_00300#0001</v>
      </c>
      <c r="H36" s="10" t="str">
        <f t="shared" si="3"/>
        <v>OIS</v>
      </c>
      <c r="I36" s="95" t="str">
        <f t="shared" si="4"/>
        <v>obj_00306#0001</v>
      </c>
      <c r="J36" s="149" t="str">
        <f>IFERROR(_xll.qlRateHelperQuoteName(I36,Trigger),"--")</f>
        <v>GBP20YOIS_Quote</v>
      </c>
      <c r="K36" s="99">
        <f>IFERROR(_xll.qlRateHelperQuoteValue($I36,Trigger),"--")</f>
        <v>1.8637500000000001E-2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42276</v>
      </c>
      <c r="P36" s="100">
        <f>IFERROR(_xll.qlRateHelperPillarDate(I36,Trigger),"--")</f>
        <v>49580</v>
      </c>
      <c r="R36" s="4" t="str">
        <f t="shared" si="0"/>
        <v>OIS</v>
      </c>
      <c r="S36" s="4" t="str">
        <v>obj_00313</v>
      </c>
      <c r="T36" s="4" t="str">
        <f>IFERROR(_xll.qlRateHelperQuoteName(S36,Trigger),"")</f>
        <v>GBP60YOIS_Quote</v>
      </c>
      <c r="U36" s="73">
        <f>IFERROR(_xll.qlRateHelperRate(S36,Trigger),"")</f>
        <v>1.8500000000000003E-2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42276</v>
      </c>
      <c r="X36" s="5">
        <f>IFERROR(_xll.qlRateHelperPillarDate(S36,Trigger),"")</f>
        <v>64192</v>
      </c>
      <c r="Y36" s="241">
        <v>0.3322094948284578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obj_0030c#0001</v>
      </c>
      <c r="H37" s="10" t="str">
        <f t="shared" si="3"/>
        <v>OIS</v>
      </c>
      <c r="I37" s="95" t="str">
        <f t="shared" si="4"/>
        <v>obj_002ff#0001</v>
      </c>
      <c r="J37" s="149" t="str">
        <f>IFERROR(_xll.qlRateHelperQuoteName(I37,Trigger),"--")</f>
        <v>GBP25YOIS_Quote</v>
      </c>
      <c r="K37" s="99">
        <f>IFERROR(_xll.qlRateHelperQuoteValue($I37,Trigger),"--")</f>
        <v>1.8950000000000002E-2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42276</v>
      </c>
      <c r="P37" s="100">
        <f>IFERROR(_xll.qlRateHelperPillarDate(I37,Trigger),"--")</f>
        <v>51407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obj_00306#0001</v>
      </c>
      <c r="H38" s="10" t="str">
        <f t="shared" si="3"/>
        <v>OIS</v>
      </c>
      <c r="I38" s="95" t="str">
        <f t="shared" si="4"/>
        <v>obj_002fb#0001</v>
      </c>
      <c r="J38" s="149" t="str">
        <f>IFERROR(_xll.qlRateHelperQuoteName(I38,Trigger),"--")</f>
        <v>GBP30YOIS_Quote</v>
      </c>
      <c r="K38" s="99">
        <f>IFERROR(_xll.qlRateHelperQuoteValue($I38,Trigger),"--")</f>
        <v>1.90625E-2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42276</v>
      </c>
      <c r="P38" s="100">
        <f>IFERROR(_xll.qlRateHelperPillarDate(I38,Trigger),"--")</f>
        <v>53234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obj_002ff#0001</v>
      </c>
      <c r="H39" s="10" t="str">
        <f t="shared" si="3"/>
        <v>OIS</v>
      </c>
      <c r="I39" s="95" t="str">
        <f t="shared" si="4"/>
        <v>obj_00312#0001</v>
      </c>
      <c r="J39" s="149" t="str">
        <f>IFERROR(_xll.qlRateHelperQuoteName(I39,Trigger),"--")</f>
        <v>GBP40YOIS_Quote</v>
      </c>
      <c r="K39" s="99">
        <f>IFERROR(_xll.qlRateHelperQuoteValue($I39,Trigger),"--")</f>
        <v>1.8787500000000002E-2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42276</v>
      </c>
      <c r="P39" s="100">
        <f>IFERROR(_xll.qlRateHelperPillarDate(I39,Trigger),"--")</f>
        <v>56886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obj_002fb#0001</v>
      </c>
      <c r="H40" s="10" t="str">
        <f t="shared" si="3"/>
        <v>OIS</v>
      </c>
      <c r="I40" s="95" t="str">
        <f t="shared" si="4"/>
        <v>obj_0030e#0001</v>
      </c>
      <c r="J40" s="149" t="str">
        <f>IFERROR(_xll.qlRateHelperQuoteName(I40,Trigger),"--")</f>
        <v>GBP50YOIS_Quote</v>
      </c>
      <c r="K40" s="99">
        <f>IFERROR(_xll.qlRateHelperQuoteValue($I40,Trigger),"--")</f>
        <v>1.8475000000000002E-2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42276</v>
      </c>
      <c r="P40" s="100">
        <f>IFERROR(_xll.qlRateHelperPillarDate(I40,Trigger),"--")</f>
        <v>60539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obj_00312#0001</v>
      </c>
      <c r="H41" s="11" t="str">
        <f t="shared" si="3"/>
        <v>OIS</v>
      </c>
      <c r="I41" s="96" t="str">
        <f t="shared" si="4"/>
        <v>obj_00313#0001</v>
      </c>
      <c r="J41" s="150" t="str">
        <f>IFERROR(_xll.qlRateHelperQuoteName(I41,Trigger),"--")</f>
        <v>GBP60YOIS_Quote</v>
      </c>
      <c r="K41" s="102">
        <f>IFERROR(_xll.qlRateHelperQuoteValue($I41,Trigger),"--")</f>
        <v>1.8500000000000003E-2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42276</v>
      </c>
      <c r="P41" s="103">
        <f>IFERROR(_xll.qlRateHelperPillarDate(I41,Trigger),"--")</f>
        <v>64192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obj_0030e#0001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obj_00313#0001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>
        <f t="array" ref="AC2:AC130">_xll.qlPiecewiseYieldCurveData(YieldCurve_3M,Trigger)</f>
        <v>1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obj_0028e#0001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>Dp</v>
      </c>
      <c r="W3" s="253" t="str">
        <f t="array" ref="W3:W130">_xll.qlRateHelperSelection(_xll.ohFilter(RateHelpers,IncludeFlag),_xll.ohFilter(Priority,IncludeFlag),$AJ$3,$AJ$4,$AJ$5,$AJ$6,_xll.ohFilter(MinDistance,IncludeFlag),Trigger)</f>
        <v>obj_00330</v>
      </c>
      <c r="X3" s="253" t="str">
        <f>IFERROR(_xll.qlRateHelperQuoteName(W3,Trigger),"")</f>
        <v>GBP1MD_SYNTH3M_Quote</v>
      </c>
      <c r="Y3" s="222">
        <f>IFERROR(_xll.qlRateHelperRate(W3,Trigger),"")</f>
        <v>5.7660000000000003E-3</v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>
        <f>IFERROR(_xll.qlRateHelperEarliestDate(W3,Trigger),"")</f>
        <v>42276</v>
      </c>
      <c r="AB3" s="255">
        <f>IFERROR(_xll.qlRateHelperPillarDate(W3,Trigger),"")</f>
        <v>42306</v>
      </c>
      <c r="AC3" s="241">
        <v>0.99952630668347919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obj_00336</v>
      </c>
      <c r="X4" s="4" t="str">
        <f>IFERROR(_xll.qlRateHelperQuoteName(W4,Trigger),"")</f>
        <v>GBP2MD_SYNTH3M_Quote</v>
      </c>
      <c r="Y4" s="73">
        <f>IFERROR(_xll.qlRateHelperRate(W4,Trigger),"")</f>
        <v>5.8190000000000004E-3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42276</v>
      </c>
      <c r="AB4" s="5">
        <f>IFERROR(_xll.qlRateHelperPillarDate(W4,Trigger),"")</f>
        <v>42338</v>
      </c>
      <c r="AC4" s="241">
        <v>0.99901254315809451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obj_0032e#0001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obj_0032f</v>
      </c>
      <c r="X5" s="4" t="str">
        <f>IFERROR(_xll.qlRateHelperQuoteName(W5,Trigger),"")</f>
        <v>GBP3MD_SYNTH3M_Quote</v>
      </c>
      <c r="Y5" s="73">
        <f>IFERROR(_xll.qlRateHelperRate(W5,Trigger),"")</f>
        <v>5.8690000000000001E-3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42276</v>
      </c>
      <c r="AB5" s="5">
        <f>IFERROR(_xll.qlRateHelperPillarDate(W5,Trigger),"")</f>
        <v>42367</v>
      </c>
      <c r="AC5" s="241">
        <v>0.99853890777718701</v>
      </c>
      <c r="AD5" s="175"/>
      <c r="AE5" s="81"/>
      <c r="AF5" s="108" t="s">
        <v>90</v>
      </c>
      <c r="AJ5" s="109">
        <v>1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obj_0032b#0001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obj_00346</v>
      </c>
      <c r="X6" s="4" t="str">
        <f>IFERROR(_xll.qlRateHelperQuoteName(W6,Trigger),"")</f>
        <v>GBPFUT3MZ5_Quote</v>
      </c>
      <c r="Y6" s="73">
        <f>IFERROR(_xll.qlRateHelperRate(W6,Trigger),"")</f>
        <v>6.0456449514585293E-3</v>
      </c>
      <c r="Z6" s="105">
        <f>IF(ISERROR(_xll.qlSwapRateHelperSpread($W6)),IF(ISERROR(_xll.qlFuturesRateHelperConvexityAdjustment($W6)),"",_xll.qlFuturesRateHelperConvexityAdjustment($W6)),_xll.qlSwapRateHelperSpread($W6))</f>
        <v>4.3550485413591983E-6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241">
        <v>0.99724858557953877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obj_00330#0001</v>
      </c>
      <c r="K7" s="51"/>
      <c r="L7" s="10" t="str">
        <f t="shared" si="2"/>
        <v>Dp</v>
      </c>
      <c r="M7" s="95" t="str">
        <f t="shared" si="3"/>
        <v>obj_00330#0001</v>
      </c>
      <c r="N7" s="149" t="str">
        <f>IFERROR(_xll.qlRateHelperQuoteName(M7,Trigger),"--")</f>
        <v>GBP1MD_SYNTH3M_Quote</v>
      </c>
      <c r="O7" s="99">
        <f>IFERROR(_xll.qlRateHelperQuoteValue($M7,Trigger),"--")</f>
        <v>5.7660000000000003E-3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42276</v>
      </c>
      <c r="T7" s="100">
        <f>IFERROR(_xll.qlRateHelperPillarDate(M7,Trigger),"--")</f>
        <v>42306</v>
      </c>
      <c r="V7" s="4" t="str">
        <f t="shared" si="4"/>
        <v>FUT</v>
      </c>
      <c r="W7" s="4" t="str">
        <v>obj_00340</v>
      </c>
      <c r="X7" s="4" t="str">
        <f>IFERROR(_xll.qlRateHelperQuoteName(W7,Trigger),"")</f>
        <v>GBPFUT3MH6_Quote</v>
      </c>
      <c r="Y7" s="73">
        <f>IFERROR(_xll.qlRateHelperRate(W7,Trigger),"")</f>
        <v>6.537274618914928E-3</v>
      </c>
      <c r="Z7" s="105">
        <f>IF(ISERROR(_xll.qlSwapRateHelperSpread($W7)),IF(ISERROR(_xll.qlFuturesRateHelperConvexityAdjustment($W7)),"",_xll.qlFuturesRateHelperConvexityAdjustment($W7)),_xll.qlSwapRateHelperSpread($W7))</f>
        <v>1.2725381085128112E-5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241">
        <v>0.99560807097598913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obj_00336#0001</v>
      </c>
      <c r="K8" s="51"/>
      <c r="L8" s="10" t="str">
        <f t="shared" si="2"/>
        <v>Dp</v>
      </c>
      <c r="M8" s="95" t="str">
        <f t="shared" si="3"/>
        <v>obj_00336#0001</v>
      </c>
      <c r="N8" s="149" t="str">
        <f>IFERROR(_xll.qlRateHelperQuoteName(M8,Trigger),"--")</f>
        <v>GBP2MD_SYNTH3M_Quote</v>
      </c>
      <c r="O8" s="99">
        <f>IFERROR(_xll.qlRateHelperQuoteValue($M8,Trigger),"--")</f>
        <v>5.8190000000000004E-3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42276</v>
      </c>
      <c r="T8" s="100">
        <f>IFERROR(_xll.qlRateHelperPillarDate(M8,Trigger),"--")</f>
        <v>42338</v>
      </c>
      <c r="V8" s="4" t="str">
        <f t="shared" si="4"/>
        <v>FUT</v>
      </c>
      <c r="W8" s="4" t="str">
        <v>obj_00341</v>
      </c>
      <c r="X8" s="4" t="str">
        <f>IFERROR(_xll.qlRateHelperQuoteName(W8,Trigger),"")</f>
        <v>GBPFUT3MM6_Quote</v>
      </c>
      <c r="Y8" s="73">
        <f>IFERROR(_xll.qlRateHelperRate(W8,Trigger),"")</f>
        <v>7.3255436168529475E-3</v>
      </c>
      <c r="Z8" s="105">
        <f>IF(ISERROR(_xll.qlSwapRateHelperSpread($W8)),IF(ISERROR(_xll.qlFuturesRateHelperConvexityAdjustment($W8)),"",_xll.qlFuturesRateHelperConvexityAdjustment($W8)),_xll.qlSwapRateHelperSpread($W8))</f>
        <v>2.4456383147020571E-5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241">
        <v>0.99379191120561927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obj_0032f#0001</v>
      </c>
      <c r="K9" s="51"/>
      <c r="L9" s="11" t="str">
        <f t="shared" si="2"/>
        <v>Dp</v>
      </c>
      <c r="M9" s="96" t="str">
        <f t="shared" si="3"/>
        <v>obj_0032f#0001</v>
      </c>
      <c r="N9" s="150" t="str">
        <f>IFERROR(_xll.qlRateHelperQuoteName(M9,Trigger),"--")</f>
        <v>GBP3MD_SYNTH3M_Quote</v>
      </c>
      <c r="O9" s="102">
        <f>IFERROR(_xll.qlRateHelperQuoteValue($M9,Trigger),"--")</f>
        <v>5.8690000000000001E-3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42276</v>
      </c>
      <c r="T9" s="103">
        <f>IFERROR(_xll.qlRateHelperPillarDate(M9,Trigger),"--")</f>
        <v>42367</v>
      </c>
      <c r="V9" s="4" t="str">
        <f t="shared" si="4"/>
        <v>FUT</v>
      </c>
      <c r="W9" s="4" t="str">
        <v>obj_00345</v>
      </c>
      <c r="X9" s="4" t="str">
        <f>IFERROR(_xll.qlRateHelperQuoteName(W9,Trigger),"")</f>
        <v>GBPFUT3MU6_Quote</v>
      </c>
      <c r="Y9" s="73">
        <f>IFERROR(_xll.qlRateHelperRate(W9,Trigger),"")</f>
        <v>8.3093479679445335E-3</v>
      </c>
      <c r="Z9" s="105">
        <f>IF(ISERROR(_xll.qlSwapRateHelperSpread($W9)),IF(ISERROR(_xll.qlFuturesRateHelperConvexityAdjustment($W9)),"",_xll.qlFuturesRateHelperConvexityAdjustment($W9)),_xll.qlSwapRateHelperSpread($W9))</f>
        <v>4.0652032055546975E-5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241">
        <v>0.9916104692603358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obj_00344</v>
      </c>
      <c r="X10" s="4" t="str">
        <f>IFERROR(_xll.qlRateHelperQuoteName(W10,Trigger),"")</f>
        <v>GBPFUT3MZ6_Quote</v>
      </c>
      <c r="Y10" s="73">
        <f>IFERROR(_xll.qlRateHelperRate(W10,Trigger),"")</f>
        <v>9.3910223110238757E-3</v>
      </c>
      <c r="Z10" s="105">
        <f>IF(ISERROR(_xll.qlSwapRateHelperSpread($W10)),IF(ISERROR(_xll.qlFuturesRateHelperConvexityAdjustment($W10)),"",_xll.qlFuturesRateHelperConvexityAdjustment($W10)),_xll.qlSwapRateHelperSpread($W10))</f>
        <v>5.8977688976082073E-5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241">
        <v>0.98931960617953352</v>
      </c>
      <c r="AD10" s="175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obj_0033f</v>
      </c>
      <c r="X11" s="4" t="str">
        <f>IFERROR(_xll.qlRateHelperQuoteName(W11,Trigger),"")</f>
        <v>GBPFUT3MH7_Quote</v>
      </c>
      <c r="Y11" s="73">
        <f>IFERROR(_xll.qlRateHelperRate(W11,Trigger),"")</f>
        <v>1.0470712163991161E-2</v>
      </c>
      <c r="Z11" s="105">
        <f>IF(ISERROR(_xll.qlSwapRateHelperSpread($W11)),IF(ISERROR(_xll.qlFuturesRateHelperConvexityAdjustment($W11)),"",_xll.qlFuturesRateHelperConvexityAdjustment($W11)),_xll.qlSwapRateHelperSpread($W11))</f>
        <v>7.9287836008898855E-5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241">
        <v>0.98687623103845667</v>
      </c>
      <c r="AD11" s="175"/>
      <c r="AE11" s="160">
        <v>1</v>
      </c>
      <c r="AF11" s="161">
        <f>_xll.qlCalendarEndOfMonth(Calendar,Settlementdate,Trigger)</f>
        <v>42277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136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obj_00343</v>
      </c>
      <c r="X12" s="4" t="str">
        <f>IFERROR(_xll.qlRateHelperQuoteName(W12,Trigger),"")</f>
        <v>GBPFUT3MM7_Quote</v>
      </c>
      <c r="Y12" s="73">
        <f>IFERROR(_xll.qlRateHelperRate(W12,Trigger),"")</f>
        <v>1.164410848310576E-2</v>
      </c>
      <c r="Z12" s="105">
        <f>IF(ISERROR(_xll.qlSwapRateHelperSpread($W12)),IF(ISERROR(_xll.qlFuturesRateHelperConvexityAdjustment($W12)),"",_xll.qlFuturesRateHelperConvexityAdjustment($W12)),_xll.qlSwapRateHelperSpread($W12))</f>
        <v>1.0589151689416594E-4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241">
        <v>0.9838091969887649</v>
      </c>
      <c r="AD12" s="175"/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obj_00349</v>
      </c>
      <c r="X13" s="4" t="str">
        <f>IFERROR(_xll.qlRateHelperQuoteName(W13,Trigger),"")</f>
        <v>GBPFUT3MU7_Quote</v>
      </c>
      <c r="Y13" s="73">
        <f>IFERROR(_xll.qlRateHelperRate(W13,Trigger),"")</f>
        <v>1.2516553075865444E-2</v>
      </c>
      <c r="Z13" s="105">
        <f>IF(ISERROR(_xll.qlSwapRateHelperSpread($W13)),IF(ISERROR(_xll.qlFuturesRateHelperConvexityAdjustment($W13)),"",_xll.qlFuturesRateHelperConvexityAdjustment($W13)),_xll.qlSwapRateHelperSpread($W13))</f>
        <v>1.334469241343848E-4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241">
        <v>0.98078121089780812</v>
      </c>
      <c r="AD13" s="175"/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obj_002f2</v>
      </c>
      <c r="X14" s="4" t="str">
        <f>IFERROR(_xll.qlRateHelperQuoteName(W14,Trigger),"")</f>
        <v>GBPSM3L3Y_Quote</v>
      </c>
      <c r="Y14" s="73">
        <f>IFERROR(_xll.qlRateHelperRate(W14,Trigger),"")</f>
        <v>1.01E-2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42276</v>
      </c>
      <c r="AB14" s="5">
        <f>IFERROR(_xll.qlRateHelperPillarDate(W14,Trigger),"")</f>
        <v>43371</v>
      </c>
      <c r="AC14" s="241">
        <v>0.97015943818401995</v>
      </c>
      <c r="AD14" s="175"/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obj_002ee</v>
      </c>
      <c r="X15" s="4" t="str">
        <f>IFERROR(_xll.qlRateHelperQuoteName(W15,Trigger),"")</f>
        <v>GBPSM3L4Y_Quote</v>
      </c>
      <c r="Y15" s="73">
        <f>IFERROR(_xll.qlRateHelperRate(W15,Trigger),"")</f>
        <v>1.1790000000000002E-2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42276</v>
      </c>
      <c r="AB15" s="5">
        <f>IFERROR(_xll.qlRateHelperPillarDate(W15,Trigger),"")</f>
        <v>43738</v>
      </c>
      <c r="AC15" s="241">
        <v>0.95382492691692911</v>
      </c>
      <c r="AD15" s="175"/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obj_002ed</v>
      </c>
      <c r="X16" s="4" t="str">
        <f>IFERROR(_xll.qlRateHelperQuoteName(W16,Trigger),"")</f>
        <v>GBPSM3L5Y_Quote</v>
      </c>
      <c r="Y16" s="73">
        <f>IFERROR(_xll.qlRateHelperRate(W16,Trigger),"")</f>
        <v>1.3180000000000001E-2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42276</v>
      </c>
      <c r="AB16" s="5">
        <f>IFERROR(_xll.qlRateHelperPillarDate(W16,Trigger),"")</f>
        <v>44103</v>
      </c>
      <c r="AC16" s="241">
        <v>0.93600715233170062</v>
      </c>
      <c r="AD16" s="175"/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obj_002f7</v>
      </c>
      <c r="X17" s="4" t="str">
        <f>IFERROR(_xll.qlRateHelperQuoteName(W17,Trigger),"")</f>
        <v>GBPSM3L6Y_Quote</v>
      </c>
      <c r="Y17" s="73">
        <f>IFERROR(_xll.qlRateHelperRate(W17,Trigger),"")</f>
        <v>1.4330000000000002E-2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42276</v>
      </c>
      <c r="AB17" s="5">
        <f>IFERROR(_xll.qlRateHelperPillarDate(W17,Trigger),"")</f>
        <v>44468</v>
      </c>
      <c r="AC17" s="241">
        <v>0.91723929298552886</v>
      </c>
      <c r="AD17" s="175"/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obj_002f8</v>
      </c>
      <c r="X18" s="4" t="str">
        <f>IFERROR(_xll.qlRateHelperQuoteName(W18,Trigger),"")</f>
        <v>GBPSM3L7Y_Quote</v>
      </c>
      <c r="Y18" s="73">
        <f>IFERROR(_xll.qlRateHelperRate(W18,Trigger),"")</f>
        <v>1.5250000000000001E-2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42276</v>
      </c>
      <c r="AB18" s="5">
        <f>IFERROR(_xll.qlRateHelperPillarDate(W18,Trigger),"")</f>
        <v>44833</v>
      </c>
      <c r="AC18" s="241">
        <v>0.89818565178606247</v>
      </c>
      <c r="AD18" s="175"/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obj_002f4</v>
      </c>
      <c r="X19" s="4" t="str">
        <f>IFERROR(_xll.qlRateHelperQuoteName(W19,Trigger),"")</f>
        <v>GBPSM3L8Y_Quote</v>
      </c>
      <c r="Y19" s="73">
        <f>IFERROR(_xll.qlRateHelperRate(W19,Trigger),"")</f>
        <v>1.6020000000000003E-2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42276</v>
      </c>
      <c r="AB19" s="5">
        <f>IFERROR(_xll.qlRateHelperPillarDate(W19,Trigger),"")</f>
        <v>45198</v>
      </c>
      <c r="AC19" s="241">
        <v>0.8789197970760938</v>
      </c>
      <c r="AD19" s="175"/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obj_002ef</v>
      </c>
      <c r="X20" s="4" t="str">
        <f>IFERROR(_xll.qlRateHelperQuoteName(W20,Trigger),"")</f>
        <v>GBPSM3L9Y_Quote</v>
      </c>
      <c r="Y20" s="73">
        <f>IFERROR(_xll.qlRateHelperRate(W20,Trigger),"")</f>
        <v>1.668E-2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42276</v>
      </c>
      <c r="AB20" s="5">
        <f>IFERROR(_xll.qlRateHelperPillarDate(W20,Trigger),"")</f>
        <v>45565</v>
      </c>
      <c r="AC20" s="241">
        <v>0.85947086281964158</v>
      </c>
      <c r="AD20" s="175"/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obj_002f1</v>
      </c>
      <c r="X21" s="4" t="str">
        <f>IFERROR(_xll.qlRateHelperQuoteName(W21,Trigger),"")</f>
        <v>GBPSM3L10Y_Quote</v>
      </c>
      <c r="Y21" s="73">
        <f>IFERROR(_xll.qlRateHelperRate(W21,Trigger),"")</f>
        <v>1.7250000000000001E-2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42276</v>
      </c>
      <c r="AB21" s="5">
        <f>IFERROR(_xll.qlRateHelperPillarDate(W21,Trigger),"")</f>
        <v>45929</v>
      </c>
      <c r="AC21" s="241">
        <v>0.84016944842978114</v>
      </c>
      <c r="AD21" s="175"/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obj_0033e#0001</v>
      </c>
      <c r="N22" s="148" t="str">
        <f>IFERROR(_xll.qlRateHelperQuoteName(M22,Trigger),"--")</f>
        <v>GBPFUT3MV5_Quote</v>
      </c>
      <c r="O22" s="153">
        <f>IFERROR(_xll.qlRateHelperQuoteValue($M22,Trigger),"--")</f>
        <v>0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4"/>
        <v>Sw</v>
      </c>
      <c r="W22" s="4" t="str">
        <v>obj_002f0</v>
      </c>
      <c r="X22" s="4" t="str">
        <f>IFERROR(_xll.qlRateHelperQuoteName(W22,Trigger),"")</f>
        <v>GBPSM3L12Y_Quote</v>
      </c>
      <c r="Y22" s="73">
        <f>IFERROR(_xll.qlRateHelperRate(W22,Trigger),"")</f>
        <v>1.8240000000000003E-2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42276</v>
      </c>
      <c r="AB22" s="5">
        <f>IFERROR(_xll.qlRateHelperPillarDate(W22,Trigger),"")</f>
        <v>46659</v>
      </c>
      <c r="AC22" s="241">
        <v>0.80131716369396222</v>
      </c>
      <c r="AD22" s="175"/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obj_00342#0001</v>
      </c>
      <c r="N23" s="149" t="str">
        <f>IFERROR(_xll.qlRateHelperQuoteName(M23,Trigger),"--")</f>
        <v>GBPFUT3MX5_Quote</v>
      </c>
      <c r="O23" s="154">
        <f>IFERROR(_xll.qlRateHelperQuoteValue($M23,Trigger),"--")</f>
        <v>0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4"/>
        <v>Sw</v>
      </c>
      <c r="W23" s="4" t="str">
        <v>obj_002f5</v>
      </c>
      <c r="X23" s="4" t="str">
        <f>IFERROR(_xll.qlRateHelperQuoteName(W23,Trigger),"")</f>
        <v>GBPSM3L15Y_Quote</v>
      </c>
      <c r="Y23" s="73">
        <f>IFERROR(_xll.qlRateHelperRate(W23,Trigger),"")</f>
        <v>1.9290000000000002E-2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42276</v>
      </c>
      <c r="AB23" s="5">
        <f>IFERROR(_xll.qlRateHelperPillarDate(W23,Trigger),"")</f>
        <v>47756</v>
      </c>
      <c r="AC23" s="241">
        <v>0.7454494261460286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obj_00346#0001</v>
      </c>
      <c r="N24" s="149" t="str">
        <f>IFERROR(_xll.qlRateHelperQuoteName(M24,Trigger),"--")</f>
        <v>GBPFUT3MZ5_Quote</v>
      </c>
      <c r="O24" s="154">
        <f>IFERROR(_xll.qlRateHelperQuoteValue($M24,Trigger),"--")</f>
        <v>99.39500000000001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4"/>
        <v>Sw</v>
      </c>
      <c r="W24" s="4" t="str">
        <v>obj_002f3</v>
      </c>
      <c r="X24" s="4" t="str">
        <f>IFERROR(_xll.qlRateHelperQuoteName(W24,Trigger),"")</f>
        <v>GBPSM3L20Y_Quote</v>
      </c>
      <c r="Y24" s="73">
        <f>IFERROR(_xll.qlRateHelperRate(W24,Trigger),"")</f>
        <v>2.0160000000000001E-2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42276</v>
      </c>
      <c r="AB24" s="5">
        <f>IFERROR(_xll.qlRateHelperPillarDate(W24,Trigger),"")</f>
        <v>49580</v>
      </c>
      <c r="AC24" s="241">
        <v>0.66366701809046125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obj_0033c#0001</v>
      </c>
      <c r="N25" s="149" t="str">
        <f>IFERROR(_xll.qlRateHelperQuoteName(M25,Trigger),"--")</f>
        <v>GBPFUT3MF6_Quote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4"/>
        <v>Sw</v>
      </c>
      <c r="W25" s="4" t="str">
        <v>obj_002ea</v>
      </c>
      <c r="X25" s="4" t="str">
        <f>IFERROR(_xll.qlRateHelperQuoteName(W25,Trigger),"")</f>
        <v>GBPSM3L25Y_Quote</v>
      </c>
      <c r="Y25" s="73">
        <f>IFERROR(_xll.qlRateHelperRate(W25,Trigger),"")</f>
        <v>2.035E-2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42276</v>
      </c>
      <c r="AB25" s="5">
        <f>IFERROR(_xll.qlRateHelperPillarDate(W25,Trigger),"")</f>
        <v>51407</v>
      </c>
      <c r="AC25" s="241">
        <v>0.59677789233957779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GBPFUT3MV5_Quote</v>
      </c>
      <c r="I26" s="119" t="str">
        <f t="shared" ref="I26:I47" si="18">Currency&amp;"FUT"&amp;Tenor&amp;$C26&amp;"ConvAdj"&amp;QuoteSuffix</f>
        <v>GBPFUT3MV5ConvAdj_Quote</v>
      </c>
      <c r="J26" s="61" t="str">
        <f>_xll.qlFuturesRateHelper(,H26,FuturesType,C26,G26,I26,Permanent,Trigger,ObjectOverwrite)</f>
        <v>obj_0033e#0001</v>
      </c>
      <c r="K26" s="51"/>
      <c r="L26" s="10" t="str">
        <f t="shared" si="14"/>
        <v>FUT</v>
      </c>
      <c r="M26" s="95" t="str">
        <f t="shared" si="15"/>
        <v>obj_0033d#0001</v>
      </c>
      <c r="N26" s="149" t="str">
        <f>IFERROR(_xll.qlRateHelperQuoteName(M26,Trigger),"--")</f>
        <v>GBPFUT3MG6_Quote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4"/>
        <v>Sw</v>
      </c>
      <c r="W26" s="4" t="str">
        <v>obj_002ec</v>
      </c>
      <c r="X26" s="4" t="str">
        <f>IFERROR(_xll.qlRateHelperQuoteName(W26,Trigger),"")</f>
        <v>GBPSM3L30Y_Quote</v>
      </c>
      <c r="Y26" s="73">
        <f>IFERROR(_xll.qlRateHelperRate(W26,Trigger),"")</f>
        <v>2.0370000000000003E-2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42276</v>
      </c>
      <c r="AB26" s="5">
        <f>IFERROR(_xll.qlRateHelperPillarDate(W26,Trigger),"")</f>
        <v>53234</v>
      </c>
      <c r="AC26" s="241">
        <v>0.53885546470446877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GBPFUT3MX5_Quote</v>
      </c>
      <c r="I27" s="120" t="str">
        <f t="shared" si="18"/>
        <v>GBPFUT3MX5ConvAdj_Quote</v>
      </c>
      <c r="J27" s="67" t="str">
        <f>_xll.qlFuturesRateHelper(,H27,FuturesType,C27,G27,I27,Permanent,Trigger,ObjectOverwrite)</f>
        <v>obj_00342#0001</v>
      </c>
      <c r="K27" s="51"/>
      <c r="L27" s="10" t="str">
        <f t="shared" si="14"/>
        <v>FUT</v>
      </c>
      <c r="M27" s="95" t="str">
        <f t="shared" si="15"/>
        <v>obj_00340#0001</v>
      </c>
      <c r="N27" s="149" t="str">
        <f>IFERROR(_xll.qlRateHelperQuoteName(M27,Trigger),"--")</f>
        <v>GBPFUT3MH6_Quote</v>
      </c>
      <c r="O27" s="154">
        <f>IFERROR(_xll.qlRateHelperQuoteValue($M27,Trigger),"--")</f>
        <v>99.344999999999999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4"/>
        <v>Sw</v>
      </c>
      <c r="W27" s="4" t="str">
        <v>obj_002e9</v>
      </c>
      <c r="X27" s="4" t="str">
        <f>IFERROR(_xll.qlRateHelperQuoteName(W27,Trigger),"")</f>
        <v>GBPSM3L40Y_Quote</v>
      </c>
      <c r="Y27" s="73">
        <f>IFERROR(_xll.qlRateHelperRate(W27,Trigger),"")</f>
        <v>1.9980000000000001E-2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42276</v>
      </c>
      <c r="AB27" s="5">
        <f>IFERROR(_xll.qlRateHelperPillarDate(W27,Trigger),"")</f>
        <v>56886</v>
      </c>
      <c r="AC27" s="241">
        <v>0.44963745525168664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GBPFUT3MZ5_Quote</v>
      </c>
      <c r="I28" s="120" t="str">
        <f t="shared" si="18"/>
        <v>GBPFUT3MZ5ConvAdj_Quote</v>
      </c>
      <c r="J28" s="67" t="str">
        <f>_xll.qlFuturesRateHelper(,H28,FuturesType,C28,G28,I28,Permanent,Trigger,ObjectOverwrite)</f>
        <v>obj_00346#0001</v>
      </c>
      <c r="K28" s="51"/>
      <c r="L28" s="10" t="str">
        <f t="shared" si="14"/>
        <v>FUT</v>
      </c>
      <c r="M28" s="95" t="str">
        <f t="shared" si="15"/>
        <v>obj_00341#0001</v>
      </c>
      <c r="N28" s="149" t="str">
        <f>IFERROR(_xll.qlRateHelperQuoteName(M28,Trigger),"--")</f>
        <v>GBPFUT3MM6_Quote</v>
      </c>
      <c r="O28" s="154">
        <f>IFERROR(_xll.qlRateHelperQuoteValue($M28,Trigger),"--")</f>
        <v>99.265000000000001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4"/>
        <v>Sw</v>
      </c>
      <c r="W28" s="4" t="str">
        <v>obj_002eb</v>
      </c>
      <c r="X28" s="4" t="str">
        <f>IFERROR(_xll.qlRateHelperQuoteName(W28,Trigger),"")</f>
        <v>GBPSM3L50Y_Quote</v>
      </c>
      <c r="Y28" s="73">
        <f>IFERROR(_xll.qlRateHelperRate(W28,Trigger),"")</f>
        <v>1.959E-2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42276</v>
      </c>
      <c r="AB28" s="5">
        <f>IFERROR(_xll.qlRateHelperPillarDate(W28,Trigger),"")</f>
        <v>60539</v>
      </c>
      <c r="AC28" s="241">
        <v>0.37932605706550615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GBPFUT3MF6_Quote</v>
      </c>
      <c r="I29" s="120" t="str">
        <f t="shared" si="18"/>
        <v>GBPFUT3MF6ConvAdj_Quote</v>
      </c>
      <c r="J29" s="67" t="str">
        <f>_xll.qlFuturesRateHelper(,H29,FuturesType,C29,G29,I29,Permanent,Trigger,ObjectOverwrite)</f>
        <v>obj_0033c#0001</v>
      </c>
      <c r="K29" s="51"/>
      <c r="L29" s="10" t="str">
        <f t="shared" si="14"/>
        <v>FUT</v>
      </c>
      <c r="M29" s="95" t="str">
        <f t="shared" si="15"/>
        <v>obj_00345#0001</v>
      </c>
      <c r="N29" s="149" t="str">
        <f>IFERROR(_xll.qlRateHelperQuoteName(M29,Trigger),"--")</f>
        <v>GBPFUT3MU6_Quote</v>
      </c>
      <c r="O29" s="154">
        <f>IFERROR(_xll.qlRateHelperQuoteValue($M29,Trigger),"--")</f>
        <v>99.164999999999992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4"/>
        <v>Sw</v>
      </c>
      <c r="W29" s="4" t="str">
        <v>obj_002f6</v>
      </c>
      <c r="X29" s="4" t="str">
        <f>IFERROR(_xll.qlRateHelperQuoteName(W29,Trigger),"")</f>
        <v>GBPSM3L60Y_Quote</v>
      </c>
      <c r="Y29" s="73">
        <f>IFERROR(_xll.qlRateHelperRate(W29,Trigger),"")</f>
        <v>1.9570000000000004E-2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42276</v>
      </c>
      <c r="AB29" s="5">
        <f>IFERROR(_xll.qlRateHelperPillarDate(W29,Trigger),"")</f>
        <v>64192</v>
      </c>
      <c r="AC29" s="241">
        <v>0.31260527484069089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GBPFUT3MG6_Quote</v>
      </c>
      <c r="I30" s="121" t="str">
        <f t="shared" si="18"/>
        <v>GBPFUT3MG6ConvAdj_Quote</v>
      </c>
      <c r="J30" s="3" t="str">
        <f>_xll.qlFuturesRateHelper(,H30,FuturesType,C30,G30,I30,Permanent,Trigger,ObjectOverwrite)</f>
        <v>obj_0033d#0001</v>
      </c>
      <c r="K30" s="51"/>
      <c r="L30" s="10" t="str">
        <f t="shared" si="14"/>
        <v>FUT</v>
      </c>
      <c r="M30" s="95" t="str">
        <f t="shared" si="15"/>
        <v>obj_00344#0001</v>
      </c>
      <c r="N30" s="149" t="str">
        <f>IFERROR(_xll.qlRateHelperQuoteName(M30,Trigger),"--")</f>
        <v>GBPFUT3MZ6_Quote</v>
      </c>
      <c r="O30" s="154">
        <f>IFERROR(_xll.qlRateHelperQuoteValue($M30,Trigger),"--")</f>
        <v>99.055000000000007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GBPFUT3MH6_Quote</v>
      </c>
      <c r="I31" s="120" t="str">
        <f t="shared" si="18"/>
        <v>GBPFUT3MH6ConvAdj_Quote</v>
      </c>
      <c r="J31" s="67" t="str">
        <f>_xll.qlFuturesRateHelper(,H31,FuturesType,C31,G31,I31,Permanent,Trigger,ObjectOverwrite)</f>
        <v>obj_00340#0001</v>
      </c>
      <c r="K31" s="51"/>
      <c r="L31" s="10" t="str">
        <f t="shared" si="14"/>
        <v>FUT</v>
      </c>
      <c r="M31" s="95" t="str">
        <f t="shared" si="15"/>
        <v>obj_0033f#0001</v>
      </c>
      <c r="N31" s="149" t="str">
        <f>IFERROR(_xll.qlRateHelperQuoteName(M31,Trigger),"--")</f>
        <v>GBPFUT3MH7_Quote</v>
      </c>
      <c r="O31" s="154">
        <f>IFERROR(_xll.qlRateHelperQuoteValue($M31,Trigger),"--")</f>
        <v>98.944999999999993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GBPFUT3MM6_Quote</v>
      </c>
      <c r="I32" s="120" t="str">
        <f t="shared" si="18"/>
        <v>GBPFUT3MM6ConvAdj_Quote</v>
      </c>
      <c r="J32" s="67" t="str">
        <f>_xll.qlFuturesRateHelper(,H32,FuturesType,C32,G32,I32,Permanent,Trigger,ObjectOverwrite)</f>
        <v>obj_00341#0001</v>
      </c>
      <c r="K32" s="51"/>
      <c r="L32" s="10" t="str">
        <f t="shared" si="14"/>
        <v>FUT</v>
      </c>
      <c r="M32" s="95" t="str">
        <f t="shared" si="15"/>
        <v>obj_00343#0001</v>
      </c>
      <c r="N32" s="149" t="str">
        <f>IFERROR(_xll.qlRateHelperQuoteName(M32,Trigger),"--")</f>
        <v>GBPFUT3MM7_Quote</v>
      </c>
      <c r="O32" s="154">
        <f>IFERROR(_xll.qlRateHelperQuoteValue($M32,Trigger),"--")</f>
        <v>98.825000000000003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GBPFUT3MU6_Quote</v>
      </c>
      <c r="I33" s="120" t="str">
        <f t="shared" si="18"/>
        <v>GBPFUT3MU6ConvAdj_Quote</v>
      </c>
      <c r="J33" s="67" t="str">
        <f>_xll.qlFuturesRateHelper(,H33,FuturesType,C33,G33,I33,Permanent,Trigger,ObjectOverwrite)</f>
        <v>obj_00345#0001</v>
      </c>
      <c r="K33" s="51"/>
      <c r="L33" s="10" t="str">
        <f t="shared" si="14"/>
        <v>FUT</v>
      </c>
      <c r="M33" s="95" t="str">
        <f t="shared" si="15"/>
        <v>obj_00349#0001</v>
      </c>
      <c r="N33" s="149" t="str">
        <f>IFERROR(_xll.qlRateHelperQuoteName(M33,Trigger),"--")</f>
        <v>GBPFUT3MU7_Quote</v>
      </c>
      <c r="O33" s="154">
        <f>IFERROR(_xll.qlRateHelperQuoteValue($M33,Trigger),"--")</f>
        <v>98.735000000000014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GBPFUT3MZ6_Quote</v>
      </c>
      <c r="I34" s="120" t="str">
        <f t="shared" si="18"/>
        <v>GBPFUT3MZ6ConvAdj_Quote</v>
      </c>
      <c r="J34" s="67" t="str">
        <f>_xll.qlFuturesRateHelper(,H34,FuturesType,C34,G34,I34,Permanent,Trigger,ObjectOverwrite)</f>
        <v>obj_00344#0001</v>
      </c>
      <c r="K34" s="51"/>
      <c r="L34" s="10" t="str">
        <f t="shared" si="14"/>
        <v>FUT</v>
      </c>
      <c r="M34" s="95" t="str">
        <f t="shared" si="15"/>
        <v>obj_0034d#0001</v>
      </c>
      <c r="N34" s="149" t="str">
        <f>IFERROR(_xll.qlRateHelperQuoteName(M34,Trigger),"--")</f>
        <v>GBPFUT3MZ7_Quote</v>
      </c>
      <c r="O34" s="154">
        <f>IFERROR(_xll.qlRateHelperQuoteValue($M34,Trigger),"--")</f>
        <v>98.634999999999991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GBPFUT3MH7_Quote</v>
      </c>
      <c r="I35" s="120" t="str">
        <f t="shared" si="18"/>
        <v>GBPFUT3MH7ConvAdj_Quote</v>
      </c>
      <c r="J35" s="67" t="str">
        <f>_xll.qlFuturesRateHelper(,H35,FuturesType,C35,G35,I35,Permanent,Trigger,ObjectOverwrite)</f>
        <v>obj_0033f#0001</v>
      </c>
      <c r="K35" s="51"/>
      <c r="L35" s="10" t="str">
        <f t="shared" si="14"/>
        <v>FUT</v>
      </c>
      <c r="M35" s="95" t="str">
        <f t="shared" si="15"/>
        <v>obj_0034a#0001</v>
      </c>
      <c r="N35" s="149" t="str">
        <f>IFERROR(_xll.qlRateHelperQuoteName(M35,Trigger),"--")</f>
        <v>GBPFUT3MH8_Quote</v>
      </c>
      <c r="O35" s="154">
        <f>IFERROR(_xll.qlRateHelperQuoteValue($M35,Trigger),"--")</f>
        <v>98.555000000000007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GBPFUT3MM7_Quote</v>
      </c>
      <c r="I36" s="120" t="str">
        <f t="shared" si="18"/>
        <v>GBPFUT3MM7ConvAdj_Quote</v>
      </c>
      <c r="J36" s="67" t="str">
        <f>_xll.qlFuturesRateHelper(,H36,FuturesType,C36,G36,I36,Permanent,Trigger,ObjectOverwrite)</f>
        <v>obj_00343#0001</v>
      </c>
      <c r="K36" s="51"/>
      <c r="L36" s="10" t="str">
        <f t="shared" si="14"/>
        <v>FUT</v>
      </c>
      <c r="M36" s="95" t="str">
        <f t="shared" si="15"/>
        <v>obj_00350#0001</v>
      </c>
      <c r="N36" s="149" t="str">
        <f>IFERROR(_xll.qlRateHelperQuoteName(M36,Trigger),"--")</f>
        <v>GBPFUT3MM8_Quote</v>
      </c>
      <c r="O36" s="154">
        <f>IFERROR(_xll.qlRateHelperQuoteValue($M36,Trigger),"--")</f>
        <v>98.465000000000003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GBPFUT3MU7_Quote</v>
      </c>
      <c r="I37" s="120" t="str">
        <f t="shared" si="18"/>
        <v>GBPFUT3MU7ConvAdj_Quote</v>
      </c>
      <c r="J37" s="67" t="str">
        <f>_xll.qlFuturesRateHelper(,H37,FuturesType,C37,G37,I37,Permanent,Trigger,ObjectOverwrite)</f>
        <v>obj_00349#0001</v>
      </c>
      <c r="K37" s="51"/>
      <c r="L37" s="10" t="str">
        <f t="shared" si="14"/>
        <v>FUT</v>
      </c>
      <c r="M37" s="95" t="str">
        <f t="shared" si="15"/>
        <v>obj_00351#0001</v>
      </c>
      <c r="N37" s="149" t="str">
        <f>IFERROR(_xll.qlRateHelperQuoteName(M37,Trigger),"--")</f>
        <v>GBPFUT3MU8_Quote</v>
      </c>
      <c r="O37" s="154">
        <f>IFERROR(_xll.qlRateHelperQuoteValue($M37,Trigger),"--")</f>
        <v>98.375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GBPFUT3MZ7_Quote</v>
      </c>
      <c r="I38" s="120" t="str">
        <f t="shared" si="18"/>
        <v>GBPFUT3MZ7ConvAdj_Quote</v>
      </c>
      <c r="J38" s="67" t="str">
        <f>_xll.qlFuturesRateHelper(,H38,FuturesType,C38,G38,I38,Permanent,Trigger,ObjectOverwrite)</f>
        <v>obj_0034d#0001</v>
      </c>
      <c r="K38" s="51"/>
      <c r="L38" s="10" t="str">
        <f t="shared" si="14"/>
        <v>FUT</v>
      </c>
      <c r="M38" s="95" t="str">
        <f t="shared" si="15"/>
        <v>obj_0034b#0001</v>
      </c>
      <c r="N38" s="149" t="str">
        <f>IFERROR(_xll.qlRateHelperQuoteName(M38,Trigger),"--")</f>
        <v>GBPFUT3MZ8_Quote</v>
      </c>
      <c r="O38" s="154">
        <f>IFERROR(_xll.qlRateHelperQuoteValue($M38,Trigger),"--")</f>
        <v>98.284999999999997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GBPFUT3MH8_Quote</v>
      </c>
      <c r="I39" s="120" t="str">
        <f t="shared" si="18"/>
        <v>GBPFUT3MH8ConvAdj_Quote</v>
      </c>
      <c r="J39" s="67" t="str">
        <f>_xll.qlFuturesRateHelper(,H39,FuturesType,C39,G39,I39,Permanent,Trigger,ObjectOverwrite)</f>
        <v>obj_0034a#0001</v>
      </c>
      <c r="K39" s="51"/>
      <c r="L39" s="10" t="str">
        <f t="shared" si="14"/>
        <v>FUT</v>
      </c>
      <c r="M39" s="95" t="str">
        <f t="shared" si="15"/>
        <v>obj_00348#0001</v>
      </c>
      <c r="N39" s="149" t="str">
        <f>IFERROR(_xll.qlRateHelperQuoteName(M39,Trigger),"--")</f>
        <v>GBPFUT3MH9_Quote</v>
      </c>
      <c r="O39" s="154">
        <f>IFERROR(_xll.qlRateHelperQuoteValue($M39,Trigger),"--")</f>
        <v>98.210000000000008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GBPFUT3MM8_Quote</v>
      </c>
      <c r="I40" s="120" t="str">
        <f t="shared" si="18"/>
        <v>GBPFUT3MM8ConvAdj_Quote</v>
      </c>
      <c r="J40" s="67" t="str">
        <f>_xll.qlFuturesRateHelper(,H40,FuturesType,C40,G40,I40,Permanent,Trigger,ObjectOverwrite)</f>
        <v>obj_00350#0001</v>
      </c>
      <c r="K40" s="51"/>
      <c r="L40" s="10" t="str">
        <f t="shared" si="14"/>
        <v>FUT</v>
      </c>
      <c r="M40" s="95" t="str">
        <f t="shared" si="15"/>
        <v>obj_0034f#0001</v>
      </c>
      <c r="N40" s="149" t="str">
        <f>IFERROR(_xll.qlRateHelperQuoteName(M40,Trigger),"--")</f>
        <v>GBPFUT3MM9_Quote</v>
      </c>
      <c r="O40" s="154">
        <f>IFERROR(_xll.qlRateHelperQuoteValue($M40,Trigger),"--")</f>
        <v>98.134999999999991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GBPFUT3MU8_Quote</v>
      </c>
      <c r="I41" s="120" t="str">
        <f t="shared" si="18"/>
        <v>GBPFUT3MU8ConvAdj_Quote</v>
      </c>
      <c r="J41" s="67" t="str">
        <f>_xll.qlFuturesRateHelper(,H41,FuturesType,C41,G41,I41,Permanent,Trigger,ObjectOverwrite)</f>
        <v>obj_00351#0001</v>
      </c>
      <c r="L41" s="10" t="str">
        <f t="shared" si="14"/>
        <v>FUT</v>
      </c>
      <c r="M41" s="95" t="str">
        <f t="shared" si="15"/>
        <v>obj_0034e#0001</v>
      </c>
      <c r="N41" s="149" t="str">
        <f>IFERROR(_xll.qlRateHelperQuoteName(M41,Trigger),"--")</f>
        <v>GBPFUT3MU9_Quote</v>
      </c>
      <c r="O41" s="154">
        <f>IFERROR(_xll.qlRateHelperQuoteValue($M41,Trigger),"--")</f>
        <v>98.06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GBPFUT3MZ8_Quote</v>
      </c>
      <c r="I42" s="120" t="str">
        <f t="shared" si="18"/>
        <v>GBPFUT3MZ8ConvAdj_Quote</v>
      </c>
      <c r="J42" s="67" t="str">
        <f>_xll.qlFuturesRateHelper(,H42,FuturesType,C42,G42,I42,Permanent,Trigger,ObjectOverwrite)</f>
        <v>obj_0034b#0001</v>
      </c>
      <c r="L42" s="10" t="str">
        <f t="shared" si="14"/>
        <v>FUT</v>
      </c>
      <c r="M42" s="95" t="str">
        <f t="shared" si="15"/>
        <v>obj_0034c#0001</v>
      </c>
      <c r="N42" s="149" t="str">
        <f>IFERROR(_xll.qlRateHelperQuoteName(M42,Trigger),"--")</f>
        <v>GBPFUT3MZ9_Quote</v>
      </c>
      <c r="O42" s="154">
        <f>IFERROR(_xll.qlRateHelperQuoteValue($M42,Trigger),"--")</f>
        <v>97.990000000000009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GBPFUT3MH9_Quote</v>
      </c>
      <c r="I43" s="120" t="str">
        <f t="shared" si="18"/>
        <v>GBPFUT3MH9ConvAdj_Quote</v>
      </c>
      <c r="J43" s="67" t="str">
        <f>_xll.qlFuturesRateHelper(,H43,FuturesType,C43,G43,I43,Permanent,Trigger,ObjectOverwrite)</f>
        <v>obj_00348#0001</v>
      </c>
      <c r="L43" s="11" t="str">
        <f t="shared" si="14"/>
        <v>FUT</v>
      </c>
      <c r="M43" s="96" t="str">
        <f t="shared" si="15"/>
        <v>obj_00347#0001</v>
      </c>
      <c r="N43" s="150" t="str">
        <f>IFERROR(_xll.qlRateHelperQuoteName(M43,Trigger),"--")</f>
        <v>GBPFUT3MH0_Quote</v>
      </c>
      <c r="O43" s="155">
        <f>IFERROR(_xll.qlRateHelperQuoteValue($M43,Trigger),"--")</f>
        <v>97.924999999999997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GBPFUT3MM9_Quote</v>
      </c>
      <c r="I44" s="120" t="str">
        <f t="shared" si="18"/>
        <v>GBPFUT3MM9ConvAdj_Quote</v>
      </c>
      <c r="J44" s="67" t="str">
        <f>_xll.qlFuturesRateHelper(,H44,FuturesType,C44,G44,I44,Permanent,Trigger,ObjectOverwrite)</f>
        <v>obj_0034f#0001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GBPFUT3MU9_Quote</v>
      </c>
      <c r="I45" s="120" t="str">
        <f t="shared" si="18"/>
        <v>GBPFUT3MU9ConvAdj_Quote</v>
      </c>
      <c r="J45" s="67" t="str">
        <f>_xll.qlFuturesRateHelper(,H45,FuturesType,C45,G45,I45,Permanent,Trigger,ObjectOverwrite)</f>
        <v>obj_0034e#0001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GBPFUT3MZ9_Quote</v>
      </c>
      <c r="I46" s="120" t="str">
        <f t="shared" si="18"/>
        <v>GBPFUT3MZ9ConvAdj_Quote</v>
      </c>
      <c r="J46" s="67" t="str">
        <f>_xll.qlFuturesRateHelper(,H46,FuturesType,C46,G46,I46,Permanent,Trigger,ObjectOverwrite)</f>
        <v>obj_0034c#0001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GBPFUT3MH0_Quote</v>
      </c>
      <c r="I47" s="121" t="str">
        <f t="shared" si="18"/>
        <v>GBPFUT3MH0ConvAdj_Quote</v>
      </c>
      <c r="J47" s="3" t="str">
        <f>_xll.qlFuturesRateHelper(,H47,FuturesType,C47,G47,I47,Permanent,Trigger,ObjectOverwrite)</f>
        <v>obj_00347#0001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G48" s="53" t="s">
        <v>145</v>
      </c>
      <c r="H48" s="53" t="s">
        <v>144</v>
      </c>
      <c r="J48" s="49" t="s">
        <v>148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132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obj_002f2#0001</v>
      </c>
      <c r="N55" s="152" t="str">
        <f>IFERROR(_xll.qlRateHelperQuoteName(M55,Trigger),"--")</f>
        <v>GBPSM3L3Y_Quote</v>
      </c>
      <c r="O55" s="145">
        <f>IFERROR(_xll.qlRateHelperQuoteValue($M55,Trigger),"--")</f>
        <v>1.01E-2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42276</v>
      </c>
      <c r="T55" s="146">
        <f>IFERROR(_xll.qlRateHelperPillarDate(M55,Trigger),"--")</f>
        <v>43371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G56" s="53" t="s">
        <v>143</v>
      </c>
      <c r="H56" s="53" t="s">
        <v>144</v>
      </c>
      <c r="L56" s="74" t="str">
        <f t="shared" si="22"/>
        <v>Sw</v>
      </c>
      <c r="M56" s="143" t="str">
        <f t="shared" si="23"/>
        <v>obj_002ee#0001</v>
      </c>
      <c r="N56" s="152" t="str">
        <f>IFERROR(_xll.qlRateHelperQuoteName(M56,Trigger),"--")</f>
        <v>GBPSM3L4Y_Quote</v>
      </c>
      <c r="O56" s="145">
        <f>IFERROR(_xll.qlRateHelperQuoteValue($M56,Trigger),"--")</f>
        <v>1.1790000000000002E-2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42276</v>
      </c>
      <c r="T56" s="146">
        <f>IFERROR(_xll.qlRateHelperPillarDate(M56,Trigger),"--")</f>
        <v>43738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8" t="s">
        <v>9</v>
      </c>
      <c r="B57" s="68" t="s">
        <v>30</v>
      </c>
      <c r="C57" s="68" t="s">
        <v>132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obj_002ed#0001</v>
      </c>
      <c r="N57" s="152" t="str">
        <f>IFERROR(_xll.qlRateHelperQuoteName(M57,Trigger),"--")</f>
        <v>GBPSM3L5Y_Quote</v>
      </c>
      <c r="O57" s="145">
        <f>IFERROR(_xll.qlRateHelperQuoteValue($M57,Trigger),"--")</f>
        <v>1.3180000000000001E-2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42276</v>
      </c>
      <c r="T57" s="146">
        <f>IFERROR(_xll.qlRateHelperPillarDate(M57,Trigger),"--")</f>
        <v>44103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obj_002f7#0001</v>
      </c>
      <c r="N58" s="152" t="str">
        <f>IFERROR(_xll.qlRateHelperQuoteName(M58,Trigger),"--")</f>
        <v>GBPSM3L6Y_Quote</v>
      </c>
      <c r="O58" s="145">
        <f>IFERROR(_xll.qlRateHelperQuoteValue($M58,Trigger),"--")</f>
        <v>1.4330000000000002E-2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42276</v>
      </c>
      <c r="T58" s="146">
        <f>IFERROR(_xll.qlRateHelperPillarDate(M58,Trigger),"--")</f>
        <v>44468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obj_002f8#0001</v>
      </c>
      <c r="N59" s="152" t="str">
        <f>IFERROR(_xll.qlRateHelperQuoteName(M59,Trigger),"--")</f>
        <v>GBPSM3L7Y_Quote</v>
      </c>
      <c r="O59" s="145">
        <f>IFERROR(_xll.qlRateHelperQuoteValue($M59,Trigger),"--")</f>
        <v>1.5250000000000001E-2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42276</v>
      </c>
      <c r="T59" s="146">
        <f>IFERROR(_xll.qlRateHelperPillarDate(M59,Trigger),"--")</f>
        <v>44833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obj_002f4#0001</v>
      </c>
      <c r="N60" s="152" t="str">
        <f>IFERROR(_xll.qlRateHelperQuoteName(M60,Trigger),"--")</f>
        <v>GBPSM3L8Y_Quote</v>
      </c>
      <c r="O60" s="145">
        <f>IFERROR(_xll.qlRateHelperQuoteValue($M60,Trigger),"--")</f>
        <v>1.6020000000000003E-2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42276</v>
      </c>
      <c r="T60" s="146">
        <f>IFERROR(_xll.qlRateHelperPillarDate(M60,Trigger),"--")</f>
        <v>45198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obj_002ef#0001</v>
      </c>
      <c r="N61" s="152" t="str">
        <f>IFERROR(_xll.qlRateHelperQuoteName(M61,Trigger),"--")</f>
        <v>GBPSM3L9Y_Quote</v>
      </c>
      <c r="O61" s="145">
        <f>IFERROR(_xll.qlRateHelperQuoteValue($M61,Trigger),"--")</f>
        <v>1.668E-2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42276</v>
      </c>
      <c r="T61" s="146">
        <f>IFERROR(_xll.qlRateHelperPillarDate(M61,Trigger),"--")</f>
        <v>45565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obj_002f1#0001</v>
      </c>
      <c r="N62" s="152" t="str">
        <f>IFERROR(_xll.qlRateHelperQuoteName(M62,Trigger),"--")</f>
        <v>GBPSM3L10Y_Quote</v>
      </c>
      <c r="O62" s="145">
        <f>IFERROR(_xll.qlRateHelperQuoteValue($M62,Trigger),"--")</f>
        <v>1.7250000000000001E-2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42276</v>
      </c>
      <c r="T62" s="146">
        <f>IFERROR(_xll.qlRateHelperPillarDate(M62,Trigger),"--")</f>
        <v>45929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obj_002f2#0001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obj_002ee#0001</v>
      </c>
      <c r="L64" s="74" t="str">
        <f t="shared" si="22"/>
        <v>Sw</v>
      </c>
      <c r="M64" s="144" t="str">
        <f t="shared" si="23"/>
        <v>obj_002f0#0001</v>
      </c>
      <c r="N64" s="152" t="str">
        <f>IFERROR(_xll.qlRateHelperQuoteName(M64,Trigger),"--")</f>
        <v>GBPSM3L12Y_Quote</v>
      </c>
      <c r="O64" s="145">
        <f>IFERROR(_xll.qlRateHelperQuoteValue($M64,Trigger),"--")</f>
        <v>1.8240000000000003E-2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42276</v>
      </c>
      <c r="T64" s="146">
        <f>IFERROR(_xll.qlRateHelperPillarDate(M64,Trigger),"--")</f>
        <v>46659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#N/A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obj_002ed#0001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#N/A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obj_002f7#0001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#N/A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obj_002f8#0001</v>
      </c>
      <c r="L67" s="74" t="str">
        <f t="shared" si="22"/>
        <v>Sw</v>
      </c>
      <c r="M67" s="144" t="str">
        <f t="shared" si="23"/>
        <v>obj_002f5#0001</v>
      </c>
      <c r="N67" s="152" t="str">
        <f>IFERROR(_xll.qlRateHelperQuoteName(M67,Trigger),"--")</f>
        <v>GBPSM3L15Y_Quote</v>
      </c>
      <c r="O67" s="145">
        <f>IFERROR(_xll.qlRateHelperQuoteValue($M67,Trigger),"--")</f>
        <v>1.9290000000000002E-2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42276</v>
      </c>
      <c r="T67" s="146">
        <f>IFERROR(_xll.qlRateHelperPillarDate(M67,Trigger),"--")</f>
        <v>47756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#N/A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obj_002f4#0001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#N/A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obj_002ef#0001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#N/A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obj_002f1#0001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#N/A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#N/A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obj_002f0#0001</v>
      </c>
      <c r="L72" s="74" t="str">
        <f t="shared" si="22"/>
        <v>Sw</v>
      </c>
      <c r="M72" s="144" t="str">
        <f t="shared" si="23"/>
        <v>obj_002f3#0001</v>
      </c>
      <c r="N72" s="152" t="str">
        <f>IFERROR(_xll.qlRateHelperQuoteName(M72,Trigger),"--")</f>
        <v>GBPSM3L20Y_Quote</v>
      </c>
      <c r="O72" s="145">
        <f>IFERROR(_xll.qlRateHelperQuoteValue($M72,Trigger),"--")</f>
        <v>2.0160000000000001E-2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42276</v>
      </c>
      <c r="T72" s="146">
        <f>IFERROR(_xll.qlRateHelperPillarDate(M72,Trigger),"--")</f>
        <v>49580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#N/A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#N/A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#N/A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obj_002f5#0001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#N/A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#N/A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obj_002ea#0001</v>
      </c>
      <c r="N77" s="152" t="str">
        <f>IFERROR(_xll.qlRateHelperQuoteName(M77,Trigger),"--")</f>
        <v>GBPSM3L25Y_Quote</v>
      </c>
      <c r="O77" s="145">
        <f>IFERROR(_xll.qlRateHelperQuoteValue($M77,Trigger),"--")</f>
        <v>2.035E-2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42276</v>
      </c>
      <c r="T77" s="146">
        <f>IFERROR(_xll.qlRateHelperPillarDate(M77,Trigger),"--")</f>
        <v>51407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#N/A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#N/A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#N/A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obj_002f3#0001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#N/A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#N/A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obj_002ec#0001</v>
      </c>
      <c r="N82" s="152" t="str">
        <f>IFERROR(_xll.qlRateHelperQuoteName(M82,Trigger),"--")</f>
        <v>GBPSM3L30Y_Quote</v>
      </c>
      <c r="O82" s="145">
        <f>IFERROR(_xll.qlRateHelperQuoteValue($M82,Trigger),"--")</f>
        <v>2.0370000000000003E-2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42276</v>
      </c>
      <c r="T82" s="146">
        <f>IFERROR(_xll.qlRateHelperPillarDate(M82,Trigger),"--")</f>
        <v>53234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#N/A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146</v>
      </c>
      <c r="E83" s="64" t="s">
        <v>7</v>
      </c>
      <c r="F83" s="64" t="s">
        <v>147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#N/A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146</v>
      </c>
      <c r="E84" s="64" t="s">
        <v>7</v>
      </c>
      <c r="F84" s="64" t="s">
        <v>147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obj_002e9#0001</v>
      </c>
      <c r="N84" s="152" t="str">
        <f>IFERROR(_xll.qlRateHelperQuoteName(M84,Trigger),"--")</f>
        <v>GBPSM3L40Y_Quote</v>
      </c>
      <c r="O84" s="145">
        <f>IFERROR(_xll.qlRateHelperQuoteValue($M84,Trigger),"--")</f>
        <v>1.9980000000000001E-2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42276</v>
      </c>
      <c r="T84" s="146">
        <f>IFERROR(_xll.qlRateHelperPillarDate(M84,Trigger),"--")</f>
        <v>56886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#N/A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146</v>
      </c>
      <c r="E85" s="64" t="s">
        <v>7</v>
      </c>
      <c r="F85" s="64" t="s">
        <v>147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obj_002ea#0001</v>
      </c>
      <c r="L85" s="74" t="str">
        <f t="shared" si="22"/>
        <v>Sw</v>
      </c>
      <c r="M85" s="144" t="str">
        <f t="shared" si="23"/>
        <v>obj_002eb#0001</v>
      </c>
      <c r="N85" s="152" t="str">
        <f>IFERROR(_xll.qlRateHelperQuoteName(M85,Trigger),"--")</f>
        <v>GBPSM3L50Y_Quote</v>
      </c>
      <c r="O85" s="145">
        <f>IFERROR(_xll.qlRateHelperQuoteValue($M85,Trigger),"--")</f>
        <v>1.959E-2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42276</v>
      </c>
      <c r="T85" s="146">
        <f>IFERROR(_xll.qlRateHelperPillarDate(M85,Trigger),"--")</f>
        <v>60539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#N/A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146</v>
      </c>
      <c r="E86" s="64" t="s">
        <v>7</v>
      </c>
      <c r="F86" s="64" t="s">
        <v>147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obj_002f6#0001</v>
      </c>
      <c r="N86" s="152" t="str">
        <f>IFERROR(_xll.qlRateHelperQuoteName(M86,Trigger),"--")</f>
        <v>GBPSM3L60Y_Quote</v>
      </c>
      <c r="O86" s="158">
        <f>IFERROR(_xll.qlRateHelperQuoteValue($M86,Trigger),"--")</f>
        <v>1.9570000000000004E-2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42276</v>
      </c>
      <c r="T86" s="146">
        <f>IFERROR(_xll.qlRateHelperPillarDate(M86,Trigger),"--")</f>
        <v>64192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#N/A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146</v>
      </c>
      <c r="E87" s="64" t="s">
        <v>7</v>
      </c>
      <c r="F87" s="64" t="s">
        <v>147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#N/A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146</v>
      </c>
      <c r="E88" s="64" t="s">
        <v>7</v>
      </c>
      <c r="F88" s="64" t="s">
        <v>147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#N/A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146</v>
      </c>
      <c r="E89" s="64" t="s">
        <v>7</v>
      </c>
      <c r="F89" s="64" t="s">
        <v>147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#N/A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146</v>
      </c>
      <c r="E90" s="64" t="s">
        <v>7</v>
      </c>
      <c r="F90" s="64" t="s">
        <v>147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obj_002ec#0001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#N/A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146</v>
      </c>
      <c r="E91" s="64" t="s">
        <v>7</v>
      </c>
      <c r="F91" s="64" t="s">
        <v>147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#N/A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146</v>
      </c>
      <c r="E92" s="64" t="s">
        <v>7</v>
      </c>
      <c r="F92" s="64" t="s">
        <v>147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obj_002e9#0001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#N/A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146</v>
      </c>
      <c r="E93" s="64" t="s">
        <v>7</v>
      </c>
      <c r="F93" s="64" t="s">
        <v>147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obj_002eb#0001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#N/A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146</v>
      </c>
      <c r="E94" s="7" t="s">
        <v>7</v>
      </c>
      <c r="F94" s="7" t="s">
        <v>147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obj_002f6#0001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#N/A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#N/A</v>
      </c>
    </row>
    <row r="96" spans="1:29" x14ac:dyDescent="0.2">
      <c r="A96" s="68" t="s">
        <v>9</v>
      </c>
      <c r="B96" s="68" t="s">
        <v>30</v>
      </c>
      <c r="C96" s="68" t="s">
        <v>132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#N/A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147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#N/A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147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#N/A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147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#N/A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147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#N/A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147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#N/A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147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#N/A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147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#N/A</v>
      </c>
    </row>
    <row r="104" spans="1:29" x14ac:dyDescent="0.2">
      <c r="G104" s="53" t="s">
        <v>149</v>
      </c>
      <c r="H104" s="104" t="s">
        <v>150</v>
      </c>
      <c r="I104" s="104" t="s">
        <v>144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#N/A</v>
      </c>
    </row>
    <row r="105" spans="1:29" x14ac:dyDescent="0.2">
      <c r="A105" s="68" t="s">
        <v>9</v>
      </c>
      <c r="B105" s="68" t="s">
        <v>30</v>
      </c>
      <c r="C105" s="68" t="s">
        <v>132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#N/A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58" t="s">
        <v>146</v>
      </c>
      <c r="E106" s="58" t="s">
        <v>7</v>
      </c>
      <c r="F106" s="58" t="s">
        <v>147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#N/A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146</v>
      </c>
      <c r="E107" s="64" t="s">
        <v>7</v>
      </c>
      <c r="F107" s="64" t="s">
        <v>147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#N/A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146</v>
      </c>
      <c r="E108" s="64" t="s">
        <v>7</v>
      </c>
      <c r="F108" s="64" t="s">
        <v>147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#N/A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146</v>
      </c>
      <c r="E109" s="64" t="s">
        <v>7</v>
      </c>
      <c r="F109" s="64" t="s">
        <v>147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#N/A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146</v>
      </c>
      <c r="E110" s="64" t="s">
        <v>7</v>
      </c>
      <c r="F110" s="64" t="s">
        <v>147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#N/A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146</v>
      </c>
      <c r="E111" s="64" t="s">
        <v>7</v>
      </c>
      <c r="F111" s="64" t="s">
        <v>147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#N/A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146</v>
      </c>
      <c r="E112" s="64" t="s">
        <v>7</v>
      </c>
      <c r="F112" s="64" t="s">
        <v>147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#N/A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146</v>
      </c>
      <c r="E113" s="64" t="s">
        <v>7</v>
      </c>
      <c r="F113" s="64" t="s">
        <v>147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#N/A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146</v>
      </c>
      <c r="E114" s="64" t="s">
        <v>7</v>
      </c>
      <c r="F114" s="64" t="s">
        <v>147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#N/A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146</v>
      </c>
      <c r="E115" s="64" t="s">
        <v>7</v>
      </c>
      <c r="F115" s="64" t="s">
        <v>147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#N/A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146</v>
      </c>
      <c r="E116" s="64" t="s">
        <v>7</v>
      </c>
      <c r="F116" s="64" t="s">
        <v>147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#N/A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146</v>
      </c>
      <c r="E117" s="64" t="s">
        <v>7</v>
      </c>
      <c r="F117" s="64" t="s">
        <v>147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#N/A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146</v>
      </c>
      <c r="E118" s="64" t="s">
        <v>7</v>
      </c>
      <c r="F118" s="64" t="s">
        <v>147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#N/A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146</v>
      </c>
      <c r="E119" s="64" t="s">
        <v>7</v>
      </c>
      <c r="F119" s="64" t="s">
        <v>147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#N/A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146</v>
      </c>
      <c r="E120" s="64" t="s">
        <v>7</v>
      </c>
      <c r="F120" s="64" t="s">
        <v>147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#N/A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146</v>
      </c>
      <c r="E121" s="64" t="s">
        <v>7</v>
      </c>
      <c r="F121" s="64" t="s">
        <v>147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#N/A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146</v>
      </c>
      <c r="E122" s="64" t="s">
        <v>7</v>
      </c>
      <c r="F122" s="64" t="s">
        <v>147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#N/A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146</v>
      </c>
      <c r="E123" s="64" t="s">
        <v>7</v>
      </c>
      <c r="F123" s="64" t="s">
        <v>147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#N/A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146</v>
      </c>
      <c r="E124" s="64" t="s">
        <v>7</v>
      </c>
      <c r="F124" s="64" t="s">
        <v>147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#N/A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146</v>
      </c>
      <c r="E125" s="64" t="s">
        <v>7</v>
      </c>
      <c r="F125" s="64" t="s">
        <v>147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#N/A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146</v>
      </c>
      <c r="E126" s="64" t="s">
        <v>7</v>
      </c>
      <c r="F126" s="64" t="s">
        <v>147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#N/A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146</v>
      </c>
      <c r="E127" s="64" t="s">
        <v>7</v>
      </c>
      <c r="F127" s="64" t="s">
        <v>147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#N/A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146</v>
      </c>
      <c r="E128" s="64" t="s">
        <v>7</v>
      </c>
      <c r="F128" s="64" t="s">
        <v>147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#N/A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146</v>
      </c>
      <c r="E129" s="64" t="s">
        <v>7</v>
      </c>
      <c r="F129" s="64" t="s">
        <v>147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#N/A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146</v>
      </c>
      <c r="E130" s="64" t="s">
        <v>7</v>
      </c>
      <c r="F130" s="64" t="s">
        <v>147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#N/A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146</v>
      </c>
      <c r="E131" s="64" t="s">
        <v>7</v>
      </c>
      <c r="F131" s="64" t="s">
        <v>147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146</v>
      </c>
      <c r="E132" s="64" t="s">
        <v>7</v>
      </c>
      <c r="F132" s="64" t="s">
        <v>147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146</v>
      </c>
      <c r="E133" s="64" t="s">
        <v>7</v>
      </c>
      <c r="F133" s="64" t="s">
        <v>147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146</v>
      </c>
      <c r="E134" s="64" t="s">
        <v>7</v>
      </c>
      <c r="F134" s="64" t="s">
        <v>147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146</v>
      </c>
      <c r="E135" s="64" t="s">
        <v>7</v>
      </c>
      <c r="F135" s="64" t="s">
        <v>147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146</v>
      </c>
      <c r="E136" s="64" t="s">
        <v>7</v>
      </c>
      <c r="F136" s="64" t="s">
        <v>147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146</v>
      </c>
      <c r="E137" s="64" t="s">
        <v>7</v>
      </c>
      <c r="F137" s="64" t="s">
        <v>147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146</v>
      </c>
      <c r="E138" s="64" t="s">
        <v>7</v>
      </c>
      <c r="F138" s="64" t="s">
        <v>147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146</v>
      </c>
      <c r="E139" s="64" t="s">
        <v>7</v>
      </c>
      <c r="F139" s="64" t="s">
        <v>147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146</v>
      </c>
      <c r="E140" s="64" t="s">
        <v>7</v>
      </c>
      <c r="F140" s="64" t="s">
        <v>147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146</v>
      </c>
      <c r="E141" s="64" t="s">
        <v>7</v>
      </c>
      <c r="F141" s="64" t="s">
        <v>147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146</v>
      </c>
      <c r="E142" s="7" t="s">
        <v>7</v>
      </c>
      <c r="F142" s="7" t="s">
        <v>147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obj_00298#0001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obj_00337</v>
      </c>
      <c r="X3" s="4" t="str">
        <f>IFERROR(_xll.qlRateHelperQuoteName(W3,Trigger),"")</f>
        <v>GBP1MD_SYNTH6M_Quote</v>
      </c>
      <c r="Y3" s="73">
        <f>IFERROR(_xll.qlRateHelperRate(W3,Trigger),"")</f>
        <v>7.3860000000000002E-3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42276</v>
      </c>
      <c r="AB3" s="5">
        <f>IFERROR(_xll.qlRateHelperPillarDate(W3,Trigger),"")</f>
        <v>42306</v>
      </c>
      <c r="AC3" s="241">
        <v>0.99939329981541614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obj_00331</v>
      </c>
      <c r="X4" s="4" t="str">
        <f>IFERROR(_xll.qlRateHelperQuoteName(W4,Trigger),"")</f>
        <v>GBP2MD_SYNTH6M_Quote</v>
      </c>
      <c r="Y4" s="73">
        <f>IFERROR(_xll.qlRateHelperRate(W4,Trigger),"")</f>
        <v>7.4200000000000004E-3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42276</v>
      </c>
      <c r="AB4" s="5">
        <f>IFERROR(_xll.qlRateHelperPillarDate(W4,Trigger),"")</f>
        <v>42338</v>
      </c>
      <c r="AC4" s="241">
        <v>0.9987412030051962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obj_00319#0001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obj_00333</v>
      </c>
      <c r="X5" s="4" t="str">
        <f>IFERROR(_xll.qlRateHelperQuoteName(W5,Trigger),"")</f>
        <v>GBP3MD_SYNTH6M_Quote</v>
      </c>
      <c r="Y5" s="73">
        <f>IFERROR(_xll.qlRateHelperRate(W5,Trigger),"")</f>
        <v>7.4549999999999998E-3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42276</v>
      </c>
      <c r="AB5" s="5">
        <f>IFERROR(_xll.qlRateHelperPillarDate(W5,Trigger),"")</f>
        <v>42367</v>
      </c>
      <c r="AC5" s="241">
        <v>0.99814480431252994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obj_002a6#0001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obj_00332</v>
      </c>
      <c r="X6" s="4" t="str">
        <f>IFERROR(_xll.qlRateHelperQuoteName(W6,Trigger),"")</f>
        <v>GBP4MD_SYNTH6M_Quote</v>
      </c>
      <c r="Y6" s="73">
        <f>IFERROR(_xll.qlRateHelperRate(W6,Trigger),"")</f>
        <v>7.443E-3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42276</v>
      </c>
      <c r="AB6" s="5">
        <f>IFERROR(_xll.qlRateHelperPillarDate(W6,Trigger),"")</f>
        <v>42398</v>
      </c>
      <c r="AC6" s="241">
        <v>0.99751837651583086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obj_00337#0001</v>
      </c>
      <c r="K7" s="51"/>
      <c r="L7" s="10" t="str">
        <f t="shared" si="1"/>
        <v>Dp</v>
      </c>
      <c r="M7" s="95" t="str">
        <f t="shared" si="2"/>
        <v>obj_00337#0001</v>
      </c>
      <c r="N7" s="149" t="str">
        <f>IFERROR(_xll.qlRateHelperQuoteName(M7,Trigger),"--")</f>
        <v>GBP1MD_SYNTH6M_Quote</v>
      </c>
      <c r="O7" s="99">
        <f>IFERROR(_xll.qlRateHelperQuoteValue($M7,Trigger),"--")</f>
        <v>7.3860000000000002E-3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42276</v>
      </c>
      <c r="T7" s="100">
        <f>IFERROR(_xll.qlRateHelperPillarDate(M7,Trigger),"--")</f>
        <v>42306</v>
      </c>
      <c r="V7" s="4" t="str">
        <f t="shared" si="3"/>
        <v>Dp</v>
      </c>
      <c r="W7" s="4" t="str">
        <v>obj_00335</v>
      </c>
      <c r="X7" s="4" t="str">
        <f>IFERROR(_xll.qlRateHelperQuoteName(W7,Trigger),"")</f>
        <v>GBP5MD_SYNTH6M_Quote</v>
      </c>
      <c r="Y7" s="73">
        <f>IFERROR(_xll.qlRateHelperRate(W7,Trigger),"")</f>
        <v>7.4949999999999999E-3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42276</v>
      </c>
      <c r="AB7" s="5">
        <f>IFERROR(_xll.qlRateHelperPillarDate(W7,Trigger),"")</f>
        <v>42429</v>
      </c>
      <c r="AC7" s="241">
        <v>0.99686809988896929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obj_00331#0001</v>
      </c>
      <c r="K8" s="51"/>
      <c r="L8" s="10" t="str">
        <f t="shared" si="1"/>
        <v>Dp</v>
      </c>
      <c r="M8" s="95" t="str">
        <f t="shared" si="2"/>
        <v>obj_00331#0001</v>
      </c>
      <c r="N8" s="149" t="str">
        <f>IFERROR(_xll.qlRateHelperQuoteName(M8,Trigger),"--")</f>
        <v>GBP2MD_SYNTH6M_Quote</v>
      </c>
      <c r="O8" s="99">
        <f>IFERROR(_xll.qlRateHelperQuoteValue($M8,Trigger),"--")</f>
        <v>7.4200000000000004E-3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42276</v>
      </c>
      <c r="T8" s="100">
        <f>IFERROR(_xll.qlRateHelperPillarDate(M8,Trigger),"--")</f>
        <v>42338</v>
      </c>
      <c r="V8" s="4" t="str">
        <f t="shared" si="3"/>
        <v>Dp</v>
      </c>
      <c r="W8" s="4" t="str">
        <v>obj_00334</v>
      </c>
      <c r="X8" s="4" t="str">
        <f>IFERROR(_xll.qlRateHelperQuoteName(W8,Trigger),"")</f>
        <v>GBP6MD_SYNTH6M_Quote</v>
      </c>
      <c r="Y8" s="73">
        <f>IFERROR(_xll.qlRateHelperRate(W8,Trigger),"")</f>
        <v>7.5249999999999996E-3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42276</v>
      </c>
      <c r="AB8" s="5">
        <f>IFERROR(_xll.qlRateHelperPillarDate(W8,Trigger),"")</f>
        <v>42458</v>
      </c>
      <c r="AC8" s="241">
        <v>0.99626183453291906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obj_00333#0001</v>
      </c>
      <c r="K9" s="51"/>
      <c r="L9" s="10" t="str">
        <f t="shared" si="1"/>
        <v>Dp</v>
      </c>
      <c r="M9" s="95" t="str">
        <f t="shared" si="2"/>
        <v>obj_00333#0001</v>
      </c>
      <c r="N9" s="149" t="str">
        <f>IFERROR(_xll.qlRateHelperQuoteName(M9,Trigger),"--")</f>
        <v>GBP3MD_SYNTH6M_Quote</v>
      </c>
      <c r="O9" s="99">
        <f>IFERROR(_xll.qlRateHelperQuoteValue($M9,Trigger),"--")</f>
        <v>7.4549999999999998E-3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42276</v>
      </c>
      <c r="T9" s="100">
        <f>IFERROR(_xll.qlRateHelperPillarDate(M9,Trigger),"--")</f>
        <v>42367</v>
      </c>
      <c r="V9" s="4" t="str">
        <f t="shared" si="3"/>
        <v>FRA</v>
      </c>
      <c r="W9" s="4" t="str">
        <v>obj_00324</v>
      </c>
      <c r="X9" s="4" t="str">
        <f>IFERROR(_xll.qlRateHelperQuoteName(W9,Trigger),"")</f>
        <v>GBP1x7F_Quote</v>
      </c>
      <c r="Y9" s="73">
        <f>IFERROR(_xll.qlRateHelperRate(W9,Trigger),"")</f>
        <v>7.5500000000000003E-3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42306</v>
      </c>
      <c r="AB9" s="5">
        <f>IFERROR(_xll.qlRateHelperPillarDate(W9,Trigger),"")</f>
        <v>42489</v>
      </c>
      <c r="AC9" s="241">
        <v>0.99562452003973834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obj_002ab#0001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obj_00332#0001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obj_00332#0001</v>
      </c>
      <c r="N10" s="149" t="str">
        <f>IFERROR(_xll.qlRateHelperQuoteName(M10,Trigger),"--")</f>
        <v>GBP4MD_SYNTH6M_Quote</v>
      </c>
      <c r="O10" s="99">
        <f>IFERROR(_xll.qlRateHelperQuoteValue($M10,Trigger),"--")</f>
        <v>7.443E-3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42276</v>
      </c>
      <c r="T10" s="100">
        <f>IFERROR(_xll.qlRateHelperPillarDate(M10,Trigger),"--")</f>
        <v>42398</v>
      </c>
      <c r="V10" s="4" t="str">
        <f t="shared" si="3"/>
        <v>FRA</v>
      </c>
      <c r="W10" s="4" t="str">
        <v>obj_0031e</v>
      </c>
      <c r="X10" s="4" t="str">
        <f>IFERROR(_xll.qlRateHelperQuoteName(W10,Trigger),"")</f>
        <v>GBP2x8F_Quote</v>
      </c>
      <c r="Y10" s="73">
        <f>IFERROR(_xll.qlRateHelperRate(W10,Trigger),"")</f>
        <v>7.6E-3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42338</v>
      </c>
      <c r="AB10" s="5">
        <f>IFERROR(_xll.qlRateHelperPillarDate(W10,Trigger),"")</f>
        <v>42521</v>
      </c>
      <c r="AC10" s="241">
        <v>0.99495003449021258</v>
      </c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obj_00290#0001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obj_00335#0001</v>
      </c>
      <c r="K11" s="51"/>
      <c r="L11" s="10" t="str">
        <f t="shared" si="6"/>
        <v>Dp</v>
      </c>
      <c r="M11" s="95" t="str">
        <f t="shared" si="7"/>
        <v>obj_00335#0001</v>
      </c>
      <c r="N11" s="149" t="str">
        <f>IFERROR(_xll.qlRateHelperQuoteName(M11,Trigger),"--")</f>
        <v>GBP5MD_SYNTH6M_Quote</v>
      </c>
      <c r="O11" s="99">
        <f>IFERROR(_xll.qlRateHelperQuoteValue($M11,Trigger),"--")</f>
        <v>7.4949999999999999E-3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42276</v>
      </c>
      <c r="T11" s="100">
        <f>IFERROR(_xll.qlRateHelperPillarDate(M11,Trigger),"--")</f>
        <v>42429</v>
      </c>
      <c r="V11" s="4" t="str">
        <f t="shared" si="3"/>
        <v>FRA</v>
      </c>
      <c r="W11" s="4" t="str">
        <v>obj_00323</v>
      </c>
      <c r="X11" s="4" t="str">
        <f>IFERROR(_xll.qlRateHelperQuoteName(W11,Trigger),"")</f>
        <v>GBP3x9F_Quote</v>
      </c>
      <c r="Y11" s="73">
        <f>IFERROR(_xll.qlRateHelperRate(W11,Trigger),"")</f>
        <v>7.7499999999999999E-3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42367</v>
      </c>
      <c r="AB11" s="5">
        <f>IFERROR(_xll.qlRateHelperPillarDate(W11,Trigger),"")</f>
        <v>42550</v>
      </c>
      <c r="AC11" s="241">
        <v>0.9942814081287531</v>
      </c>
      <c r="AE11" s="160">
        <v>1</v>
      </c>
      <c r="AF11" s="161">
        <f>_xll.qlCalendarEndOfMonth(Calendar,Settlementdate,Trigger)</f>
        <v>42277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obj_00334#0001</v>
      </c>
      <c r="K12" s="51" t="s">
        <v>36</v>
      </c>
      <c r="L12" s="11" t="str">
        <f t="shared" si="6"/>
        <v>Dp</v>
      </c>
      <c r="M12" s="96" t="str">
        <f t="shared" si="7"/>
        <v>obj_00334#0001</v>
      </c>
      <c r="N12" s="150" t="str">
        <f>IFERROR(_xll.qlRateHelperQuoteName(M12,Trigger),"--")</f>
        <v>GBP6MD_SYNTH6M_Quote</v>
      </c>
      <c r="O12" s="102">
        <f>IFERROR(_xll.qlRateHelperQuoteValue($M12,Trigger),"--")</f>
        <v>7.5249999999999996E-3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42276</v>
      </c>
      <c r="T12" s="103">
        <f>IFERROR(_xll.qlRateHelperPillarDate(M12,Trigger),"--")</f>
        <v>42458</v>
      </c>
      <c r="V12" s="4" t="str">
        <f t="shared" si="3"/>
        <v>FRA</v>
      </c>
      <c r="W12" s="4" t="str">
        <v>obj_00328</v>
      </c>
      <c r="X12" s="4" t="str">
        <f>IFERROR(_xll.qlRateHelperQuoteName(W12,Trigger),"")</f>
        <v>GBP4x10F_Quote</v>
      </c>
      <c r="Y12" s="73">
        <f>IFERROR(_xll.qlRateHelperRate(W12,Trigger),"")</f>
        <v>7.9000000000000008E-3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42398</v>
      </c>
      <c r="AB12" s="5">
        <f>IFERROR(_xll.qlRateHelperPillarDate(W12,Trigger),"")</f>
        <v>42580</v>
      </c>
      <c r="AC12" s="241">
        <v>0.99360439187299543</v>
      </c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obj_00324#0001</v>
      </c>
      <c r="N13" s="148" t="str">
        <f>IFERROR(_xll.qlRateHelperQuoteName(M13,Trigger),"--")</f>
        <v>GBP1x7F_Quote</v>
      </c>
      <c r="O13" s="136">
        <f>IFERROR(_xll.qlRateHelperQuoteValue($M13,Trigger),"--")</f>
        <v>7.5500000000000003E-3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42306</v>
      </c>
      <c r="T13" s="137">
        <f>IFERROR(_xll.qlRateHelperPillarDate(M13,Trigger),"--")</f>
        <v>42489</v>
      </c>
      <c r="V13" s="4" t="str">
        <f t="shared" si="3"/>
        <v>FRA</v>
      </c>
      <c r="W13" s="4" t="str">
        <v>obj_00320</v>
      </c>
      <c r="X13" s="4" t="str">
        <f>IFERROR(_xll.qlRateHelperQuoteName(W13,Trigger),"")</f>
        <v>GBP5x11F_Quote</v>
      </c>
      <c r="Y13" s="73">
        <f>IFERROR(_xll.qlRateHelperRate(W13,Trigger),"")</f>
        <v>8.0499999999999999E-3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42429</v>
      </c>
      <c r="AB13" s="5">
        <f>IFERROR(_xll.qlRateHelperPillarDate(W13,Trigger),"")</f>
        <v>42612</v>
      </c>
      <c r="AC13" s="241">
        <v>0.99286235956395807</v>
      </c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obj_0031e#0001</v>
      </c>
      <c r="N14" s="149" t="str">
        <f>IFERROR(_xll.qlRateHelperQuoteName(M14,Trigger),"--")</f>
        <v>GBP2x8F_Quote</v>
      </c>
      <c r="O14" s="99">
        <f>IFERROR(_xll.qlRateHelperQuoteValue($M14,Trigger),"--")</f>
        <v>7.6E-3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42338</v>
      </c>
      <c r="T14" s="100">
        <f>IFERROR(_xll.qlRateHelperPillarDate(M14,Trigger),"--")</f>
        <v>42521</v>
      </c>
      <c r="V14" s="4" t="str">
        <f t="shared" si="3"/>
        <v>FRA</v>
      </c>
      <c r="W14" s="4" t="str">
        <v>obj_00327</v>
      </c>
      <c r="X14" s="4" t="str">
        <f>IFERROR(_xll.qlRateHelperQuoteName(W14,Trigger),"")</f>
        <v>GBP6x12F_Quote</v>
      </c>
      <c r="Y14" s="73">
        <f>IFERROR(_xll.qlRateHelperRate(W14,Trigger),"")</f>
        <v>8.2000000000000007E-3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42458</v>
      </c>
      <c r="AB14" s="5">
        <f>IFERROR(_xll.qlRateHelperPillarDate(W14,Trigger),"")</f>
        <v>42642</v>
      </c>
      <c r="AC14" s="241">
        <v>0.9921605418601559</v>
      </c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obj_00324#0001</v>
      </c>
      <c r="K15" s="51"/>
      <c r="L15" s="10" t="str">
        <f t="shared" si="11"/>
        <v>FRA</v>
      </c>
      <c r="M15" s="95" t="str">
        <f t="shared" si="12"/>
        <v>obj_00323#0001</v>
      </c>
      <c r="N15" s="149" t="str">
        <f>IFERROR(_xll.qlRateHelperQuoteName(M15,Trigger),"--")</f>
        <v>GBP3x9F_Quote</v>
      </c>
      <c r="O15" s="99">
        <f>IFERROR(_xll.qlRateHelperQuoteValue($M15,Trigger),"--")</f>
        <v>7.7499999999999999E-3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42367</v>
      </c>
      <c r="T15" s="100">
        <f>IFERROR(_xll.qlRateHelperPillarDate(M15,Trigger),"--")</f>
        <v>42550</v>
      </c>
      <c r="V15" s="4" t="str">
        <f t="shared" si="3"/>
        <v>FRA</v>
      </c>
      <c r="W15" s="4" t="str">
        <v>obj_0031f</v>
      </c>
      <c r="X15" s="4" t="str">
        <f>IFERROR(_xll.qlRateHelperQuoteName(W15,Trigger),"")</f>
        <v>GBP9x15F_Quote</v>
      </c>
      <c r="Y15" s="73">
        <f>IFERROR(_xll.qlRateHelperRate(W15,Trigger),"")</f>
        <v>9.0000000000000011E-3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42550</v>
      </c>
      <c r="AB15" s="5">
        <f>IFERROR(_xll.qlRateHelperPillarDate(W15,Trigger),"")</f>
        <v>42733</v>
      </c>
      <c r="AC15" s="241">
        <v>0.9898150372619845</v>
      </c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obj_0031e#0001</v>
      </c>
      <c r="K16" s="51"/>
      <c r="L16" s="10" t="str">
        <f t="shared" si="11"/>
        <v>FRA</v>
      </c>
      <c r="M16" s="95" t="str">
        <f t="shared" si="12"/>
        <v>obj_00328#0001</v>
      </c>
      <c r="N16" s="149" t="str">
        <f>IFERROR(_xll.qlRateHelperQuoteName(M16,Trigger),"--")</f>
        <v>GBP4x10F_Quote</v>
      </c>
      <c r="O16" s="99">
        <f>IFERROR(_xll.qlRateHelperQuoteValue($M16,Trigger),"--")</f>
        <v>7.9000000000000008E-3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42398</v>
      </c>
      <c r="T16" s="100">
        <f>IFERROR(_xll.qlRateHelperPillarDate(M16,Trigger),"--")</f>
        <v>42580</v>
      </c>
      <c r="V16" s="4" t="str">
        <f t="shared" si="3"/>
        <v>FRA</v>
      </c>
      <c r="W16" s="4" t="str">
        <v>obj_00321</v>
      </c>
      <c r="X16" s="4" t="str">
        <f>IFERROR(_xll.qlRateHelperQuoteName(W16,Trigger),"")</f>
        <v>GBP12x18F_Quote</v>
      </c>
      <c r="Y16" s="73">
        <f>IFERROR(_xll.qlRateHelperRate(W16,Trigger),"")</f>
        <v>1.0049999999999998E-2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42642</v>
      </c>
      <c r="AB16" s="5">
        <f>IFERROR(_xll.qlRateHelperPillarDate(W16,Trigger),"")</f>
        <v>42823</v>
      </c>
      <c r="AC16" s="241">
        <v>0.98724043306626763</v>
      </c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obj_00323#0001</v>
      </c>
      <c r="K17" s="51"/>
      <c r="L17" s="10" t="str">
        <f t="shared" si="11"/>
        <v>FRA</v>
      </c>
      <c r="M17" s="95" t="str">
        <f t="shared" si="12"/>
        <v>obj_00320#0001</v>
      </c>
      <c r="N17" s="149" t="str">
        <f>IFERROR(_xll.qlRateHelperQuoteName(M17,Trigger),"--")</f>
        <v>GBP5x11F_Quote</v>
      </c>
      <c r="O17" s="99">
        <f>IFERROR(_xll.qlRateHelperQuoteValue($M17,Trigger),"--")</f>
        <v>8.0499999999999999E-3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42429</v>
      </c>
      <c r="T17" s="100">
        <f>IFERROR(_xll.qlRateHelperPillarDate(M17,Trigger),"--")</f>
        <v>42612</v>
      </c>
      <c r="V17" s="4" t="str">
        <f t="shared" si="3"/>
        <v>Sw</v>
      </c>
      <c r="W17" s="4" t="str">
        <v>obj_00299</v>
      </c>
      <c r="X17" s="4" t="str">
        <f>IFERROR(_xll.qlRateHelperQuoteName(W17,Trigger),"")</f>
        <v>GBPSB6L2Y_Quote</v>
      </c>
      <c r="Y17" s="73">
        <f>IFERROR(_xll.qlRateHelperRate(W17,Trigger),"")</f>
        <v>9.5200000000000007E-3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42276</v>
      </c>
      <c r="AB17" s="5">
        <f>IFERROR(_xll.qlRateHelperPillarDate(W17,Trigger),"")</f>
        <v>43007</v>
      </c>
      <c r="AC17" s="241">
        <v>0.98114570976392645</v>
      </c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obj_00328#0001</v>
      </c>
      <c r="K18" s="51"/>
      <c r="L18" s="10" t="str">
        <f t="shared" si="11"/>
        <v>FRA</v>
      </c>
      <c r="M18" s="95" t="str">
        <f t="shared" si="12"/>
        <v>obj_00327#0001</v>
      </c>
      <c r="N18" s="149" t="str">
        <f>IFERROR(_xll.qlRateHelperQuoteName(M18,Trigger),"--")</f>
        <v>GBP6x12F_Quote</v>
      </c>
      <c r="O18" s="99">
        <f>IFERROR(_xll.qlRateHelperQuoteValue($M18,Trigger),"--")</f>
        <v>8.2000000000000007E-3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42458</v>
      </c>
      <c r="T18" s="100">
        <f>IFERROR(_xll.qlRateHelperPillarDate(M18,Trigger),"--")</f>
        <v>42642</v>
      </c>
      <c r="V18" s="4" t="str">
        <f t="shared" si="3"/>
        <v>Sw</v>
      </c>
      <c r="W18" s="4" t="str">
        <v>obj_00292</v>
      </c>
      <c r="X18" s="4" t="str">
        <f>IFERROR(_xll.qlRateHelperQuoteName(W18,Trigger),"")</f>
        <v>GBPSB6L3Y_Quote</v>
      </c>
      <c r="Y18" s="73">
        <f>IFERROR(_xll.qlRateHelperRate(W18,Trigger),"")</f>
        <v>1.1350000000000001E-2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42276</v>
      </c>
      <c r="AB18" s="5">
        <f>IFERROR(_xll.qlRateHelperPillarDate(W18,Trigger),"")</f>
        <v>43371</v>
      </c>
      <c r="AC18" s="241">
        <v>0.96655458249232196</v>
      </c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obj_00320#0001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obj_002bb</v>
      </c>
      <c r="X19" s="4" t="str">
        <f>IFERROR(_xll.qlRateHelperQuoteName(W19,Trigger),"")</f>
        <v>GBPSB6L4Y_Quote</v>
      </c>
      <c r="Y19" s="73">
        <f>IFERROR(_xll.qlRateHelperRate(W19,Trigger),"")</f>
        <v>1.303E-2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42276</v>
      </c>
      <c r="AB19" s="5">
        <f>IFERROR(_xll.qlRateHelperPillarDate(W19,Trigger),"")</f>
        <v>43738</v>
      </c>
      <c r="AC19" s="241">
        <v>0.94914057455093315</v>
      </c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obj_00327#0001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obj_00288</v>
      </c>
      <c r="X20" s="4" t="str">
        <f>IFERROR(_xll.qlRateHelperQuoteName(W20,Trigger),"")</f>
        <v>GBPSB6L5Y_Quote</v>
      </c>
      <c r="Y20" s="73">
        <f>IFERROR(_xll.qlRateHelperRate(W20,Trigger),"")</f>
        <v>1.4450000000000003E-2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42276</v>
      </c>
      <c r="AB20" s="5">
        <f>IFERROR(_xll.qlRateHelperPillarDate(W20,Trigger),"")</f>
        <v>44103</v>
      </c>
      <c r="AC20" s="241">
        <v>0.93012979618376601</v>
      </c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obj_0031f#0001</v>
      </c>
      <c r="N21" s="149" t="str">
        <f>IFERROR(_xll.qlRateHelperQuoteName(M21,Trigger),"--")</f>
        <v>GBP9x15F_Quote</v>
      </c>
      <c r="O21" s="99">
        <f>IFERROR(_xll.qlRateHelperQuoteValue($M21,Trigger),"--")</f>
        <v>9.0000000000000011E-3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42550</v>
      </c>
      <c r="T21" s="100">
        <f>IFERROR(_xll.qlRateHelperPillarDate(M21,Trigger),"--")</f>
        <v>42733</v>
      </c>
      <c r="V21" s="4" t="str">
        <f t="shared" si="3"/>
        <v>Sw</v>
      </c>
      <c r="W21" s="4" t="str">
        <v>obj_0029c</v>
      </c>
      <c r="X21" s="4" t="str">
        <f>IFERROR(_xll.qlRateHelperQuoteName(W21,Trigger),"")</f>
        <v>GBPSB6L6Y_Quote</v>
      </c>
      <c r="Y21" s="73">
        <f>IFERROR(_xll.qlRateHelperRate(W21,Trigger),"")</f>
        <v>1.5620000000000002E-2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42276</v>
      </c>
      <c r="AB21" s="5">
        <f>IFERROR(_xll.qlRateHelperPillarDate(W21,Trigger),"")</f>
        <v>44468</v>
      </c>
      <c r="AC21" s="241">
        <v>0.91022732692160269</v>
      </c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obj_0029d</v>
      </c>
      <c r="X22" s="4" t="str">
        <f>IFERROR(_xll.qlRateHelperQuoteName(W22,Trigger),"")</f>
        <v>GBPSB6L7Y_Quote</v>
      </c>
      <c r="Y22" s="73">
        <f>IFERROR(_xll.qlRateHelperRate(W22,Trigger),"")</f>
        <v>1.6570000000000001E-2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42276</v>
      </c>
      <c r="AB22" s="5">
        <f>IFERROR(_xll.qlRateHelperPillarDate(W22,Trigger),"")</f>
        <v>44833</v>
      </c>
      <c r="AC22" s="241">
        <v>0.88999275116806431</v>
      </c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obj_0031f#0001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obj_002c0</v>
      </c>
      <c r="X23" s="4" t="str">
        <f>IFERROR(_xll.qlRateHelperQuoteName(W23,Trigger),"")</f>
        <v>GBPSB6L8Y_Quote</v>
      </c>
      <c r="Y23" s="73">
        <f>IFERROR(_xll.qlRateHelperRate(W23,Trigger),"")</f>
        <v>1.736E-2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42276</v>
      </c>
      <c r="AB23" s="5">
        <f>IFERROR(_xll.qlRateHelperPillarDate(W23,Trigger),"")</f>
        <v>45198</v>
      </c>
      <c r="AC23" s="241">
        <v>0.86962514750961439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obj_00321#0001</v>
      </c>
      <c r="N24" s="149" t="str">
        <f>IFERROR(_xll.qlRateHelperQuoteName(M24,Trigger),"--")</f>
        <v>GBP12x18F_Quote</v>
      </c>
      <c r="O24" s="99">
        <f>IFERROR(_xll.qlRateHelperQuoteValue($M24,Trigger),"--")</f>
        <v>1.0049999999999998E-2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42642</v>
      </c>
      <c r="T24" s="100">
        <f>IFERROR(_xll.qlRateHelperPillarDate(M24,Trigger),"--")</f>
        <v>42823</v>
      </c>
      <c r="V24" s="4" t="str">
        <f t="shared" si="3"/>
        <v>Sw</v>
      </c>
      <c r="W24" s="4" t="str">
        <v>obj_002a5</v>
      </c>
      <c r="X24" s="4" t="str">
        <f>IFERROR(_xll.qlRateHelperQuoteName(W24,Trigger),"")</f>
        <v>GBPSB6L9Y_Quote</v>
      </c>
      <c r="Y24" s="73">
        <f>IFERROR(_xll.qlRateHelperRate(W24,Trigger),"")</f>
        <v>1.8020000000000001E-2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42276</v>
      </c>
      <c r="AB24" s="5">
        <f>IFERROR(_xll.qlRateHelperPillarDate(W24,Trigger),"")</f>
        <v>45565</v>
      </c>
      <c r="AC24" s="241">
        <v>0.84925426592821607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obj_00283</v>
      </c>
      <c r="X25" s="4" t="str">
        <f>IFERROR(_xll.qlRateHelperQuoteName(W25,Trigger),"")</f>
        <v>GBPSB6L10Y_Quote</v>
      </c>
      <c r="Y25" s="73">
        <f>IFERROR(_xll.qlRateHelperRate(W25,Trigger),"")</f>
        <v>1.8579999999999999E-2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42276</v>
      </c>
      <c r="AB25" s="5">
        <f>IFERROR(_xll.qlRateHelperPillarDate(W25,Trigger),"")</f>
        <v>45929</v>
      </c>
      <c r="AC25" s="241">
        <v>0.82917975359602147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obj_00321#0001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obj_0028d</v>
      </c>
      <c r="X26" s="4" t="str">
        <f>IFERROR(_xll.qlRateHelperQuoteName(W26,Trigger),"")</f>
        <v>GBPSB6L11Y_Quote</v>
      </c>
      <c r="Y26" s="73">
        <f>IFERROR(_xll.qlRateHelperRate(W26,Trigger),"")</f>
        <v>1.907E-2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42276</v>
      </c>
      <c r="AB26" s="5">
        <f>IFERROR(_xll.qlRateHelperPillarDate(W26,Trigger),"")</f>
        <v>46294</v>
      </c>
      <c r="AC26" s="241">
        <v>0.80921630747372963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obj_002b8</v>
      </c>
      <c r="X27" s="4" t="str">
        <f>IFERROR(_xll.qlRateHelperQuoteName(W27,Trigger),"")</f>
        <v>GBPSB6L12Y_Quote</v>
      </c>
      <c r="Y27" s="73">
        <f>IFERROR(_xll.qlRateHelperRate(W27,Trigger),"")</f>
        <v>1.9490000000000004E-2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42276</v>
      </c>
      <c r="AB27" s="5">
        <f>IFERROR(_xll.qlRateHelperPillarDate(W27,Trigger),"")</f>
        <v>46659</v>
      </c>
      <c r="AC27" s="241">
        <v>0.78959573318100318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obj_002b7</v>
      </c>
      <c r="X28" s="4" t="str">
        <f>IFERROR(_xll.qlRateHelperQuoteName(W28,Trigger),"")</f>
        <v>GBPSB6L15Y_Quote</v>
      </c>
      <c r="Y28" s="73">
        <f>IFERROR(_xll.qlRateHelperRate(W28,Trigger),"")</f>
        <v>2.0380000000000002E-2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42276</v>
      </c>
      <c r="AB28" s="5">
        <f>IFERROR(_xll.qlRateHelperPillarDate(W28,Trigger),"")</f>
        <v>47756</v>
      </c>
      <c r="AC28" s="241">
        <v>0.73380841090355564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obj_002a1</v>
      </c>
      <c r="X29" s="4" t="str">
        <f>IFERROR(_xll.qlRateHelperQuoteName(W29,Trigger),"")</f>
        <v>GBPSB6L20Y_Quote</v>
      </c>
      <c r="Y29" s="73">
        <f>IFERROR(_xll.qlRateHelperRate(W29,Trigger),"")</f>
        <v>2.104E-2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42276</v>
      </c>
      <c r="AB29" s="5">
        <f>IFERROR(_xll.qlRateHelperPillarDate(W29,Trigger),"")</f>
        <v>49580</v>
      </c>
      <c r="AC29" s="241">
        <v>0.65300372858262667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obj_00295</v>
      </c>
      <c r="X30" s="4" t="str">
        <f>IFERROR(_xll.qlRateHelperQuoteName(W30,Trigger),"")</f>
        <v>GBPSB6L25Y_Quote</v>
      </c>
      <c r="Y30" s="73">
        <f>IFERROR(_xll.qlRateHelperRate(W30,Trigger),"")</f>
        <v>2.1100000000000004E-2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42276</v>
      </c>
      <c r="AB30" s="5">
        <f>IFERROR(_xll.qlRateHelperPillarDate(W30,Trigger),"")</f>
        <v>51407</v>
      </c>
      <c r="AC30" s="241">
        <v>0.58699766127099828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obj_00294</v>
      </c>
      <c r="X31" s="4" t="str">
        <f>IFERROR(_xll.qlRateHelperQuoteName(W31,Trigger),"")</f>
        <v>GBPSB6L30Y_Quote</v>
      </c>
      <c r="Y31" s="73">
        <f>IFERROR(_xll.qlRateHelperRate(W31,Trigger),"")</f>
        <v>2.104E-2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42276</v>
      </c>
      <c r="AB31" s="5">
        <f>IFERROR(_xll.qlRateHelperPillarDate(W31,Trigger),"")</f>
        <v>53234</v>
      </c>
      <c r="AC31" s="241">
        <v>0.52971994881809359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obj_00299#0001</v>
      </c>
      <c r="N32" s="149" t="str">
        <f>IFERROR(_xll.qlRateHelperQuoteName(M32,Trigger),"--")</f>
        <v>GBPSB6L2Y_Quote</v>
      </c>
      <c r="O32" s="99">
        <f>IFERROR(_xll.qlRateHelperQuoteValue($M32,Trigger),"--")</f>
        <v>9.5200000000000007E-3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42276</v>
      </c>
      <c r="T32" s="100">
        <f>IFERROR(_xll.qlRateHelperPillarDate(M32,Trigger),"--")</f>
        <v>43007</v>
      </c>
      <c r="V32" s="4" t="str">
        <f t="shared" si="3"/>
        <v>Sw</v>
      </c>
      <c r="W32" s="4" t="str">
        <v>obj_002a8</v>
      </c>
      <c r="X32" s="4" t="str">
        <f>IFERROR(_xll.qlRateHelperQuoteName(W32,Trigger),"")</f>
        <v>GBPSB6L40Y_Quote</v>
      </c>
      <c r="Y32" s="73">
        <f>IFERROR(_xll.qlRateHelperRate(W32,Trigger),"")</f>
        <v>2.0550000000000002E-2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42276</v>
      </c>
      <c r="AB32" s="5">
        <f>IFERROR(_xll.qlRateHelperPillarDate(W32,Trigger),"")</f>
        <v>56886</v>
      </c>
      <c r="AC32" s="241">
        <v>0.441510859304306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150</v>
      </c>
      <c r="K33" s="51"/>
      <c r="L33" s="10" t="str">
        <f t="shared" si="19"/>
        <v>Sw</v>
      </c>
      <c r="M33" s="95" t="str">
        <f t="shared" si="20"/>
        <v>obj_00292#0001</v>
      </c>
      <c r="N33" s="149" t="str">
        <f>IFERROR(_xll.qlRateHelperQuoteName(M33,Trigger),"--")</f>
        <v>GBPSB6L3Y_Quote</v>
      </c>
      <c r="O33" s="99">
        <f>IFERROR(_xll.qlRateHelperQuoteValue($M33,Trigger),"--")</f>
        <v>1.1350000000000001E-2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42276</v>
      </c>
      <c r="T33" s="100">
        <f>IFERROR(_xll.qlRateHelperPillarDate(M33,Trigger),"--")</f>
        <v>43371</v>
      </c>
      <c r="V33" s="4" t="str">
        <f t="shared" si="3"/>
        <v>Sw</v>
      </c>
      <c r="W33" s="4" t="str">
        <v>obj_002c1</v>
      </c>
      <c r="X33" s="4" t="str">
        <f>IFERROR(_xll.qlRateHelperQuoteName(W33,Trigger),"")</f>
        <v>GBPSB6L50Y_Quote</v>
      </c>
      <c r="Y33" s="73">
        <f>IFERROR(_xll.qlRateHelperRate(W33,Trigger),"")</f>
        <v>2.0100000000000003E-2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42276</v>
      </c>
      <c r="AB33" s="5">
        <f>IFERROR(_xll.qlRateHelperPillarDate(W33,Trigger),"")</f>
        <v>60539</v>
      </c>
      <c r="AC33" s="241">
        <v>0.37203734487795836</v>
      </c>
    </row>
    <row r="34" spans="1:29" ht="11.25" customHeight="1" x14ac:dyDescent="0.2">
      <c r="A34" s="68" t="s">
        <v>9</v>
      </c>
      <c r="B34" s="68" t="s">
        <v>30</v>
      </c>
      <c r="C34" s="68" t="s">
        <v>132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obj_002bb#0001</v>
      </c>
      <c r="N34" s="149" t="str">
        <f>IFERROR(_xll.qlRateHelperQuoteName(M34,Trigger),"--")</f>
        <v>GBPSB6L4Y_Quote</v>
      </c>
      <c r="O34" s="99">
        <f>IFERROR(_xll.qlRateHelperQuoteValue($M34,Trigger),"--")</f>
        <v>1.303E-2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42276</v>
      </c>
      <c r="T34" s="100">
        <f>IFERROR(_xll.qlRateHelperPillarDate(M34,Trigger),"--")</f>
        <v>43738</v>
      </c>
      <c r="V34" s="4" t="str">
        <f t="shared" si="3"/>
        <v>Sw</v>
      </c>
      <c r="W34" s="4" t="str">
        <v>obj_002ae</v>
      </c>
      <c r="X34" s="4" t="str">
        <f>IFERROR(_xll.qlRateHelperQuoteName(W34,Trigger),"")</f>
        <v>GBPSB6L60Y_Quote</v>
      </c>
      <c r="Y34" s="73">
        <f>IFERROR(_xll.qlRateHelperRate(W34,Trigger),"")</f>
        <v>2.0039999999999999E-2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42276</v>
      </c>
      <c r="AB34" s="5">
        <f>IFERROR(_xll.qlRateHelperPillarDate(W34,Trigger),"")</f>
        <v>64192</v>
      </c>
      <c r="AC34" s="241">
        <v>0.30626490809312473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146</v>
      </c>
      <c r="E35" s="58" t="s">
        <v>7</v>
      </c>
      <c r="F35" s="58" t="s">
        <v>147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obj_00288#0001</v>
      </c>
      <c r="N35" s="149" t="str">
        <f>IFERROR(_xll.qlRateHelperQuoteName(M35,Trigger),"--")</f>
        <v>GBPSB6L5Y_Quote</v>
      </c>
      <c r="O35" s="99">
        <f>IFERROR(_xll.qlRateHelperQuoteValue($M35,Trigger),"--")</f>
        <v>1.4450000000000003E-2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42276</v>
      </c>
      <c r="T35" s="100">
        <f>IFERROR(_xll.qlRateHelperPillarDate(M35,Trigger),"--")</f>
        <v>44103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146</v>
      </c>
      <c r="E36" s="64" t="s">
        <v>7</v>
      </c>
      <c r="F36" s="64" t="s">
        <v>147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obj_0029c#0001</v>
      </c>
      <c r="N36" s="149" t="str">
        <f>IFERROR(_xll.qlRateHelperQuoteName(M36,Trigger),"--")</f>
        <v>GBPSB6L6Y_Quote</v>
      </c>
      <c r="O36" s="99">
        <f>IFERROR(_xll.qlRateHelperQuoteValue($M36,Trigger),"--")</f>
        <v>1.5620000000000002E-2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42276</v>
      </c>
      <c r="T36" s="100">
        <f>IFERROR(_xll.qlRateHelperPillarDate(M36,Trigger),"--")</f>
        <v>44468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146</v>
      </c>
      <c r="E37" s="64" t="s">
        <v>7</v>
      </c>
      <c r="F37" s="64" t="s">
        <v>147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obj_0029d#0001</v>
      </c>
      <c r="N37" s="149" t="str">
        <f>IFERROR(_xll.qlRateHelperQuoteName(M37,Trigger),"--")</f>
        <v>GBPSB6L7Y_Quote</v>
      </c>
      <c r="O37" s="99">
        <f>IFERROR(_xll.qlRateHelperQuoteValue($M37,Trigger),"--")</f>
        <v>1.6570000000000001E-2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42276</v>
      </c>
      <c r="T37" s="100">
        <f>IFERROR(_xll.qlRateHelperPillarDate(M37,Trigger),"--")</f>
        <v>44833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146</v>
      </c>
      <c r="E38" s="64" t="s">
        <v>7</v>
      </c>
      <c r="F38" s="64" t="s">
        <v>147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obj_002c0#0001</v>
      </c>
      <c r="N38" s="149" t="str">
        <f>IFERROR(_xll.qlRateHelperQuoteName(M38,Trigger),"--")</f>
        <v>GBPSB6L8Y_Quote</v>
      </c>
      <c r="O38" s="99">
        <f>IFERROR(_xll.qlRateHelperQuoteValue($M38,Trigger),"--")</f>
        <v>1.736E-2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42276</v>
      </c>
      <c r="T38" s="100">
        <f>IFERROR(_xll.qlRateHelperPillarDate(M38,Trigger),"--")</f>
        <v>45198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146</v>
      </c>
      <c r="E39" s="64" t="s">
        <v>7</v>
      </c>
      <c r="F39" s="64" t="s">
        <v>147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obj_00299#0001</v>
      </c>
      <c r="K39" s="51"/>
      <c r="L39" s="10" t="str">
        <f t="shared" si="19"/>
        <v>Sw</v>
      </c>
      <c r="M39" s="95" t="str">
        <f t="shared" si="20"/>
        <v>obj_002a5#0001</v>
      </c>
      <c r="N39" s="149" t="str">
        <f>IFERROR(_xll.qlRateHelperQuoteName(M39,Trigger),"--")</f>
        <v>GBPSB6L9Y_Quote</v>
      </c>
      <c r="O39" s="99">
        <f>IFERROR(_xll.qlRateHelperQuoteValue($M39,Trigger),"--")</f>
        <v>1.8020000000000001E-2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42276</v>
      </c>
      <c r="T39" s="100">
        <f>IFERROR(_xll.qlRateHelperPillarDate(M39,Trigger),"--")</f>
        <v>45565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146</v>
      </c>
      <c r="E40" s="64" t="s">
        <v>7</v>
      </c>
      <c r="F40" s="64" t="s">
        <v>147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obj_00292#0001</v>
      </c>
      <c r="K40" s="51"/>
      <c r="L40" s="10" t="str">
        <f t="shared" si="19"/>
        <v>Sw</v>
      </c>
      <c r="M40" s="95" t="str">
        <f t="shared" si="20"/>
        <v>obj_00283#0001</v>
      </c>
      <c r="N40" s="149" t="str">
        <f>IFERROR(_xll.qlRateHelperQuoteName(M40,Trigger),"--")</f>
        <v>GBPSB6L10Y_Quote</v>
      </c>
      <c r="O40" s="99">
        <f>IFERROR(_xll.qlRateHelperQuoteValue($M40,Trigger),"--")</f>
        <v>1.8579999999999999E-2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42276</v>
      </c>
      <c r="T40" s="100">
        <f>IFERROR(_xll.qlRateHelperPillarDate(M40,Trigger),"--")</f>
        <v>45929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146</v>
      </c>
      <c r="E41" s="64" t="s">
        <v>7</v>
      </c>
      <c r="F41" s="64" t="s">
        <v>147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obj_002bb#0001</v>
      </c>
      <c r="L41" s="10" t="str">
        <f t="shared" si="19"/>
        <v>Sw</v>
      </c>
      <c r="M41" s="95" t="str">
        <f t="shared" si="20"/>
        <v>obj_0028d#0001</v>
      </c>
      <c r="N41" s="149" t="str">
        <f>IFERROR(_xll.qlRateHelperQuoteName(M41,Trigger),"--")</f>
        <v>GBPSB6L11Y_Quote</v>
      </c>
      <c r="O41" s="99">
        <f>IFERROR(_xll.qlRateHelperQuoteValue($M41,Trigger),"--")</f>
        <v>1.907E-2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42276</v>
      </c>
      <c r="T41" s="100">
        <f>IFERROR(_xll.qlRateHelperPillarDate(M41,Trigger),"--")</f>
        <v>46294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146</v>
      </c>
      <c r="E42" s="64" t="s">
        <v>7</v>
      </c>
      <c r="F42" s="64" t="s">
        <v>147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obj_00288#0001</v>
      </c>
      <c r="L42" s="10" t="str">
        <f t="shared" si="19"/>
        <v>Sw</v>
      </c>
      <c r="M42" s="95" t="str">
        <f t="shared" si="20"/>
        <v>obj_002b8#0001</v>
      </c>
      <c r="N42" s="149" t="str">
        <f>IFERROR(_xll.qlRateHelperQuoteName(M42,Trigger),"--")</f>
        <v>GBPSB6L12Y_Quote</v>
      </c>
      <c r="O42" s="99">
        <f>IFERROR(_xll.qlRateHelperQuoteValue($M42,Trigger),"--")</f>
        <v>1.9490000000000004E-2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42276</v>
      </c>
      <c r="T42" s="100">
        <f>IFERROR(_xll.qlRateHelperPillarDate(M42,Trigger),"--")</f>
        <v>46659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146</v>
      </c>
      <c r="E43" s="64" t="s">
        <v>7</v>
      </c>
      <c r="F43" s="64" t="s">
        <v>147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obj_0029c#0001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146</v>
      </c>
      <c r="E44" s="64" t="s">
        <v>7</v>
      </c>
      <c r="F44" s="64" t="s">
        <v>147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obj_0029d#0001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146</v>
      </c>
      <c r="E45" s="64" t="s">
        <v>7</v>
      </c>
      <c r="F45" s="64" t="s">
        <v>147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obj_002c0#0001</v>
      </c>
      <c r="L45" s="10" t="str">
        <f t="shared" si="19"/>
        <v>Sw</v>
      </c>
      <c r="M45" s="95" t="str">
        <f t="shared" si="20"/>
        <v>obj_002b7#0001</v>
      </c>
      <c r="N45" s="149" t="str">
        <f>IFERROR(_xll.qlRateHelperQuoteName(M45,Trigger),"--")</f>
        <v>GBPSB6L15Y_Quote</v>
      </c>
      <c r="O45" s="99">
        <f>IFERROR(_xll.qlRateHelperQuoteValue($M45,Trigger),"--")</f>
        <v>2.0380000000000002E-2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42276</v>
      </c>
      <c r="T45" s="100">
        <f>IFERROR(_xll.qlRateHelperPillarDate(M45,Trigger),"--")</f>
        <v>47756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146</v>
      </c>
      <c r="E46" s="64" t="s">
        <v>7</v>
      </c>
      <c r="F46" s="64" t="s">
        <v>147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obj_002a5#0001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146</v>
      </c>
      <c r="E47" s="64" t="s">
        <v>7</v>
      </c>
      <c r="F47" s="64" t="s">
        <v>147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obj_00283#0001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obj_0028d#0001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obj_002b8#0001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obj_002a1#0001</v>
      </c>
      <c r="N50" s="149" t="str">
        <f>IFERROR(_xll.qlRateHelperQuoteName(M50,Trigger),"--")</f>
        <v>GBPSB6L20Y_Quote</v>
      </c>
      <c r="O50" s="99">
        <f>IFERROR(_xll.qlRateHelperQuoteValue($M50,Trigger),"--")</f>
        <v>2.104E-2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42276</v>
      </c>
      <c r="T50" s="100">
        <f>IFERROR(_xll.qlRateHelperPillarDate(M50,Trigger),"--")</f>
        <v>49580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obj_002b7#0001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obj_00295#0001</v>
      </c>
      <c r="N55" s="149" t="str">
        <f>IFERROR(_xll.qlRateHelperQuoteName(M55,Trigger),"--")</f>
        <v>GBPSB6L25Y_Quote</v>
      </c>
      <c r="O55" s="99">
        <f>IFERROR(_xll.qlRateHelperQuoteValue($M55,Trigger),"--")</f>
        <v>2.1100000000000004E-2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42276</v>
      </c>
      <c r="T55" s="100">
        <f>IFERROR(_xll.qlRateHelperPillarDate(M55,Trigger),"--")</f>
        <v>51407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obj_002a1#0001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obj_00294#0001</v>
      </c>
      <c r="N60" s="149" t="str">
        <f>IFERROR(_xll.qlRateHelperQuoteName(M60,Trigger),"--")</f>
        <v>GBPSB6L30Y_Quote</v>
      </c>
      <c r="O60" s="99">
        <f>IFERROR(_xll.qlRateHelperQuoteValue($M60,Trigger),"--")</f>
        <v>2.104E-2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42276</v>
      </c>
      <c r="T60" s="100">
        <f>IFERROR(_xll.qlRateHelperPillarDate(M60,Trigger),"--")</f>
        <v>53234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obj_00295#0001</v>
      </c>
      <c r="L62" s="10" t="str">
        <f t="shared" si="19"/>
        <v>Sw</v>
      </c>
      <c r="M62" s="95" t="str">
        <f t="shared" si="20"/>
        <v>obj_002a8#0001</v>
      </c>
      <c r="N62" s="149" t="str">
        <f>IFERROR(_xll.qlRateHelperQuoteName(M62,Trigger),"--")</f>
        <v>GBPSB6L40Y_Quote</v>
      </c>
      <c r="O62" s="99">
        <f>IFERROR(_xll.qlRateHelperQuoteValue($M62,Trigger),"--")</f>
        <v>2.0550000000000002E-2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42276</v>
      </c>
      <c r="T62" s="100">
        <f>IFERROR(_xll.qlRateHelperPillarDate(M62,Trigger),"--")</f>
        <v>56886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obj_002c1#0001</v>
      </c>
      <c r="N63" s="149" t="str">
        <f>IFERROR(_xll.qlRateHelperQuoteName(M63,Trigger),"--")</f>
        <v>GBPSB6L50Y_Quote</v>
      </c>
      <c r="O63" s="99">
        <f>IFERROR(_xll.qlRateHelperQuoteValue($M63,Trigger),"--")</f>
        <v>2.0100000000000003E-2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42276</v>
      </c>
      <c r="T63" s="100">
        <f>IFERROR(_xll.qlRateHelperPillarDate(M63,Trigger),"--")</f>
        <v>60539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obj_002ae#0001</v>
      </c>
      <c r="N64" s="150" t="str">
        <f>IFERROR(_xll.qlRateHelperQuoteName(M64,Trigger),"--")</f>
        <v>GBPSB6L60Y_Quote</v>
      </c>
      <c r="O64" s="102">
        <f>IFERROR(_xll.qlRateHelperQuoteValue($M64,Trigger),"--")</f>
        <v>2.0039999999999999E-2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42276</v>
      </c>
      <c r="T64" s="103">
        <f>IFERROR(_xll.qlRateHelperPillarDate(M64,Trigger),"--")</f>
        <v>64192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obj_00294#0001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obj_002a8#0001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obj_002c1#0001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146</v>
      </c>
      <c r="E71" s="7" t="s">
        <v>7</v>
      </c>
      <c r="F71" s="7" t="s">
        <v>147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obj_002ae#0001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obj_002bd#0001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obj_002cb</v>
      </c>
      <c r="X3" s="163" t="str">
        <f>IFERROR(_xll.qlRateHelperQuoteName(W3,Trigger),"")</f>
        <v>GBP1MD_SYNTH1M_Quote</v>
      </c>
      <c r="Y3" s="197">
        <f>IFERROR(_xll.qlRateHelperRate(W3,Trigger),"")</f>
        <v>5.0819999999999997E-3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42276</v>
      </c>
      <c r="AB3" s="164">
        <f>IFERROR(_xll.qlRateHelperPillarDate(W3,Trigger),"")</f>
        <v>42306</v>
      </c>
      <c r="AC3" s="257">
        <v>0.99958247576916237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obj_002e1</v>
      </c>
      <c r="X4" s="163" t="str">
        <f>IFERROR(_xll.qlRateHelperQuoteName(W4,Trigger),"")</f>
        <v>GBP2X1S_Quote</v>
      </c>
      <c r="Y4" s="197">
        <f>IFERROR(_xll.qlRateHelperRate(W4,Trigger),"")</f>
        <v>5.1999999999999998E-3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42276</v>
      </c>
      <c r="AB4" s="164">
        <f>IFERROR(_xll.qlRateHelperPillarDate(W4,Trigger),"")</f>
        <v>42338</v>
      </c>
      <c r="AC4" s="257">
        <v>0.9991174667520859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obj_002c5#0001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obj_002df</v>
      </c>
      <c r="X5" s="163" t="str">
        <f>IFERROR(_xll.qlRateHelperQuoteName(W5,Trigger),"")</f>
        <v>GBP3X1S_Quote</v>
      </c>
      <c r="Y5" s="197">
        <f>IFERROR(_xll.qlRateHelperRate(W5,Trigger),"")</f>
        <v>5.2500000000000003E-3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42276</v>
      </c>
      <c r="AB5" s="164">
        <f>IFERROR(_xll.qlRateHelperPillarDate(W5,Trigger),"")</f>
        <v>42367</v>
      </c>
      <c r="AC5" s="257">
        <v>0.99869273522551061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obj_002c3#0001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obj_002e5</v>
      </c>
      <c r="X6" s="163" t="str">
        <f>IFERROR(_xll.qlRateHelperQuoteName(W6,Trigger),"")</f>
        <v>GBP4X1S_Quote</v>
      </c>
      <c r="Y6" s="197">
        <f>IFERROR(_xll.qlRateHelperRate(W6,Trigger),"")</f>
        <v>5.275000000000001E-3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42276</v>
      </c>
      <c r="AB6" s="164">
        <f>IFERROR(_xll.qlRateHelperPillarDate(W6,Trigger),"")</f>
        <v>42398</v>
      </c>
      <c r="AC6" s="257">
        <v>0.99823979679984853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obj_002cb#0001</v>
      </c>
      <c r="K7" s="51"/>
      <c r="L7" s="10" t="str">
        <f t="shared" si="1"/>
        <v>Dp</v>
      </c>
      <c r="M7" s="95" t="str">
        <f t="shared" si="2"/>
        <v>obj_002cb#0001</v>
      </c>
      <c r="N7" s="149" t="str">
        <f>IFERROR(_xll.qlRateHelperQuoteName(M7,Trigger),"--")</f>
        <v>GBP1MD_SYNTH1M_Quote</v>
      </c>
      <c r="O7" s="99">
        <f>IFERROR(_xll.qlRateHelperQuoteValue($M7,Trigger),"--")</f>
        <v>5.0819999999999997E-3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42276</v>
      </c>
      <c r="T7" s="100">
        <f>IFERROR(_xll.qlRateHelperPillarDate(M7,Trigger),"--")</f>
        <v>42306</v>
      </c>
      <c r="V7" s="163" t="str">
        <f t="shared" si="3"/>
        <v>Sw</v>
      </c>
      <c r="W7" s="163" t="str">
        <v>obj_002e3</v>
      </c>
      <c r="X7" s="163" t="str">
        <f>IFERROR(_xll.qlRateHelperQuoteName(W7,Trigger),"")</f>
        <v>GBP5X1S_Quote</v>
      </c>
      <c r="Y7" s="197">
        <f>IFERROR(_xll.qlRateHelperRate(W7,Trigger),"")</f>
        <v>5.2875000000000005E-3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42276</v>
      </c>
      <c r="AB7" s="164">
        <f>IFERROR(_xll.qlRateHelperPillarDate(W7,Trigger),"")</f>
        <v>42429</v>
      </c>
      <c r="AC7" s="257">
        <v>0.99778828184427237</v>
      </c>
      <c r="AD7" s="81"/>
    </row>
    <row r="8" spans="1:38" ht="11.25" customHeight="1" x14ac:dyDescent="0.2">
      <c r="B8" s="49"/>
      <c r="C8" s="49"/>
      <c r="D8" s="49"/>
      <c r="E8" s="49"/>
      <c r="G8" s="49" t="s">
        <v>133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obj_002e1#0001</v>
      </c>
      <c r="N8" s="148" t="str">
        <f>IFERROR(_xll.qlRateHelperQuoteName(M8,Trigger),"--")</f>
        <v>GBP2X1S_Quote</v>
      </c>
      <c r="O8" s="136">
        <f>IFERROR(_xll.qlRateHelperQuoteValue($M8,Trigger),"--")</f>
        <v>5.1999999999999998E-3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42276</v>
      </c>
      <c r="T8" s="137">
        <f>IFERROR(_xll.qlRateHelperPillarDate(M8,Trigger),"--")</f>
        <v>42338</v>
      </c>
      <c r="V8" s="163" t="str">
        <f t="shared" si="3"/>
        <v>Sw</v>
      </c>
      <c r="W8" s="163" t="str">
        <v>obj_002e7</v>
      </c>
      <c r="X8" s="163" t="str">
        <f>IFERROR(_xll.qlRateHelperQuoteName(W8,Trigger),"")</f>
        <v>GBP6X1S_Quote</v>
      </c>
      <c r="Y8" s="197">
        <f>IFERROR(_xll.qlRateHelperRate(W8,Trigger),"")</f>
        <v>5.3125000000000004E-3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42276</v>
      </c>
      <c r="AB8" s="164">
        <f>IFERROR(_xll.qlRateHelperPillarDate(W8,Trigger),"")</f>
        <v>42458</v>
      </c>
      <c r="AC8" s="257">
        <v>0.99735773298009889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132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obj_002df#0001</v>
      </c>
      <c r="N9" s="149" t="str">
        <f>IFERROR(_xll.qlRateHelperQuoteName(M9,Trigger),"--")</f>
        <v>GBP3X1S_Quote</v>
      </c>
      <c r="O9" s="99">
        <f>IFERROR(_xll.qlRateHelperQuoteValue($M9,Trigger),"--")</f>
        <v>5.2500000000000003E-3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42276</v>
      </c>
      <c r="T9" s="100">
        <f>IFERROR(_xll.qlRateHelperPillarDate(M9,Trigger),"--")</f>
        <v>42367</v>
      </c>
      <c r="V9" s="163" t="str">
        <f t="shared" si="3"/>
        <v>Sw</v>
      </c>
      <c r="W9" s="163" t="str">
        <v>obj_002e8</v>
      </c>
      <c r="X9" s="163" t="str">
        <f>IFERROR(_xll.qlRateHelperQuoteName(W9,Trigger),"")</f>
        <v>GBP7X1S_Quote</v>
      </c>
      <c r="Y9" s="197">
        <f>IFERROR(_xll.qlRateHelperRate(W9,Trigger),"")</f>
        <v>5.3500000000000006E-3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42276</v>
      </c>
      <c r="AB9" s="164">
        <f>IFERROR(_xll.qlRateHelperPillarDate(W9,Trigger),"")</f>
        <v>42489</v>
      </c>
      <c r="AC9" s="257">
        <v>0.99688724105827331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147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obj_002e1#0001</v>
      </c>
      <c r="K10" s="51"/>
      <c r="L10" s="10" t="str">
        <f t="shared" si="5"/>
        <v>Sw</v>
      </c>
      <c r="M10" s="95" t="str">
        <f t="shared" si="6"/>
        <v>obj_002e5#0001</v>
      </c>
      <c r="N10" s="149" t="str">
        <f>IFERROR(_xll.qlRateHelperQuoteName(M10,Trigger),"--")</f>
        <v>GBP4X1S_Quote</v>
      </c>
      <c r="O10" s="99">
        <f>IFERROR(_xll.qlRateHelperQuoteValue($M10,Trigger),"--")</f>
        <v>5.275000000000001E-3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42276</v>
      </c>
      <c r="T10" s="100">
        <f>IFERROR(_xll.qlRateHelperPillarDate(M10,Trigger),"--")</f>
        <v>42398</v>
      </c>
      <c r="V10" s="163" t="str">
        <f t="shared" si="3"/>
        <v>Sw</v>
      </c>
      <c r="W10" s="163" t="str">
        <v>obj_002e4</v>
      </c>
      <c r="X10" s="163" t="str">
        <f>IFERROR(_xll.qlRateHelperQuoteName(W10,Trigger),"")</f>
        <v>GBP8X1S_Quote</v>
      </c>
      <c r="Y10" s="197">
        <f>IFERROR(_xll.qlRateHelperRate(W10,Trigger),"")</f>
        <v>5.4124999999999998E-3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42276</v>
      </c>
      <c r="AB10" s="164">
        <f>IFERROR(_xll.qlRateHelperPillarDate(W10,Trigger),"")</f>
        <v>42521</v>
      </c>
      <c r="AC10" s="257">
        <v>0.99637955273477929</v>
      </c>
      <c r="AD10" s="81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147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obj_002df#0001</v>
      </c>
      <c r="K11" s="51"/>
      <c r="L11" s="10" t="str">
        <f t="shared" si="5"/>
        <v>Sw</v>
      </c>
      <c r="M11" s="95" t="str">
        <f t="shared" si="6"/>
        <v>obj_002e3#0001</v>
      </c>
      <c r="N11" s="149" t="str">
        <f>IFERROR(_xll.qlRateHelperQuoteName(M11,Trigger),"--")</f>
        <v>GBP5X1S_Quote</v>
      </c>
      <c r="O11" s="99">
        <f>IFERROR(_xll.qlRateHelperQuoteValue($M11,Trigger),"--")</f>
        <v>5.2875000000000005E-3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42276</v>
      </c>
      <c r="T11" s="100">
        <f>IFERROR(_xll.qlRateHelperPillarDate(M11,Trigger),"--")</f>
        <v>42429</v>
      </c>
      <c r="V11" s="163" t="str">
        <f t="shared" si="3"/>
        <v>Sw</v>
      </c>
      <c r="W11" s="163" t="str">
        <v>obj_002e6</v>
      </c>
      <c r="X11" s="163" t="str">
        <f>IFERROR(_xll.qlRateHelperQuoteName(W11,Trigger),"")</f>
        <v>GBP9X1S_Quote</v>
      </c>
      <c r="Y11" s="197">
        <f>IFERROR(_xll.qlRateHelperRate(W11,Trigger),"")</f>
        <v>5.4875000000000011E-3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42276</v>
      </c>
      <c r="AB11" s="164">
        <f>IFERROR(_xll.qlRateHelperPillarDate(W11,Trigger),"")</f>
        <v>42550</v>
      </c>
      <c r="AC11" s="257">
        <v>0.9958968053924725</v>
      </c>
      <c r="AD11" s="81"/>
      <c r="AE11" s="160">
        <v>1</v>
      </c>
      <c r="AF11" s="161">
        <f>_xll.qlCalendarEndOfMonth(Calendar,Settlementdate,Trigger)</f>
        <v>42277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147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obj_002e5#0001</v>
      </c>
      <c r="K12" s="51" t="s">
        <v>36</v>
      </c>
      <c r="L12" s="10" t="str">
        <f t="shared" si="5"/>
        <v>Sw</v>
      </c>
      <c r="M12" s="95" t="str">
        <f t="shared" si="6"/>
        <v>obj_002e7#0001</v>
      </c>
      <c r="N12" s="149" t="str">
        <f>IFERROR(_xll.qlRateHelperQuoteName(M12,Trigger),"--")</f>
        <v>GBP6X1S_Quote</v>
      </c>
      <c r="O12" s="99">
        <f>IFERROR(_xll.qlRateHelperQuoteValue($M12,Trigger),"--")</f>
        <v>5.3125000000000004E-3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42276</v>
      </c>
      <c r="T12" s="100">
        <f>IFERROR(_xll.qlRateHelperPillarDate(M12,Trigger),"--")</f>
        <v>42458</v>
      </c>
      <c r="V12" s="163" t="str">
        <f t="shared" si="3"/>
        <v>Sw</v>
      </c>
      <c r="W12" s="163" t="str">
        <v>obj_002d5</v>
      </c>
      <c r="X12" s="163" t="str">
        <f>IFERROR(_xll.qlRateHelperQuoteName(W12,Trigger),"")</f>
        <v>GBP10X1S_Quote</v>
      </c>
      <c r="Y12" s="197">
        <f>IFERROR(_xll.qlRateHelperRate(W12,Trigger),"")</f>
        <v>5.575000000000001E-3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42276</v>
      </c>
      <c r="AB12" s="164">
        <f>IFERROR(_xll.qlRateHelperPillarDate(W12,Trigger),"")</f>
        <v>42580</v>
      </c>
      <c r="AC12" s="257">
        <v>0.99537723203896766</v>
      </c>
      <c r="AD12" s="81"/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147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obj_002e3#0001</v>
      </c>
      <c r="K13" s="51"/>
      <c r="L13" s="10" t="str">
        <f t="shared" si="5"/>
        <v>Sw</v>
      </c>
      <c r="M13" s="95" t="str">
        <f t="shared" si="6"/>
        <v>obj_002e8#0001</v>
      </c>
      <c r="N13" s="149" t="str">
        <f>IFERROR(_xll.qlRateHelperQuoteName(M13,Trigger),"--")</f>
        <v>GBP7X1S_Quote</v>
      </c>
      <c r="O13" s="99">
        <f>IFERROR(_xll.qlRateHelperQuoteValue($M13,Trigger),"--")</f>
        <v>5.3500000000000006E-3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42276</v>
      </c>
      <c r="T13" s="100">
        <f>IFERROR(_xll.qlRateHelperPillarDate(M13,Trigger),"--")</f>
        <v>42489</v>
      </c>
      <c r="V13" s="163" t="str">
        <f t="shared" si="3"/>
        <v>Sw</v>
      </c>
      <c r="W13" s="163" t="str">
        <v>obj_002e0</v>
      </c>
      <c r="X13" s="163" t="str">
        <f>IFERROR(_xll.qlRateHelperQuoteName(W13,Trigger),"")</f>
        <v>GBP11X1S_Quote</v>
      </c>
      <c r="Y13" s="197">
        <f>IFERROR(_xll.qlRateHelperRate(W13,Trigger),"")</f>
        <v>5.6750000000000012E-3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42276</v>
      </c>
      <c r="AB13" s="164">
        <f>IFERROR(_xll.qlRateHelperPillarDate(W13,Trigger),"")</f>
        <v>42612</v>
      </c>
      <c r="AC13" s="257">
        <v>0.99480192209813634</v>
      </c>
      <c r="AD13" s="81"/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147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obj_002e7#0001</v>
      </c>
      <c r="K14" s="51"/>
      <c r="L14" s="10" t="str">
        <f t="shared" si="5"/>
        <v>Sw</v>
      </c>
      <c r="M14" s="95" t="str">
        <f t="shared" si="6"/>
        <v>obj_002e4#0001</v>
      </c>
      <c r="N14" s="149" t="str">
        <f>IFERROR(_xll.qlRateHelperQuoteName(M14,Trigger),"--")</f>
        <v>GBP8X1S_Quote</v>
      </c>
      <c r="O14" s="99">
        <f>IFERROR(_xll.qlRateHelperQuoteValue($M14,Trigger),"--")</f>
        <v>5.4124999999999998E-3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42276</v>
      </c>
      <c r="T14" s="100">
        <f>IFERROR(_xll.qlRateHelperPillarDate(M14,Trigger),"--")</f>
        <v>42521</v>
      </c>
      <c r="V14" s="163" t="str">
        <f t="shared" si="3"/>
        <v>Sw</v>
      </c>
      <c r="W14" s="163" t="str">
        <v>obj_002e2</v>
      </c>
      <c r="X14" s="163" t="str">
        <f>IFERROR(_xll.qlRateHelperQuoteName(W14,Trigger),"")</f>
        <v>GBP12X1S_Quote</v>
      </c>
      <c r="Y14" s="197">
        <f>IFERROR(_xll.qlRateHelperRate(W14,Trigger),"")</f>
        <v>5.7750000000000015E-3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42276</v>
      </c>
      <c r="AB14" s="164">
        <f>IFERROR(_xll.qlRateHelperPillarDate(W14,Trigger),"")</f>
        <v>42642</v>
      </c>
      <c r="AC14" s="257">
        <v>0.99424116409252039</v>
      </c>
      <c r="AD14" s="81"/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147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obj_002e8#0001</v>
      </c>
      <c r="K15" s="51"/>
      <c r="L15" s="10" t="str">
        <f t="shared" si="5"/>
        <v>Sw</v>
      </c>
      <c r="M15" s="95" t="str">
        <f t="shared" si="6"/>
        <v>obj_002e6#0001</v>
      </c>
      <c r="N15" s="149" t="str">
        <f>IFERROR(_xll.qlRateHelperQuoteName(M15,Trigger),"--")</f>
        <v>GBP9X1S_Quote</v>
      </c>
      <c r="O15" s="99">
        <f>IFERROR(_xll.qlRateHelperQuoteValue($M15,Trigger),"--")</f>
        <v>5.4875000000000011E-3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42276</v>
      </c>
      <c r="T15" s="100">
        <f>IFERROR(_xll.qlRateHelperPillarDate(M15,Trigger),"--")</f>
        <v>42550</v>
      </c>
      <c r="V15" s="163" t="str">
        <f t="shared" si="3"/>
        <v>BasSw</v>
      </c>
      <c r="W15" s="163" t="str">
        <v>obj_002c9</v>
      </c>
      <c r="X15" s="163" t="str">
        <f>IFERROR(_xll.qlRateHelperQuoteName(W15,Trigger),"")</f>
        <v>GBPSB6L2Y_Quote</v>
      </c>
      <c r="Y15" s="197">
        <f>IFERROR(_xll.qlRateHelperRate(W15,Trigger),"")</f>
        <v>9.5200000000000007E-3</v>
      </c>
      <c r="Z15" s="198">
        <f>IF(ISERROR(_xll.qlSwapRateHelperSpread($W15)),IF(ISERROR(_xll.qlFuturesRateHelperConvexityAdjustment($W15)),"",_xll.qlFuturesRateHelperConvexityAdjustment($W15)),_xll.qlSwapRateHelperSpread($W15))</f>
        <v>2.0500000000000002E-3</v>
      </c>
      <c r="AA15" s="164">
        <f>IFERROR(_xll.qlRateHelperEarliestDate(W15,Trigger),"")</f>
        <v>42276</v>
      </c>
      <c r="AB15" s="164">
        <f>IFERROR(_xll.qlRateHelperPillarDate(W15,Trigger),"")</f>
        <v>43007</v>
      </c>
      <c r="AC15" s="257">
        <v>0.98516823440138956</v>
      </c>
      <c r="AD15" s="81"/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147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obj_002e4#0001</v>
      </c>
      <c r="K16" s="51"/>
      <c r="L16" s="10" t="str">
        <f t="shared" si="5"/>
        <v>Sw</v>
      </c>
      <c r="M16" s="95" t="str">
        <f t="shared" si="6"/>
        <v>obj_002d5#0001</v>
      </c>
      <c r="N16" s="149" t="str">
        <f>IFERROR(_xll.qlRateHelperQuoteName(M16,Trigger),"--")</f>
        <v>GBP10X1S_Quote</v>
      </c>
      <c r="O16" s="99">
        <f>IFERROR(_xll.qlRateHelperQuoteValue($M16,Trigger),"--")</f>
        <v>5.575000000000001E-3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42276</v>
      </c>
      <c r="T16" s="100">
        <f>IFERROR(_xll.qlRateHelperPillarDate(M16,Trigger),"--")</f>
        <v>42580</v>
      </c>
      <c r="V16" s="163" t="str">
        <f t="shared" si="3"/>
        <v>BasSw</v>
      </c>
      <c r="W16" s="163" t="str">
        <v>obj_002c8</v>
      </c>
      <c r="X16" s="163" t="str">
        <f>IFERROR(_xll.qlRateHelperQuoteName(W16,Trigger),"")</f>
        <v>GBPSB6L3Y_Quote</v>
      </c>
      <c r="Y16" s="197">
        <f>IFERROR(_xll.qlRateHelperRate(W16,Trigger),"")</f>
        <v>1.1350000000000001E-2</v>
      </c>
      <c r="Z16" s="198">
        <f>IF(ISERROR(_xll.qlSwapRateHelperSpread($W16)),IF(ISERROR(_xll.qlFuturesRateHelperConvexityAdjustment($W16)),"",_xll.qlFuturesRateHelperConvexityAdjustment($W16)),_xll.qlSwapRateHelperSpread($W16))</f>
        <v>2.0379999999999999E-3</v>
      </c>
      <c r="AA16" s="164">
        <f>IFERROR(_xll.qlRateHelperEarliestDate(W16,Trigger),"")</f>
        <v>42276</v>
      </c>
      <c r="AB16" s="164">
        <f>IFERROR(_xll.qlRateHelperPillarDate(W16,Trigger),"")</f>
        <v>43371</v>
      </c>
      <c r="AC16" s="257">
        <v>0.97245530372044053</v>
      </c>
      <c r="AD16" s="81"/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147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obj_002e6#0001</v>
      </c>
      <c r="K17" s="51"/>
      <c r="L17" s="10" t="str">
        <f t="shared" si="5"/>
        <v>Sw</v>
      </c>
      <c r="M17" s="95" t="str">
        <f t="shared" si="6"/>
        <v>obj_002e0#0001</v>
      </c>
      <c r="N17" s="149" t="str">
        <f>IFERROR(_xll.qlRateHelperQuoteName(M17,Trigger),"--")</f>
        <v>GBP11X1S_Quote</v>
      </c>
      <c r="O17" s="99">
        <f>IFERROR(_xll.qlRateHelperQuoteValue($M17,Trigger),"--")</f>
        <v>5.6750000000000012E-3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42276</v>
      </c>
      <c r="T17" s="100">
        <f>IFERROR(_xll.qlRateHelperPillarDate(M17,Trigger),"--")</f>
        <v>42612</v>
      </c>
      <c r="V17" s="163" t="str">
        <f t="shared" si="3"/>
        <v>BasSw</v>
      </c>
      <c r="W17" s="163" t="str">
        <v>obj_002cd</v>
      </c>
      <c r="X17" s="163" t="str">
        <f>IFERROR(_xll.qlRateHelperQuoteName(W17,Trigger),"")</f>
        <v>GBPSB6L4Y_Quote</v>
      </c>
      <c r="Y17" s="197">
        <f>IFERROR(_xll.qlRateHelperRate(W17,Trigger),"")</f>
        <v>1.303E-2</v>
      </c>
      <c r="Z17" s="198">
        <f>IF(ISERROR(_xll.qlSwapRateHelperSpread($W17)),IF(ISERROR(_xll.qlFuturesRateHelperConvexityAdjustment($W17)),"",_xll.qlFuturesRateHelperConvexityAdjustment($W17)),_xll.qlSwapRateHelperSpread($W17))</f>
        <v>2.0630000000000002E-3</v>
      </c>
      <c r="AA17" s="164">
        <f>IFERROR(_xll.qlRateHelperEarliestDate(W17,Trigger),"")</f>
        <v>42276</v>
      </c>
      <c r="AB17" s="164">
        <f>IFERROR(_xll.qlRateHelperPillarDate(W17,Trigger),"")</f>
        <v>43738</v>
      </c>
      <c r="AC17" s="257">
        <v>0.95697583408636966</v>
      </c>
      <c r="AD17" s="81"/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147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obj_002d5#0001</v>
      </c>
      <c r="K18" s="51"/>
      <c r="L18" s="11" t="str">
        <f t="shared" si="5"/>
        <v>Sw</v>
      </c>
      <c r="M18" s="96" t="str">
        <f t="shared" si="6"/>
        <v>obj_002e2#0001</v>
      </c>
      <c r="N18" s="150" t="str">
        <f>IFERROR(_xll.qlRateHelperQuoteName(M18,Trigger),"--")</f>
        <v>GBP12X1S_Quote</v>
      </c>
      <c r="O18" s="102">
        <f>IFERROR(_xll.qlRateHelperQuoteValue($M18,Trigger),"--")</f>
        <v>5.7750000000000015E-3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42276</v>
      </c>
      <c r="T18" s="103">
        <f>IFERROR(_xll.qlRateHelperPillarDate(M18,Trigger),"--")</f>
        <v>42642</v>
      </c>
      <c r="V18" s="163" t="str">
        <f t="shared" si="3"/>
        <v>BasSw</v>
      </c>
      <c r="W18" s="163" t="str">
        <v>obj_002d7</v>
      </c>
      <c r="X18" s="163" t="str">
        <f>IFERROR(_xll.qlRateHelperQuoteName(W18,Trigger),"")</f>
        <v>GBPSB6L5Y_Quote</v>
      </c>
      <c r="Y18" s="197">
        <f>IFERROR(_xll.qlRateHelperRate(W18,Trigger),"")</f>
        <v>1.4450000000000003E-2</v>
      </c>
      <c r="Z18" s="198">
        <f>IF(ISERROR(_xll.qlSwapRateHelperSpread($W18)),IF(ISERROR(_xll.qlFuturesRateHelperConvexityAdjustment($W18)),"",_xll.qlFuturesRateHelperConvexityAdjustment($W18)),_xll.qlSwapRateHelperSpread($W18))</f>
        <v>2.088E-3</v>
      </c>
      <c r="AA18" s="164">
        <f>IFERROR(_xll.qlRateHelperEarliestDate(W18,Trigger),"")</f>
        <v>42276</v>
      </c>
      <c r="AB18" s="164">
        <f>IFERROR(_xll.qlRateHelperPillarDate(W18,Trigger),"")</f>
        <v>44103</v>
      </c>
      <c r="AC18" s="257">
        <v>0.939847983167723</v>
      </c>
      <c r="AD18" s="81"/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147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obj_002e0#0001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obj_002d8</v>
      </c>
      <c r="X19" s="163" t="str">
        <f>IFERROR(_xll.qlRateHelperQuoteName(W19,Trigger),"")</f>
        <v>GBPSB6L6Y_Quote</v>
      </c>
      <c r="Y19" s="197">
        <f>IFERROR(_xll.qlRateHelperRate(W19,Trigger),"")</f>
        <v>1.5620000000000002E-2</v>
      </c>
      <c r="Z19" s="198">
        <f>IF(ISERROR(_xll.qlSwapRateHelperSpread($W19)),IF(ISERROR(_xll.qlFuturesRateHelperConvexityAdjustment($W19)),"",_xll.qlFuturesRateHelperConvexityAdjustment($W19)),_xll.qlSwapRateHelperSpread($W19))</f>
        <v>2.075E-3</v>
      </c>
      <c r="AA19" s="164">
        <f>IFERROR(_xll.qlRateHelperEarliestDate(W19,Trigger),"")</f>
        <v>42276</v>
      </c>
      <c r="AB19" s="164">
        <f>IFERROR(_xll.qlRateHelperPillarDate(W19,Trigger),"")</f>
        <v>44468</v>
      </c>
      <c r="AC19" s="257">
        <v>0.92156758804566075</v>
      </c>
      <c r="AD19" s="81"/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147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obj_002e2#0001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obj_002d1</v>
      </c>
      <c r="X20" s="163" t="str">
        <f>IFERROR(_xll.qlRateHelperQuoteName(W20,Trigger),"")</f>
        <v>GBPSB6L7Y_Quote</v>
      </c>
      <c r="Y20" s="197">
        <f>IFERROR(_xll.qlRateHelperRate(W20,Trigger),"")</f>
        <v>1.6570000000000001E-2</v>
      </c>
      <c r="Z20" s="198">
        <f>IF(ISERROR(_xll.qlSwapRateHelperSpread($W20)),IF(ISERROR(_xll.qlFuturesRateHelperConvexityAdjustment($W20)),"",_xll.qlFuturesRateHelperConvexityAdjustment($W20)),_xll.qlSwapRateHelperSpread($W20))</f>
        <v>2.0500000000000002E-3</v>
      </c>
      <c r="AA20" s="164">
        <f>IFERROR(_xll.qlRateHelperEarliestDate(W20,Trigger),"")</f>
        <v>42276</v>
      </c>
      <c r="AB20" s="164">
        <f>IFERROR(_xll.qlRateHelperPillarDate(W20,Trigger),"")</f>
        <v>44833</v>
      </c>
      <c r="AC20" s="257">
        <v>0.90276949022650799</v>
      </c>
      <c r="AD20" s="81"/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149</v>
      </c>
      <c r="H21" s="53" t="s">
        <v>150</v>
      </c>
      <c r="I21" s="49" t="s">
        <v>151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obj_002cf</v>
      </c>
      <c r="X21" s="163" t="str">
        <f>IFERROR(_xll.qlRateHelperQuoteName(W21,Trigger),"")</f>
        <v>GBPSB6L8Y_Quote</v>
      </c>
      <c r="Y21" s="197">
        <f>IFERROR(_xll.qlRateHelperRate(W21,Trigger),"")</f>
        <v>1.736E-2</v>
      </c>
      <c r="Z21" s="198">
        <f>IF(ISERROR(_xll.qlSwapRateHelperSpread($W21)),IF(ISERROR(_xll.qlFuturesRateHelperConvexityAdjustment($W21)),"",_xll.qlFuturesRateHelperConvexityAdjustment($W21)),_xll.qlSwapRateHelperSpread($W21))</f>
        <v>2.0500000000000002E-3</v>
      </c>
      <c r="AA21" s="164">
        <f>IFERROR(_xll.qlRateHelperEarliestDate(W21,Trigger),"")</f>
        <v>42276</v>
      </c>
      <c r="AB21" s="164">
        <f>IFERROR(_xll.qlRateHelperPillarDate(W21,Trigger),"")</f>
        <v>45198</v>
      </c>
      <c r="AC21" s="257">
        <v>0.88390165756952865</v>
      </c>
      <c r="AD21" s="81"/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132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obj_002c6</v>
      </c>
      <c r="X22" s="163" t="str">
        <f>IFERROR(_xll.qlRateHelperQuoteName(W22,Trigger),"")</f>
        <v>GBPSB6L9Y_Quote</v>
      </c>
      <c r="Y22" s="197">
        <f>IFERROR(_xll.qlRateHelperRate(W22,Trigger),"")</f>
        <v>1.8020000000000001E-2</v>
      </c>
      <c r="Z22" s="198">
        <f>IF(ISERROR(_xll.qlSwapRateHelperSpread($W22)),IF(ISERROR(_xll.qlFuturesRateHelperConvexityAdjustment($W22)),"",_xll.qlFuturesRateHelperConvexityAdjustment($W22)),_xll.qlSwapRateHelperSpread($W22))</f>
        <v>2.0249999999999999E-3</v>
      </c>
      <c r="AA22" s="164">
        <f>IFERROR(_xll.qlRateHelperEarliestDate(W22,Trigger),"")</f>
        <v>42276</v>
      </c>
      <c r="AB22" s="164">
        <f>IFERROR(_xll.qlRateHelperPillarDate(W22,Trigger),"")</f>
        <v>45565</v>
      </c>
      <c r="AC22" s="257">
        <v>0.8647519774573692</v>
      </c>
      <c r="AD22" s="81"/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146</v>
      </c>
      <c r="E23" s="139" t="s">
        <v>7</v>
      </c>
      <c r="F23" s="139" t="s">
        <v>147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obj_002c9#0001</v>
      </c>
      <c r="N23" s="144" t="str">
        <f>IFERROR(_xll.qlRateHelperQuoteName(M23,Trigger),"--")</f>
        <v>GBPSB6L2Y_Quote</v>
      </c>
      <c r="O23" s="99">
        <f>IFERROR(_xll.qlRateHelperQuoteValue($M23,Trigger),"--")</f>
        <v>9.5200000000000007E-3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42276</v>
      </c>
      <c r="T23" s="100">
        <f>IFERROR(_xll.qlRateHelperPillarDate(M23,Trigger),"--")</f>
        <v>43007</v>
      </c>
      <c r="V23" s="163" t="str">
        <f t="shared" si="3"/>
        <v>BasSw</v>
      </c>
      <c r="W23" s="163" t="str">
        <v>obj_002d2</v>
      </c>
      <c r="X23" s="163" t="str">
        <f>IFERROR(_xll.qlRateHelperQuoteName(W23,Trigger),"")</f>
        <v>GBPSB6L10Y_Quote</v>
      </c>
      <c r="Y23" s="197">
        <f>IFERROR(_xll.qlRateHelperRate(W23,Trigger),"")</f>
        <v>1.8579999999999999E-2</v>
      </c>
      <c r="Z23" s="198">
        <f>IF(ISERROR(_xll.qlSwapRateHelperSpread($W23)),IF(ISERROR(_xll.qlFuturesRateHelperConvexityAdjustment($W23)),"",_xll.qlFuturesRateHelperConvexityAdjustment($W23)),_xll.qlSwapRateHelperSpread($W23))</f>
        <v>2E-3</v>
      </c>
      <c r="AA23" s="164">
        <f>IFERROR(_xll.qlRateHelperEarliestDate(W23,Trigger),"")</f>
        <v>42276</v>
      </c>
      <c r="AB23" s="164">
        <f>IFERROR(_xll.qlRateHelperPillarDate(W23,Trigger),"")</f>
        <v>45929</v>
      </c>
      <c r="AC23" s="257">
        <v>0.84577311523837861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146</v>
      </c>
      <c r="E24" s="143" t="s">
        <v>7</v>
      </c>
      <c r="F24" s="143" t="s">
        <v>147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obj_002c8#0001</v>
      </c>
      <c r="N24" s="144" t="str">
        <f>IFERROR(_xll.qlRateHelperQuoteName(M24,Trigger),"--")</f>
        <v>GBPSB6L3Y_Quote</v>
      </c>
      <c r="O24" s="99">
        <f>IFERROR(_xll.qlRateHelperQuoteValue($M24,Trigger),"--")</f>
        <v>1.1350000000000001E-2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42276</v>
      </c>
      <c r="T24" s="100">
        <f>IFERROR(_xll.qlRateHelperPillarDate(M24,Trigger),"--")</f>
        <v>43371</v>
      </c>
      <c r="V24" s="163" t="str">
        <f t="shared" si="3"/>
        <v>BasSw</v>
      </c>
      <c r="W24" s="163" t="str">
        <v>obj_002db</v>
      </c>
      <c r="X24" s="163" t="str">
        <f>IFERROR(_xll.qlRateHelperQuoteName(W24,Trigger),"")</f>
        <v>GBPSB6L12Y_Quote</v>
      </c>
      <c r="Y24" s="197">
        <f>IFERROR(_xll.qlRateHelperRate(W24,Trigger),"")</f>
        <v>1.9490000000000004E-2</v>
      </c>
      <c r="Z24" s="198">
        <f>IF(ISERROR(_xll.qlSwapRateHelperSpread($W24)),IF(ISERROR(_xll.qlFuturesRateHelperConvexityAdjustment($W24)),"",_xll.qlFuturesRateHelperConvexityAdjustment($W24)),_xll.qlSwapRateHelperSpread($W24))</f>
        <v>1.9250000000000001E-3</v>
      </c>
      <c r="AA24" s="164">
        <f>IFERROR(_xll.qlRateHelperEarliestDate(W24,Trigger),"")</f>
        <v>42276</v>
      </c>
      <c r="AB24" s="164">
        <f>IFERROR(_xll.qlRateHelperPillarDate(W24,Trigger),"")</f>
        <v>46659</v>
      </c>
      <c r="AC24" s="257">
        <v>0.80779737521851824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146</v>
      </c>
      <c r="E25" s="143" t="s">
        <v>7</v>
      </c>
      <c r="F25" s="143" t="s">
        <v>147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obj_002cd#0001</v>
      </c>
      <c r="N25" s="144" t="str">
        <f>IFERROR(_xll.qlRateHelperQuoteName(M25,Trigger),"--")</f>
        <v>GBPSB6L4Y_Quote</v>
      </c>
      <c r="O25" s="99">
        <f>IFERROR(_xll.qlRateHelperQuoteValue($M25,Trigger),"--")</f>
        <v>1.303E-2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42276</v>
      </c>
      <c r="T25" s="100">
        <f>IFERROR(_xll.qlRateHelperPillarDate(M25,Trigger),"--")</f>
        <v>43738</v>
      </c>
      <c r="V25" s="163" t="str">
        <f t="shared" si="3"/>
        <v>BasSw</v>
      </c>
      <c r="W25" s="163" t="str">
        <v>obj_002d0</v>
      </c>
      <c r="X25" s="163" t="str">
        <f>IFERROR(_xll.qlRateHelperQuoteName(W25,Trigger),"")</f>
        <v>GBPSB6L15Y_Quote</v>
      </c>
      <c r="Y25" s="197">
        <f>IFERROR(_xll.qlRateHelperRate(W25,Trigger),"")</f>
        <v>2.0380000000000002E-2</v>
      </c>
      <c r="Z25" s="198">
        <f>IF(ISERROR(_xll.qlSwapRateHelperSpread($W25)),IF(ISERROR(_xll.qlFuturesRateHelperConvexityAdjustment($W25)),"",_xll.qlFuturesRateHelperConvexityAdjustment($W25)),_xll.qlSwapRateHelperSpread($W25))</f>
        <v>1.738E-3</v>
      </c>
      <c r="AA25" s="164">
        <f>IFERROR(_xll.qlRateHelperEarliestDate(W25,Trigger),"")</f>
        <v>42276</v>
      </c>
      <c r="AB25" s="164">
        <f>IFERROR(_xll.qlRateHelperPillarDate(W25,Trigger),"")</f>
        <v>47756</v>
      </c>
      <c r="AC25" s="257">
        <v>0.75265429626143066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146</v>
      </c>
      <c r="E26" s="143" t="s">
        <v>7</v>
      </c>
      <c r="F26" s="143" t="s">
        <v>147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obj_002d7#0001</v>
      </c>
      <c r="N26" s="144" t="str">
        <f>IFERROR(_xll.qlRateHelperQuoteName(M26,Trigger),"--")</f>
        <v>GBPSB6L5Y_Quote</v>
      </c>
      <c r="O26" s="99">
        <f>IFERROR(_xll.qlRateHelperQuoteValue($M26,Trigger),"--")</f>
        <v>1.4450000000000003E-2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42276</v>
      </c>
      <c r="T26" s="100">
        <f>IFERROR(_xll.qlRateHelperPillarDate(M26,Trigger),"--")</f>
        <v>44103</v>
      </c>
      <c r="V26" s="163" t="str">
        <f t="shared" si="3"/>
        <v>BasSw</v>
      </c>
      <c r="W26" s="163" t="str">
        <v>obj_002c4</v>
      </c>
      <c r="X26" s="163" t="str">
        <f>IFERROR(_xll.qlRateHelperQuoteName(W26,Trigger),"")</f>
        <v>GBPSB6L20Y_Quote</v>
      </c>
      <c r="Y26" s="197">
        <f>IFERROR(_xll.qlRateHelperRate(W26,Trigger),"")</f>
        <v>2.104E-2</v>
      </c>
      <c r="Z26" s="198">
        <f>IF(ISERROR(_xll.qlSwapRateHelperSpread($W26)),IF(ISERROR(_xll.qlFuturesRateHelperConvexityAdjustment($W26)),"",_xll.qlFuturesRateHelperConvexityAdjustment($W26)),_xll.qlSwapRateHelperSpread($W26))</f>
        <v>1.513E-3</v>
      </c>
      <c r="AA26" s="164">
        <f>IFERROR(_xll.qlRateHelperEarliestDate(W26,Trigger),"")</f>
        <v>42276</v>
      </c>
      <c r="AB26" s="164">
        <f>IFERROR(_xll.qlRateHelperPillarDate(W26,Trigger),"")</f>
        <v>49580</v>
      </c>
      <c r="AC26" s="257">
        <v>0.67201171912878366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146</v>
      </c>
      <c r="E27" s="143" t="s">
        <v>7</v>
      </c>
      <c r="F27" s="143" t="s">
        <v>147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obj_002c9#0001</v>
      </c>
      <c r="K27" s="51"/>
      <c r="L27" s="163" t="str">
        <f t="shared" si="12"/>
        <v>BasSw</v>
      </c>
      <c r="M27" s="144" t="str">
        <f t="shared" si="13"/>
        <v>obj_002d8#0001</v>
      </c>
      <c r="N27" s="144" t="str">
        <f>IFERROR(_xll.qlRateHelperQuoteName(M27,Trigger),"--")</f>
        <v>GBPSB6L6Y_Quote</v>
      </c>
      <c r="O27" s="99">
        <f>IFERROR(_xll.qlRateHelperQuoteValue($M27,Trigger),"--")</f>
        <v>1.5620000000000002E-2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42276</v>
      </c>
      <c r="T27" s="100">
        <f>IFERROR(_xll.qlRateHelperPillarDate(M27,Trigger),"--")</f>
        <v>44468</v>
      </c>
      <c r="V27" s="163" t="str">
        <f t="shared" si="3"/>
        <v>BasSw</v>
      </c>
      <c r="W27" s="163" t="str">
        <v>obj_002dc</v>
      </c>
      <c r="X27" s="163" t="str">
        <f>IFERROR(_xll.qlRateHelperQuoteName(W27,Trigger),"")</f>
        <v>GBPSB6L25Y_Quote</v>
      </c>
      <c r="Y27" s="197">
        <f>IFERROR(_xll.qlRateHelperRate(W27,Trigger),"")</f>
        <v>2.1100000000000004E-2</v>
      </c>
      <c r="Z27" s="198">
        <f>IF(ISERROR(_xll.qlSwapRateHelperSpread($W27)),IF(ISERROR(_xll.qlFuturesRateHelperConvexityAdjustment($W27)),"",_xll.qlFuturesRateHelperConvexityAdjustment($W27)),_xll.qlSwapRateHelperSpread($W27))</f>
        <v>1.3500000000000001E-3</v>
      </c>
      <c r="AA27" s="164">
        <f>IFERROR(_xll.qlRateHelperEarliestDate(W27,Trigger),"")</f>
        <v>42276</v>
      </c>
      <c r="AB27" s="164">
        <f>IFERROR(_xll.qlRateHelperPillarDate(W27,Trigger),"")</f>
        <v>51407</v>
      </c>
      <c r="AC27" s="257">
        <v>0.60556266629226174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146</v>
      </c>
      <c r="E28" s="143" t="s">
        <v>7</v>
      </c>
      <c r="F28" s="143" t="s">
        <v>147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obj_002c8#0001</v>
      </c>
      <c r="K28" s="51"/>
      <c r="L28" s="163" t="str">
        <f t="shared" si="12"/>
        <v>BasSw</v>
      </c>
      <c r="M28" s="144" t="str">
        <f t="shared" si="13"/>
        <v>obj_002d1#0001</v>
      </c>
      <c r="N28" s="144" t="str">
        <f>IFERROR(_xll.qlRateHelperQuoteName(M28,Trigger),"--")</f>
        <v>GBPSB6L7Y_Quote</v>
      </c>
      <c r="O28" s="99">
        <f>IFERROR(_xll.qlRateHelperQuoteValue($M28,Trigger),"--")</f>
        <v>1.6570000000000001E-2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42276</v>
      </c>
      <c r="T28" s="100">
        <f>IFERROR(_xll.qlRateHelperPillarDate(M28,Trigger),"--")</f>
        <v>44833</v>
      </c>
      <c r="V28" s="163" t="str">
        <f t="shared" si="3"/>
        <v>BasSw</v>
      </c>
      <c r="W28" s="163" t="str">
        <v>obj_002d9</v>
      </c>
      <c r="X28" s="163" t="str">
        <f>IFERROR(_xll.qlRateHelperQuoteName(W28,Trigger),"")</f>
        <v>GBPSB6L30Y_Quote</v>
      </c>
      <c r="Y28" s="197">
        <f>IFERROR(_xll.qlRateHelperRate(W28,Trigger),"")</f>
        <v>2.104E-2</v>
      </c>
      <c r="Z28" s="198">
        <f>IF(ISERROR(_xll.qlSwapRateHelperSpread($W28)),IF(ISERROR(_xll.qlFuturesRateHelperConvexityAdjustment($W28)),"",_xll.qlFuturesRateHelperConvexityAdjustment($W28)),_xll.qlSwapRateHelperSpread($W28))</f>
        <v>1.225E-3</v>
      </c>
      <c r="AA28" s="164">
        <f>IFERROR(_xll.qlRateHelperEarliestDate(W28,Trigger),"")</f>
        <v>42276</v>
      </c>
      <c r="AB28" s="164">
        <f>IFERROR(_xll.qlRateHelperPillarDate(W28,Trigger),"")</f>
        <v>53234</v>
      </c>
      <c r="AC28" s="257">
        <v>0.54745234408227184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146</v>
      </c>
      <c r="E29" s="143" t="s">
        <v>7</v>
      </c>
      <c r="F29" s="143" t="s">
        <v>147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obj_002cd#0001</v>
      </c>
      <c r="K29" s="51"/>
      <c r="L29" s="163" t="str">
        <f t="shared" si="12"/>
        <v>BasSw</v>
      </c>
      <c r="M29" s="144" t="str">
        <f t="shared" si="13"/>
        <v>obj_002cf#0001</v>
      </c>
      <c r="N29" s="144" t="str">
        <f>IFERROR(_xll.qlRateHelperQuoteName(M29,Trigger),"--")</f>
        <v>GBPSB6L8Y_Quote</v>
      </c>
      <c r="O29" s="99">
        <f>IFERROR(_xll.qlRateHelperQuoteValue($M29,Trigger),"--")</f>
        <v>1.736E-2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42276</v>
      </c>
      <c r="T29" s="100">
        <f>IFERROR(_xll.qlRateHelperPillarDate(M29,Trigger),"--")</f>
        <v>45198</v>
      </c>
      <c r="V29" s="163" t="str">
        <f t="shared" si="3"/>
        <v>BasSw</v>
      </c>
      <c r="W29" s="163" t="str">
        <v>obj_002c7</v>
      </c>
      <c r="X29" s="163" t="str">
        <f>IFERROR(_xll.qlRateHelperQuoteName(W29,Trigger),"")</f>
        <v>GBPSB6L40Y_Quote</v>
      </c>
      <c r="Y29" s="197">
        <f>IFERROR(_xll.qlRateHelperRate(W29,Trigger),"")</f>
        <v>2.0550000000000002E-2</v>
      </c>
      <c r="Z29" s="198">
        <f>IF(ISERROR(_xll.qlSwapRateHelperSpread($W29)),IF(ISERROR(_xll.qlFuturesRateHelperConvexityAdjustment($W29)),"",_xll.qlFuturesRateHelperConvexityAdjustment($W29)),_xll.qlSwapRateHelperSpread($W29))</f>
        <v>1.088E-3</v>
      </c>
      <c r="AA29" s="164">
        <f>IFERROR(_xll.qlRateHelperEarliestDate(W29,Trigger),"")</f>
        <v>42276</v>
      </c>
      <c r="AB29" s="164">
        <f>IFERROR(_xll.qlRateHelperPillarDate(W29,Trigger),"")</f>
        <v>56886</v>
      </c>
      <c r="AC29" s="257">
        <v>0.45842368590684984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146</v>
      </c>
      <c r="E30" s="143" t="s">
        <v>7</v>
      </c>
      <c r="F30" s="143" t="s">
        <v>147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obj_002d7#0001</v>
      </c>
      <c r="K30" s="51"/>
      <c r="L30" s="163" t="str">
        <f t="shared" si="12"/>
        <v>BasSw</v>
      </c>
      <c r="M30" s="144" t="str">
        <f t="shared" si="13"/>
        <v>obj_002c6#0001</v>
      </c>
      <c r="N30" s="144" t="str">
        <f>IFERROR(_xll.qlRateHelperQuoteName(M30,Trigger),"--")</f>
        <v>GBPSB6L9Y_Quote</v>
      </c>
      <c r="O30" s="99">
        <f>IFERROR(_xll.qlRateHelperQuoteValue($M30,Trigger),"--")</f>
        <v>1.8020000000000001E-2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42276</v>
      </c>
      <c r="T30" s="100">
        <f>IFERROR(_xll.qlRateHelperPillarDate(M30,Trigger),"--")</f>
        <v>45565</v>
      </c>
      <c r="V30" s="163" t="str">
        <f t="shared" si="3"/>
        <v>BasSw</v>
      </c>
      <c r="W30" s="163" t="str">
        <v>obj_002ca</v>
      </c>
      <c r="X30" s="163" t="str">
        <f>IFERROR(_xll.qlRateHelperQuoteName(W30,Trigger),"")</f>
        <v>GBPSB6L50Y_Quote</v>
      </c>
      <c r="Y30" s="197">
        <f>IFERROR(_xll.qlRateHelperRate(W30,Trigger),"")</f>
        <v>2.0100000000000003E-2</v>
      </c>
      <c r="Z30" s="198">
        <f>IF(ISERROR(_xll.qlSwapRateHelperSpread($W30)),IF(ISERROR(_xll.qlFuturesRateHelperConvexityAdjustment($W30)),"",_xll.qlFuturesRateHelperConvexityAdjustment($W30)),_xll.qlSwapRateHelperSpread($W30))</f>
        <v>1.0250000000000001E-3</v>
      </c>
      <c r="AA30" s="164">
        <f>IFERROR(_xll.qlRateHelperEarliestDate(W30,Trigger),"")</f>
        <v>42276</v>
      </c>
      <c r="AB30" s="164">
        <f>IFERROR(_xll.qlRateHelperPillarDate(W30,Trigger),"")</f>
        <v>60539</v>
      </c>
      <c r="AC30" s="257">
        <v>0.38865213778321683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146</v>
      </c>
      <c r="E31" s="143" t="s">
        <v>7</v>
      </c>
      <c r="F31" s="143" t="s">
        <v>147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obj_002d8#0001</v>
      </c>
      <c r="K31" s="51"/>
      <c r="L31" s="163" t="str">
        <f t="shared" si="12"/>
        <v>BasSw</v>
      </c>
      <c r="M31" s="144" t="str">
        <f t="shared" si="13"/>
        <v>obj_002d2#0001</v>
      </c>
      <c r="N31" s="144" t="str">
        <f>IFERROR(_xll.qlRateHelperQuoteName(M31,Trigger),"--")</f>
        <v>GBPSB6L10Y_Quote</v>
      </c>
      <c r="O31" s="99">
        <f>IFERROR(_xll.qlRateHelperQuoteValue($M31,Trigger),"--")</f>
        <v>1.8579999999999999E-2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42276</v>
      </c>
      <c r="T31" s="100">
        <f>IFERROR(_xll.qlRateHelperPillarDate(M31,Trigger),"--")</f>
        <v>45929</v>
      </c>
      <c r="V31" s="163" t="str">
        <f t="shared" si="3"/>
        <v>BasSw</v>
      </c>
      <c r="W31" s="163" t="str">
        <v>obj_002de</v>
      </c>
      <c r="X31" s="163" t="str">
        <f>IFERROR(_xll.qlRateHelperQuoteName(W31,Trigger),"")</f>
        <v>GBPSB6L60Y_Quote</v>
      </c>
      <c r="Y31" s="197">
        <f>IFERROR(_xll.qlRateHelperRate(W31,Trigger),"")</f>
        <v>2.0039999999999999E-2</v>
      </c>
      <c r="Z31" s="198">
        <f>IF(ISERROR(_xll.qlSwapRateHelperSpread($W31)),IF(ISERROR(_xll.qlFuturesRateHelperConvexityAdjustment($W31)),"",_xll.qlFuturesRateHelperConvexityAdjustment($W31)),_xll.qlSwapRateHelperSpread($W31))</f>
        <v>9.6299999999999999E-4</v>
      </c>
      <c r="AA31" s="164">
        <f>IFERROR(_xll.qlRateHelperEarliestDate(W31,Trigger),"")</f>
        <v>42276</v>
      </c>
      <c r="AB31" s="164">
        <f>IFERROR(_xll.qlRateHelperPillarDate(W31,Trigger),"")</f>
        <v>64192</v>
      </c>
      <c r="AC31" s="257">
        <v>0.32122814260995858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146</v>
      </c>
      <c r="E32" s="143" t="s">
        <v>7</v>
      </c>
      <c r="F32" s="143" t="s">
        <v>147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obj_002d1#0001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146</v>
      </c>
      <c r="E33" s="143" t="s">
        <v>7</v>
      </c>
      <c r="F33" s="143" t="s">
        <v>147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obj_002cf#0001</v>
      </c>
      <c r="K33" s="51"/>
      <c r="L33" s="163" t="str">
        <f t="shared" si="12"/>
        <v>BasSw</v>
      </c>
      <c r="M33" s="144" t="str">
        <f t="shared" si="13"/>
        <v>obj_002db#0001</v>
      </c>
      <c r="N33" s="144" t="str">
        <f>IFERROR(_xll.qlRateHelperQuoteName(M33,Trigger),"--")</f>
        <v>GBPSB6L12Y_Quote</v>
      </c>
      <c r="O33" s="99">
        <f>IFERROR(_xll.qlRateHelperQuoteValue($M33,Trigger),"--")</f>
        <v>1.9490000000000004E-2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42276</v>
      </c>
      <c r="T33" s="100">
        <f>IFERROR(_xll.qlRateHelperPillarDate(M33,Trigger),"--")</f>
        <v>46659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146</v>
      </c>
      <c r="E34" s="143" t="s">
        <v>7</v>
      </c>
      <c r="F34" s="143" t="s">
        <v>147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obj_002c6#0001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146</v>
      </c>
      <c r="E35" s="143" t="s">
        <v>7</v>
      </c>
      <c r="F35" s="143" t="s">
        <v>147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obj_002d2#0001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146</v>
      </c>
      <c r="E36" s="143" t="s">
        <v>7</v>
      </c>
      <c r="F36" s="143" t="s">
        <v>147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obj_002d0#0001</v>
      </c>
      <c r="N36" s="144" t="str">
        <f>IFERROR(_xll.qlRateHelperQuoteName(M36,Trigger),"--")</f>
        <v>GBPSB6L15Y_Quote</v>
      </c>
      <c r="O36" s="99">
        <f>IFERROR(_xll.qlRateHelperQuoteValue($M36,Trigger),"--")</f>
        <v>2.0380000000000002E-2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42276</v>
      </c>
      <c r="T36" s="100">
        <f>IFERROR(_xll.qlRateHelperPillarDate(M36,Trigger),"--")</f>
        <v>47756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146</v>
      </c>
      <c r="E37" s="143" t="s">
        <v>7</v>
      </c>
      <c r="F37" s="143" t="s">
        <v>147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obj_002db#0001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146</v>
      </c>
      <c r="E38" s="143" t="s">
        <v>7</v>
      </c>
      <c r="F38" s="143" t="s">
        <v>147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146</v>
      </c>
      <c r="E39" s="143" t="s">
        <v>7</v>
      </c>
      <c r="F39" s="143" t="s">
        <v>147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146</v>
      </c>
      <c r="E40" s="143" t="s">
        <v>7</v>
      </c>
      <c r="F40" s="143" t="s">
        <v>147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obj_002d0#0001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146</v>
      </c>
      <c r="E41" s="143" t="s">
        <v>7</v>
      </c>
      <c r="F41" s="143" t="s">
        <v>147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obj_002c4#0001</v>
      </c>
      <c r="N41" s="144" t="str">
        <f>IFERROR(_xll.qlRateHelperQuoteName(M41,Trigger),"--")</f>
        <v>GBPSB6L20Y_Quote</v>
      </c>
      <c r="O41" s="99">
        <f>IFERROR(_xll.qlRateHelperQuoteValue($M41,Trigger),"--")</f>
        <v>2.104E-2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42276</v>
      </c>
      <c r="T41" s="100">
        <f>IFERROR(_xll.qlRateHelperPillarDate(M41,Trigger),"--")</f>
        <v>49580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146</v>
      </c>
      <c r="E42" s="143" t="s">
        <v>7</v>
      </c>
      <c r="F42" s="143" t="s">
        <v>147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146</v>
      </c>
      <c r="E43" s="143" t="s">
        <v>7</v>
      </c>
      <c r="F43" s="143" t="s">
        <v>147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146</v>
      </c>
      <c r="E44" s="143" t="s">
        <v>7</v>
      </c>
      <c r="F44" s="143" t="s">
        <v>147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146</v>
      </c>
      <c r="E45" s="143" t="s">
        <v>7</v>
      </c>
      <c r="F45" s="143" t="s">
        <v>147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obj_002c4#0001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146</v>
      </c>
      <c r="E46" s="143" t="s">
        <v>7</v>
      </c>
      <c r="F46" s="143" t="s">
        <v>147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obj_002dc#0001</v>
      </c>
      <c r="N46" s="144" t="str">
        <f>IFERROR(_xll.qlRateHelperQuoteName(M46,Trigger),"--")</f>
        <v>GBPSB6L25Y_Quote</v>
      </c>
      <c r="O46" s="99">
        <f>IFERROR(_xll.qlRateHelperQuoteValue($M46,Trigger),"--")</f>
        <v>2.1100000000000004E-2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42276</v>
      </c>
      <c r="T46" s="100">
        <f>IFERROR(_xll.qlRateHelperPillarDate(M46,Trigger),"--")</f>
        <v>51407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146</v>
      </c>
      <c r="E47" s="143" t="s">
        <v>7</v>
      </c>
      <c r="F47" s="143" t="s">
        <v>147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146</v>
      </c>
      <c r="E48" s="143" t="s">
        <v>7</v>
      </c>
      <c r="F48" s="143" t="s">
        <v>147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146</v>
      </c>
      <c r="E49" s="143" t="s">
        <v>7</v>
      </c>
      <c r="F49" s="143" t="s">
        <v>147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146</v>
      </c>
      <c r="E50" s="143" t="s">
        <v>7</v>
      </c>
      <c r="F50" s="143" t="s">
        <v>147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obj_002dc#0001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146</v>
      </c>
      <c r="E51" s="143" t="s">
        <v>7</v>
      </c>
      <c r="F51" s="143" t="s">
        <v>147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obj_002d9#0001</v>
      </c>
      <c r="N51" s="144" t="str">
        <f>IFERROR(_xll.qlRateHelperQuoteName(M51,Trigger),"--")</f>
        <v>GBPSB6L30Y_Quote</v>
      </c>
      <c r="O51" s="99">
        <f>IFERROR(_xll.qlRateHelperQuoteValue($M51,Trigger),"--")</f>
        <v>2.104E-2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42276</v>
      </c>
      <c r="T51" s="100">
        <f>IFERROR(_xll.qlRateHelperPillarDate(M51,Trigger),"--")</f>
        <v>53234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146</v>
      </c>
      <c r="E52" s="143" t="s">
        <v>7</v>
      </c>
      <c r="F52" s="143" t="s">
        <v>147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146</v>
      </c>
      <c r="E53" s="143" t="s">
        <v>7</v>
      </c>
      <c r="F53" s="143" t="s">
        <v>147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obj_002c7#0001</v>
      </c>
      <c r="N53" s="144" t="str">
        <f>IFERROR(_xll.qlRateHelperQuoteName(M53,Trigger),"--")</f>
        <v>GBPSB6L40Y_Quote</v>
      </c>
      <c r="O53" s="99">
        <f>IFERROR(_xll.qlRateHelperQuoteValue($M53,Trigger),"--")</f>
        <v>2.0550000000000002E-2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42276</v>
      </c>
      <c r="T53" s="100">
        <f>IFERROR(_xll.qlRateHelperPillarDate(M53,Trigger),"--")</f>
        <v>56886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146</v>
      </c>
      <c r="E54" s="143" t="s">
        <v>7</v>
      </c>
      <c r="F54" s="143" t="s">
        <v>147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obj_002ca#0001</v>
      </c>
      <c r="N54" s="144" t="str">
        <f>IFERROR(_xll.qlRateHelperQuoteName(M54,Trigger),"--")</f>
        <v>GBPSB6L50Y_Quote</v>
      </c>
      <c r="O54" s="99">
        <f>IFERROR(_xll.qlRateHelperQuoteValue($M54,Trigger),"--")</f>
        <v>2.0100000000000003E-2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42276</v>
      </c>
      <c r="T54" s="100">
        <f>IFERROR(_xll.qlRateHelperPillarDate(M54,Trigger),"--")</f>
        <v>60539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146</v>
      </c>
      <c r="E55" s="143" t="s">
        <v>7</v>
      </c>
      <c r="F55" s="143" t="s">
        <v>147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obj_002d9#0001</v>
      </c>
      <c r="L55" s="166" t="str">
        <f t="shared" si="12"/>
        <v>BasSw</v>
      </c>
      <c r="M55" s="147" t="str">
        <f t="shared" si="13"/>
        <v>obj_002de#0001</v>
      </c>
      <c r="N55" s="147" t="str">
        <f>IFERROR(_xll.qlRateHelperQuoteName(M55,Trigger),"--")</f>
        <v>GBPSB6L60Y_Quote</v>
      </c>
      <c r="O55" s="102">
        <f>IFERROR(_xll.qlRateHelperQuoteValue($M55,Trigger),"--")</f>
        <v>2.0039999999999999E-2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42276</v>
      </c>
      <c r="T55" s="103">
        <f>IFERROR(_xll.qlRateHelperPillarDate(M55,Trigger),"--")</f>
        <v>64192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146</v>
      </c>
      <c r="E56" s="143" t="s">
        <v>7</v>
      </c>
      <c r="F56" s="143" t="s">
        <v>147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146</v>
      </c>
      <c r="E57" s="143" t="s">
        <v>7</v>
      </c>
      <c r="F57" s="143" t="s">
        <v>147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obj_002c7#0001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146</v>
      </c>
      <c r="E58" s="143" t="s">
        <v>7</v>
      </c>
      <c r="F58" s="143" t="s">
        <v>147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obj_002ca#0001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146</v>
      </c>
      <c r="E59" s="193" t="s">
        <v>7</v>
      </c>
      <c r="F59" s="193" t="s">
        <v>147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obj_002de#0001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>
        <f t="array" ref="AC2:AC79">_xll.qlPiecewiseYieldCurveData(YieldCurve_1Y,Trigger)</f>
        <v>1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obj_00280#0001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obj_002b5</v>
      </c>
      <c r="X3" s="160" t="str">
        <f>IFERROR(_xll.qlRateHelperQuoteName(W3,Trigger),"")</f>
        <v>GBP1MD_SYNTH1Y_Quote</v>
      </c>
      <c r="Y3" s="202">
        <f>IFERROR(_xll.qlRateHelperRate(W3,Trigger),"")</f>
        <v>1.1115999999999999E-2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42276</v>
      </c>
      <c r="AB3" s="161">
        <f>IFERROR(_xll.qlRateHelperPillarDate(W3,Trigger),"")</f>
        <v>42306</v>
      </c>
      <c r="AC3" s="257">
        <v>0.99908719014747838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obj_0027e</v>
      </c>
      <c r="X4" s="163" t="str">
        <f>IFERROR(_xll.qlRateHelperQuoteName(W4,Trigger),"")</f>
        <v>GBP2MD_SYNTH1Y_Quote</v>
      </c>
      <c r="Y4" s="197">
        <f>IFERROR(_xll.qlRateHelperRate(W4,Trigger),"")</f>
        <v>1.1010000000000001E-2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42276</v>
      </c>
      <c r="AB4" s="164">
        <f>IFERROR(_xll.qlRateHelperPillarDate(W4,Trigger),"")</f>
        <v>42338</v>
      </c>
      <c r="AC4" s="257">
        <v>0.99813329930747052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obj_00329#0001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obj_0032d</v>
      </c>
      <c r="X5" s="163" t="str">
        <f>IFERROR(_xll.qlRateHelperQuoteName(W5,Trigger),"")</f>
        <v>GBP3MD_SYNTH1Y_Quote</v>
      </c>
      <c r="Y5" s="197">
        <f>IFERROR(_xll.qlRateHelperRate(W5,Trigger),"")</f>
        <v>1.0926999999999999E-2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42276</v>
      </c>
      <c r="AB5" s="164">
        <f>IFERROR(_xll.qlRateHelperPillarDate(W5,Trigger),"")</f>
        <v>42367</v>
      </c>
      <c r="AC5" s="257">
        <v>0.99728313570692562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obj_0029e#0001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obj_002d4</v>
      </c>
      <c r="X6" s="163" t="str">
        <f>IFERROR(_xll.qlRateHelperQuoteName(W6,Trigger),"")</f>
        <v>GBP4MD_SYNTH1Y_Quote</v>
      </c>
      <c r="Y6" s="197">
        <f>IFERROR(_xll.qlRateHelperRate(W6,Trigger),"")</f>
        <v>1.0799E-2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42276</v>
      </c>
      <c r="AB6" s="164">
        <f>IFERROR(_xll.qlRateHelperPillarDate(W6,Trigger),"")</f>
        <v>42398</v>
      </c>
      <c r="AC6" s="257">
        <v>0.9964034530724738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obj_002b5#0001</v>
      </c>
      <c r="K7" s="51"/>
      <c r="L7" s="10" t="str">
        <f t="shared" si="2"/>
        <v>Dp</v>
      </c>
      <c r="M7" s="95" t="str">
        <f t="shared" si="3"/>
        <v>obj_002b5#0001</v>
      </c>
      <c r="N7" s="149" t="str">
        <f>IFERROR(_xll.qlRateHelperQuoteName(M7,Trigger),"--")</f>
        <v>GBP1MD_SYNTH1Y_Quote</v>
      </c>
      <c r="O7" s="99">
        <f>IFERROR(_xll.qlRateHelperQuoteValue($M7,Trigger),"--")</f>
        <v>1.1115999999999999E-2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42276</v>
      </c>
      <c r="T7" s="100">
        <f>IFERROR(_xll.qlRateHelperPillarDate(M7,Trigger),"--")</f>
        <v>42306</v>
      </c>
      <c r="V7" s="163" t="str">
        <f t="shared" si="4"/>
        <v>Dp</v>
      </c>
      <c r="W7" s="163" t="str">
        <v>obj_002d3</v>
      </c>
      <c r="X7" s="163" t="str">
        <f>IFERROR(_xll.qlRateHelperQuoteName(W7,Trigger),"")</f>
        <v>GBP5MD_SYNTH1Y_Quote</v>
      </c>
      <c r="Y7" s="197">
        <f>IFERROR(_xll.qlRateHelperRate(W7,Trigger),"")</f>
        <v>1.0744999999999999E-2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42276</v>
      </c>
      <c r="AB7" s="164">
        <f>IFERROR(_xll.qlRateHelperPillarDate(W7,Trigger),"")</f>
        <v>42429</v>
      </c>
      <c r="AC7" s="257">
        <v>0.99551612717715798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obj_0027e#0001</v>
      </c>
      <c r="K8" s="51"/>
      <c r="L8" s="10" t="str">
        <f t="shared" si="2"/>
        <v>Dp</v>
      </c>
      <c r="M8" s="95" t="str">
        <f t="shared" si="3"/>
        <v>obj_0027e#0001</v>
      </c>
      <c r="N8" s="149" t="str">
        <f>IFERROR(_xll.qlRateHelperQuoteName(M8,Trigger),"--")</f>
        <v>GBP2MD_SYNTH1Y_Quote</v>
      </c>
      <c r="O8" s="99">
        <f>IFERROR(_xll.qlRateHelperQuoteValue($M8,Trigger),"--")</f>
        <v>1.1010000000000001E-2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42276</v>
      </c>
      <c r="T8" s="100">
        <f>IFERROR(_xll.qlRateHelperPillarDate(M8,Trigger),"--")</f>
        <v>42338</v>
      </c>
      <c r="V8" s="163" t="str">
        <f t="shared" si="4"/>
        <v>Dp</v>
      </c>
      <c r="W8" s="163" t="str">
        <v>obj_0029b</v>
      </c>
      <c r="X8" s="163" t="str">
        <f>IFERROR(_xll.qlRateHelperQuoteName(W8,Trigger),"")</f>
        <v>GBP6MD_SYNTH1Y_Quote</v>
      </c>
      <c r="Y8" s="197">
        <f>IFERROR(_xll.qlRateHelperRate(W8,Trigger),"")</f>
        <v>1.0687E-2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42276</v>
      </c>
      <c r="AB8" s="164">
        <f>IFERROR(_xll.qlRateHelperPillarDate(W8,Trigger),"")</f>
        <v>42458</v>
      </c>
      <c r="AC8" s="257">
        <v>0.99469938595762553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obj_0032d#0001</v>
      </c>
      <c r="K9" s="51"/>
      <c r="L9" s="10" t="str">
        <f t="shared" si="2"/>
        <v>Dp</v>
      </c>
      <c r="M9" s="95" t="str">
        <f t="shared" si="3"/>
        <v>obj_0032d#0001</v>
      </c>
      <c r="N9" s="149" t="str">
        <f>IFERROR(_xll.qlRateHelperQuoteName(M9,Trigger),"--")</f>
        <v>GBP3MD_SYNTH1Y_Quote</v>
      </c>
      <c r="O9" s="99">
        <f>IFERROR(_xll.qlRateHelperQuoteValue($M9,Trigger),"--")</f>
        <v>1.0926999999999999E-2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42276</v>
      </c>
      <c r="T9" s="100">
        <f>IFERROR(_xll.qlRateHelperPillarDate(M9,Trigger),"--")</f>
        <v>42367</v>
      </c>
      <c r="V9" s="163" t="str">
        <f t="shared" si="4"/>
        <v>Dp</v>
      </c>
      <c r="W9" s="163" t="str">
        <v>obj_002d6</v>
      </c>
      <c r="X9" s="163" t="str">
        <f>IFERROR(_xll.qlRateHelperQuoteName(W9,Trigger),"")</f>
        <v>GBP7MD_SYNTH1Y_Quote</v>
      </c>
      <c r="Y9" s="197">
        <f>IFERROR(_xll.qlRateHelperRate(W9,Trigger),"")</f>
        <v>1.0607999999999999E-2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42276</v>
      </c>
      <c r="AB9" s="164">
        <f>IFERROR(_xll.qlRateHelperPillarDate(W9,Trigger),"")</f>
        <v>42489</v>
      </c>
      <c r="AC9" s="257">
        <v>0.99384766364004007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obj_002af#0001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obj_002d4#0001</v>
      </c>
      <c r="K10" s="51"/>
      <c r="L10" s="10" t="str">
        <f t="shared" si="2"/>
        <v>Dp</v>
      </c>
      <c r="M10" s="95" t="str">
        <f t="shared" si="3"/>
        <v>obj_002d4#0001</v>
      </c>
      <c r="N10" s="149" t="str">
        <f>IFERROR(_xll.qlRateHelperQuoteName(M10,Trigger),"--")</f>
        <v>GBP4MD_SYNTH1Y_Quote</v>
      </c>
      <c r="O10" s="99">
        <f>IFERROR(_xll.qlRateHelperQuoteValue($M10,Trigger),"--")</f>
        <v>1.0799E-2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42276</v>
      </c>
      <c r="T10" s="100">
        <f>IFERROR(_xll.qlRateHelperPillarDate(M10,Trigger),"--")</f>
        <v>42398</v>
      </c>
      <c r="V10" s="163" t="str">
        <f t="shared" si="4"/>
        <v>Dp</v>
      </c>
      <c r="W10" s="163" t="str">
        <v>obj_002dd</v>
      </c>
      <c r="X10" s="163" t="str">
        <f>IFERROR(_xll.qlRateHelperQuoteName(W10,Trigger),"")</f>
        <v>GBP8MD_SYNTH1Y_Quote</v>
      </c>
      <c r="Y10" s="197">
        <f>IFERROR(_xll.qlRateHelperRate(W10,Trigger),"")</f>
        <v>1.0562999999999999E-2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42276</v>
      </c>
      <c r="AB10" s="164">
        <f>IFERROR(_xll.qlRateHelperPillarDate(W10,Trigger),"")</f>
        <v>42521</v>
      </c>
      <c r="AC10" s="257">
        <v>0.99295968459900619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obj_00297#0001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obj_002d3#0001</v>
      </c>
      <c r="K11" s="51"/>
      <c r="L11" s="10" t="str">
        <f t="shared" si="2"/>
        <v>Dp</v>
      </c>
      <c r="M11" s="95" t="str">
        <f t="shared" si="3"/>
        <v>obj_002d3#0001</v>
      </c>
      <c r="N11" s="149" t="str">
        <f>IFERROR(_xll.qlRateHelperQuoteName(M11,Trigger),"--")</f>
        <v>GBP5MD_SYNTH1Y_Quote</v>
      </c>
      <c r="O11" s="99">
        <f>IFERROR(_xll.qlRateHelperQuoteValue($M11,Trigger),"--")</f>
        <v>1.0744999999999999E-2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42276</v>
      </c>
      <c r="T11" s="100">
        <f>IFERROR(_xll.qlRateHelperPillarDate(M11,Trigger),"--")</f>
        <v>42429</v>
      </c>
      <c r="V11" s="163" t="str">
        <f t="shared" si="4"/>
        <v>Dp</v>
      </c>
      <c r="W11" s="163" t="str">
        <v>obj_002da</v>
      </c>
      <c r="X11" s="163" t="str">
        <f>IFERROR(_xll.qlRateHelperQuoteName(W11,Trigger),"")</f>
        <v>GBP9MD_SYNTH1Y_Quote</v>
      </c>
      <c r="Y11" s="197">
        <f>IFERROR(_xll.qlRateHelperRate(W11,Trigger),"")</f>
        <v>1.0529E-2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42276</v>
      </c>
      <c r="AB11" s="164">
        <f>IFERROR(_xll.qlRateHelperPillarDate(W11,Trigger),"")</f>
        <v>42550</v>
      </c>
      <c r="AC11" s="257">
        <v>0.99215802105694206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obj_0029b#0001</v>
      </c>
      <c r="K12" s="51" t="s">
        <v>36</v>
      </c>
      <c r="L12" s="10" t="str">
        <f t="shared" si="2"/>
        <v>Dp</v>
      </c>
      <c r="M12" s="95" t="str">
        <f t="shared" si="3"/>
        <v>obj_0029b#0001</v>
      </c>
      <c r="N12" s="149" t="str">
        <f>IFERROR(_xll.qlRateHelperQuoteName(M12,Trigger),"--")</f>
        <v>GBP6MD_SYNTH1Y_Quote</v>
      </c>
      <c r="O12" s="99">
        <f>IFERROR(_xll.qlRateHelperQuoteValue($M12,Trigger),"--")</f>
        <v>1.0687E-2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42276</v>
      </c>
      <c r="T12" s="100">
        <f>IFERROR(_xll.qlRateHelperPillarDate(M12,Trigger),"--")</f>
        <v>42458</v>
      </c>
      <c r="V12" s="163" t="str">
        <f t="shared" si="4"/>
        <v>Dp</v>
      </c>
      <c r="W12" s="163" t="str">
        <v>obj_002ce</v>
      </c>
      <c r="X12" s="163" t="str">
        <f>IFERROR(_xll.qlRateHelperQuoteName(W12,Trigger),"")</f>
        <v>GBP10MD_SYNTH1Y_Quote</v>
      </c>
      <c r="Y12" s="197">
        <f>IFERROR(_xll.qlRateHelperRate(W12,Trigger),"")</f>
        <v>1.0492E-2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42276</v>
      </c>
      <c r="AB12" s="164">
        <f>IFERROR(_xll.qlRateHelperPillarDate(W12,Trigger),"")</f>
        <v>42580</v>
      </c>
      <c r="AC12" s="257">
        <v>0.99133715814566481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obj_002a4#0001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obj_002d6#0001</v>
      </c>
      <c r="K13" s="51"/>
      <c r="L13" s="10" t="str">
        <f t="shared" si="2"/>
        <v>Dp</v>
      </c>
      <c r="M13" s="95" t="str">
        <f t="shared" si="3"/>
        <v>obj_002d6#0001</v>
      </c>
      <c r="N13" s="149" t="str">
        <f>IFERROR(_xll.qlRateHelperQuoteName(M13,Trigger),"--")</f>
        <v>GBP7MD_SYNTH1Y_Quote</v>
      </c>
      <c r="O13" s="99">
        <f>IFERROR(_xll.qlRateHelperQuoteValue($M13,Trigger),"--")</f>
        <v>1.0607999999999999E-2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42276</v>
      </c>
      <c r="T13" s="100">
        <f>IFERROR(_xll.qlRateHelperPillarDate(M13,Trigger),"--")</f>
        <v>42489</v>
      </c>
      <c r="V13" s="163" t="str">
        <f t="shared" si="4"/>
        <v>Dp</v>
      </c>
      <c r="W13" s="163" t="str">
        <v>obj_002cc</v>
      </c>
      <c r="X13" s="163" t="str">
        <f>IFERROR(_xll.qlRateHelperQuoteName(W13,Trigger),"")</f>
        <v>GBP11MD_SYNTH1Y_Quote</v>
      </c>
      <c r="Y13" s="197">
        <f>IFERROR(_xll.qlRateHelperRate(W13,Trigger),"")</f>
        <v>1.0484E-2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42276</v>
      </c>
      <c r="AB13" s="164">
        <f>IFERROR(_xll.qlRateHelperPillarDate(W13,Trigger),"")</f>
        <v>42612</v>
      </c>
      <c r="AC13" s="257">
        <v>0.99044122729355144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obj_0027f#0001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obj_002dd#0001</v>
      </c>
      <c r="K14" s="51"/>
      <c r="L14" s="10" t="str">
        <f t="shared" si="2"/>
        <v>Dp</v>
      </c>
      <c r="M14" s="95" t="str">
        <f t="shared" si="3"/>
        <v>obj_002dd#0001</v>
      </c>
      <c r="N14" s="149" t="str">
        <f>IFERROR(_xll.qlRateHelperQuoteName(M14,Trigger),"--")</f>
        <v>GBP8MD_SYNTH1Y_Quote</v>
      </c>
      <c r="O14" s="99">
        <f>IFERROR(_xll.qlRateHelperQuoteValue($M14,Trigger),"--")</f>
        <v>1.0562999999999999E-2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42276</v>
      </c>
      <c r="T14" s="100">
        <f>IFERROR(_xll.qlRateHelperPillarDate(M14,Trigger),"--")</f>
        <v>42521</v>
      </c>
      <c r="V14" s="163" t="str">
        <f t="shared" si="4"/>
        <v>Dp</v>
      </c>
      <c r="W14" s="163" t="str">
        <v>obj_002a0</v>
      </c>
      <c r="X14" s="163" t="str">
        <f>IFERROR(_xll.qlRateHelperQuoteName(W14,Trigger),"")</f>
        <v>GBP1YD_SYNTH1Y_Quote</v>
      </c>
      <c r="Y14" s="197">
        <f>IFERROR(_xll.qlRateHelperRate(W14,Trigger),"")</f>
        <v>1.0470999999999999E-2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42276</v>
      </c>
      <c r="AB14" s="164">
        <f>IFERROR(_xll.qlRateHelperPillarDate(W14,Trigger),"")</f>
        <v>42642</v>
      </c>
      <c r="AC14" s="257">
        <v>0.98960941027559346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obj_002a3#0001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obj_002da#0001</v>
      </c>
      <c r="K15" s="51"/>
      <c r="L15" s="10" t="str">
        <f t="shared" si="2"/>
        <v>Dp</v>
      </c>
      <c r="M15" s="95" t="str">
        <f t="shared" si="3"/>
        <v>obj_002da#0001</v>
      </c>
      <c r="N15" s="149" t="str">
        <f>IFERROR(_xll.qlRateHelperQuoteName(M15,Trigger),"--")</f>
        <v>GBP9MD_SYNTH1Y_Quote</v>
      </c>
      <c r="O15" s="99">
        <f>IFERROR(_xll.qlRateHelperQuoteValue($M15,Trigger),"--")</f>
        <v>1.0529E-2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42276</v>
      </c>
      <c r="T15" s="100">
        <f>IFERROR(_xll.qlRateHelperPillarDate(M15,Trigger),"--")</f>
        <v>42550</v>
      </c>
      <c r="V15" s="163" t="str">
        <f t="shared" si="4"/>
        <v>FRA</v>
      </c>
      <c r="W15" s="163" t="str">
        <v>obj_0031a</v>
      </c>
      <c r="X15" s="163" t="str">
        <f>IFERROR(_xll.qlRateHelperQuoteName(W15,Trigger),"")</f>
        <v>GBP1x13F_Quote</v>
      </c>
      <c r="Y15" s="197">
        <f>IFERROR(_xll.qlRateHelperRate(W15,Trigger),"")</f>
        <v>0.01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42306</v>
      </c>
      <c r="AB15" s="164">
        <f>IFERROR(_xll.qlRateHelperPillarDate(W15,Trigger),"")</f>
        <v>42674</v>
      </c>
      <c r="AC15" s="257">
        <v>0.98911474558920887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obj_00287#0001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obj_002ce#0001</v>
      </c>
      <c r="K16" s="51"/>
      <c r="L16" s="10" t="str">
        <f t="shared" si="2"/>
        <v>Dp</v>
      </c>
      <c r="M16" s="95" t="str">
        <f t="shared" si="3"/>
        <v>obj_002ce#0001</v>
      </c>
      <c r="N16" s="149" t="str">
        <f>IFERROR(_xll.qlRateHelperQuoteName(M16,Trigger),"--")</f>
        <v>GBP10MD_SYNTH1Y_Quote</v>
      </c>
      <c r="O16" s="99">
        <f>IFERROR(_xll.qlRateHelperQuoteValue($M16,Trigger),"--")</f>
        <v>1.0492E-2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42276</v>
      </c>
      <c r="T16" s="100">
        <f>IFERROR(_xll.qlRateHelperPillarDate(M16,Trigger),"--")</f>
        <v>42580</v>
      </c>
      <c r="V16" s="163" t="str">
        <f t="shared" si="4"/>
        <v>FRA</v>
      </c>
      <c r="W16" s="163" t="str">
        <v>obj_0031b</v>
      </c>
      <c r="X16" s="163" t="str">
        <f>IFERROR(_xll.qlRateHelperQuoteName(W16,Trigger),"")</f>
        <v>GBP2x14F_Quote</v>
      </c>
      <c r="Y16" s="197">
        <f>IFERROR(_xll.qlRateHelperRate(W16,Trigger),"")</f>
        <v>1.01E-2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42338</v>
      </c>
      <c r="AB16" s="164">
        <f>IFERROR(_xll.qlRateHelperPillarDate(W16,Trigger),"")</f>
        <v>42703</v>
      </c>
      <c r="AC16" s="257">
        <v>0.98816277574095734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obj_002aa#0001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obj_002cc#0001</v>
      </c>
      <c r="K17" s="51"/>
      <c r="L17" s="10" t="str">
        <f t="shared" si="2"/>
        <v>Dp</v>
      </c>
      <c r="M17" s="95" t="str">
        <f t="shared" si="3"/>
        <v>obj_002cc#0001</v>
      </c>
      <c r="N17" s="149" t="str">
        <f>IFERROR(_xll.qlRateHelperQuoteName(M17,Trigger),"--")</f>
        <v>GBP11MD_SYNTH1Y_Quote</v>
      </c>
      <c r="O17" s="99">
        <f>IFERROR(_xll.qlRateHelperQuoteValue($M17,Trigger),"--")</f>
        <v>1.0484E-2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42276</v>
      </c>
      <c r="T17" s="100">
        <f>IFERROR(_xll.qlRateHelperPillarDate(M17,Trigger),"--")</f>
        <v>42612</v>
      </c>
      <c r="V17" s="163" t="str">
        <f t="shared" si="4"/>
        <v>FRA</v>
      </c>
      <c r="W17" s="163" t="str">
        <v>obj_00322</v>
      </c>
      <c r="X17" s="163" t="str">
        <f>IFERROR(_xll.qlRateHelperQuoteName(W17,Trigger),"")</f>
        <v>GBP3x15F_Quote</v>
      </c>
      <c r="Y17" s="197">
        <f>IFERROR(_xll.qlRateHelperRate(W17,Trigger),"")</f>
        <v>1.03E-2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42367</v>
      </c>
      <c r="AB17" s="164">
        <f>IFERROR(_xll.qlRateHelperPillarDate(W17,Trigger),"")</f>
        <v>42733</v>
      </c>
      <c r="AC17" s="257">
        <v>0.98708827168881685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obj_002a0#0001</v>
      </c>
      <c r="K18" s="51"/>
      <c r="L18" s="11" t="str">
        <f t="shared" si="2"/>
        <v>Dp</v>
      </c>
      <c r="M18" s="96" t="str">
        <f t="shared" si="3"/>
        <v>obj_002a0#0001</v>
      </c>
      <c r="N18" s="150" t="str">
        <f>IFERROR(_xll.qlRateHelperQuoteName(M18,Trigger),"--")</f>
        <v>GBP1YD_SYNTH1Y_Quote</v>
      </c>
      <c r="O18" s="102">
        <f>IFERROR(_xll.qlRateHelperQuoteValue($M18,Trigger),"--")</f>
        <v>1.0470999999999999E-2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42276</v>
      </c>
      <c r="T18" s="103">
        <f>IFERROR(_xll.qlRateHelperPillarDate(M18,Trigger),"--")</f>
        <v>42642</v>
      </c>
      <c r="V18" s="163" t="str">
        <f t="shared" si="4"/>
        <v>FRA</v>
      </c>
      <c r="W18" s="163" t="str">
        <v>obj_0032a</v>
      </c>
      <c r="X18" s="163" t="str">
        <f>IFERROR(_xll.qlRateHelperQuoteName(W18,Trigger),"")</f>
        <v>GBP4x16F_Quote</v>
      </c>
      <c r="Y18" s="197">
        <f>IFERROR(_xll.qlRateHelperRate(W18,Trigger),"")</f>
        <v>1.06E-2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42398</v>
      </c>
      <c r="AB18" s="164">
        <f>IFERROR(_xll.qlRateHelperPillarDate(W18,Trigger),"")</f>
        <v>42765</v>
      </c>
      <c r="AC18" s="257">
        <v>0.98590624508725921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obj_0031a#0001</v>
      </c>
      <c r="N19" s="148" t="str">
        <f>IFERROR(_xll.qlRateHelperQuoteName(M19,Trigger),"--")</f>
        <v>GBP1x13F_Quote</v>
      </c>
      <c r="O19" s="136">
        <f>IFERROR(_xll.qlRateHelperQuoteValue($M19,Trigger),"--")</f>
        <v>0.01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42306</v>
      </c>
      <c r="T19" s="137">
        <f>IFERROR(_xll.qlRateHelperPillarDate(M19,Trigger),"--")</f>
        <v>42674</v>
      </c>
      <c r="V19" s="163" t="str">
        <f t="shared" si="4"/>
        <v>FRA</v>
      </c>
      <c r="W19" s="163" t="str">
        <v>obj_00326</v>
      </c>
      <c r="X19" s="163" t="str">
        <f>IFERROR(_xll.qlRateHelperQuoteName(W19,Trigger),"")</f>
        <v>GBP5x17F_Quote</v>
      </c>
      <c r="Y19" s="197">
        <f>IFERROR(_xll.qlRateHelperRate(W19,Trigger),"")</f>
        <v>1.09E-2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42429</v>
      </c>
      <c r="AB19" s="164">
        <f>IFERROR(_xll.qlRateHelperPillarDate(W19,Trigger),"")</f>
        <v>42794</v>
      </c>
      <c r="AC19" s="257">
        <v>0.98478200334075494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obj_0031b#0001</v>
      </c>
      <c r="N20" s="149" t="str">
        <f>IFERROR(_xll.qlRateHelperQuoteName(M20,Trigger),"--")</f>
        <v>GBP2x14F_Quote</v>
      </c>
      <c r="O20" s="99">
        <f>IFERROR(_xll.qlRateHelperQuoteValue($M20,Trigger),"--")</f>
        <v>1.01E-2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42338</v>
      </c>
      <c r="T20" s="100">
        <f>IFERROR(_xll.qlRateHelperPillarDate(M20,Trigger),"--")</f>
        <v>42703</v>
      </c>
      <c r="V20" s="163" t="str">
        <f t="shared" si="4"/>
        <v>FRA</v>
      </c>
      <c r="W20" s="163" t="str">
        <v>obj_0031c</v>
      </c>
      <c r="X20" s="163" t="str">
        <f>IFERROR(_xll.qlRateHelperQuoteName(W20,Trigger),"")</f>
        <v>GBP6x18F_Quote</v>
      </c>
      <c r="Y20" s="197">
        <f>IFERROR(_xll.qlRateHelperRate(W20,Trigger),"")</f>
        <v>1.1099999999999999E-2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42458</v>
      </c>
      <c r="AB20" s="164">
        <f>IFERROR(_xll.qlRateHelperPillarDate(W20,Trigger),"")</f>
        <v>42823</v>
      </c>
      <c r="AC20" s="257">
        <v>0.98377943423759007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obj_0031a#0001</v>
      </c>
      <c r="K21" s="51"/>
      <c r="L21" s="10" t="str">
        <f t="shared" si="6"/>
        <v>FRA</v>
      </c>
      <c r="M21" s="95" t="str">
        <f t="shared" si="7"/>
        <v>obj_00322#0001</v>
      </c>
      <c r="N21" s="149" t="str">
        <f>IFERROR(_xll.qlRateHelperQuoteName(M21,Trigger),"--")</f>
        <v>GBP3x15F_Quote</v>
      </c>
      <c r="O21" s="99">
        <f>IFERROR(_xll.qlRateHelperQuoteValue($M21,Trigger),"--")</f>
        <v>1.03E-2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42367</v>
      </c>
      <c r="T21" s="100">
        <f>IFERROR(_xll.qlRateHelperPillarDate(M21,Trigger),"--")</f>
        <v>42733</v>
      </c>
      <c r="V21" s="163" t="str">
        <f t="shared" si="4"/>
        <v>FRA</v>
      </c>
      <c r="W21" s="163" t="str">
        <v>obj_00325</v>
      </c>
      <c r="X21" s="163" t="str">
        <f>IFERROR(_xll.qlRateHelperQuoteName(W21,Trigger),"")</f>
        <v>GBP9x21F_Quote</v>
      </c>
      <c r="Y21" s="197">
        <f>IFERROR(_xll.qlRateHelperRate(W21,Trigger),"")</f>
        <v>1.23E-2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42550</v>
      </c>
      <c r="AB21" s="164">
        <f>IFERROR(_xll.qlRateHelperPillarDate(W21,Trigger),"")</f>
        <v>42915</v>
      </c>
      <c r="AC21" s="257">
        <v>0.98010275714407002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obj_0031b#0001</v>
      </c>
      <c r="K22" s="51"/>
      <c r="L22" s="10" t="str">
        <f t="shared" si="6"/>
        <v>FRA</v>
      </c>
      <c r="M22" s="95" t="str">
        <f t="shared" si="7"/>
        <v>obj_0032a#0001</v>
      </c>
      <c r="N22" s="149" t="str">
        <f>IFERROR(_xll.qlRateHelperQuoteName(M22,Trigger),"--")</f>
        <v>GBP4x16F_Quote</v>
      </c>
      <c r="O22" s="99">
        <f>IFERROR(_xll.qlRateHelperQuoteValue($M22,Trigger),"--")</f>
        <v>1.06E-2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42398</v>
      </c>
      <c r="T22" s="100">
        <f>IFERROR(_xll.qlRateHelperPillarDate(M22,Trigger),"--")</f>
        <v>42765</v>
      </c>
      <c r="V22" s="163" t="str">
        <f t="shared" si="4"/>
        <v>FRA</v>
      </c>
      <c r="W22" s="163" t="str">
        <v>obj_0031d</v>
      </c>
      <c r="X22" s="163" t="str">
        <f>IFERROR(_xll.qlRateHelperQuoteName(W22,Trigger),"")</f>
        <v>GBP12x24F_Quote</v>
      </c>
      <c r="Y22" s="197">
        <f>IFERROR(_xll.qlRateHelperRate(W22,Trigger),"")</f>
        <v>1.32E-2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42642</v>
      </c>
      <c r="AB22" s="164">
        <f>IFERROR(_xll.qlRateHelperPillarDate(W22,Trigger),"")</f>
        <v>43007</v>
      </c>
      <c r="AC22" s="257">
        <v>0.976716749186334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obj_00322#0001</v>
      </c>
      <c r="K23" s="51"/>
      <c r="L23" s="10" t="str">
        <f t="shared" si="6"/>
        <v>FRA</v>
      </c>
      <c r="M23" s="95" t="str">
        <f t="shared" si="7"/>
        <v>obj_00326#0001</v>
      </c>
      <c r="N23" s="149" t="str">
        <f>IFERROR(_xll.qlRateHelperQuoteName(M23,Trigger),"--")</f>
        <v>GBP5x17F_Quote</v>
      </c>
      <c r="O23" s="99">
        <f>IFERROR(_xll.qlRateHelperQuoteValue($M23,Trigger),"--")</f>
        <v>1.09E-2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42429</v>
      </c>
      <c r="T23" s="100">
        <f>IFERROR(_xll.qlRateHelperPillarDate(M23,Trigger),"--")</f>
        <v>42794</v>
      </c>
      <c r="V23" s="163" t="str">
        <f t="shared" si="4"/>
        <v>BasSw</v>
      </c>
      <c r="W23" s="163" t="str">
        <v>obj_002b0</v>
      </c>
      <c r="X23" s="163" t="str">
        <f>IFERROR(_xll.qlRateHelperQuoteName(W23,Trigger),"")</f>
        <v>GBPSB6L3Y_S6L12L_Quote</v>
      </c>
      <c r="Y23" s="197">
        <f>IFERROR(_xll.qlRateHelperRate(W23,Trigger),"")</f>
        <v>1.3274999999999744E-2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42276</v>
      </c>
      <c r="AB23" s="164">
        <f>IFERROR(_xll.qlRateHelperPillarDate(W23,Trigger),"")</f>
        <v>43371</v>
      </c>
      <c r="AC23" s="257">
        <v>0.96107710196437401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obj_0032a#0001</v>
      </c>
      <c r="K24" s="51"/>
      <c r="L24" s="10" t="str">
        <f t="shared" si="6"/>
        <v>FRA</v>
      </c>
      <c r="M24" s="95" t="str">
        <f t="shared" si="7"/>
        <v>obj_0031c#0001</v>
      </c>
      <c r="N24" s="149" t="str">
        <f>IFERROR(_xll.qlRateHelperQuoteName(M24,Trigger),"--")</f>
        <v>GBP6x18F_Quote</v>
      </c>
      <c r="O24" s="99">
        <f>IFERROR(_xll.qlRateHelperQuoteValue($M24,Trigger),"--")</f>
        <v>1.1099999999999999E-2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42458</v>
      </c>
      <c r="T24" s="100">
        <f>IFERROR(_xll.qlRateHelperPillarDate(M24,Trigger),"--")</f>
        <v>42823</v>
      </c>
      <c r="V24" s="163" t="str">
        <f t="shared" si="4"/>
        <v>BasSw</v>
      </c>
      <c r="W24" s="163" t="str">
        <v>obj_00296</v>
      </c>
      <c r="X24" s="163" t="str">
        <f>IFERROR(_xll.qlRateHelperQuoteName(W24,Trigger),"")</f>
        <v>GBPSB6L4Y_S6L12L_Quote</v>
      </c>
      <c r="Y24" s="197">
        <f>IFERROR(_xll.qlRateHelperRate(W24,Trigger),"")</f>
        <v>1.4804999999990326E-2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42276</v>
      </c>
      <c r="AB24" s="164">
        <f>IFERROR(_xll.qlRateHelperPillarDate(W24,Trigger),"")</f>
        <v>43738</v>
      </c>
      <c r="AC24" s="257">
        <v>0.94254614617468047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obj_00326#0001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obj_002ba</v>
      </c>
      <c r="X25" s="163" t="str">
        <f>IFERROR(_xll.qlRateHelperQuoteName(W25,Trigger),"")</f>
        <v>GBPSB6L5Y_S6L12L_Quote</v>
      </c>
      <c r="Y25" s="197">
        <f>IFERROR(_xll.qlRateHelperRate(W25,Trigger),"")</f>
        <v>1.6125000000053374E-2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42276</v>
      </c>
      <c r="AB25" s="164">
        <f>IFERROR(_xll.qlRateHelperPillarDate(W25,Trigger),"")</f>
        <v>44103</v>
      </c>
      <c r="AC25" s="257">
        <v>0.92253917930085771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obj_0031c#0001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obj_002c2</v>
      </c>
      <c r="X26" s="163" t="str">
        <f>IFERROR(_xll.qlRateHelperQuoteName(W26,Trigger),"")</f>
        <v>GBPSB6L6Y_S6L12L_Quote</v>
      </c>
      <c r="Y26" s="197">
        <f>IFERROR(_xll.qlRateHelperRate(W26,Trigger),"")</f>
        <v>1.7219999999874083E-2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42276</v>
      </c>
      <c r="AB26" s="164">
        <f>IFERROR(_xll.qlRateHelperPillarDate(W26,Trigger),"")</f>
        <v>44468</v>
      </c>
      <c r="AC26" s="257">
        <v>0.90174519108429141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obj_00325#0001</v>
      </c>
      <c r="N27" s="149" t="str">
        <f>IFERROR(_xll.qlRateHelperQuoteName(M27,Trigger),"--")</f>
        <v>GBP9x21F_Quote</v>
      </c>
      <c r="O27" s="99">
        <f>IFERROR(_xll.qlRateHelperQuoteValue($M27,Trigger),"--")</f>
        <v>1.23E-2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42550</v>
      </c>
      <c r="T27" s="100">
        <f>IFERROR(_xll.qlRateHelperPillarDate(M27,Trigger),"--")</f>
        <v>42915</v>
      </c>
      <c r="V27" s="163" t="str">
        <f t="shared" si="4"/>
        <v>BasSw</v>
      </c>
      <c r="W27" s="163" t="str">
        <v>obj_00285</v>
      </c>
      <c r="X27" s="163" t="str">
        <f>IFERROR(_xll.qlRateHelperQuoteName(W27,Trigger),"")</f>
        <v>GBPSB6L7Y_S6L12L_Quote</v>
      </c>
      <c r="Y27" s="197">
        <f>IFERROR(_xll.qlRateHelperRate(W27,Trigger),"")</f>
        <v>1.8120000000447532E-2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42276</v>
      </c>
      <c r="AB27" s="164">
        <f>IFERROR(_xll.qlRateHelperPillarDate(W27,Trigger),"")</f>
        <v>44833</v>
      </c>
      <c r="AC27" s="257">
        <v>0.88064963270558871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obj_002b2</v>
      </c>
      <c r="X28" s="163" t="str">
        <f>IFERROR(_xll.qlRateHelperQuoteName(W28,Trigger),"")</f>
        <v>GBPSB6L8Y_S6L12L_Quote</v>
      </c>
      <c r="Y28" s="197">
        <f>IFERROR(_xll.qlRateHelperRate(W28,Trigger),"")</f>
        <v>1.8848000000018381E-2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42276</v>
      </c>
      <c r="AB28" s="164">
        <f>IFERROR(_xll.qlRateHelperPillarDate(W28,Trigger),"")</f>
        <v>45198</v>
      </c>
      <c r="AC28" s="257">
        <v>0.85964899252444882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obj_00325#0001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obj_0029f</v>
      </c>
      <c r="X29" s="163" t="str">
        <f>IFERROR(_xll.qlRateHelperQuoteName(W29,Trigger),"")</f>
        <v>GBPSB6L9Y_S6L12L_Quote</v>
      </c>
      <c r="Y29" s="197">
        <f>IFERROR(_xll.qlRateHelperRate(W29,Trigger),"")</f>
        <v>1.9432999999953703E-2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42276</v>
      </c>
      <c r="AB29" s="164">
        <f>IFERROR(_xll.qlRateHelperPillarDate(W29,Trigger),"")</f>
        <v>45565</v>
      </c>
      <c r="AC29" s="257">
        <v>0.83889246385819927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obj_0031d#0001</v>
      </c>
      <c r="N30" s="149" t="str">
        <f>IFERROR(_xll.qlRateHelperQuoteName(M30,Trigger),"--")</f>
        <v>GBP12x24F_Quote</v>
      </c>
      <c r="O30" s="99">
        <f>IFERROR(_xll.qlRateHelperQuoteValue($M30,Trigger),"--")</f>
        <v>1.32E-2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42642</v>
      </c>
      <c r="T30" s="100">
        <f>IFERROR(_xll.qlRateHelperPillarDate(M30,Trigger),"--")</f>
        <v>43007</v>
      </c>
      <c r="V30" s="163" t="str">
        <f t="shared" si="4"/>
        <v>BasSw</v>
      </c>
      <c r="W30" s="163" t="str">
        <v>obj_0028a</v>
      </c>
      <c r="X30" s="163" t="str">
        <f>IFERROR(_xll.qlRateHelperQuoteName(W30,Trigger),"")</f>
        <v>GBPSB6L10Y_S6L12L_Quote</v>
      </c>
      <c r="Y30" s="197">
        <f>IFERROR(_xll.qlRateHelperRate(W30,Trigger),"")</f>
        <v>1.9930000000102512E-2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42276</v>
      </c>
      <c r="AB30" s="164">
        <f>IFERROR(_xll.qlRateHelperPillarDate(W30,Trigger),"")</f>
        <v>45929</v>
      </c>
      <c r="AC30" s="257">
        <v>0.81849519397650283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obj_002ac</v>
      </c>
      <c r="X31" s="163" t="str">
        <f>IFERROR(_xll.qlRateHelperQuoteName(W31,Trigger),"")</f>
        <v>GBPSB6L12Y_S6L12L_Quote</v>
      </c>
      <c r="Y31" s="197">
        <f>IFERROR(_xll.qlRateHelperRate(W31,Trigger),"")</f>
        <v>2.0715000000008595E-2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42276</v>
      </c>
      <c r="AB31" s="164">
        <f>IFERROR(_xll.qlRateHelperPillarDate(W31,Trigger),"")</f>
        <v>46659</v>
      </c>
      <c r="AC31" s="257">
        <v>0.77864390831827746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obj_0031d#0001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obj_002a7</v>
      </c>
      <c r="X32" s="163" t="str">
        <f>IFERROR(_xll.qlRateHelperQuoteName(W32,Trigger),"")</f>
        <v>GBPSB6L15Y_S6L12L_Quote</v>
      </c>
      <c r="Y32" s="197">
        <f>IFERROR(_xll.qlRateHelperRate(W32,Trigger),"")</f>
        <v>2.1467999999936531E-2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42276</v>
      </c>
      <c r="AB32" s="164">
        <f>IFERROR(_xll.qlRateHelperPillarDate(W32,Trigger),"")</f>
        <v>47756</v>
      </c>
      <c r="AC32" s="257">
        <v>0.72269251995148343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obj_002a2</v>
      </c>
      <c r="X33" s="163" t="str">
        <f>IFERROR(_xll.qlRateHelperQuoteName(W33,Trigger),"")</f>
        <v>GBPSB6L20Y_S6L12L_Quote</v>
      </c>
      <c r="Y33" s="197">
        <f>IFERROR(_xll.qlRateHelperRate(W33,Trigger),"")</f>
        <v>2.1989999999997949E-2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42276</v>
      </c>
      <c r="AB33" s="164">
        <f>IFERROR(_xll.qlRateHelperPillarDate(W33,Trigger),"")</f>
        <v>49580</v>
      </c>
      <c r="AC33" s="257">
        <v>0.64176294207139517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obj_00293</v>
      </c>
      <c r="X34" s="163" t="str">
        <f>IFERROR(_xll.qlRateHelperQuoteName(W34,Trigger),"")</f>
        <v>GBPSB6L25Y_S6L12L_Quote</v>
      </c>
      <c r="Y34" s="197">
        <f>IFERROR(_xll.qlRateHelperRate(W34,Trigger),"")</f>
        <v>2.1937999999993185E-2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42276</v>
      </c>
      <c r="AB34" s="164">
        <f>IFERROR(_xll.qlRateHelperPillarDate(W34,Trigger),"")</f>
        <v>51407</v>
      </c>
      <c r="AC34" s="257">
        <v>0.57619932221744485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obj_0028c</v>
      </c>
      <c r="X35" s="163" t="str">
        <f>IFERROR(_xll.qlRateHelperQuoteName(W35,Trigger),"")</f>
        <v>GBPSB6L30Y_S6L12L_Quote</v>
      </c>
      <c r="Y35" s="197">
        <f>IFERROR(_xll.qlRateHelperRate(W35,Trigger),"")</f>
        <v>2.1802999999987846E-2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42276</v>
      </c>
      <c r="AB35" s="164">
        <f>IFERROR(_xll.qlRateHelperPillarDate(W35,Trigger),"")</f>
        <v>53234</v>
      </c>
      <c r="AC35" s="257">
        <v>0.51935842196966397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obj_002b3</v>
      </c>
      <c r="X36" s="163" t="str">
        <f>IFERROR(_xll.qlRateHelperQuoteName(W36,Trigger),"")</f>
        <v>GBPSB6L40Y_S6L12L_Quote</v>
      </c>
      <c r="Y36" s="197">
        <f>IFERROR(_xll.qlRateHelperRate(W36,Trigger),"")</f>
        <v>2.1213000000023421E-2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42276</v>
      </c>
      <c r="AB36" s="164">
        <f>IFERROR(_xll.qlRateHelperPillarDate(W36,Trigger),"")</f>
        <v>56886</v>
      </c>
      <c r="AC36" s="257">
        <v>0.43200272961307629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obj_0029a</v>
      </c>
      <c r="X37" s="163" t="str">
        <f>IFERROR(_xll.qlRateHelperQuoteName(W37,Trigger),"")</f>
        <v>GBPSB6L50Y_S6L12L_Quote</v>
      </c>
      <c r="Y37" s="197">
        <f>IFERROR(_xll.qlRateHelperRate(W37,Trigger),"")</f>
        <v>2.0688000000002257E-2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42276</v>
      </c>
      <c r="AB37" s="164">
        <f>IFERROR(_xll.qlRateHelperPillarDate(W37,Trigger),"")</f>
        <v>60539</v>
      </c>
      <c r="AC37" s="257">
        <v>0.36368570744092032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obj_002ad</v>
      </c>
      <c r="X38" s="163" t="str">
        <f>IFERROR(_xll.qlRateHelperQuoteName(W38,Trigger),"")</f>
        <v>GBPSB6L60Y_S6L12L_Quote</v>
      </c>
      <c r="Y38" s="197">
        <f>IFERROR(_xll.qlRateHelperRate(W38,Trigger),"")</f>
        <v>2.0577999999999971E-2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42276</v>
      </c>
      <c r="AB38" s="164">
        <f>IFERROR(_xll.qlRateHelperPillarDate(W38,Trigger),"")</f>
        <v>64192</v>
      </c>
      <c r="AC38" s="257">
        <v>0.29913520373755925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29" ht="11.25" customHeight="1" x14ac:dyDescent="0.2">
      <c r="B45" s="49"/>
      <c r="C45" s="49"/>
      <c r="D45" s="49"/>
      <c r="E45" s="49"/>
      <c r="F45" s="49" t="s">
        <v>149</v>
      </c>
      <c r="G45" s="49" t="s">
        <v>150</v>
      </c>
      <c r="H45" s="201" t="s">
        <v>152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132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146</v>
      </c>
      <c r="E47" s="58" t="s">
        <v>7</v>
      </c>
      <c r="F47" s="58" t="s">
        <v>147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obj_002b0#0001</v>
      </c>
      <c r="N48" s="149" t="str">
        <f>IFERROR(_xll.qlRateHelperQuoteName(M48,Trigger),"--")</f>
        <v>GBPSB6L3Y_S6L12L_Quote</v>
      </c>
      <c r="O48" s="99">
        <f>IFERROR(_xll.qlRateHelperQuoteValue($M48,Trigger),"--")</f>
        <v>1.3274999999999744E-2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42276</v>
      </c>
      <c r="T48" s="100">
        <f>IFERROR(_xll.qlRateHelperPillarDate(M48,Trigger),"--")</f>
        <v>43371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obj_00296#0001</v>
      </c>
      <c r="N49" s="149" t="str">
        <f>IFERROR(_xll.qlRateHelperQuoteName(M49,Trigger),"--")</f>
        <v>GBPSB6L4Y_S6L12L_Quote</v>
      </c>
      <c r="O49" s="99">
        <f>IFERROR(_xll.qlRateHelperQuoteValue($M49,Trigger),"--")</f>
        <v>1.4804999999990326E-2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42276</v>
      </c>
      <c r="T49" s="100">
        <f>IFERROR(_xll.qlRateHelperPillarDate(M49,Trigger),"--")</f>
        <v>43738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obj_002ba#0001</v>
      </c>
      <c r="N50" s="149" t="str">
        <f>IFERROR(_xll.qlRateHelperQuoteName(M50,Trigger),"--")</f>
        <v>GBPSB6L5Y_S6L12L_Quote</v>
      </c>
      <c r="O50" s="99">
        <f>IFERROR(_xll.qlRateHelperQuoteValue($M50,Trigger),"--")</f>
        <v>1.6125000000053374E-2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42276</v>
      </c>
      <c r="T50" s="100">
        <f>IFERROR(_xll.qlRateHelperPillarDate(M50,Trigger),"--")</f>
        <v>44103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obj_002c2#0001</v>
      </c>
      <c r="N51" s="149" t="str">
        <f>IFERROR(_xll.qlRateHelperQuoteName(M51,Trigger),"--")</f>
        <v>GBPSB6L6Y_S6L12L_Quote</v>
      </c>
      <c r="O51" s="99">
        <f>IFERROR(_xll.qlRateHelperQuoteValue($M51,Trigger),"--")</f>
        <v>1.7219999999874083E-2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42276</v>
      </c>
      <c r="T51" s="100">
        <f>IFERROR(_xll.qlRateHelperPillarDate(M51,Trigger),"--")</f>
        <v>44468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obj_002b0#0001</v>
      </c>
      <c r="L52" s="10" t="str">
        <f t="shared" si="12"/>
        <v>BasSw</v>
      </c>
      <c r="M52" s="95" t="str">
        <f t="shared" si="13"/>
        <v>obj_00285#0001</v>
      </c>
      <c r="N52" s="149" t="str">
        <f>IFERROR(_xll.qlRateHelperQuoteName(M52,Trigger),"--")</f>
        <v>GBPSB6L7Y_S6L12L_Quote</v>
      </c>
      <c r="O52" s="99">
        <f>IFERROR(_xll.qlRateHelperQuoteValue($M52,Trigger),"--")</f>
        <v>1.8120000000447532E-2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42276</v>
      </c>
      <c r="T52" s="100">
        <f>IFERROR(_xll.qlRateHelperPillarDate(M52,Trigger),"--")</f>
        <v>44833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obj_00296#0001</v>
      </c>
      <c r="L53" s="10" t="str">
        <f t="shared" si="12"/>
        <v>BasSw</v>
      </c>
      <c r="M53" s="95" t="str">
        <f t="shared" si="13"/>
        <v>obj_002b2#0001</v>
      </c>
      <c r="N53" s="149" t="str">
        <f>IFERROR(_xll.qlRateHelperQuoteName(M53,Trigger),"--")</f>
        <v>GBPSB6L8Y_S6L12L_Quote</v>
      </c>
      <c r="O53" s="99">
        <f>IFERROR(_xll.qlRateHelperQuoteValue($M53,Trigger),"--")</f>
        <v>1.8848000000018381E-2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42276</v>
      </c>
      <c r="T53" s="100">
        <f>IFERROR(_xll.qlRateHelperPillarDate(M53,Trigger),"--")</f>
        <v>45198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obj_002ba#0001</v>
      </c>
      <c r="L54" s="10" t="str">
        <f t="shared" si="12"/>
        <v>BasSw</v>
      </c>
      <c r="M54" s="95" t="str">
        <f t="shared" si="13"/>
        <v>obj_0029f#0001</v>
      </c>
      <c r="N54" s="149" t="str">
        <f>IFERROR(_xll.qlRateHelperQuoteName(M54,Trigger),"--")</f>
        <v>GBPSB6L9Y_S6L12L_Quote</v>
      </c>
      <c r="O54" s="99">
        <f>IFERROR(_xll.qlRateHelperQuoteValue($M54,Trigger),"--")</f>
        <v>1.9432999999953703E-2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42276</v>
      </c>
      <c r="T54" s="100">
        <f>IFERROR(_xll.qlRateHelperPillarDate(M54,Trigger),"--")</f>
        <v>45565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obj_002c2#0001</v>
      </c>
      <c r="L55" s="10" t="str">
        <f t="shared" si="12"/>
        <v>BasSw</v>
      </c>
      <c r="M55" s="95" t="str">
        <f t="shared" si="13"/>
        <v>obj_0028a#0001</v>
      </c>
      <c r="N55" s="149" t="str">
        <f>IFERROR(_xll.qlRateHelperQuoteName(M55,Trigger),"--")</f>
        <v>GBPSB6L10Y_S6L12L_Quote</v>
      </c>
      <c r="O55" s="99">
        <f>IFERROR(_xll.qlRateHelperQuoteValue($M55,Trigger),"--")</f>
        <v>1.9930000000102512E-2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42276</v>
      </c>
      <c r="T55" s="100">
        <f>IFERROR(_xll.qlRateHelperPillarDate(M55,Trigger),"--")</f>
        <v>45929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obj_00285#0001</v>
      </c>
      <c r="L56" s="10" t="str">
        <f t="shared" si="12"/>
        <v>BasSw</v>
      </c>
      <c r="M56" s="95" t="str">
        <f t="shared" si="13"/>
        <v>obj_00289#0001</v>
      </c>
      <c r="N56" s="149" t="str">
        <f>IFERROR(_xll.qlRateHelperQuoteName(M56,Trigger),"--")</f>
        <v>GBPSB6L11Y_S6L12L_Quote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42276</v>
      </c>
      <c r="T56" s="100">
        <f>IFERROR(_xll.qlRateHelperPillarDate(M56,Trigger),"--")</f>
        <v>46294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obj_002b2#0001</v>
      </c>
      <c r="L57" s="10" t="str">
        <f t="shared" si="12"/>
        <v>BasSw</v>
      </c>
      <c r="M57" s="95" t="str">
        <f t="shared" si="13"/>
        <v>obj_002ac#0001</v>
      </c>
      <c r="N57" s="149" t="str">
        <f>IFERROR(_xll.qlRateHelperQuoteName(M57,Trigger),"--")</f>
        <v>GBPSB6L12Y_S6L12L_Quote</v>
      </c>
      <c r="O57" s="99">
        <f>IFERROR(_xll.qlRateHelperQuoteValue($M57,Trigger),"--")</f>
        <v>2.0715000000008595E-2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42276</v>
      </c>
      <c r="T57" s="100">
        <f>IFERROR(_xll.qlRateHelperPillarDate(M57,Trigger),"--")</f>
        <v>46659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obj_0029f#0001</v>
      </c>
      <c r="L58" s="10" t="str">
        <f t="shared" si="12"/>
        <v>BasSw</v>
      </c>
      <c r="M58" s="95" t="str">
        <f t="shared" si="13"/>
        <v>obj_00286#0001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42276</v>
      </c>
      <c r="T58" s="100">
        <f>IFERROR(_xll.qlRateHelperPillarDate(M58,Trigger),"--")</f>
        <v>47025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obj_0028a#0001</v>
      </c>
      <c r="L59" s="10" t="str">
        <f t="shared" si="12"/>
        <v>BasSw</v>
      </c>
      <c r="M59" s="95" t="str">
        <f t="shared" si="13"/>
        <v>obj_002b6#0001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42276</v>
      </c>
      <c r="T59" s="100">
        <f>IFERROR(_xll.qlRateHelperPillarDate(M59,Trigger),"--")</f>
        <v>47389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obj_00289#0001</v>
      </c>
      <c r="L60" s="10" t="str">
        <f t="shared" si="12"/>
        <v>BasSw</v>
      </c>
      <c r="M60" s="95" t="str">
        <f t="shared" si="13"/>
        <v>obj_002a7#0001</v>
      </c>
      <c r="N60" s="149" t="str">
        <f>IFERROR(_xll.qlRateHelperQuoteName(M60,Trigger),"--")</f>
        <v>GBPSB6L15Y_S6L12L_Quote</v>
      </c>
      <c r="O60" s="99">
        <f>IFERROR(_xll.qlRateHelperQuoteValue($M60,Trigger),"--")</f>
        <v>2.1467999999936531E-2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42276</v>
      </c>
      <c r="T60" s="100">
        <f>IFERROR(_xll.qlRateHelperPillarDate(M60,Trigger),"--")</f>
        <v>47756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obj_002ac#0001</v>
      </c>
      <c r="L61" s="10" t="str">
        <f t="shared" si="12"/>
        <v>BasSw</v>
      </c>
      <c r="M61" s="95" t="str">
        <f t="shared" si="13"/>
        <v>obj_002b4#0001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42276</v>
      </c>
      <c r="T61" s="100">
        <f>IFERROR(_xll.qlRateHelperPillarDate(M61,Trigger),"--")</f>
        <v>48120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obj_00286#0001</v>
      </c>
      <c r="L62" s="10" t="str">
        <f t="shared" si="12"/>
        <v>BasSw</v>
      </c>
      <c r="M62" s="95" t="str">
        <f t="shared" si="13"/>
        <v>obj_002b9#0001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42276</v>
      </c>
      <c r="T62" s="100">
        <f>IFERROR(_xll.qlRateHelperPillarDate(M62,Trigger),"--")</f>
        <v>48486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obj_002b6#0001</v>
      </c>
      <c r="L63" s="10" t="str">
        <f t="shared" si="12"/>
        <v>BasSw</v>
      </c>
      <c r="M63" s="95" t="str">
        <f t="shared" si="13"/>
        <v>obj_002b1#0001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42276</v>
      </c>
      <c r="T63" s="100">
        <f>IFERROR(_xll.qlRateHelperPillarDate(M63,Trigger),"--")</f>
        <v>48851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obj_002a7#0001</v>
      </c>
      <c r="L64" s="10" t="str">
        <f t="shared" si="12"/>
        <v>BasSw</v>
      </c>
      <c r="M64" s="95" t="str">
        <f t="shared" si="13"/>
        <v>obj_002bc#0001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42276</v>
      </c>
      <c r="T64" s="100">
        <f>IFERROR(_xll.qlRateHelperPillarDate(M64,Trigger),"--")</f>
        <v>49216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obj_002b4#0001</v>
      </c>
      <c r="L65" s="10" t="str">
        <f t="shared" si="12"/>
        <v>BasSw</v>
      </c>
      <c r="M65" s="95" t="str">
        <f t="shared" si="13"/>
        <v>obj_002a2#0001</v>
      </c>
      <c r="N65" s="149" t="str">
        <f>IFERROR(_xll.qlRateHelperQuoteName(M65,Trigger),"--")</f>
        <v>GBPSB6L20Y_S6L12L_Quote</v>
      </c>
      <c r="O65" s="99">
        <f>IFERROR(_xll.qlRateHelperQuoteValue($M65,Trigger),"--")</f>
        <v>2.1989999999997949E-2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42276</v>
      </c>
      <c r="T65" s="100">
        <f>IFERROR(_xll.qlRateHelperPillarDate(M65,Trigger),"--")</f>
        <v>49580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obj_002b9#0001</v>
      </c>
      <c r="L66" s="10" t="str">
        <f t="shared" si="12"/>
        <v>BasSw</v>
      </c>
      <c r="M66" s="95" t="str">
        <f t="shared" si="13"/>
        <v>obj_0028f#0001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42276</v>
      </c>
      <c r="T66" s="100">
        <f>IFERROR(_xll.qlRateHelperPillarDate(M66,Trigger),"--")</f>
        <v>49947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obj_002b1#0001</v>
      </c>
      <c r="L67" s="10" t="str">
        <f t="shared" si="12"/>
        <v>BasSw</v>
      </c>
      <c r="M67" s="95" t="str">
        <f t="shared" si="13"/>
        <v>obj_00281#0001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42276</v>
      </c>
      <c r="T67" s="100">
        <f>IFERROR(_xll.qlRateHelperPillarDate(M67,Trigger),"--")</f>
        <v>50312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obj_002bc#0001</v>
      </c>
      <c r="L68" s="10" t="str">
        <f t="shared" si="12"/>
        <v>BasSw</v>
      </c>
      <c r="M68" s="95" t="str">
        <f t="shared" si="13"/>
        <v>obj_002bf#0001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42276</v>
      </c>
      <c r="T68" s="100">
        <f>IFERROR(_xll.qlRateHelperPillarDate(M68,Trigger),"--")</f>
        <v>50677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obj_002a2#0001</v>
      </c>
      <c r="L69" s="10" t="str">
        <f t="shared" si="12"/>
        <v>BasSw</v>
      </c>
      <c r="M69" s="95" t="str">
        <f t="shared" si="13"/>
        <v>obj_002be#0001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42276</v>
      </c>
      <c r="T69" s="100">
        <f>IFERROR(_xll.qlRateHelperPillarDate(M69,Trigger),"--")</f>
        <v>51042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obj_0028f#0001</v>
      </c>
      <c r="L70" s="10" t="str">
        <f t="shared" si="12"/>
        <v>BasSw</v>
      </c>
      <c r="M70" s="95" t="str">
        <f t="shared" si="13"/>
        <v>obj_00293#0001</v>
      </c>
      <c r="N70" s="149" t="str">
        <f>IFERROR(_xll.qlRateHelperQuoteName(M70,Trigger),"--")</f>
        <v>GBPSB6L25Y_S6L12L_Quote</v>
      </c>
      <c r="O70" s="99">
        <f>IFERROR(_xll.qlRateHelperQuoteValue($M70,Trigger),"--")</f>
        <v>2.1937999999993185E-2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42276</v>
      </c>
      <c r="T70" s="100">
        <f>IFERROR(_xll.qlRateHelperPillarDate(M70,Trigger),"--")</f>
        <v>51407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obj_00281#0001</v>
      </c>
      <c r="L71" s="10" t="str">
        <f t="shared" si="12"/>
        <v>BasSw</v>
      </c>
      <c r="M71" s="95" t="str">
        <f t="shared" si="13"/>
        <v>obj_0028b#0001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42276</v>
      </c>
      <c r="T71" s="100">
        <f>IFERROR(_xll.qlRateHelperPillarDate(M71,Trigger),"--")</f>
        <v>51774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obj_002bf#0001</v>
      </c>
      <c r="L72" s="10" t="str">
        <f t="shared" si="12"/>
        <v>BasSw</v>
      </c>
      <c r="M72" s="95" t="str">
        <f t="shared" si="13"/>
        <v>obj_00284#0001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42276</v>
      </c>
      <c r="T72" s="100">
        <f>IFERROR(_xll.qlRateHelperPillarDate(M72,Trigger),"--")</f>
        <v>52138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obj_002be#0001</v>
      </c>
      <c r="L73" s="10" t="str">
        <f t="shared" si="12"/>
        <v>BasSw</v>
      </c>
      <c r="M73" s="95" t="str">
        <f t="shared" si="13"/>
        <v>obj_00282#0001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42276</v>
      </c>
      <c r="T73" s="100">
        <f>IFERROR(_xll.qlRateHelperPillarDate(M73,Trigger),"--")</f>
        <v>52503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obj_00293#0001</v>
      </c>
      <c r="L74" s="10" t="str">
        <f t="shared" si="12"/>
        <v>BasSw</v>
      </c>
      <c r="M74" s="95" t="str">
        <f t="shared" si="13"/>
        <v>obj_002a9#0001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42276</v>
      </c>
      <c r="T74" s="100">
        <f>IFERROR(_xll.qlRateHelperPillarDate(M74,Trigger),"--")</f>
        <v>52869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obj_0028b#0001</v>
      </c>
      <c r="L75" s="10" t="str">
        <f t="shared" si="12"/>
        <v>BasSw</v>
      </c>
      <c r="M75" s="95" t="str">
        <f t="shared" si="13"/>
        <v>obj_0028c#0001</v>
      </c>
      <c r="N75" s="149" t="str">
        <f>IFERROR(_xll.qlRateHelperQuoteName(M75,Trigger),"--")</f>
        <v>GBPSB6L30Y_S6L12L_Quote</v>
      </c>
      <c r="O75" s="99">
        <f>IFERROR(_xll.qlRateHelperQuoteValue($M75,Trigger),"--")</f>
        <v>2.1802999999987846E-2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42276</v>
      </c>
      <c r="T75" s="100">
        <f>IFERROR(_xll.qlRateHelperPillarDate(M75,Trigger),"--")</f>
        <v>53234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obj_00284#0001</v>
      </c>
      <c r="L76" s="10" t="str">
        <f>A80</f>
        <v>BasSw</v>
      </c>
      <c r="M76" s="95" t="str">
        <f t="shared" si="13"/>
        <v>obj_00291#0001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42276</v>
      </c>
      <c r="T76" s="100">
        <f>IFERROR(_xll.qlRateHelperPillarDate(M76,Trigger),"--")</f>
        <v>55060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obj_00282#0001</v>
      </c>
      <c r="L77" s="10" t="str">
        <f t="shared" si="12"/>
        <v>BasSw</v>
      </c>
      <c r="M77" s="95" t="str">
        <f t="shared" si="13"/>
        <v>obj_002b3#0001</v>
      </c>
      <c r="N77" s="149" t="str">
        <f>IFERROR(_xll.qlRateHelperQuoteName(M77,Trigger),"--")</f>
        <v>GBPSB6L40Y_S6L12L_Quote</v>
      </c>
      <c r="O77" s="99">
        <f>IFERROR(_xll.qlRateHelperQuoteValue($M77,Trigger),"--")</f>
        <v>2.1213000000023421E-2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42276</v>
      </c>
      <c r="T77" s="100">
        <f>IFERROR(_xll.qlRateHelperPillarDate(M77,Trigger),"--")</f>
        <v>56886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obj_002a9#0001</v>
      </c>
      <c r="L78" s="10" t="str">
        <f t="shared" si="12"/>
        <v>BasSw</v>
      </c>
      <c r="M78" s="95" t="str">
        <f t="shared" si="13"/>
        <v>obj_0029a#0001</v>
      </c>
      <c r="N78" s="149" t="str">
        <f>IFERROR(_xll.qlRateHelperQuoteName(M78,Trigger),"--")</f>
        <v>GBPSB6L50Y_S6L12L_Quote</v>
      </c>
      <c r="O78" s="99">
        <f>IFERROR(_xll.qlRateHelperQuoteValue($M78,Trigger),"--")</f>
        <v>2.0688000000002257E-2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42276</v>
      </c>
      <c r="T78" s="100">
        <f>IFERROR(_xll.qlRateHelperPillarDate(M78,Trigger),"--")</f>
        <v>60539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obj_0028c#0001</v>
      </c>
      <c r="L79" s="11" t="str">
        <f t="shared" ref="L79" si="17">A83</f>
        <v>BasSw</v>
      </c>
      <c r="M79" s="96" t="str">
        <f t="shared" ref="M79" si="18">IF(ISBLANK(J83),"--",J83)</f>
        <v>obj_002ad#0001</v>
      </c>
      <c r="N79" s="150" t="str">
        <f>IFERROR(_xll.qlRateHelperQuoteName(M79,Trigger),"--")</f>
        <v>GBPSB6L60Y_S6L12L_Quote</v>
      </c>
      <c r="O79" s="102">
        <f>IFERROR(_xll.qlRateHelperQuoteValue($M79,Trigger),"--")</f>
        <v>2.0577999999999971E-2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42276</v>
      </c>
      <c r="T79" s="103">
        <f>IFERROR(_xll.qlRateHelperPillarDate(M79,Trigger),"--")</f>
        <v>64192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obj_00291#0001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obj_002b3#0001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obj_0029a#0001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146</v>
      </c>
      <c r="E83" s="7" t="s">
        <v>7</v>
      </c>
      <c r="F83" s="7" t="s">
        <v>147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obj_002ad#0001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2015-09-29T10:42:48Z</dcterms:modified>
</cp:coreProperties>
</file>