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esktop\Work\Thesis2\Archive\003_Energy\"/>
    </mc:Choice>
  </mc:AlternateContent>
  <xr:revisionPtr revIDLastSave="0" documentId="13_ncr:1_{54F9AD4D-868E-4A39-862F-F9CC87A5AE7C}" xr6:coauthVersionLast="46" xr6:coauthVersionMax="46" xr10:uidLastSave="{00000000-0000-0000-0000-000000000000}"/>
  <bookViews>
    <workbookView xWindow="17880" yWindow="4395" windowWidth="21600" windowHeight="11430" activeTab="3" xr2:uid="{00000000-000D-0000-FFFF-FFFF00000000}"/>
  </bookViews>
  <sheets>
    <sheet name="Sheet1" sheetId="1" r:id="rId1"/>
    <sheet name="Foglio1" sheetId="2" r:id="rId2"/>
    <sheet name="Temp +-2" sheetId="3" r:id="rId3"/>
    <sheet name="Temp +-1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5" l="1"/>
  <c r="B16" i="3"/>
  <c r="B15" i="3"/>
  <c r="B14" i="3"/>
  <c r="B13" i="3"/>
  <c r="B12" i="3"/>
  <c r="B11" i="3"/>
  <c r="B10" i="3"/>
  <c r="B9" i="3"/>
  <c r="B8" i="3"/>
  <c r="B7" i="3"/>
  <c r="F19" i="2"/>
  <c r="F20" i="2"/>
  <c r="F21" i="2"/>
  <c r="G15" i="1" l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<sst xmlns="http://schemas.openxmlformats.org/spreadsheetml/2006/main" count="120" uniqueCount="45">
  <si>
    <t>Name</t>
  </si>
  <si>
    <t>crate01C</t>
  </si>
  <si>
    <t>crate03</t>
  </si>
  <si>
    <t>crate1</t>
  </si>
  <si>
    <t>crate3C</t>
  </si>
  <si>
    <t>1C_Dsn41765</t>
  </si>
  <si>
    <t>1C_Dsp402</t>
  </si>
  <si>
    <t>1C_Dchem3176</t>
  </si>
  <si>
    <t>1C_i00n0456</t>
  </si>
  <si>
    <t>1C_i00p0497</t>
  </si>
  <si>
    <t>1C_Dsn569</t>
  </si>
  <si>
    <t>1C_Dsp6275</t>
  </si>
  <si>
    <t>1C_Dchem509</t>
  </si>
  <si>
    <t>1C_i00n273</t>
  </si>
  <si>
    <t>1C_i00p299</t>
  </si>
  <si>
    <t>Energy</t>
  </si>
  <si>
    <t>% E_loss cmp 0.1C</t>
  </si>
  <si>
    <t>% E_loss cmp 0.3C</t>
  </si>
  <si>
    <t>% E_loss cmp 1C</t>
  </si>
  <si>
    <t>% E_loss cmp 3C</t>
  </si>
  <si>
    <t>Dsn -58.2%</t>
  </si>
  <si>
    <t>Dsp -59.8%</t>
  </si>
  <si>
    <t>Dch -68.2%</t>
  </si>
  <si>
    <t>i00n -95.4%</t>
  </si>
  <si>
    <t>i00p -95.0%</t>
  </si>
  <si>
    <t>Dsn -43.1%</t>
  </si>
  <si>
    <t>Dsp -37.3%</t>
  </si>
  <si>
    <t>Dch -49.1%</t>
  </si>
  <si>
    <t>i00n -72.7%</t>
  </si>
  <si>
    <t>i00p -70.1%</t>
  </si>
  <si>
    <t>Dsn</t>
  </si>
  <si>
    <t>Dsp</t>
  </si>
  <si>
    <t>Dchem</t>
  </si>
  <si>
    <t>i00n</t>
  </si>
  <si>
    <t>i00p</t>
  </si>
  <si>
    <t>Var</t>
  </si>
  <si>
    <t>crate0.1C</t>
  </si>
  <si>
    <t>crate0.3C</t>
  </si>
  <si>
    <t>crate1C</t>
  </si>
  <si>
    <t>T+0.5C</t>
  </si>
  <si>
    <t>T+1C</t>
  </si>
  <si>
    <t>T+2C</t>
  </si>
  <si>
    <t>1C_Dsn_m2T</t>
  </si>
  <si>
    <t>1C_Dsn_p2T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</si>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</sst>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%"/>
    <numFmt numFmtId="166" formatCode="0.000"/>
  </numFmts>
  <fonts count="3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49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49" fontId="0" fillId="0" borderId="4" xfId="0" applyNumberFormat="1" applyBorder="1"/>
    <xf numFmtId="10" fontId="0" fillId="0" borderId="1" xfId="0" applyNumberFormat="1" applyBorder="1" applyAlignment="1">
      <alignment horizontal="right"/>
    </xf>
    <xf numFmtId="10" fontId="0" fillId="0" borderId="5" xfId="0" applyNumberFormat="1" applyBorder="1" applyAlignment="1">
      <alignment horizontal="righ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49" fontId="1" fillId="0" borderId="4" xfId="0" applyNumberFormat="1" applyFont="1" applyBorder="1"/>
    <xf numFmtId="49" fontId="0" fillId="0" borderId="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0" fontId="0" fillId="0" borderId="10" xfId="0" applyNumberForma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10" fontId="0" fillId="0" borderId="12" xfId="0" applyNumberFormat="1" applyBorder="1" applyAlignment="1">
      <alignment horizontal="right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5" fontId="0" fillId="0" borderId="4" xfId="0" applyNumberFormat="1" applyBorder="1"/>
    <xf numFmtId="49" fontId="1" fillId="0" borderId="4" xfId="0" applyNumberFormat="1" applyFont="1" applyFill="1" applyBorder="1"/>
    <xf numFmtId="49" fontId="1" fillId="0" borderId="6" xfId="0" applyNumberFormat="1" applyFont="1" applyFill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49" fontId="1" fillId="0" borderId="12" xfId="0" applyNumberFormat="1" applyFont="1" applyBorder="1"/>
    <xf numFmtId="165" fontId="0" fillId="0" borderId="12" xfId="0" applyNumberFormat="1" applyBorder="1" applyAlignment="1">
      <alignment horizontal="center"/>
    </xf>
    <xf numFmtId="10" fontId="0" fillId="0" borderId="0" xfId="0" applyNumberFormat="1"/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/>
    <xf numFmtId="1" fontId="1" fillId="0" borderId="4" xfId="0" applyNumberFormat="1" applyFont="1" applyBorder="1" applyAlignment="1">
      <alignment horizontal="center"/>
    </xf>
    <xf numFmtId="49" fontId="1" fillId="0" borderId="10" xfId="0" applyNumberFormat="1" applyFont="1" applyBorder="1"/>
    <xf numFmtId="165" fontId="0" fillId="0" borderId="10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0" fontId="0" fillId="0" borderId="7" xfId="0" applyNumberFormat="1" applyBorder="1" applyAlignment="1">
      <alignment horizontal="right"/>
    </xf>
    <xf numFmtId="10" fontId="0" fillId="0" borderId="8" xfId="0" applyNumberFormat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165" fontId="1" fillId="0" borderId="1" xfId="0" applyNumberFormat="1" applyFont="1" applyBorder="1"/>
    <xf numFmtId="0" fontId="1" fillId="0" borderId="1" xfId="0" applyNumberFormat="1" applyFont="1" applyBorder="1"/>
    <xf numFmtId="1" fontId="1" fillId="0" borderId="10" xfId="0" applyNumberFormat="1" applyFont="1" applyBorder="1" applyAlignment="1">
      <alignment horizontal="center"/>
    </xf>
    <xf numFmtId="0" fontId="0" fillId="0" borderId="1" xfId="0" applyNumberFormat="1" applyFill="1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773252728654814E-2"/>
          <c:y val="0.18072153325817361"/>
          <c:w val="0.8839043428997605"/>
          <c:h val="0.52855638666517812"/>
        </c:manualLayout>
      </c:layout>
      <c:barChart>
        <c:barDir val="col"/>
        <c:grouping val="clustered"/>
        <c:varyColors val="0"/>
        <c:ser>
          <c:idx val="1"/>
          <c:order val="0"/>
          <c:tx>
            <c:v>Temp +2°C</c:v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val>
            <c:numRef>
              <c:f>'Temp +-2'!$B$18:$B$22</c:f>
              <c:numCache>
                <c:formatCode>0.0%</c:formatCode>
                <c:ptCount val="5"/>
                <c:pt idx="0">
                  <c:v>-0.51</c:v>
                </c:pt>
                <c:pt idx="1">
                  <c:v>-0.45999999999999996</c:v>
                </c:pt>
                <c:pt idx="2">
                  <c:v>-0.57000000000000006</c:v>
                </c:pt>
                <c:pt idx="3">
                  <c:v>-0.82000000000000006</c:v>
                </c:pt>
                <c:pt idx="4">
                  <c:v>-0.81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8-4E47-91D1-ED7E4F64DC38}"/>
            </c:ext>
          </c:extLst>
        </c:ser>
        <c:ser>
          <c:idx val="0"/>
          <c:order val="1"/>
          <c:tx>
            <c:v>Temp std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Dsn</c:v>
              </c:pt>
              <c:pt idx="1">
                <c:v>Dsp</c:v>
              </c:pt>
              <c:pt idx="2">
                <c:v>Dchem</c:v>
              </c:pt>
              <c:pt idx="3">
                <c:v>i00n</c:v>
              </c:pt>
              <c:pt idx="4">
                <c:v>i00p</c:v>
              </c:pt>
            </c:strLit>
          </c:cat>
          <c:val>
            <c:numRef>
              <c:f>Foglio1!$B$13:$B$17</c:f>
              <c:numCache>
                <c:formatCode>0.0%</c:formatCode>
                <c:ptCount val="5"/>
                <c:pt idx="0">
                  <c:v>-0.43100000000000005</c:v>
                </c:pt>
                <c:pt idx="1">
                  <c:v>-0.37250000000000005</c:v>
                </c:pt>
                <c:pt idx="2">
                  <c:v>-0.49099999999999999</c:v>
                </c:pt>
                <c:pt idx="3">
                  <c:v>-0.72699999999999998</c:v>
                </c:pt>
                <c:pt idx="4">
                  <c:v>-0.70100000000000007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3-4679-AEAE-C52EC448D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58794031"/>
        <c:axId val="1458795279"/>
      </c:barChart>
      <c:barChart>
        <c:barDir val="col"/>
        <c:grouping val="clustered"/>
        <c:varyColors val="0"/>
        <c:ser>
          <c:idx val="2"/>
          <c:order val="2"/>
          <c:tx>
            <c:v>Temp -2°C</c:v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'Temp +-2'!$B$23:$B$27</c:f>
              <c:numCache>
                <c:formatCode>0.0%</c:formatCode>
                <c:ptCount val="5"/>
                <c:pt idx="0">
                  <c:v>-0.31999999999999995</c:v>
                </c:pt>
                <c:pt idx="1">
                  <c:v>-0.26</c:v>
                </c:pt>
                <c:pt idx="2">
                  <c:v>-0.38500000000000001</c:v>
                </c:pt>
                <c:pt idx="3">
                  <c:v>-0.59499999999999997</c:v>
                </c:pt>
                <c:pt idx="4">
                  <c:v>-0.57000000000000006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8-4E47-91D1-ED7E4F64D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0"/>
        <c:axId val="723344287"/>
        <c:axId val="723345951"/>
      </c:barChart>
      <c:catAx>
        <c:axId val="14587940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95279"/>
        <c:crosses val="max"/>
        <c:auto val="1"/>
        <c:lblAlgn val="ctr"/>
        <c:lblOffset val="100"/>
        <c:noMultiLvlLbl val="0"/>
      </c:catAx>
      <c:valAx>
        <c:axId val="14587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94031"/>
        <c:crosses val="autoZero"/>
        <c:crossBetween val="between"/>
      </c:valAx>
      <c:valAx>
        <c:axId val="723345951"/>
        <c:scaling>
          <c:orientation val="minMax"/>
          <c:min val="-0.9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44287"/>
        <c:crosses val="max"/>
        <c:crossBetween val="between"/>
      </c:valAx>
      <c:catAx>
        <c:axId val="723344287"/>
        <c:scaling>
          <c:orientation val="minMax"/>
        </c:scaling>
        <c:delete val="1"/>
        <c:axPos val="b"/>
        <c:majorTickMark val="out"/>
        <c:minorTickMark val="none"/>
        <c:tickLblPos val="nextTo"/>
        <c:crossAx val="723345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85398798556313"/>
          <c:y val="1.4196173478627594E-2"/>
          <c:w val="0.12414601201443684"/>
          <c:h val="0.14028643707072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169993</xdr:colOff>
      <xdr:row>0</xdr:row>
      <xdr:rowOff>167080</xdr:rowOff>
    </xdr:from>
    <xdr:to>
      <xdr:col>18</xdr:col>
      <xdr:colOff>259052</xdr:colOff>
      <xdr:row>26</xdr:row>
      <xdr:rowOff>43675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80700AC-8D13-4501-9195-19E2340C0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0.02049</cdr:x>
      <cdr:y>0.78982</cdr:y>
    </cdr:from>
    <cdr:to>
      <cdr:x>0.97814</cdr:x>
      <cdr:y>0.96831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FDFBEEEC-34E7-414D-995F-2DE2DB93FBF9}"/>
            </a:ext>
          </a:extLst>
        </cdr:cNvPr>
        <cdr:cNvSpPr txBox="1"/>
      </cdr:nvSpPr>
      <cdr:spPr>
        <a:xfrm xmlns:a="http://schemas.openxmlformats.org/drawingml/2006/main">
          <a:off x="114300" y="3608070"/>
          <a:ext cx="5341620" cy="815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r>
            <a:rPr lang="en-GB" sz="1100"/>
            <a:t>Variazioni</a:t>
          </a:r>
          <a:r>
            <a:rPr lang="en-GB" sz="1100" baseline="0"/>
            <a:t> dei parametri chimici del modello ElettroChimco per avere una variazione dell'energia del 2% rispetto ad una scarica costante a 1C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selection sqref="A1:I15"/>
    </sheetView>
  </sheetViews>
  <sheetFormatPr defaultRowHeight="15" x14ac:dyDescent="0.25"/>
  <cols>
    <col min="1" max="1" width="13.85546875" customWidth="1"/>
    <col min="2" max="2" width="11.7109375" customWidth="1"/>
    <col min="3" max="4" width="16.140625" customWidth="1"/>
    <col min="5" max="6" width="14.5703125" customWidth="1"/>
    <col min="9" max="9" width="10.7109375" bestFit="1" customWidth="1"/>
  </cols>
  <sheetData>
    <row r="1" spans="1:9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9" x14ac:dyDescent="0.25">
      <c r="A2" s="1" t="s">
        <v>1</v>
      </c>
      <c r="B2">
        <v>44.201699928459078</v>
      </c>
      <c r="C2" s="2">
        <v>0</v>
      </c>
      <c r="D2" s="2">
        <v>0</v>
      </c>
      <c r="E2" s="2">
        <v>0</v>
      </c>
      <c r="F2" s="2">
        <v>0</v>
      </c>
    </row>
    <row r="3" spans="1:9" x14ac:dyDescent="0.25">
      <c r="A3" s="1" t="s">
        <v>2</v>
      </c>
      <c r="B3">
        <v>43.121089230262172</v>
      </c>
      <c r="C3" s="2">
        <v>-2.4447265601682436E-2</v>
      </c>
      <c r="D3" s="2">
        <v>0</v>
      </c>
      <c r="E3" s="2">
        <v>0</v>
      </c>
      <c r="F3" s="2">
        <v>0</v>
      </c>
    </row>
    <row r="4" spans="1:9" x14ac:dyDescent="0.25">
      <c r="A4" s="1" t="s">
        <v>3</v>
      </c>
      <c r="B4">
        <v>40.059972198708195</v>
      </c>
      <c r="C4" s="2">
        <v>-9.3700643560186911E-2</v>
      </c>
      <c r="D4" s="2">
        <v>-7.0988861510615536E-2</v>
      </c>
      <c r="E4" s="2">
        <v>0</v>
      </c>
      <c r="F4" s="2">
        <v>0</v>
      </c>
    </row>
    <row r="5" spans="1:9" x14ac:dyDescent="0.25">
      <c r="A5" s="1" t="s">
        <v>4</v>
      </c>
      <c r="B5">
        <v>32.834034297989717</v>
      </c>
      <c r="C5" s="2">
        <v>-0.25717711420302947</v>
      </c>
      <c r="D5" s="2">
        <v>-0.23856203810948839</v>
      </c>
      <c r="E5" s="2">
        <v>-0.18037800587768482</v>
      </c>
      <c r="F5" s="2">
        <v>0</v>
      </c>
    </row>
    <row r="6" spans="1:9" x14ac:dyDescent="0.25">
      <c r="A6" s="1" t="s">
        <v>5</v>
      </c>
      <c r="B6">
        <v>38.053885425810435</v>
      </c>
      <c r="C6" s="2">
        <v>-0.13908547663549017</v>
      </c>
      <c r="D6" s="2">
        <v>-0.11751103450549198</v>
      </c>
      <c r="E6" s="2">
        <v>-5.0077088494895401E-2</v>
      </c>
      <c r="F6" s="2">
        <v>0.1589768433707309</v>
      </c>
      <c r="G6" s="3">
        <f>1-0.41765</f>
        <v>0.58234999999999992</v>
      </c>
      <c r="I6" s="4" t="s">
        <v>20</v>
      </c>
    </row>
    <row r="7" spans="1:9" x14ac:dyDescent="0.25">
      <c r="A7" s="1" t="s">
        <v>6</v>
      </c>
      <c r="B7">
        <v>38.055177991300006</v>
      </c>
      <c r="C7" s="2">
        <v>-0.13905623419703955</v>
      </c>
      <c r="D7" s="2">
        <v>-0.11748105925410932</v>
      </c>
      <c r="E7" s="2">
        <v>-5.0044822733871917E-2</v>
      </c>
      <c r="F7" s="2">
        <v>0.15901621000712532</v>
      </c>
      <c r="G7" s="3">
        <f>1-0.402</f>
        <v>0.59799999999999998</v>
      </c>
      <c r="I7" s="4" t="s">
        <v>21</v>
      </c>
    </row>
    <row r="8" spans="1:9" x14ac:dyDescent="0.25">
      <c r="A8" s="1" t="s">
        <v>7</v>
      </c>
      <c r="B8">
        <v>38.055309846067786</v>
      </c>
      <c r="C8" s="2">
        <v>-0.13905325117222392</v>
      </c>
      <c r="D8" s="2">
        <v>-0.11747800147495453</v>
      </c>
      <c r="E8" s="2">
        <v>-5.0041531299541267E-2</v>
      </c>
      <c r="F8" s="2">
        <v>0.15902022580264358</v>
      </c>
      <c r="G8" s="3">
        <f>1-0.3176</f>
        <v>0.68240000000000001</v>
      </c>
      <c r="I8" s="4" t="s">
        <v>22</v>
      </c>
    </row>
    <row r="9" spans="1:9" x14ac:dyDescent="0.25">
      <c r="A9" s="1" t="s">
        <v>8</v>
      </c>
      <c r="B9">
        <v>38.055959703332206</v>
      </c>
      <c r="C9" s="2">
        <v>-0.13903854908462385</v>
      </c>
      <c r="D9" s="2">
        <v>-0.1174629309543341</v>
      </c>
      <c r="E9" s="2">
        <v>-5.0025309189820441E-2</v>
      </c>
      <c r="F9" s="2">
        <v>0.15904001798713491</v>
      </c>
      <c r="G9" s="3">
        <f>1-0.0456</f>
        <v>0.95440000000000003</v>
      </c>
      <c r="I9" s="4" t="s">
        <v>23</v>
      </c>
    </row>
    <row r="10" spans="1:9" x14ac:dyDescent="0.25">
      <c r="A10" s="1" t="s">
        <v>9</v>
      </c>
      <c r="B10">
        <v>38.056457402095312</v>
      </c>
      <c r="C10" s="2">
        <v>-0.13902728936466033</v>
      </c>
      <c r="D10" s="2">
        <v>-0.11745138906678002</v>
      </c>
      <c r="E10" s="2">
        <v>-5.0012885347870767E-2</v>
      </c>
      <c r="F10" s="2">
        <v>0.15905517600148636</v>
      </c>
      <c r="G10" s="3">
        <f>1-0.0497</f>
        <v>0.95030000000000003</v>
      </c>
      <c r="I10" s="4" t="s">
        <v>24</v>
      </c>
    </row>
    <row r="11" spans="1:9" x14ac:dyDescent="0.25">
      <c r="A11" s="1" t="s">
        <v>10</v>
      </c>
      <c r="B11">
        <v>39.257990437650264</v>
      </c>
      <c r="C11" s="2">
        <v>-0.1118443294898219</v>
      </c>
      <c r="D11" s="2">
        <v>-8.9587226611632154E-2</v>
      </c>
      <c r="E11" s="2">
        <v>-2.0019528647695673E-2</v>
      </c>
      <c r="F11" s="2">
        <v>0.19564930953531523</v>
      </c>
      <c r="G11" s="3">
        <f>1-0.569</f>
        <v>0.43100000000000005</v>
      </c>
      <c r="I11" s="4" t="s">
        <v>25</v>
      </c>
    </row>
    <row r="12" spans="1:9" x14ac:dyDescent="0.25">
      <c r="A12" s="1" t="s">
        <v>11</v>
      </c>
      <c r="B12">
        <v>39.255982763248895</v>
      </c>
      <c r="C12" s="2">
        <v>-0.11188975024071199</v>
      </c>
      <c r="D12" s="2">
        <v>-8.9633785602539096E-2</v>
      </c>
      <c r="E12" s="2">
        <v>-2.0069645367482965E-2</v>
      </c>
      <c r="F12" s="2">
        <v>0.19558816339703844</v>
      </c>
      <c r="G12" s="3">
        <f>1-0.6275</f>
        <v>0.37250000000000005</v>
      </c>
      <c r="I12" s="4" t="s">
        <v>26</v>
      </c>
    </row>
    <row r="13" spans="1:9" x14ac:dyDescent="0.25">
      <c r="A13" s="1" t="s">
        <v>12</v>
      </c>
      <c r="B13">
        <v>39.257226536636679</v>
      </c>
      <c r="C13" s="2">
        <v>-0.11186161165351291</v>
      </c>
      <c r="D13" s="2">
        <v>-8.9604941864823123E-2</v>
      </c>
      <c r="E13" s="2">
        <v>-2.0038597582886033E-2</v>
      </c>
      <c r="F13" s="2">
        <v>0.19562604401129671</v>
      </c>
      <c r="G13" s="3">
        <f>1-0.509</f>
        <v>0.49099999999999999</v>
      </c>
      <c r="I13" s="4" t="s">
        <v>27</v>
      </c>
    </row>
    <row r="14" spans="1:9" x14ac:dyDescent="0.25">
      <c r="A14" s="1" t="s">
        <v>13</v>
      </c>
      <c r="B14">
        <v>39.257981268230623</v>
      </c>
      <c r="C14" s="2">
        <v>-0.11184453693477664</v>
      </c>
      <c r="D14" s="2">
        <v>-8.9587439255139192E-2</v>
      </c>
      <c r="E14" s="2">
        <v>-2.0019757540007326E-2</v>
      </c>
      <c r="F14" s="2">
        <v>0.19564903026961311</v>
      </c>
      <c r="G14" s="3">
        <f>1-0.273</f>
        <v>0.72699999999999998</v>
      </c>
      <c r="I14" s="4" t="s">
        <v>28</v>
      </c>
    </row>
    <row r="15" spans="1:9" x14ac:dyDescent="0.25">
      <c r="A15" s="1" t="s">
        <v>14</v>
      </c>
      <c r="B15">
        <v>39.258512843212678</v>
      </c>
      <c r="C15" s="2">
        <v>-0.11183251081399587</v>
      </c>
      <c r="D15" s="2">
        <v>-8.9575111760830856E-2</v>
      </c>
      <c r="E15" s="2">
        <v>-2.0006488060452559E-2</v>
      </c>
      <c r="F15" s="2">
        <v>0.19566522002495146</v>
      </c>
      <c r="G15" s="3">
        <f>1-0.299</f>
        <v>0.70100000000000007</v>
      </c>
      <c r="I15" s="4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EB38-F4A9-47F9-854A-62E3E9F85166}">
  <dimension ref="A1:J24"/>
  <sheetViews>
    <sheetView zoomScale="85" zoomScaleNormal="85" workbookViewId="0">
      <selection activeCell="E26" sqref="A23:E26"/>
    </sheetView>
  </sheetViews>
  <sheetFormatPr defaultRowHeight="15" x14ac:dyDescent="0.25"/>
  <cols>
    <col min="1" max="1" width="12.140625" bestFit="1" customWidth="1"/>
    <col min="2" max="2" width="6.7109375" bestFit="1" customWidth="1"/>
    <col min="3" max="3" width="9" customWidth="1"/>
    <col min="4" max="5" width="16.28515625" bestFit="1" customWidth="1"/>
    <col min="6" max="7" width="14.85546875" bestFit="1" customWidth="1"/>
  </cols>
  <sheetData>
    <row r="1" spans="1:10" ht="16.5" thickTop="1" thickBot="1" x14ac:dyDescent="0.3">
      <c r="A1" s="13" t="s">
        <v>0</v>
      </c>
      <c r="B1" s="14" t="s">
        <v>35</v>
      </c>
      <c r="C1" s="13" t="s">
        <v>15</v>
      </c>
      <c r="D1" s="13" t="s">
        <v>16</v>
      </c>
      <c r="E1" s="13" t="s">
        <v>17</v>
      </c>
      <c r="F1" s="13" t="s">
        <v>18</v>
      </c>
      <c r="G1" s="12" t="s">
        <v>19</v>
      </c>
    </row>
    <row r="2" spans="1:10" ht="15.75" thickTop="1" x14ac:dyDescent="0.25">
      <c r="A2" s="11" t="s">
        <v>36</v>
      </c>
      <c r="B2" s="19"/>
      <c r="C2" s="22">
        <v>44.201699928459078</v>
      </c>
      <c r="D2" s="6">
        <v>0</v>
      </c>
      <c r="E2" s="16">
        <v>0</v>
      </c>
      <c r="F2" s="16">
        <v>0</v>
      </c>
      <c r="G2" s="7">
        <v>0</v>
      </c>
    </row>
    <row r="3" spans="1:10" x14ac:dyDescent="0.25">
      <c r="A3" s="11" t="s">
        <v>37</v>
      </c>
      <c r="B3" s="20"/>
      <c r="C3" s="23">
        <v>43.121089230262172</v>
      </c>
      <c r="D3" s="6">
        <v>-2.4447265601682436E-2</v>
      </c>
      <c r="E3" s="17">
        <v>0</v>
      </c>
      <c r="F3" s="17">
        <v>0</v>
      </c>
      <c r="G3" s="7">
        <v>0</v>
      </c>
    </row>
    <row r="4" spans="1:10" x14ac:dyDescent="0.25">
      <c r="A4" s="11" t="s">
        <v>38</v>
      </c>
      <c r="B4" s="20"/>
      <c r="C4" s="23">
        <v>40.059972198708195</v>
      </c>
      <c r="D4" s="6">
        <v>-9.3700643560186911E-2</v>
      </c>
      <c r="E4" s="17">
        <v>-7.0988861510615536E-2</v>
      </c>
      <c r="F4" s="17">
        <v>0</v>
      </c>
      <c r="G4" s="7">
        <v>0</v>
      </c>
    </row>
    <row r="5" spans="1:10" x14ac:dyDescent="0.25">
      <c r="A5" s="5" t="s">
        <v>4</v>
      </c>
      <c r="B5" s="20"/>
      <c r="C5" s="23">
        <v>32.834034297989717</v>
      </c>
      <c r="D5" s="6">
        <v>-0.25717711420302947</v>
      </c>
      <c r="E5" s="17">
        <v>-0.23856203810948839</v>
      </c>
      <c r="F5" s="17">
        <v>-0.18037800587768482</v>
      </c>
      <c r="G5" s="7">
        <v>0</v>
      </c>
    </row>
    <row r="6" spans="1:10" x14ac:dyDescent="0.25">
      <c r="A6" s="8"/>
      <c r="B6" s="8"/>
      <c r="C6" s="18"/>
      <c r="D6" s="9"/>
      <c r="E6" s="18"/>
      <c r="F6" s="18"/>
      <c r="G6" s="10"/>
      <c r="H6" s="3"/>
      <c r="J6" s="4"/>
    </row>
    <row r="7" spans="1:10" x14ac:dyDescent="0.25">
      <c r="A7" s="11" t="s">
        <v>30</v>
      </c>
      <c r="B7" s="21">
        <v>-0.58234999999999992</v>
      </c>
      <c r="C7" s="23">
        <v>38.053885425810435</v>
      </c>
      <c r="D7" s="6">
        <v>-0.13908547663549017</v>
      </c>
      <c r="E7" s="17">
        <v>-0.11751103450549198</v>
      </c>
      <c r="F7" s="17">
        <v>-5.0077088494895401E-2</v>
      </c>
      <c r="G7" s="7">
        <v>0.1589768433707309</v>
      </c>
      <c r="H7" s="26"/>
      <c r="I7" s="24"/>
      <c r="J7" s="4"/>
    </row>
    <row r="8" spans="1:10" x14ac:dyDescent="0.25">
      <c r="A8" s="11" t="s">
        <v>31</v>
      </c>
      <c r="B8" s="21">
        <v>-0.59799999999999998</v>
      </c>
      <c r="C8" s="23">
        <v>38.055177991300006</v>
      </c>
      <c r="D8" s="6">
        <v>-0.13905623419703955</v>
      </c>
      <c r="E8" s="17">
        <v>-0.11748105925410932</v>
      </c>
      <c r="F8" s="17">
        <v>-5.0044822733871917E-2</v>
      </c>
      <c r="G8" s="7">
        <v>0.15901621000712532</v>
      </c>
      <c r="H8" s="26"/>
      <c r="I8" s="24"/>
      <c r="J8" s="4"/>
    </row>
    <row r="9" spans="1:10" x14ac:dyDescent="0.25">
      <c r="A9" s="11" t="s">
        <v>32</v>
      </c>
      <c r="B9" s="21">
        <v>-0.68240000000000001</v>
      </c>
      <c r="C9" s="23">
        <v>38.055309846067786</v>
      </c>
      <c r="D9" s="6">
        <v>-0.13905325117222392</v>
      </c>
      <c r="E9" s="17">
        <v>-0.11747800147495453</v>
      </c>
      <c r="F9" s="17">
        <v>-5.0041531299541267E-2</v>
      </c>
      <c r="G9" s="7">
        <v>0.15902022580264358</v>
      </c>
      <c r="H9" s="26"/>
      <c r="I9" s="24"/>
      <c r="J9" s="4"/>
    </row>
    <row r="10" spans="1:10" x14ac:dyDescent="0.25">
      <c r="A10" s="11" t="s">
        <v>33</v>
      </c>
      <c r="B10" s="21">
        <v>-0.95440000000000003</v>
      </c>
      <c r="C10" s="23">
        <v>38.055959703332206</v>
      </c>
      <c r="D10" s="6">
        <v>-0.13903854908462385</v>
      </c>
      <c r="E10" s="17">
        <v>-0.1174629309543341</v>
      </c>
      <c r="F10" s="17">
        <v>-5.0025309189820441E-2</v>
      </c>
      <c r="G10" s="7">
        <v>0.15904001798713491</v>
      </c>
      <c r="H10" s="26"/>
      <c r="I10" s="24"/>
      <c r="J10" s="4"/>
    </row>
    <row r="11" spans="1:10" x14ac:dyDescent="0.25">
      <c r="A11" s="11" t="s">
        <v>34</v>
      </c>
      <c r="B11" s="21">
        <v>-0.95030000000000003</v>
      </c>
      <c r="C11" s="23">
        <v>38.056457402095312</v>
      </c>
      <c r="D11" s="6">
        <v>-0.13902728936466033</v>
      </c>
      <c r="E11" s="17">
        <v>-0.11745138906678002</v>
      </c>
      <c r="F11" s="17">
        <v>-5.0012885347870767E-2</v>
      </c>
      <c r="G11" s="7">
        <v>0.15905517600148636</v>
      </c>
      <c r="H11" s="26"/>
      <c r="I11" s="24"/>
      <c r="J11" s="4"/>
    </row>
    <row r="12" spans="1:10" x14ac:dyDescent="0.25">
      <c r="A12" s="8"/>
      <c r="B12" s="8"/>
      <c r="C12" s="18"/>
      <c r="D12" s="9"/>
      <c r="E12" s="18"/>
      <c r="F12" s="18"/>
      <c r="G12" s="10"/>
      <c r="H12" s="26"/>
      <c r="I12" s="25"/>
      <c r="J12" s="4"/>
    </row>
    <row r="13" spans="1:10" x14ac:dyDescent="0.25">
      <c r="A13" s="11" t="s">
        <v>30</v>
      </c>
      <c r="B13" s="21">
        <v>-0.43100000000000005</v>
      </c>
      <c r="C13" s="23">
        <v>39.257990437650264</v>
      </c>
      <c r="D13" s="6">
        <v>-0.1118443294898219</v>
      </c>
      <c r="E13" s="17">
        <v>-8.9587226611632154E-2</v>
      </c>
      <c r="F13" s="17">
        <v>-2.0019528647695673E-2</v>
      </c>
      <c r="G13" s="7">
        <v>0.19564930953531523</v>
      </c>
      <c r="H13" s="26"/>
      <c r="I13" s="24"/>
      <c r="J13" s="4"/>
    </row>
    <row r="14" spans="1:10" x14ac:dyDescent="0.25">
      <c r="A14" s="11" t="s">
        <v>31</v>
      </c>
      <c r="B14" s="21">
        <v>-0.37250000000000005</v>
      </c>
      <c r="C14" s="23">
        <v>39.255982763248895</v>
      </c>
      <c r="D14" s="6">
        <v>-0.11188975024071199</v>
      </c>
      <c r="E14" s="17">
        <v>-8.9633785602539096E-2</v>
      </c>
      <c r="F14" s="17">
        <v>-2.0069645367482965E-2</v>
      </c>
      <c r="G14" s="7">
        <v>0.19558816339703844</v>
      </c>
      <c r="H14" s="26"/>
      <c r="I14" s="24"/>
      <c r="J14" s="4"/>
    </row>
    <row r="15" spans="1:10" x14ac:dyDescent="0.25">
      <c r="A15" s="11" t="s">
        <v>32</v>
      </c>
      <c r="B15" s="21">
        <v>-0.49099999999999999</v>
      </c>
      <c r="C15" s="23">
        <v>39.257226536636679</v>
      </c>
      <c r="D15" s="6">
        <v>-0.11186161165351291</v>
      </c>
      <c r="E15" s="17">
        <v>-8.9604941864823123E-2</v>
      </c>
      <c r="F15" s="17">
        <v>-2.0038597582886033E-2</v>
      </c>
      <c r="G15" s="7">
        <v>0.19562604401129671</v>
      </c>
      <c r="H15" s="26"/>
      <c r="I15" s="24"/>
      <c r="J15" s="4"/>
    </row>
    <row r="16" spans="1:10" x14ac:dyDescent="0.25">
      <c r="A16" s="11" t="s">
        <v>33</v>
      </c>
      <c r="B16" s="21">
        <v>-0.72699999999999998</v>
      </c>
      <c r="C16" s="23">
        <v>39.257981268230623</v>
      </c>
      <c r="D16" s="6">
        <v>-0.11184453693477664</v>
      </c>
      <c r="E16" s="17">
        <v>-8.9587439255139192E-2</v>
      </c>
      <c r="F16" s="17">
        <v>-2.0019757540007326E-2</v>
      </c>
      <c r="G16" s="7">
        <v>0.19564903026961311</v>
      </c>
      <c r="H16" s="8"/>
      <c r="I16" s="24"/>
    </row>
    <row r="17" spans="1:9" x14ac:dyDescent="0.25">
      <c r="A17" s="32" t="s">
        <v>34</v>
      </c>
      <c r="B17" s="33">
        <v>-0.70100000000000007</v>
      </c>
      <c r="C17" s="23">
        <v>39.258512843212678</v>
      </c>
      <c r="D17" s="17">
        <v>-0.11183251081399587</v>
      </c>
      <c r="E17" s="17">
        <v>-8.9575111760830856E-2</v>
      </c>
      <c r="F17" s="17">
        <v>-2.0006488060452559E-2</v>
      </c>
      <c r="G17" s="17">
        <v>0.19566522002495146</v>
      </c>
      <c r="H17" s="8"/>
      <c r="I17" s="24"/>
    </row>
    <row r="18" spans="1:9" x14ac:dyDescent="0.25">
      <c r="A18" s="18"/>
      <c r="B18" s="18"/>
      <c r="C18" s="18"/>
      <c r="D18" s="18"/>
      <c r="E18" s="18"/>
      <c r="F18" s="18"/>
      <c r="G18" s="18"/>
    </row>
    <row r="19" spans="1:9" x14ac:dyDescent="0.25">
      <c r="A19" s="27" t="s">
        <v>39</v>
      </c>
      <c r="B19" s="18"/>
      <c r="C19" s="9">
        <v>40.132431151894899</v>
      </c>
      <c r="D19" s="18"/>
      <c r="E19" s="9"/>
      <c r="F19" s="17">
        <f>(C19-C4)/C4</f>
        <v>1.8087619438997137E-3</v>
      </c>
      <c r="G19" s="10"/>
    </row>
    <row r="20" spans="1:9" x14ac:dyDescent="0.25">
      <c r="A20" s="27" t="s">
        <v>40</v>
      </c>
      <c r="B20" s="18"/>
      <c r="C20" s="9">
        <v>40.1962072572327</v>
      </c>
      <c r="D20" s="18"/>
      <c r="E20" s="9"/>
      <c r="F20" s="17">
        <f>(C20-C4)/C4</f>
        <v>3.4007776602725274E-3</v>
      </c>
      <c r="G20" s="10"/>
    </row>
    <row r="21" spans="1:9" ht="15.75" thickBot="1" x14ac:dyDescent="0.3">
      <c r="A21" s="28" t="s">
        <v>41</v>
      </c>
      <c r="B21" s="31"/>
      <c r="C21" s="29">
        <v>40.3298361589734</v>
      </c>
      <c r="D21" s="31"/>
      <c r="E21" s="29"/>
      <c r="F21" s="15">
        <f>(C21-C4)/C4</f>
        <v>6.7364989403039905E-3</v>
      </c>
      <c r="G21" s="30"/>
    </row>
    <row r="22" spans="1:9" ht="15.75" thickTop="1" x14ac:dyDescent="0.25"/>
    <row r="23" spans="1:9" x14ac:dyDescent="0.25">
      <c r="A23" s="1" t="s">
        <v>42</v>
      </c>
      <c r="C23">
        <v>38.806056620061156</v>
      </c>
      <c r="D23" s="34">
        <v>-0.1220686832662732</v>
      </c>
      <c r="E23" s="34">
        <v>-0.10006780179320578</v>
      </c>
      <c r="F23" s="34">
        <v>-3.1300959781681369E-2</v>
      </c>
      <c r="G23" s="34">
        <v>0.18188512163542081</v>
      </c>
    </row>
    <row r="24" spans="1:9" x14ac:dyDescent="0.25">
      <c r="A24" s="1" t="s">
        <v>43</v>
      </c>
      <c r="C24">
        <v>39.66438507569606</v>
      </c>
      <c r="D24" s="34">
        <v>-0.10265023426942199</v>
      </c>
      <c r="E24" s="34">
        <v>-8.0162728174783981E-2</v>
      </c>
      <c r="F24" s="34">
        <v>-9.8748726297141817E-3</v>
      </c>
      <c r="G24" s="34">
        <v>0.20802654695784781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80243-B8E1-4C2B-B2F2-FDE93B983EDB}">
  <dimension ref="A1:J28"/>
  <sheetViews>
    <sheetView workbookViewId="0">
      <selection activeCell="B23" sqref="B23:B27"/>
    </sheetView>
  </sheetViews>
  <sheetFormatPr defaultRowHeight="15" x14ac:dyDescent="0.25"/>
  <cols>
    <col min="2" max="2" width="9" bestFit="1" customWidth="1"/>
    <col min="3" max="3" width="6.7109375" bestFit="1" customWidth="1"/>
    <col min="4" max="4" width="12" bestFit="1" customWidth="1"/>
    <col min="5" max="6" width="16.140625" bestFit="1" customWidth="1"/>
    <col min="7" max="8" width="14.5703125" bestFit="1" customWidth="1"/>
    <col min="10" max="10" width="12.140625" bestFit="1" customWidth="1"/>
  </cols>
  <sheetData>
    <row r="1" spans="1:8" ht="16.5" thickTop="1" thickBot="1" x14ac:dyDescent="0.3">
      <c r="A1" s="13" t="s">
        <v>0</v>
      </c>
      <c r="B1" s="14" t="s">
        <v>35</v>
      </c>
      <c r="C1" s="14" t="s">
        <v>44</v>
      </c>
      <c r="D1" s="13" t="s">
        <v>15</v>
      </c>
      <c r="E1" s="13" t="s">
        <v>16</v>
      </c>
      <c r="F1" s="13" t="s">
        <v>17</v>
      </c>
      <c r="G1" s="13" t="s">
        <v>18</v>
      </c>
      <c r="H1" s="12" t="s">
        <v>19</v>
      </c>
    </row>
    <row r="2" spans="1:8" ht="15.75" thickTop="1" x14ac:dyDescent="0.25">
      <c r="A2" s="11" t="s">
        <v>36</v>
      </c>
      <c r="B2" s="19"/>
      <c r="C2" s="35">
        <v>298</v>
      </c>
      <c r="D2" s="22">
        <v>44.201699928459078</v>
      </c>
      <c r="E2" s="6">
        <v>0</v>
      </c>
      <c r="F2" s="16">
        <v>0</v>
      </c>
      <c r="G2" s="16">
        <v>0</v>
      </c>
      <c r="H2" s="7">
        <v>0</v>
      </c>
    </row>
    <row r="3" spans="1:8" x14ac:dyDescent="0.25">
      <c r="A3" s="11" t="s">
        <v>37</v>
      </c>
      <c r="B3" s="20"/>
      <c r="C3" s="36">
        <v>298</v>
      </c>
      <c r="D3" s="23">
        <v>43.121089230262172</v>
      </c>
      <c r="E3" s="6">
        <v>-2.4447265601682436E-2</v>
      </c>
      <c r="F3" s="17">
        <v>0</v>
      </c>
      <c r="G3" s="17">
        <v>0</v>
      </c>
      <c r="H3" s="7">
        <v>0</v>
      </c>
    </row>
    <row r="4" spans="1:8" x14ac:dyDescent="0.25">
      <c r="A4" s="11" t="s">
        <v>38</v>
      </c>
      <c r="B4" s="20"/>
      <c r="C4" s="36">
        <v>298</v>
      </c>
      <c r="D4" s="23">
        <v>40.059972198708195</v>
      </c>
      <c r="E4" s="6">
        <v>-9.3700643560186911E-2</v>
      </c>
      <c r="F4" s="17">
        <v>-7.0988861510615536E-2</v>
      </c>
      <c r="G4" s="17">
        <v>0</v>
      </c>
      <c r="H4" s="7">
        <v>0</v>
      </c>
    </row>
    <row r="5" spans="1:8" x14ac:dyDescent="0.25">
      <c r="A5" s="5" t="s">
        <v>4</v>
      </c>
      <c r="B5" s="20"/>
      <c r="C5" s="36">
        <v>298</v>
      </c>
      <c r="D5" s="23">
        <v>32.834034297989717</v>
      </c>
      <c r="E5" s="6">
        <v>-0.25717711420302947</v>
      </c>
      <c r="F5" s="17">
        <v>-0.23856203810948839</v>
      </c>
      <c r="G5" s="17">
        <v>-0.18037800587768482</v>
      </c>
      <c r="H5" s="7">
        <v>0</v>
      </c>
    </row>
    <row r="6" spans="1:8" x14ac:dyDescent="0.25">
      <c r="A6" s="8"/>
      <c r="B6" s="8"/>
      <c r="C6" s="37"/>
      <c r="D6" s="18"/>
      <c r="E6" s="9"/>
      <c r="F6" s="18"/>
      <c r="G6" s="18"/>
      <c r="H6" s="10"/>
    </row>
    <row r="7" spans="1:8" x14ac:dyDescent="0.25">
      <c r="A7" s="11" t="s">
        <v>30</v>
      </c>
      <c r="B7" s="21">
        <f>(1-0.569)*-1</f>
        <v>-0.43100000000000005</v>
      </c>
      <c r="C7" s="38">
        <v>300</v>
      </c>
      <c r="D7" s="23">
        <v>39.66438507569606</v>
      </c>
      <c r="E7" s="6">
        <v>-0.10265023426942199</v>
      </c>
      <c r="F7" s="17">
        <v>-8.0162728174783981E-2</v>
      </c>
      <c r="G7" s="17">
        <v>-9.8748726297141817E-3</v>
      </c>
      <c r="H7" s="7">
        <v>0.20802654695784781</v>
      </c>
    </row>
    <row r="8" spans="1:8" x14ac:dyDescent="0.25">
      <c r="A8" s="11" t="s">
        <v>31</v>
      </c>
      <c r="B8" s="21">
        <f>(1-0.6275)*-1</f>
        <v>-0.37250000000000005</v>
      </c>
      <c r="C8" s="38">
        <v>300</v>
      </c>
      <c r="D8" s="23">
        <v>39.591000480469525</v>
      </c>
      <c r="E8" s="6">
        <v>-0.10431045537732755</v>
      </c>
      <c r="F8" s="17">
        <v>-8.1864554277428767E-2</v>
      </c>
      <c r="G8" s="17">
        <v>-1.1706740981058218E-2</v>
      </c>
      <c r="H8" s="7">
        <v>0.2057915308595967</v>
      </c>
    </row>
    <row r="9" spans="1:8" x14ac:dyDescent="0.25">
      <c r="A9" s="11" t="s">
        <v>32</v>
      </c>
      <c r="B9" s="21">
        <f>(1-0.509)*-1</f>
        <v>-0.49099999999999999</v>
      </c>
      <c r="C9" s="38">
        <v>300</v>
      </c>
      <c r="D9" s="23">
        <v>39.574086789345444</v>
      </c>
      <c r="E9" s="6">
        <v>-0.10469310335583192</v>
      </c>
      <c r="F9" s="17">
        <v>-8.2256791380572528E-2</v>
      </c>
      <c r="G9" s="17">
        <v>-1.2128950238722822E-2</v>
      </c>
      <c r="H9" s="7">
        <v>0.20527640405639674</v>
      </c>
    </row>
    <row r="10" spans="1:8" x14ac:dyDescent="0.25">
      <c r="A10" s="11" t="s">
        <v>33</v>
      </c>
      <c r="B10" s="21">
        <f>(1-0.273)*-1</f>
        <v>-0.72699999999999998</v>
      </c>
      <c r="C10" s="38">
        <v>300</v>
      </c>
      <c r="D10" s="23">
        <v>39.518595248330861</v>
      </c>
      <c r="E10" s="6">
        <v>-0.1059485198014527</v>
      </c>
      <c r="F10" s="17">
        <v>-8.354366845174907E-2</v>
      </c>
      <c r="G10" s="17">
        <v>-1.3514161909348291E-2</v>
      </c>
      <c r="H10" s="7">
        <v>0.20358634244194629</v>
      </c>
    </row>
    <row r="11" spans="1:8" x14ac:dyDescent="0.25">
      <c r="A11" s="11" t="s">
        <v>34</v>
      </c>
      <c r="B11" s="33">
        <f>(1-0.299)*-1</f>
        <v>-0.70100000000000007</v>
      </c>
      <c r="C11" s="38">
        <v>300</v>
      </c>
      <c r="D11" s="23">
        <v>39.525293871009694</v>
      </c>
      <c r="E11" s="6">
        <v>-0.10579697308063257</v>
      </c>
      <c r="F11" s="17">
        <v>-8.338832398345275E-2</v>
      </c>
      <c r="G11" s="17">
        <v>-1.3346947048449086E-2</v>
      </c>
      <c r="H11" s="7">
        <v>0.20379035705123977</v>
      </c>
    </row>
    <row r="12" spans="1:8" x14ac:dyDescent="0.25">
      <c r="A12" s="11" t="s">
        <v>30</v>
      </c>
      <c r="B12" s="21">
        <f>(1-0.569)*-1</f>
        <v>-0.43100000000000005</v>
      </c>
      <c r="C12" s="36">
        <v>296</v>
      </c>
      <c r="D12" s="23">
        <v>38.806056620061156</v>
      </c>
      <c r="E12" s="6">
        <v>-0.1220686832662732</v>
      </c>
      <c r="F12" s="17">
        <v>-0.10006780179320578</v>
      </c>
      <c r="G12" s="17">
        <v>-3.1300959781681369E-2</v>
      </c>
      <c r="H12" s="7">
        <v>0.18188512163542081</v>
      </c>
    </row>
    <row r="13" spans="1:8" x14ac:dyDescent="0.25">
      <c r="A13" s="11" t="s">
        <v>31</v>
      </c>
      <c r="B13" s="21">
        <f>(1-0.6275)*-1</f>
        <v>-0.37250000000000005</v>
      </c>
      <c r="C13" s="36">
        <v>296</v>
      </c>
      <c r="D13" s="23">
        <v>38.901002610686113</v>
      </c>
      <c r="E13" s="6">
        <v>-0.11992066654341801</v>
      </c>
      <c r="F13" s="17">
        <v>-9.7865955960463588E-2</v>
      </c>
      <c r="G13" s="17">
        <v>-2.8930863513166757E-2</v>
      </c>
      <c r="H13" s="7">
        <v>0.18477681595976922</v>
      </c>
    </row>
    <row r="14" spans="1:8" x14ac:dyDescent="0.25">
      <c r="A14" s="11" t="s">
        <v>32</v>
      </c>
      <c r="B14" s="21">
        <f>(1-0.509)*-1</f>
        <v>-0.49099999999999999</v>
      </c>
      <c r="C14" s="36">
        <v>296</v>
      </c>
      <c r="D14" s="23">
        <v>38.907719544471732</v>
      </c>
      <c r="E14" s="6">
        <v>-0.11976870556009633</v>
      </c>
      <c r="F14" s="17">
        <v>-9.7710186848283906E-2</v>
      </c>
      <c r="G14" s="17">
        <v>-2.8763191559918744E-2</v>
      </c>
      <c r="H14" s="7">
        <v>0.18498138825584035</v>
      </c>
    </row>
    <row r="15" spans="1:8" x14ac:dyDescent="0.25">
      <c r="A15" s="11" t="s">
        <v>33</v>
      </c>
      <c r="B15" s="21">
        <f>(1-0.273)*-1</f>
        <v>-0.72699999999999998</v>
      </c>
      <c r="C15" s="36">
        <v>296</v>
      </c>
      <c r="D15" s="23">
        <v>38.971010819373134</v>
      </c>
      <c r="E15" s="6">
        <v>-0.11833683133345256</v>
      </c>
      <c r="F15" s="17">
        <v>-9.6242429979633545E-2</v>
      </c>
      <c r="G15" s="17">
        <v>-2.7183278458944513E-2</v>
      </c>
      <c r="H15" s="7">
        <v>0.18690900014559456</v>
      </c>
    </row>
    <row r="16" spans="1:8" x14ac:dyDescent="0.25">
      <c r="A16" s="11" t="s">
        <v>34</v>
      </c>
      <c r="B16" s="33">
        <f>(1-0.299)*-1</f>
        <v>-0.70100000000000007</v>
      </c>
      <c r="C16" s="36">
        <v>296</v>
      </c>
      <c r="D16" s="23">
        <v>38.973565034426414</v>
      </c>
      <c r="E16" s="6">
        <v>-0.11827904588498758</v>
      </c>
      <c r="F16" s="17">
        <v>-9.6183196432919532E-2</v>
      </c>
      <c r="G16" s="17">
        <v>-2.7119518677968871E-2</v>
      </c>
      <c r="H16" s="7">
        <v>0.18698679183668251</v>
      </c>
    </row>
    <row r="17" spans="1:10" x14ac:dyDescent="0.25">
      <c r="A17" s="32"/>
      <c r="B17" s="33"/>
      <c r="C17" s="36"/>
      <c r="D17" s="23"/>
      <c r="E17" s="17"/>
      <c r="F17" s="17"/>
      <c r="G17" s="17"/>
      <c r="H17" s="17"/>
    </row>
    <row r="18" spans="1:10" x14ac:dyDescent="0.25">
      <c r="A18" s="11" t="s">
        <v>30</v>
      </c>
      <c r="B18" s="21">
        <v>-0.51</v>
      </c>
      <c r="C18" s="38">
        <v>298</v>
      </c>
      <c r="D18" s="23">
        <v>39.66438507569606</v>
      </c>
      <c r="E18" s="6">
        <v>-0.10265023426942199</v>
      </c>
      <c r="F18" s="17">
        <v>-8.0162728174783981E-2</v>
      </c>
      <c r="G18" s="17">
        <v>-9.8748726297141817E-3</v>
      </c>
      <c r="H18" s="7">
        <v>0.20802654695784781</v>
      </c>
      <c r="J18" s="44"/>
    </row>
    <row r="19" spans="1:10" x14ac:dyDescent="0.25">
      <c r="A19" s="11" t="s">
        <v>31</v>
      </c>
      <c r="B19" s="21">
        <v>-0.45999999999999996</v>
      </c>
      <c r="C19" s="38">
        <v>298</v>
      </c>
      <c r="D19" s="23">
        <v>39.591000480469525</v>
      </c>
      <c r="E19" s="6">
        <v>-0.10431045537732755</v>
      </c>
      <c r="F19" s="17">
        <v>-8.1864554277428767E-2</v>
      </c>
      <c r="G19" s="17">
        <v>-1.1706740981058218E-2</v>
      </c>
      <c r="H19" s="7">
        <v>0.2057915308595967</v>
      </c>
      <c r="J19" s="44"/>
    </row>
    <row r="20" spans="1:10" x14ac:dyDescent="0.25">
      <c r="A20" s="11" t="s">
        <v>32</v>
      </c>
      <c r="B20" s="21">
        <v>-0.57000000000000006</v>
      </c>
      <c r="C20" s="38">
        <v>298</v>
      </c>
      <c r="D20" s="23">
        <v>39.574086789345444</v>
      </c>
      <c r="E20" s="6">
        <v>-0.10469310335583192</v>
      </c>
      <c r="F20" s="17">
        <v>-8.2256791380572528E-2</v>
      </c>
      <c r="G20" s="17">
        <v>-1.2128950238722822E-2</v>
      </c>
      <c r="H20" s="7">
        <v>0.20527640405639674</v>
      </c>
      <c r="J20" s="44"/>
    </row>
    <row r="21" spans="1:10" x14ac:dyDescent="0.25">
      <c r="A21" s="11" t="s">
        <v>33</v>
      </c>
      <c r="B21" s="21">
        <v>-0.82000000000000006</v>
      </c>
      <c r="C21" s="38">
        <v>298</v>
      </c>
      <c r="D21" s="23">
        <v>39.518595248330861</v>
      </c>
      <c r="E21" s="6">
        <v>-0.1059485198014527</v>
      </c>
      <c r="F21" s="17">
        <v>-8.354366845174907E-2</v>
      </c>
      <c r="G21" s="17">
        <v>-1.3514161909348291E-2</v>
      </c>
      <c r="H21" s="7">
        <v>0.20358634244194629</v>
      </c>
      <c r="J21" s="44"/>
    </row>
    <row r="22" spans="1:10" x14ac:dyDescent="0.25">
      <c r="A22" s="11" t="s">
        <v>34</v>
      </c>
      <c r="B22" s="21">
        <v>-0.81</v>
      </c>
      <c r="C22" s="38">
        <v>298</v>
      </c>
      <c r="D22" s="23">
        <v>39.525293871009694</v>
      </c>
      <c r="E22" s="6">
        <v>-0.10579697308063257</v>
      </c>
      <c r="F22" s="17">
        <v>-8.338832398345275E-2</v>
      </c>
      <c r="G22" s="17">
        <v>-1.3346947048449086E-2</v>
      </c>
      <c r="H22" s="7">
        <v>0.20379035705123977</v>
      </c>
      <c r="J22" s="45"/>
    </row>
    <row r="23" spans="1:10" x14ac:dyDescent="0.25">
      <c r="A23" s="11" t="s">
        <v>30</v>
      </c>
      <c r="B23" s="21">
        <v>-0.31999999999999995</v>
      </c>
      <c r="C23" s="38">
        <v>298</v>
      </c>
      <c r="D23" s="23">
        <v>38.806056620061156</v>
      </c>
      <c r="E23" s="6">
        <v>-0.1220686832662732</v>
      </c>
      <c r="F23" s="17">
        <v>-0.10006780179320578</v>
      </c>
      <c r="G23" s="17">
        <v>-3.1300959781681369E-2</v>
      </c>
      <c r="H23" s="7">
        <v>0.18188512163542081</v>
      </c>
      <c r="J23" s="45"/>
    </row>
    <row r="24" spans="1:10" x14ac:dyDescent="0.25">
      <c r="A24" s="11" t="s">
        <v>31</v>
      </c>
      <c r="B24" s="21">
        <v>-0.26</v>
      </c>
      <c r="C24" s="38">
        <v>298</v>
      </c>
      <c r="D24" s="23">
        <v>38.901002610686113</v>
      </c>
      <c r="E24" s="6">
        <v>-0.11992066654341801</v>
      </c>
      <c r="F24" s="17">
        <v>-9.7865955960463588E-2</v>
      </c>
      <c r="G24" s="17">
        <v>-2.8930863513166757E-2</v>
      </c>
      <c r="H24" s="7">
        <v>0.18477681595976922</v>
      </c>
      <c r="J24" s="44"/>
    </row>
    <row r="25" spans="1:10" x14ac:dyDescent="0.25">
      <c r="A25" s="11" t="s">
        <v>32</v>
      </c>
      <c r="B25" s="21">
        <v>-0.38500000000000001</v>
      </c>
      <c r="C25" s="38">
        <v>298</v>
      </c>
      <c r="D25" s="23">
        <v>38.907719544471732</v>
      </c>
      <c r="E25" s="6">
        <v>-0.11976870556009633</v>
      </c>
      <c r="F25" s="17">
        <v>-9.7710186848283906E-2</v>
      </c>
      <c r="G25" s="17">
        <v>-2.8763191559918744E-2</v>
      </c>
      <c r="H25" s="7">
        <v>0.18498138825584035</v>
      </c>
      <c r="J25" s="44"/>
    </row>
    <row r="26" spans="1:10" x14ac:dyDescent="0.25">
      <c r="A26" s="11" t="s">
        <v>33</v>
      </c>
      <c r="B26" s="21">
        <v>-0.59499999999999997</v>
      </c>
      <c r="C26" s="38">
        <v>298</v>
      </c>
      <c r="D26" s="23">
        <v>38.971010819373134</v>
      </c>
      <c r="E26" s="6">
        <v>-0.11833683133345256</v>
      </c>
      <c r="F26" s="17">
        <v>-9.6242429979633545E-2</v>
      </c>
      <c r="G26" s="17">
        <v>-2.7183278458944513E-2</v>
      </c>
      <c r="H26" s="7">
        <v>0.18690900014559456</v>
      </c>
      <c r="J26" s="44"/>
    </row>
    <row r="27" spans="1:10" ht="15.75" thickBot="1" x14ac:dyDescent="0.3">
      <c r="A27" s="39" t="s">
        <v>34</v>
      </c>
      <c r="B27" s="40">
        <v>-0.57000000000000006</v>
      </c>
      <c r="C27" s="47">
        <v>298</v>
      </c>
      <c r="D27" s="41">
        <v>38.973565034426414</v>
      </c>
      <c r="E27" s="42">
        <v>-0.11827904588498758</v>
      </c>
      <c r="F27" s="15">
        <v>-9.6183196432919532E-2</v>
      </c>
      <c r="G27" s="15">
        <v>-2.7119518677968871E-2</v>
      </c>
      <c r="H27" s="43">
        <v>0.18698679183668251</v>
      </c>
      <c r="J27" s="44"/>
    </row>
    <row r="28" spans="1:10" ht="15.75" thickTop="1" x14ac:dyDescent="0.25"/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BE52-BDFB-46F2-A594-6E0127B087D4}">
  <dimension ref="A1:K28"/>
  <sheetViews>
    <sheetView tabSelected="1" zoomScale="130" zoomScaleNormal="130" workbookViewId="0">
      <selection activeCell="B21" sqref="B21"/>
    </sheetView>
  </sheetViews>
  <sheetFormatPr defaultRowHeight="15" x14ac:dyDescent="0.25"/>
  <cols>
    <col min="2" max="2" width="9" bestFit="1" customWidth="1"/>
    <col min="3" max="3" width="6.7109375" bestFit="1" customWidth="1"/>
    <col min="4" max="4" width="12" bestFit="1" customWidth="1"/>
    <col min="5" max="6" width="16.140625" bestFit="1" customWidth="1"/>
    <col min="7" max="8" width="14.5703125" bestFit="1" customWidth="1"/>
    <col min="10" max="10" width="12.140625" bestFit="1" customWidth="1"/>
  </cols>
  <sheetData>
    <row r="1" spans="1:8" ht="16.5" thickTop="1" thickBot="1" x14ac:dyDescent="0.3">
      <c r="A1" s="13" t="s">
        <v>0</v>
      </c>
      <c r="B1" s="14" t="s">
        <v>35</v>
      </c>
      <c r="C1" s="14" t="s">
        <v>44</v>
      </c>
      <c r="D1" s="13" t="s">
        <v>15</v>
      </c>
      <c r="E1" s="13" t="s">
        <v>16</v>
      </c>
      <c r="F1" s="13" t="s">
        <v>17</v>
      </c>
      <c r="G1" s="13" t="s">
        <v>18</v>
      </c>
      <c r="H1" s="12" t="s">
        <v>19</v>
      </c>
    </row>
    <row r="2" spans="1:8" ht="15.75" thickTop="1" x14ac:dyDescent="0.25">
      <c r="A2" s="11" t="s">
        <v>36</v>
      </c>
      <c r="B2" s="19"/>
      <c r="C2" s="35">
        <v>298</v>
      </c>
      <c r="D2" s="22">
        <v>44.201699928459078</v>
      </c>
      <c r="E2" s="6">
        <v>0</v>
      </c>
      <c r="F2" s="16">
        <v>0</v>
      </c>
      <c r="G2" s="16">
        <v>0</v>
      </c>
      <c r="H2" s="7">
        <v>0</v>
      </c>
    </row>
    <row r="3" spans="1:8" x14ac:dyDescent="0.25">
      <c r="A3" s="11" t="s">
        <v>37</v>
      </c>
      <c r="B3" s="20"/>
      <c r="C3" s="36">
        <v>298</v>
      </c>
      <c r="D3" s="23">
        <v>43.121089230262172</v>
      </c>
      <c r="E3" s="6">
        <v>-2.4447265601682436E-2</v>
      </c>
      <c r="F3" s="17">
        <v>0</v>
      </c>
      <c r="G3" s="17">
        <v>0</v>
      </c>
      <c r="H3" s="7">
        <v>0</v>
      </c>
    </row>
    <row r="4" spans="1:8" x14ac:dyDescent="0.25">
      <c r="A4" s="11" t="s">
        <v>38</v>
      </c>
      <c r="B4" s="20"/>
      <c r="C4" s="36">
        <v>298</v>
      </c>
      <c r="D4" s="23">
        <v>40.059972198708195</v>
      </c>
      <c r="E4" s="6">
        <v>-9.3700643560186911E-2</v>
      </c>
      <c r="F4" s="17">
        <v>-7.0988861510615536E-2</v>
      </c>
      <c r="G4" s="17">
        <v>0</v>
      </c>
      <c r="H4" s="7">
        <v>0</v>
      </c>
    </row>
    <row r="5" spans="1:8" x14ac:dyDescent="0.25">
      <c r="A5" s="5" t="s">
        <v>4</v>
      </c>
      <c r="B5" s="20"/>
      <c r="C5" s="36">
        <v>298</v>
      </c>
      <c r="D5" s="23">
        <v>32.834034297989717</v>
      </c>
      <c r="E5" s="6">
        <v>-0.25717711420302947</v>
      </c>
      <c r="F5" s="17">
        <v>-0.23856203810948839</v>
      </c>
      <c r="G5" s="17">
        <v>-0.18037800587768482</v>
      </c>
      <c r="H5" s="7">
        <v>0</v>
      </c>
    </row>
    <row r="6" spans="1:8" x14ac:dyDescent="0.25">
      <c r="A6" s="8"/>
      <c r="B6" s="8"/>
      <c r="C6" s="37"/>
      <c r="D6" s="18"/>
      <c r="E6" s="9"/>
      <c r="F6" s="18"/>
      <c r="G6" s="18"/>
      <c r="H6" s="10"/>
    </row>
    <row r="7" spans="1:8" x14ac:dyDescent="0.25">
      <c r="A7" s="11" t="s">
        <v>30</v>
      </c>
      <c r="B7" s="21">
        <v>-0.43100000000000005</v>
      </c>
      <c r="C7" s="38">
        <v>299</v>
      </c>
      <c r="D7" s="23">
        <v>39.463672609866499</v>
      </c>
      <c r="E7" s="6">
        <v>-0.10719106564365501</v>
      </c>
      <c r="F7" s="17">
        <v>-8.4817352383319097E-2</v>
      </c>
      <c r="G7" s="17">
        <v>-1.4885172308255999E-2</v>
      </c>
      <c r="H7" s="7">
        <v>0.20191360743881101</v>
      </c>
    </row>
    <row r="8" spans="1:8" x14ac:dyDescent="0.25">
      <c r="A8" s="11" t="s">
        <v>31</v>
      </c>
      <c r="B8" s="21">
        <v>-0.37250000000000005</v>
      </c>
      <c r="C8" s="38">
        <v>299</v>
      </c>
      <c r="D8" s="23">
        <v>39.424909215560298</v>
      </c>
      <c r="E8" s="6">
        <v>-0.10806803178678701</v>
      </c>
      <c r="F8" s="17">
        <v>-8.5716295220758701E-2</v>
      </c>
      <c r="G8" s="17">
        <v>-1.5852806387327799E-2</v>
      </c>
      <c r="H8" s="7">
        <v>0.200733021649251</v>
      </c>
    </row>
    <row r="9" spans="1:8" x14ac:dyDescent="0.25">
      <c r="A9" s="11" t="s">
        <v>32</v>
      </c>
      <c r="B9" s="21">
        <v>-0.49099999999999999</v>
      </c>
      <c r="C9" s="38">
        <v>299</v>
      </c>
      <c r="D9" s="23">
        <v>39.421588192831898</v>
      </c>
      <c r="E9" s="6">
        <v>-0.108143165157988</v>
      </c>
      <c r="F9" s="17">
        <v>-8.5793311427624197E-2</v>
      </c>
      <c r="G9" s="17">
        <v>-1.5935707661246499E-2</v>
      </c>
      <c r="H9" s="7">
        <v>0.200631875908271</v>
      </c>
    </row>
    <row r="10" spans="1:8" x14ac:dyDescent="0.25">
      <c r="A10" s="11" t="s">
        <v>33</v>
      </c>
      <c r="B10" s="21">
        <v>-0.72699999999999998</v>
      </c>
      <c r="C10" s="38">
        <v>299</v>
      </c>
      <c r="D10" s="23">
        <v>39.393514229923497</v>
      </c>
      <c r="E10" s="6">
        <v>-0.108778298262684</v>
      </c>
      <c r="F10" s="17">
        <v>-8.6444360911984305E-2</v>
      </c>
      <c r="G10" s="17">
        <v>-1.6636506023490798E-2</v>
      </c>
      <c r="H10" s="7">
        <v>0.19977684960679401</v>
      </c>
    </row>
    <row r="11" spans="1:8" x14ac:dyDescent="0.25">
      <c r="A11" s="11" t="s">
        <v>34</v>
      </c>
      <c r="B11" s="33">
        <v>-0.70100000000000007</v>
      </c>
      <c r="C11" s="38">
        <v>299</v>
      </c>
      <c r="D11" s="23">
        <v>39.393093753915302</v>
      </c>
      <c r="E11" s="6">
        <v>-0.108787810928686</v>
      </c>
      <c r="F11" s="17">
        <v>-8.6454111964559002E-2</v>
      </c>
      <c r="G11" s="17">
        <v>-1.6647002186745301E-2</v>
      </c>
      <c r="H11" s="7">
        <v>0.19976404350431001</v>
      </c>
    </row>
    <row r="12" spans="1:8" x14ac:dyDescent="0.25">
      <c r="A12" s="11" t="s">
        <v>30</v>
      </c>
      <c r="B12" s="21">
        <v>-0.43100000000000005</v>
      </c>
      <c r="C12" s="36">
        <v>297</v>
      </c>
      <c r="D12" s="23">
        <v>39.038934726204097</v>
      </c>
      <c r="E12" s="6">
        <v>-0.116800150460525</v>
      </c>
      <c r="F12" s="17">
        <v>-9.4667240019374696E-2</v>
      </c>
      <c r="G12" s="17">
        <v>-2.54877229429793E-2</v>
      </c>
      <c r="H12" s="7">
        <v>0.18897770441185899</v>
      </c>
    </row>
    <row r="13" spans="1:8" x14ac:dyDescent="0.25">
      <c r="A13" s="11" t="s">
        <v>31</v>
      </c>
      <c r="B13" s="21">
        <v>-0.37250000000000005</v>
      </c>
      <c r="C13" s="36">
        <v>297</v>
      </c>
      <c r="D13" s="23">
        <v>39.084065793251597</v>
      </c>
      <c r="E13" s="6">
        <v>-0.11577912486376001</v>
      </c>
      <c r="F13" s="17">
        <v>-9.3620627611081794E-2</v>
      </c>
      <c r="G13" s="17">
        <v>-2.43611353651438E-2</v>
      </c>
      <c r="H13" s="7">
        <v>0.190352225332374</v>
      </c>
    </row>
    <row r="14" spans="1:8" x14ac:dyDescent="0.25">
      <c r="A14" s="11" t="s">
        <v>32</v>
      </c>
      <c r="B14" s="21">
        <v>-0.49099999999999999</v>
      </c>
      <c r="C14" s="36">
        <v>297</v>
      </c>
      <c r="D14" s="23">
        <v>39.0887213870624</v>
      </c>
      <c r="E14" s="6">
        <v>-0.115673798737879</v>
      </c>
      <c r="F14" s="17">
        <v>-9.3512662021763102E-2</v>
      </c>
      <c r="G14" s="17">
        <v>-2.42449197625039E-2</v>
      </c>
      <c r="H14" s="7">
        <v>0.19049401704059299</v>
      </c>
    </row>
    <row r="15" spans="1:8" x14ac:dyDescent="0.25">
      <c r="A15" s="11" t="s">
        <v>33</v>
      </c>
      <c r="B15" s="21">
        <v>-0.72699999999999998</v>
      </c>
      <c r="C15" s="36">
        <v>297</v>
      </c>
      <c r="D15" s="23">
        <v>39.111852113668903</v>
      </c>
      <c r="E15" s="6">
        <v>-0.11515049925745199</v>
      </c>
      <c r="F15" s="17">
        <v>-9.2976248702446598E-2</v>
      </c>
      <c r="G15" s="17">
        <v>-2.3667517299721101E-2</v>
      </c>
      <c r="H15" s="7">
        <v>0.191198491135875</v>
      </c>
    </row>
    <row r="16" spans="1:8" x14ac:dyDescent="0.25">
      <c r="A16" s="11" t="s">
        <v>34</v>
      </c>
      <c r="B16" s="33">
        <v>-0.70100000000000007</v>
      </c>
      <c r="C16" s="36">
        <v>297</v>
      </c>
      <c r="D16" s="23">
        <v>39.121399470103903</v>
      </c>
      <c r="E16" s="6">
        <v>-0.114934504025359</v>
      </c>
      <c r="F16" s="17">
        <v>-9.2754840648861095E-2</v>
      </c>
      <c r="G16" s="17">
        <v>-2.3429190713082401E-2</v>
      </c>
      <c r="H16" s="7">
        <v>0.19148926735753299</v>
      </c>
    </row>
    <row r="17" spans="1:11" x14ac:dyDescent="0.25">
      <c r="A17" s="32"/>
      <c r="B17" s="33"/>
      <c r="C17" s="36"/>
      <c r="D17" s="23"/>
      <c r="E17" s="17"/>
      <c r="F17" s="17"/>
      <c r="G17" s="17"/>
      <c r="H17" s="17"/>
    </row>
    <row r="18" spans="1:11" x14ac:dyDescent="0.25">
      <c r="A18" s="11" t="s">
        <v>30</v>
      </c>
      <c r="B18" s="21">
        <v>-0.38</v>
      </c>
      <c r="C18" s="38">
        <v>298</v>
      </c>
      <c r="D18" s="23">
        <v>39.463672609866499</v>
      </c>
      <c r="E18" s="6">
        <v>-0.10719106564365501</v>
      </c>
      <c r="F18" s="17">
        <v>-8.4817352383319097E-2</v>
      </c>
      <c r="G18" s="17">
        <v>-1.4885172308255999E-2</v>
      </c>
      <c r="H18" s="7">
        <v>0.20191360743881101</v>
      </c>
      <c r="J18" s="48"/>
    </row>
    <row r="19" spans="1:11" x14ac:dyDescent="0.25">
      <c r="A19" s="11" t="s">
        <v>31</v>
      </c>
      <c r="B19" s="21">
        <v>-0.31999999999999995</v>
      </c>
      <c r="C19" s="38">
        <v>298</v>
      </c>
      <c r="D19" s="23">
        <v>39.424909215560298</v>
      </c>
      <c r="E19" s="6">
        <v>-0.10806803178678701</v>
      </c>
      <c r="F19" s="17">
        <v>-8.5716295220758701E-2</v>
      </c>
      <c r="G19" s="17">
        <v>-1.5852806387327799E-2</v>
      </c>
      <c r="H19" s="7">
        <v>0.200733021649251</v>
      </c>
      <c r="J19" s="48"/>
    </row>
    <row r="20" spans="1:11" x14ac:dyDescent="0.25">
      <c r="A20" s="11" t="s">
        <v>32</v>
      </c>
      <c r="B20" s="21">
        <v>-0.43</v>
      </c>
      <c r="C20" s="38">
        <v>298</v>
      </c>
      <c r="D20" s="23">
        <v>39.421588192831898</v>
      </c>
      <c r="E20" s="6">
        <v>-0.108143165157988</v>
      </c>
      <c r="F20" s="17">
        <v>-8.5793311427624197E-2</v>
      </c>
      <c r="G20" s="17">
        <v>-1.5935707661246499E-2</v>
      </c>
      <c r="H20" s="7">
        <v>0.200631875908271</v>
      </c>
      <c r="J20" s="48">
        <v>0.56999999999999995</v>
      </c>
      <c r="K20">
        <f>1-J20</f>
        <v>0.43000000000000005</v>
      </c>
    </row>
    <row r="21" spans="1:11" x14ac:dyDescent="0.25">
      <c r="A21" s="11" t="s">
        <v>33</v>
      </c>
      <c r="B21" s="21">
        <v>-0.65500000000000003</v>
      </c>
      <c r="C21" s="38">
        <v>298</v>
      </c>
      <c r="D21" s="23">
        <v>39.393514229923497</v>
      </c>
      <c r="E21" s="6">
        <v>-0.108778298262684</v>
      </c>
      <c r="F21" s="17">
        <v>-8.6444360911984305E-2</v>
      </c>
      <c r="G21" s="17">
        <v>-1.6636506023490798E-2</v>
      </c>
      <c r="H21" s="7">
        <v>0.19977684960679401</v>
      </c>
      <c r="J21" s="48"/>
    </row>
    <row r="22" spans="1:11" x14ac:dyDescent="0.25">
      <c r="A22" s="11" t="s">
        <v>34</v>
      </c>
      <c r="B22" s="21">
        <v>-0.65</v>
      </c>
      <c r="C22" s="38">
        <v>298</v>
      </c>
      <c r="D22" s="23">
        <v>39.393093753915302</v>
      </c>
      <c r="E22" s="6">
        <v>-0.108787810928686</v>
      </c>
      <c r="F22" s="17">
        <v>-8.6454111964559002E-2</v>
      </c>
      <c r="G22" s="17">
        <v>-1.6647002186745301E-2</v>
      </c>
      <c r="H22" s="7">
        <v>0.19976404350431001</v>
      </c>
      <c r="J22" s="46"/>
    </row>
    <row r="23" spans="1:11" x14ac:dyDescent="0.25">
      <c r="A23" s="11" t="s">
        <v>30</v>
      </c>
      <c r="B23" s="21">
        <v>-0.47499999999999998</v>
      </c>
      <c r="C23" s="38">
        <v>298</v>
      </c>
      <c r="D23" s="23">
        <v>39.038934726204097</v>
      </c>
      <c r="E23" s="6">
        <v>-0.116800150460525</v>
      </c>
      <c r="F23" s="17">
        <v>-9.4667240019374696E-2</v>
      </c>
      <c r="G23" s="17">
        <v>-2.54877229429793E-2</v>
      </c>
      <c r="H23" s="7">
        <v>0.18897770441185899</v>
      </c>
      <c r="J23" s="46"/>
    </row>
    <row r="24" spans="1:11" x14ac:dyDescent="0.25">
      <c r="A24" s="11" t="s">
        <v>31</v>
      </c>
      <c r="B24" s="21">
        <v>-0.42000000000000004</v>
      </c>
      <c r="C24" s="38">
        <v>298</v>
      </c>
      <c r="D24" s="23">
        <v>39.084065793251597</v>
      </c>
      <c r="E24" s="6">
        <v>-0.11577912486376001</v>
      </c>
      <c r="F24" s="17">
        <v>-9.3620627611081794E-2</v>
      </c>
      <c r="G24" s="17">
        <v>-2.43611353651438E-2</v>
      </c>
      <c r="H24" s="7">
        <v>0.190352225332374</v>
      </c>
      <c r="J24" s="48"/>
    </row>
    <row r="25" spans="1:11" x14ac:dyDescent="0.25">
      <c r="A25" s="11" t="s">
        <v>32</v>
      </c>
      <c r="B25" s="21">
        <v>-0.52500000000000002</v>
      </c>
      <c r="C25" s="38">
        <v>298</v>
      </c>
      <c r="D25" s="23">
        <v>39.0887213870624</v>
      </c>
      <c r="E25" s="6">
        <v>-0.115673798737879</v>
      </c>
      <c r="F25" s="17">
        <v>-9.3512662021763102E-2</v>
      </c>
      <c r="G25" s="17">
        <v>-2.42449197625039E-2</v>
      </c>
      <c r="H25" s="7">
        <v>0.19049401704059299</v>
      </c>
      <c r="J25" s="48">
        <v>0.47499999999999998</v>
      </c>
    </row>
    <row r="26" spans="1:11" x14ac:dyDescent="0.25">
      <c r="A26" s="11" t="s">
        <v>33</v>
      </c>
      <c r="B26" s="21">
        <v>-0.78</v>
      </c>
      <c r="C26" s="38">
        <v>298</v>
      </c>
      <c r="D26" s="23">
        <v>39.111852113668903</v>
      </c>
      <c r="E26" s="6">
        <v>-0.11515049925745199</v>
      </c>
      <c r="F26" s="17">
        <v>-9.2976248702446598E-2</v>
      </c>
      <c r="G26" s="17">
        <v>-2.3667517299721101E-2</v>
      </c>
      <c r="H26" s="7">
        <v>0.191198491135875</v>
      </c>
      <c r="J26" s="48"/>
    </row>
    <row r="27" spans="1:11" ht="15.75" thickBot="1" x14ac:dyDescent="0.3">
      <c r="A27" s="39" t="s">
        <v>34</v>
      </c>
      <c r="B27" s="40">
        <v>-0.755</v>
      </c>
      <c r="C27" s="47">
        <v>298</v>
      </c>
      <c r="D27" s="41">
        <v>39.121399470103903</v>
      </c>
      <c r="E27" s="42">
        <v>-0.114934504025359</v>
      </c>
      <c r="F27" s="15">
        <v>-9.2754840648861095E-2</v>
      </c>
      <c r="G27" s="15">
        <v>-2.3429190713082401E-2</v>
      </c>
      <c r="H27" s="43">
        <v>0.19148926735753299</v>
      </c>
      <c r="J27" s="48"/>
    </row>
    <row r="28" spans="1:11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Sheet1</vt:lpstr>
      <vt:lpstr>Foglio1</vt:lpstr>
      <vt:lpstr>Temp +-2</vt:lpstr>
      <vt:lpstr>Temp +-1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</cp:lastModifiedBy>
  <dcterms:modified xsi:type="dcterms:W3CDTF">2021-04-07T19:49:12Z</dcterms:modified>
</cp:coreProperties>
</file>