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5480" windowHeight="7710"/>
  </bookViews>
  <sheets>
    <sheet name="Facture" sheetId="1" r:id="rId1"/>
    <sheet name="Clients" sheetId="2" r:id="rId2"/>
    <sheet name="Produits" sheetId="3" r:id="rId3"/>
  </sheets>
  <externalReferences>
    <externalReference r:id="rId4"/>
    <externalReference r:id="rId5"/>
    <externalReference r:id="rId6"/>
    <externalReference r:id="rId7"/>
  </externalReferences>
  <definedNames>
    <definedName name="_TVA1">[1]divers!$A$3</definedName>
    <definedName name="_TVA2">[1]divers!$B$3</definedName>
    <definedName name="baselyon">#REF!</definedName>
    <definedName name="basenice">#REF!</definedName>
    <definedName name="C.A.">#REF!</definedName>
    <definedName name="CA_à_réaliser">#REF!</definedName>
    <definedName name="CLIENTS">Clients!$A$3:$H$14</definedName>
    <definedName name="Droit_des_obligations">#REF!</definedName>
    <definedName name="Droit_fiscal">#REF!</definedName>
    <definedName name="en_stock">'[2]fonc_si+concat (corrigé)'!$C$4:$C$10</definedName>
    <definedName name="frais">[3]SOMME.SI!$F$2:$F$12</definedName>
    <definedName name="Gestion_financière">#REF!</definedName>
    <definedName name="jours_non_fériés">'[4]prélèvement (corrigé)'!$F$9:$F$15</definedName>
    <definedName name="lieux">[3]SOMME.SI!$E$2:$E$12</definedName>
    <definedName name="Marketing">#REF!</definedName>
    <definedName name="Points">[3]match!$G$4:$G$13</definedName>
    <definedName name="PRODUITS">Produits!$A$3:$D$19</definedName>
    <definedName name="qté_demandée">'[2]fonc_si+concat (corrigé)'!$D$4:$D$10</definedName>
    <definedName name="Resultats">[3]match!$F$4:$F$13</definedName>
    <definedName name="Sous_Total1">#REF!</definedName>
    <definedName name="Taux_de_prime">#REF!</definedName>
  </definedNames>
  <calcPr calcId="145621"/>
</workbook>
</file>

<file path=xl/calcChain.xml><?xml version="1.0" encoding="utf-8"?>
<calcChain xmlns="http://schemas.openxmlformats.org/spreadsheetml/2006/main">
  <c r="E20" i="1" l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D15" i="1"/>
  <c r="E15" i="1" s="1"/>
  <c r="C15" i="1"/>
  <c r="D14" i="1"/>
  <c r="E14" i="1" s="1"/>
  <c r="C14" i="1"/>
  <c r="D13" i="1"/>
  <c r="E13" i="1" s="1"/>
  <c r="C13" i="1"/>
  <c r="D12" i="1"/>
  <c r="E12" i="1" s="1"/>
  <c r="C12" i="1"/>
  <c r="D11" i="1"/>
  <c r="E11" i="1" s="1"/>
  <c r="C11" i="1"/>
  <c r="E8" i="1"/>
  <c r="D8" i="1"/>
  <c r="D7" i="1"/>
  <c r="D6" i="1"/>
  <c r="F5" i="1"/>
  <c r="E5" i="1"/>
  <c r="D5" i="1"/>
  <c r="F1" i="1"/>
  <c r="E22" i="1" l="1"/>
  <c r="E23" i="1" l="1"/>
  <c r="E25" i="1" s="1"/>
  <c r="E27" i="1" s="1"/>
  <c r="B25" i="1"/>
</calcChain>
</file>

<file path=xl/comments1.xml><?xml version="1.0" encoding="utf-8"?>
<comments xmlns="http://schemas.openxmlformats.org/spreadsheetml/2006/main">
  <authors>
    <author>B1</author>
    <author>Nicole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entrez le code du client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Monsieur
ou
Madame?</t>
        </r>
      </text>
    </comment>
    <comment ref="E5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Prénom DU CLIENT</t>
        </r>
      </text>
    </comment>
    <comment ref="F5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NOM DU CLIENT</t>
        </r>
      </text>
    </comment>
    <comment ref="D6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ADRESSE 1 DU CLIENT</t>
        </r>
      </text>
    </comment>
    <comment ref="D7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ADRESSE 2 DU CLIENT</t>
        </r>
      </text>
    </comment>
    <comment ref="D8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Code postal</t>
        </r>
      </text>
    </comment>
    <comment ref="E8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VILLE du client</t>
        </r>
      </text>
    </comment>
    <comment ref="A11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 est le code du produit ?</t>
        </r>
      </text>
    </comment>
    <comment ref="B11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Quellle est la quantitié achetée ?</t>
        </r>
      </text>
    </comment>
    <comment ref="A12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 est le code du produit ?</t>
        </r>
      </text>
    </comment>
    <comment ref="B12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Quellle est la quantitié achetée ?</t>
        </r>
      </text>
    </comment>
    <comment ref="A13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 est le code du produit ?</t>
        </r>
      </text>
    </comment>
    <comment ref="B13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Quellle est la quantitié achetée ?</t>
        </r>
      </text>
    </comment>
    <comment ref="A14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 est le code du produit ?</t>
        </r>
      </text>
    </comment>
    <comment ref="B14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Quellle est la quantitié achetée ?</t>
        </r>
      </text>
    </comment>
    <comment ref="A15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 est le code du produit ?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Quellle est la quantitié achetée ?</t>
        </r>
      </text>
    </comment>
    <comment ref="A16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 est le code du produit ?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Quellle est la quantitié achetée ?</t>
        </r>
      </text>
    </comment>
    <comment ref="A17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 est le code du produit ?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Quellle est la quantitié achetée ?</t>
        </r>
      </text>
    </comment>
    <comment ref="A18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 est le code du produit ?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Quellle est la quantitié achetée ?</t>
        </r>
      </text>
    </comment>
    <comment ref="A19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 est le code du produit ?</t>
        </r>
      </text>
    </comment>
    <comment ref="B19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Quellle est la quantitié achetée ?</t>
        </r>
      </text>
    </comment>
    <comment ref="A20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 est le code du produit ?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Quellle est la quantitié achetée ?</t>
        </r>
      </text>
    </comment>
    <comment ref="E23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le montant de la emise est de 5% du HT si le total dépasse 5000€</t>
        </r>
      </text>
    </comment>
    <comment ref="B25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forfait de 50€ si le montant HT est inférieur à 5000 €
SINON gratuit</t>
        </r>
      </text>
    </comment>
    <comment ref="E25" authorId="1">
      <text>
        <r>
          <rPr>
            <b/>
            <sz val="8"/>
            <color indexed="81"/>
            <rFont val="Tahoma"/>
            <family val="2"/>
          </rPr>
          <t>Nicole:</t>
        </r>
        <r>
          <rPr>
            <sz val="8"/>
            <color indexed="81"/>
            <rFont val="Tahoma"/>
            <family val="2"/>
          </rPr>
          <t xml:space="preserve">
utiliser le taux entré en B24
</t>
        </r>
      </text>
    </comment>
  </commentList>
</comments>
</file>

<file path=xl/sharedStrings.xml><?xml version="1.0" encoding="utf-8"?>
<sst xmlns="http://schemas.openxmlformats.org/spreadsheetml/2006/main" count="128" uniqueCount="91">
  <si>
    <t>La Boite à Micro</t>
  </si>
  <si>
    <t>Lyon, le</t>
  </si>
  <si>
    <t>12, rue de la Part-Dieu</t>
  </si>
  <si>
    <t>69003 LYON</t>
  </si>
  <si>
    <t>code du client</t>
  </si>
  <si>
    <t>Tél. 04 72 76 85 74</t>
  </si>
  <si>
    <t>destinée à :</t>
  </si>
  <si>
    <t>Référence</t>
  </si>
  <si>
    <t>Quantité</t>
  </si>
  <si>
    <t>Désignation</t>
  </si>
  <si>
    <t>PU HT</t>
  </si>
  <si>
    <t>Total HT</t>
  </si>
  <si>
    <t>MONTANT HT :</t>
  </si>
  <si>
    <t>TAUX TVA :</t>
  </si>
  <si>
    <t>REMISE :</t>
  </si>
  <si>
    <t>FRAIS DE PORT :</t>
  </si>
  <si>
    <t>Montant TVA :</t>
  </si>
  <si>
    <t>NET A PAYER :</t>
  </si>
  <si>
    <t>Reference</t>
  </si>
  <si>
    <t>Titre</t>
  </si>
  <si>
    <t>Prénom</t>
  </si>
  <si>
    <t>Nom</t>
  </si>
  <si>
    <t>ADRESSE1</t>
  </si>
  <si>
    <t>Adresse2</t>
  </si>
  <si>
    <t>Ville</t>
  </si>
  <si>
    <t>Madame</t>
  </si>
  <si>
    <t>Anne</t>
  </si>
  <si>
    <t>EMONE</t>
  </si>
  <si>
    <t>RUE DES LILAS</t>
  </si>
  <si>
    <t>BP 5</t>
  </si>
  <si>
    <t>LYON</t>
  </si>
  <si>
    <t>Lucie</t>
  </si>
  <si>
    <t>FAIRE</t>
  </si>
  <si>
    <t>Rue principale</t>
  </si>
  <si>
    <t>BP 6</t>
  </si>
  <si>
    <t>Monsieur</t>
  </si>
  <si>
    <t>Alain</t>
  </si>
  <si>
    <t>TERRIEUR</t>
  </si>
  <si>
    <t>Rue des fleurs</t>
  </si>
  <si>
    <t>VILLEURBANNE</t>
  </si>
  <si>
    <t>René</t>
  </si>
  <si>
    <t>GAT</t>
  </si>
  <si>
    <t>Rue Sert</t>
  </si>
  <si>
    <t>Charles</t>
  </si>
  <si>
    <t>HATTAN</t>
  </si>
  <si>
    <t>Rue Servient</t>
  </si>
  <si>
    <t>lyon</t>
  </si>
  <si>
    <t>Jean</t>
  </si>
  <si>
    <t>NAYMAR</t>
  </si>
  <si>
    <t>Rue Pieuvrier</t>
  </si>
  <si>
    <t>Pierre</t>
  </si>
  <si>
    <t>KIROULE</t>
  </si>
  <si>
    <t>Rue d’Arvre</t>
  </si>
  <si>
    <t>Norma</t>
  </si>
  <si>
    <t>LITE</t>
  </si>
  <si>
    <t>Avenue J.D’arc</t>
  </si>
  <si>
    <t>BAMBOIS</t>
  </si>
  <si>
    <t>Rue du Lac</t>
  </si>
  <si>
    <t>Sophie</t>
  </si>
  <si>
    <t>STIQUER</t>
  </si>
  <si>
    <t>Cours Tolstoi</t>
  </si>
  <si>
    <t>Claire</t>
  </si>
  <si>
    <t>VOYANTE</t>
  </si>
  <si>
    <t>Rue Lamartine</t>
  </si>
  <si>
    <t>Yves</t>
  </si>
  <si>
    <t>ROGNES</t>
  </si>
  <si>
    <t>Cours V.Hugo</t>
  </si>
  <si>
    <t>code</t>
  </si>
  <si>
    <t>nom produit</t>
  </si>
  <si>
    <t>fournisseur</t>
  </si>
  <si>
    <t>brosse cheveux</t>
  </si>
  <si>
    <t>ACHETE</t>
  </si>
  <si>
    <t>gel</t>
  </si>
  <si>
    <t>BASPRIX</t>
  </si>
  <si>
    <t>bio</t>
  </si>
  <si>
    <t>savon</t>
  </si>
  <si>
    <t>vernis ongle</t>
  </si>
  <si>
    <t>FOURNISS</t>
  </si>
  <si>
    <t>creme</t>
  </si>
  <si>
    <t>gloss</t>
  </si>
  <si>
    <t>rouge à lèvre</t>
  </si>
  <si>
    <t>dentifrice</t>
  </si>
  <si>
    <t>lime ongle</t>
  </si>
  <si>
    <t>eau de parfum</t>
  </si>
  <si>
    <t>brosse dent</t>
  </si>
  <si>
    <t>shampoing</t>
  </si>
  <si>
    <t>eye liner</t>
  </si>
  <si>
    <t>blush</t>
  </si>
  <si>
    <t>peigne</t>
  </si>
  <si>
    <t>gel douche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</si>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</sst>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  <numFmt numFmtId="165" formatCode="_-* #,##0.00\ &quot;F&quot;_-;\-* #,##0.00\ &quot;F&quot;_-;_-* &quot;-&quot;??\ &quot;F&quot;_-;_-@_-"/>
    <numFmt numFmtId="166" formatCode="_-* #,##0.00\ _F_-;\-* #,##0.00\ _F_-;_-* &quot;-&quot;??\ _F_-;_-@_-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indexed="62"/>
      <name val="Arial"/>
      <family val="2"/>
    </font>
    <font>
      <sz val="14"/>
      <color indexed="62"/>
      <name val="Arial"/>
      <family val="2"/>
    </font>
    <font>
      <sz val="10"/>
      <color indexed="62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indexed="62"/>
      <name val="Arial"/>
      <family val="2"/>
    </font>
    <font>
      <b/>
      <sz val="10"/>
      <color indexed="62"/>
      <name val="Arial"/>
      <family val="2"/>
    </font>
    <font>
      <b/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1" fillId="0" borderId="0" xfId="1"/>
    <xf numFmtId="0" fontId="1" fillId="0" borderId="0" xfId="1" applyAlignment="1">
      <alignment horizontal="right"/>
    </xf>
    <xf numFmtId="14" fontId="1" fillId="0" borderId="0" xfId="1" applyNumberFormat="1" applyAlignment="1">
      <alignment horizontal="center"/>
    </xf>
    <xf numFmtId="0" fontId="4" fillId="2" borderId="0" xfId="1" applyFont="1" applyFill="1"/>
    <xf numFmtId="0" fontId="5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5" fillId="0" borderId="0" xfId="1" applyFont="1" applyAlignment="1">
      <alignment horizontal="right"/>
    </xf>
    <xf numFmtId="0" fontId="7" fillId="4" borderId="0" xfId="1" applyFont="1" applyFill="1"/>
    <xf numFmtId="0" fontId="8" fillId="4" borderId="0" xfId="1" applyFont="1" applyFill="1"/>
    <xf numFmtId="0" fontId="5" fillId="5" borderId="1" xfId="1" applyFont="1" applyFill="1" applyBorder="1"/>
    <xf numFmtId="0" fontId="5" fillId="5" borderId="2" xfId="1" applyFont="1" applyFill="1" applyBorder="1" applyAlignment="1">
      <alignment horizontal="center"/>
    </xf>
    <xf numFmtId="0" fontId="5" fillId="5" borderId="2" xfId="1" applyFont="1" applyFill="1" applyBorder="1"/>
    <xf numFmtId="0" fontId="5" fillId="5" borderId="3" xfId="1" applyFont="1" applyFill="1" applyBorder="1" applyAlignment="1">
      <alignment horizontal="center"/>
    </xf>
    <xf numFmtId="0" fontId="1" fillId="0" borderId="4" xfId="1" applyBorder="1" applyAlignment="1">
      <alignment horizontal="left"/>
    </xf>
    <xf numFmtId="0" fontId="1" fillId="0" borderId="4" xfId="1" applyBorder="1" applyAlignment="1">
      <alignment horizontal="center"/>
    </xf>
    <xf numFmtId="164" fontId="1" fillId="0" borderId="4" xfId="1" applyNumberFormat="1" applyBorder="1" applyAlignment="1">
      <alignment horizontal="left"/>
    </xf>
    <xf numFmtId="164" fontId="1" fillId="0" borderId="0" xfId="1" applyNumberFormat="1"/>
    <xf numFmtId="0" fontId="5" fillId="5" borderId="5" xfId="1" applyFont="1" applyFill="1" applyBorder="1"/>
    <xf numFmtId="164" fontId="9" fillId="0" borderId="6" xfId="1" applyNumberFormat="1" applyFont="1" applyBorder="1" applyAlignment="1">
      <alignment horizontal="left"/>
    </xf>
    <xf numFmtId="0" fontId="5" fillId="5" borderId="7" xfId="1" applyFont="1" applyFill="1" applyBorder="1"/>
    <xf numFmtId="10" fontId="1" fillId="0" borderId="8" xfId="1" applyNumberFormat="1" applyBorder="1" applyAlignment="1">
      <alignment horizontal="center"/>
    </xf>
    <xf numFmtId="0" fontId="5" fillId="5" borderId="9" xfId="1" applyFont="1" applyFill="1" applyBorder="1"/>
    <xf numFmtId="164" fontId="9" fillId="0" borderId="10" xfId="1" applyNumberFormat="1" applyFont="1" applyBorder="1" applyAlignment="1">
      <alignment horizontal="left"/>
    </xf>
    <xf numFmtId="0" fontId="5" fillId="0" borderId="0" xfId="1" applyFont="1"/>
    <xf numFmtId="164" fontId="1" fillId="0" borderId="0" xfId="1" applyNumberFormat="1" applyAlignment="1">
      <alignment horizontal="left"/>
    </xf>
    <xf numFmtId="164" fontId="0" fillId="0" borderId="3" xfId="2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left"/>
    </xf>
    <xf numFmtId="0" fontId="14" fillId="0" borderId="0" xfId="1" applyFont="1" applyAlignment="1">
      <alignment horizontal="center" vertical="top" wrapText="1"/>
    </xf>
    <xf numFmtId="0" fontId="15" fillId="0" borderId="0" xfId="1" applyFont="1" applyAlignment="1">
      <alignment vertical="top" wrapText="1"/>
    </xf>
    <xf numFmtId="0" fontId="1" fillId="0" borderId="0" xfId="1" applyFont="1"/>
  </cellXfs>
  <cellStyles count="6">
    <cellStyle name="Euro" xfId="3"/>
    <cellStyle name="Milliers 2" xfId="4"/>
    <cellStyle name="Monétaire 2" xfId="2"/>
    <cellStyle name="Normal" xfId="0" builtinId="0"/>
    <cellStyle name="Normal 2" xfId="1"/>
    <cellStyle name="Pourcentag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onformsrv\stagiaire\IEI%20MEDIAPLUS\_exercices%20autres\excel\02_fonctions%20de%20base\fonction_s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onformsrv\stagiaire\Forum%20Excel\exercices\fonctions\fonction%20si\fonction%20si\fonction%20si%20+%20concat&#233;n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\Excel%202007\SERVICE%20corrig&#233;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onformsrv\stagiaire\Forum%20Excel\exercices\fonctions\fonc_si%20avec%20d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atch"/>
      <sheetName val="match (corrigé)"/>
      <sheetName val="divers"/>
    </sheetNames>
    <sheetDataSet>
      <sheetData sheetId="0" refreshError="1"/>
      <sheetData sheetId="1" refreshError="1"/>
      <sheetData sheetId="2" refreshError="1"/>
      <sheetData sheetId="3">
        <row r="3">
          <cell r="A3">
            <v>0.186</v>
          </cell>
          <cell r="B3">
            <v>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vision"/>
      <sheetName val="Références"/>
      <sheetName val="Primes"/>
      <sheetName val="match"/>
      <sheetName val="SOMME.SI"/>
      <sheetName val="Facture"/>
      <sheetName val="Clients"/>
      <sheetName val="Produits"/>
      <sheetName val="Paris"/>
      <sheetName val="Nancy"/>
      <sheetName val="Nice"/>
      <sheetName val="Conso"/>
      <sheetName val="vin(plan)"/>
      <sheetName val="produit(tab.Crsés)"/>
      <sheetName val="produit Graphiques Croisés"/>
      <sheetName val="Extraction"/>
      <sheetName val="Table BD"/>
    </sheetNames>
    <sheetDataSet>
      <sheetData sheetId="0"/>
      <sheetData sheetId="1"/>
      <sheetData sheetId="2"/>
      <sheetData sheetId="3">
        <row r="4">
          <cell r="F4" t="str">
            <v>P</v>
          </cell>
          <cell r="G4">
            <v>1</v>
          </cell>
        </row>
        <row r="5">
          <cell r="F5" t="str">
            <v>G</v>
          </cell>
          <cell r="G5">
            <v>3</v>
          </cell>
        </row>
        <row r="6">
          <cell r="F6" t="str">
            <v>G</v>
          </cell>
          <cell r="G6">
            <v>3</v>
          </cell>
        </row>
        <row r="7">
          <cell r="F7" t="str">
            <v>P</v>
          </cell>
          <cell r="G7">
            <v>1</v>
          </cell>
        </row>
        <row r="8">
          <cell r="F8" t="str">
            <v>G</v>
          </cell>
          <cell r="G8">
            <v>3</v>
          </cell>
        </row>
        <row r="9">
          <cell r="F9" t="str">
            <v>G</v>
          </cell>
          <cell r="G9">
            <v>3</v>
          </cell>
        </row>
        <row r="10">
          <cell r="F10" t="str">
            <v>G</v>
          </cell>
          <cell r="G10">
            <v>3</v>
          </cell>
        </row>
        <row r="11">
          <cell r="F11" t="str">
            <v>P</v>
          </cell>
          <cell r="G11">
            <v>1</v>
          </cell>
        </row>
        <row r="12">
          <cell r="F12" t="str">
            <v>P</v>
          </cell>
          <cell r="G12">
            <v>1</v>
          </cell>
        </row>
        <row r="13">
          <cell r="F13" t="str">
            <v>G</v>
          </cell>
          <cell r="G13">
            <v>3</v>
          </cell>
        </row>
      </sheetData>
      <sheetData sheetId="4">
        <row r="2">
          <cell r="E2" t="str">
            <v>Lyon</v>
          </cell>
          <cell r="F2">
            <v>152</v>
          </cell>
        </row>
        <row r="3">
          <cell r="E3" t="str">
            <v>Nice</v>
          </cell>
          <cell r="F3">
            <v>196</v>
          </cell>
        </row>
        <row r="4">
          <cell r="E4" t="str">
            <v>déplacement</v>
          </cell>
          <cell r="F4">
            <v>100</v>
          </cell>
        </row>
        <row r="5">
          <cell r="E5" t="str">
            <v>lyon</v>
          </cell>
          <cell r="F5">
            <v>200</v>
          </cell>
        </row>
        <row r="6">
          <cell r="E6" t="str">
            <v>LYON</v>
          </cell>
          <cell r="F6">
            <v>300</v>
          </cell>
        </row>
        <row r="7">
          <cell r="E7" t="str">
            <v>deplacement</v>
          </cell>
          <cell r="F7">
            <v>150</v>
          </cell>
        </row>
        <row r="8">
          <cell r="E8" t="str">
            <v>déplacements</v>
          </cell>
          <cell r="F8">
            <v>200</v>
          </cell>
        </row>
        <row r="9">
          <cell r="E9" t="str">
            <v>dijon</v>
          </cell>
          <cell r="F9">
            <v>100</v>
          </cell>
        </row>
        <row r="10">
          <cell r="E10" t="str">
            <v>NICE</v>
          </cell>
          <cell r="F10">
            <v>300</v>
          </cell>
        </row>
        <row r="11">
          <cell r="E11" t="str">
            <v>dijon</v>
          </cell>
          <cell r="F11">
            <v>500</v>
          </cell>
        </row>
        <row r="12">
          <cell r="E12" t="str">
            <v>lyon</v>
          </cell>
          <cell r="F12">
            <v>230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7"/>
  <sheetViews>
    <sheetView tabSelected="1" workbookViewId="0">
      <selection activeCell="C20" sqref="C20"/>
    </sheetView>
  </sheetViews>
  <sheetFormatPr baseColWidth="10" defaultRowHeight="12.75" x14ac:dyDescent="0.2"/>
  <cols>
    <col min="1" max="1" width="14.5703125" style="3" customWidth="1"/>
    <col min="2" max="2" width="11.28515625" style="3" customWidth="1"/>
    <col min="3" max="3" width="18.85546875" style="3" customWidth="1"/>
    <col min="4" max="4" width="17.7109375" style="3" customWidth="1"/>
    <col min="5" max="5" width="16.5703125" style="3" customWidth="1"/>
    <col min="6" max="6" width="18.140625" style="3" customWidth="1"/>
    <col min="7" max="16384" width="11.42578125" style="3"/>
  </cols>
  <sheetData>
    <row r="1" spans="1:6" ht="18.75" x14ac:dyDescent="0.3">
      <c r="A1" s="1" t="s">
        <v>0</v>
      </c>
      <c r="B1" s="2"/>
      <c r="E1" s="4" t="s">
        <v>1</v>
      </c>
      <c r="F1" s="5">
        <f ca="1">TODAY()</f>
        <v>41316</v>
      </c>
    </row>
    <row r="2" spans="1:6" x14ac:dyDescent="0.2">
      <c r="A2" s="6" t="s">
        <v>2</v>
      </c>
      <c r="B2" s="6"/>
    </row>
    <row r="3" spans="1:6" ht="21" customHeight="1" x14ac:dyDescent="0.2">
      <c r="A3" s="6" t="s">
        <v>3</v>
      </c>
      <c r="B3" s="6"/>
      <c r="C3" s="7" t="s">
        <v>4</v>
      </c>
      <c r="D3" s="8">
        <v>700</v>
      </c>
    </row>
    <row r="4" spans="1:6" x14ac:dyDescent="0.2">
      <c r="A4" s="6" t="s">
        <v>5</v>
      </c>
      <c r="B4" s="6"/>
    </row>
    <row r="5" spans="1:6" ht="15" x14ac:dyDescent="0.25">
      <c r="C5" s="9" t="s">
        <v>6</v>
      </c>
      <c r="D5" s="10" t="str">
        <f>VLOOKUP($D$3,CLIENTS,2,FALSE)</f>
        <v>Monsieur</v>
      </c>
      <c r="E5" s="11" t="str">
        <f>VLOOKUP($D$3,CLIENTS,3,FALSE)</f>
        <v>Alain</v>
      </c>
      <c r="F5" s="11" t="str">
        <f>VLOOKUP($D$3,CLIENTS,4,FALSE)</f>
        <v>TERRIEUR</v>
      </c>
    </row>
    <row r="6" spans="1:6" x14ac:dyDescent="0.2">
      <c r="D6" s="11" t="str">
        <f>VLOOKUP($D$3,CLIENTS,5,FALSE)</f>
        <v>Rue des fleurs</v>
      </c>
      <c r="E6" s="11"/>
      <c r="F6" s="11"/>
    </row>
    <row r="7" spans="1:6" x14ac:dyDescent="0.2">
      <c r="D7" s="11">
        <f>VLOOKUP($D$3,CLIENTS,6,FALSE)</f>
        <v>0</v>
      </c>
      <c r="E7" s="11"/>
      <c r="F7" s="11"/>
    </row>
    <row r="8" spans="1:6" x14ac:dyDescent="0.2">
      <c r="D8" s="11">
        <f>VLOOKUP($D$3,CLIENTS,7,FALSE)</f>
        <v>69100</v>
      </c>
      <c r="E8" s="11" t="str">
        <f>VLOOKUP($D$3,CLIENTS,8,FALSE)</f>
        <v>VILLEURBANNE</v>
      </c>
      <c r="F8" s="11"/>
    </row>
    <row r="9" spans="1:6" ht="13.5" thickBot="1" x14ac:dyDescent="0.25"/>
    <row r="10" spans="1:6" ht="13.5" thickBot="1" x14ac:dyDescent="0.25">
      <c r="A10" s="12" t="s">
        <v>7</v>
      </c>
      <c r="B10" s="13" t="s">
        <v>8</v>
      </c>
      <c r="C10" s="14" t="s">
        <v>9</v>
      </c>
      <c r="D10" s="13" t="s">
        <v>10</v>
      </c>
      <c r="E10" s="15" t="s">
        <v>11</v>
      </c>
    </row>
    <row r="11" spans="1:6" ht="21" customHeight="1" x14ac:dyDescent="0.2">
      <c r="A11" s="16">
        <v>239</v>
      </c>
      <c r="B11" s="17">
        <v>100</v>
      </c>
      <c r="C11" s="16" t="str">
        <f t="shared" ref="C11:C20" si="0">IF(ISBLANK($A11),"",VLOOKUP($A11,PRODUITS,2,FALSE))</f>
        <v>gloss</v>
      </c>
      <c r="D11" s="18">
        <f t="shared" ref="D11:D20" si="1">IF(ISBLANK($A11),"",VLOOKUP($A11,PRODUITS,4,FALSE))</f>
        <v>14</v>
      </c>
      <c r="E11" s="18">
        <f t="shared" ref="E11:E20" si="2">IF(ISBLANK($A11),"",D11*B11)</f>
        <v>1400</v>
      </c>
    </row>
    <row r="12" spans="1:6" ht="21" customHeight="1" x14ac:dyDescent="0.2">
      <c r="A12" s="16">
        <v>248</v>
      </c>
      <c r="B12" s="17">
        <v>6</v>
      </c>
      <c r="C12" s="16" t="str">
        <f t="shared" si="0"/>
        <v>lime ongle</v>
      </c>
      <c r="D12" s="18">
        <f t="shared" si="1"/>
        <v>23</v>
      </c>
      <c r="E12" s="18">
        <f t="shared" si="2"/>
        <v>138</v>
      </c>
    </row>
    <row r="13" spans="1:6" ht="21" customHeight="1" x14ac:dyDescent="0.2">
      <c r="A13" s="16">
        <v>249</v>
      </c>
      <c r="B13" s="17">
        <v>50</v>
      </c>
      <c r="C13" s="16" t="str">
        <f t="shared" si="0"/>
        <v>eau de parfum</v>
      </c>
      <c r="D13" s="18">
        <f t="shared" si="1"/>
        <v>149</v>
      </c>
      <c r="E13" s="18">
        <f t="shared" si="2"/>
        <v>7450</v>
      </c>
    </row>
    <row r="14" spans="1:6" ht="21" customHeight="1" x14ac:dyDescent="0.2">
      <c r="A14" s="16">
        <v>250</v>
      </c>
      <c r="B14" s="17">
        <v>9</v>
      </c>
      <c r="C14" s="16" t="str">
        <f t="shared" si="0"/>
        <v>brosse dent</v>
      </c>
      <c r="D14" s="18">
        <f t="shared" si="1"/>
        <v>25</v>
      </c>
      <c r="E14" s="18">
        <f t="shared" si="2"/>
        <v>225</v>
      </c>
    </row>
    <row r="15" spans="1:6" ht="21" customHeight="1" x14ac:dyDescent="0.2">
      <c r="A15" s="16">
        <v>253</v>
      </c>
      <c r="B15" s="17">
        <v>4</v>
      </c>
      <c r="C15" s="16" t="str">
        <f t="shared" si="0"/>
        <v>shampoing</v>
      </c>
      <c r="D15" s="18">
        <f t="shared" si="1"/>
        <v>65</v>
      </c>
      <c r="E15" s="18">
        <f t="shared" si="2"/>
        <v>260</v>
      </c>
    </row>
    <row r="16" spans="1:6" ht="21" customHeight="1" x14ac:dyDescent="0.2">
      <c r="A16" s="16"/>
      <c r="B16" s="17"/>
      <c r="C16" s="16" t="str">
        <f t="shared" si="0"/>
        <v/>
      </c>
      <c r="D16" s="18" t="str">
        <f t="shared" si="1"/>
        <v/>
      </c>
      <c r="E16" s="18" t="str">
        <f t="shared" si="2"/>
        <v/>
      </c>
    </row>
    <row r="17" spans="1:5" ht="21" customHeight="1" x14ac:dyDescent="0.2">
      <c r="A17" s="16"/>
      <c r="B17" s="17"/>
      <c r="C17" s="16" t="str">
        <f t="shared" si="0"/>
        <v/>
      </c>
      <c r="D17" s="18" t="str">
        <f t="shared" si="1"/>
        <v/>
      </c>
      <c r="E17" s="18" t="str">
        <f t="shared" si="2"/>
        <v/>
      </c>
    </row>
    <row r="18" spans="1:5" ht="21" customHeight="1" x14ac:dyDescent="0.2">
      <c r="A18" s="16"/>
      <c r="B18" s="17"/>
      <c r="C18" s="16" t="str">
        <f t="shared" si="0"/>
        <v/>
      </c>
      <c r="D18" s="18" t="str">
        <f t="shared" si="1"/>
        <v/>
      </c>
      <c r="E18" s="18" t="str">
        <f t="shared" si="2"/>
        <v/>
      </c>
    </row>
    <row r="19" spans="1:5" ht="21" customHeight="1" x14ac:dyDescent="0.2">
      <c r="A19" s="16"/>
      <c r="B19" s="17"/>
      <c r="C19" s="16" t="str">
        <f t="shared" si="0"/>
        <v/>
      </c>
      <c r="D19" s="18" t="str">
        <f t="shared" si="1"/>
        <v/>
      </c>
      <c r="E19" s="18" t="str">
        <f t="shared" si="2"/>
        <v/>
      </c>
    </row>
    <row r="20" spans="1:5" ht="21" customHeight="1" x14ac:dyDescent="0.2">
      <c r="A20" s="16"/>
      <c r="B20" s="17"/>
      <c r="C20" s="16" t="str">
        <f t="shared" si="0"/>
        <v/>
      </c>
      <c r="D20" s="18" t="str">
        <f t="shared" si="1"/>
        <v/>
      </c>
      <c r="E20" s="18" t="str">
        <f t="shared" si="2"/>
        <v/>
      </c>
    </row>
    <row r="21" spans="1:5" ht="13.5" thickBot="1" x14ac:dyDescent="0.25">
      <c r="E21" s="19"/>
    </row>
    <row r="22" spans="1:5" x14ac:dyDescent="0.2">
      <c r="D22" s="20" t="s">
        <v>12</v>
      </c>
      <c r="E22" s="21">
        <f>SUM(E11:E20)</f>
        <v>9473</v>
      </c>
    </row>
    <row r="23" spans="1:5" ht="13.5" thickBot="1" x14ac:dyDescent="0.25">
      <c r="A23" s="22" t="s">
        <v>13</v>
      </c>
      <c r="B23" s="23">
        <v>5.5E-2</v>
      </c>
      <c r="D23" s="24" t="s">
        <v>14</v>
      </c>
      <c r="E23" s="25">
        <f>IF(E22&gt;5000,2%*E22,0%)</f>
        <v>189.46</v>
      </c>
    </row>
    <row r="24" spans="1:5" ht="13.5" thickBot="1" x14ac:dyDescent="0.25">
      <c r="D24" s="26"/>
      <c r="E24" s="27"/>
    </row>
    <row r="25" spans="1:5" ht="15.75" thickBot="1" x14ac:dyDescent="0.3">
      <c r="A25" s="12" t="s">
        <v>15</v>
      </c>
      <c r="B25" s="28" t="str">
        <f>IF(E22&gt;5000,"gratuit",50)</f>
        <v>gratuit</v>
      </c>
      <c r="D25" s="12" t="s">
        <v>16</v>
      </c>
      <c r="E25" s="29">
        <f>$B$23*(E22-E23)</f>
        <v>510.59470000000005</v>
      </c>
    </row>
    <row r="26" spans="1:5" ht="13.5" thickBot="1" x14ac:dyDescent="0.25">
      <c r="D26" s="26"/>
      <c r="E26" s="27"/>
    </row>
    <row r="27" spans="1:5" ht="13.5" thickBot="1" x14ac:dyDescent="0.25">
      <c r="D27" s="12" t="s">
        <v>17</v>
      </c>
      <c r="E27" s="29">
        <f>E22+E25</f>
        <v>9983.5946999999996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verticalDpi="300" r:id="rId1"/>
  <headerFooter alignWithMargins="0">
    <oddHeader>&amp;C&amp;A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4"/>
  <sheetViews>
    <sheetView workbookViewId="0">
      <selection activeCell="C20" sqref="C20"/>
    </sheetView>
  </sheetViews>
  <sheetFormatPr baseColWidth="10" defaultColWidth="19.140625" defaultRowHeight="12.75" x14ac:dyDescent="0.2"/>
  <cols>
    <col min="1" max="1" width="11.42578125" style="3" customWidth="1"/>
    <col min="2" max="2" width="9.140625" style="3" bestFit="1" customWidth="1"/>
    <col min="3" max="3" width="8.28515625" style="3" bestFit="1" customWidth="1"/>
    <col min="4" max="4" width="11.7109375" style="3" bestFit="1" customWidth="1"/>
    <col min="5" max="5" width="19.140625" style="3" customWidth="1"/>
    <col min="6" max="6" width="10" style="3" bestFit="1" customWidth="1"/>
    <col min="7" max="7" width="6.7109375" style="3" bestFit="1" customWidth="1"/>
    <col min="8" max="8" width="18" style="3" bestFit="1" customWidth="1"/>
    <col min="9" max="16384" width="19.140625" style="3"/>
  </cols>
  <sheetData>
    <row r="1" spans="1:8" ht="15.75" x14ac:dyDescent="0.2">
      <c r="A1" s="30" t="s">
        <v>18</v>
      </c>
      <c r="B1" s="30" t="s">
        <v>19</v>
      </c>
      <c r="C1" s="30" t="s">
        <v>20</v>
      </c>
      <c r="D1" s="30" t="s">
        <v>21</v>
      </c>
      <c r="E1" s="30" t="s">
        <v>22</v>
      </c>
      <c r="F1" s="30" t="s">
        <v>23</v>
      </c>
      <c r="G1" s="30" t="s">
        <v>90</v>
      </c>
      <c r="H1" s="30" t="s">
        <v>24</v>
      </c>
    </row>
    <row r="3" spans="1:8" ht="15.75" x14ac:dyDescent="0.2">
      <c r="A3" s="3">
        <v>698</v>
      </c>
      <c r="B3" s="31" t="s">
        <v>25</v>
      </c>
      <c r="C3" s="31" t="s">
        <v>26</v>
      </c>
      <c r="D3" s="31" t="s">
        <v>27</v>
      </c>
      <c r="E3" s="31" t="s">
        <v>28</v>
      </c>
      <c r="F3" s="31" t="s">
        <v>29</v>
      </c>
      <c r="G3" s="31">
        <v>69003</v>
      </c>
      <c r="H3" s="31" t="s">
        <v>30</v>
      </c>
    </row>
    <row r="4" spans="1:8" ht="15.75" x14ac:dyDescent="0.2">
      <c r="A4" s="3">
        <v>699</v>
      </c>
      <c r="B4" s="31" t="s">
        <v>25</v>
      </c>
      <c r="C4" s="31" t="s">
        <v>31</v>
      </c>
      <c r="D4" s="31" t="s">
        <v>32</v>
      </c>
      <c r="E4" s="31" t="s">
        <v>33</v>
      </c>
      <c r="F4" s="31" t="s">
        <v>34</v>
      </c>
      <c r="G4" s="31">
        <v>69002</v>
      </c>
      <c r="H4" s="31" t="s">
        <v>30</v>
      </c>
    </row>
    <row r="5" spans="1:8" ht="15.75" x14ac:dyDescent="0.2">
      <c r="A5" s="3">
        <v>700</v>
      </c>
      <c r="B5" s="31" t="s">
        <v>35</v>
      </c>
      <c r="C5" s="31" t="s">
        <v>36</v>
      </c>
      <c r="D5" s="31" t="s">
        <v>37</v>
      </c>
      <c r="E5" s="31" t="s">
        <v>38</v>
      </c>
      <c r="F5" s="31"/>
      <c r="G5" s="31">
        <v>69100</v>
      </c>
      <c r="H5" s="31" t="s">
        <v>39</v>
      </c>
    </row>
    <row r="6" spans="1:8" ht="15.75" x14ac:dyDescent="0.2">
      <c r="A6" s="3">
        <v>701</v>
      </c>
      <c r="B6" s="31" t="s">
        <v>35</v>
      </c>
      <c r="C6" s="31" t="s">
        <v>40</v>
      </c>
      <c r="D6" s="31" t="s">
        <v>41</v>
      </c>
      <c r="E6" s="31" t="s">
        <v>42</v>
      </c>
      <c r="F6" s="31"/>
      <c r="G6" s="31">
        <v>69001</v>
      </c>
      <c r="H6" s="31" t="s">
        <v>30</v>
      </c>
    </row>
    <row r="7" spans="1:8" ht="15.75" x14ac:dyDescent="0.2">
      <c r="A7" s="3">
        <v>702</v>
      </c>
      <c r="B7" s="31" t="s">
        <v>35</v>
      </c>
      <c r="C7" s="31" t="s">
        <v>43</v>
      </c>
      <c r="D7" s="31" t="s">
        <v>44</v>
      </c>
      <c r="E7" s="31" t="s">
        <v>45</v>
      </c>
      <c r="F7" s="31"/>
      <c r="G7" s="31">
        <v>69002</v>
      </c>
      <c r="H7" s="31" t="s">
        <v>46</v>
      </c>
    </row>
    <row r="8" spans="1:8" ht="15.75" x14ac:dyDescent="0.2">
      <c r="A8" s="3">
        <v>703</v>
      </c>
      <c r="B8" s="31" t="s">
        <v>35</v>
      </c>
      <c r="C8" s="31" t="s">
        <v>47</v>
      </c>
      <c r="D8" s="31" t="s">
        <v>48</v>
      </c>
      <c r="E8" s="31" t="s">
        <v>49</v>
      </c>
      <c r="F8" s="31"/>
      <c r="G8" s="31">
        <v>69003</v>
      </c>
      <c r="H8" s="31" t="s">
        <v>30</v>
      </c>
    </row>
    <row r="9" spans="1:8" ht="15.75" x14ac:dyDescent="0.2">
      <c r="A9" s="3">
        <v>704</v>
      </c>
      <c r="B9" s="31" t="s">
        <v>35</v>
      </c>
      <c r="C9" s="31" t="s">
        <v>50</v>
      </c>
      <c r="D9" s="31" t="s">
        <v>51</v>
      </c>
      <c r="E9" s="31" t="s">
        <v>52</v>
      </c>
      <c r="F9" s="31" t="s">
        <v>34</v>
      </c>
      <c r="G9" s="31">
        <v>69003</v>
      </c>
      <c r="H9" s="31" t="s">
        <v>30</v>
      </c>
    </row>
    <row r="10" spans="1:8" ht="15.75" x14ac:dyDescent="0.2">
      <c r="A10" s="3">
        <v>705</v>
      </c>
      <c r="B10" s="31" t="s">
        <v>25</v>
      </c>
      <c r="C10" s="31" t="s">
        <v>53</v>
      </c>
      <c r="D10" s="31" t="s">
        <v>54</v>
      </c>
      <c r="E10" s="31" t="s">
        <v>55</v>
      </c>
      <c r="F10" s="31" t="s">
        <v>29</v>
      </c>
      <c r="G10" s="31">
        <v>69002</v>
      </c>
      <c r="H10" s="31" t="s">
        <v>30</v>
      </c>
    </row>
    <row r="11" spans="1:8" ht="15.75" x14ac:dyDescent="0.2">
      <c r="A11" s="3">
        <v>706</v>
      </c>
      <c r="B11" s="31" t="s">
        <v>35</v>
      </c>
      <c r="C11" s="31" t="s">
        <v>47</v>
      </c>
      <c r="D11" s="31" t="s">
        <v>56</v>
      </c>
      <c r="E11" s="31" t="s">
        <v>57</v>
      </c>
      <c r="F11" s="31"/>
      <c r="G11" s="31">
        <v>69002</v>
      </c>
      <c r="H11" s="31" t="s">
        <v>30</v>
      </c>
    </row>
    <row r="12" spans="1:8" ht="15.75" x14ac:dyDescent="0.2">
      <c r="A12" s="3">
        <v>707</v>
      </c>
      <c r="B12" s="31" t="s">
        <v>25</v>
      </c>
      <c r="C12" s="31" t="s">
        <v>58</v>
      </c>
      <c r="D12" s="31" t="s">
        <v>59</v>
      </c>
      <c r="E12" s="31" t="s">
        <v>60</v>
      </c>
      <c r="F12" s="31"/>
      <c r="G12" s="31">
        <v>69100</v>
      </c>
      <c r="H12" s="31" t="s">
        <v>39</v>
      </c>
    </row>
    <row r="13" spans="1:8" ht="15.75" x14ac:dyDescent="0.2">
      <c r="A13" s="3">
        <v>708</v>
      </c>
      <c r="B13" s="31" t="s">
        <v>25</v>
      </c>
      <c r="C13" s="31" t="s">
        <v>61</v>
      </c>
      <c r="D13" s="31" t="s">
        <v>62</v>
      </c>
      <c r="E13" s="31" t="s">
        <v>63</v>
      </c>
      <c r="F13" s="31"/>
      <c r="G13" s="31">
        <v>69001</v>
      </c>
      <c r="H13" s="31" t="s">
        <v>30</v>
      </c>
    </row>
    <row r="14" spans="1:8" ht="15.75" x14ac:dyDescent="0.2">
      <c r="A14" s="3">
        <v>709</v>
      </c>
      <c r="B14" s="31" t="s">
        <v>35</v>
      </c>
      <c r="C14" s="31" t="s">
        <v>64</v>
      </c>
      <c r="D14" s="31" t="s">
        <v>65</v>
      </c>
      <c r="E14" s="31" t="s">
        <v>66</v>
      </c>
      <c r="F14" s="31"/>
      <c r="G14" s="31">
        <v>69002</v>
      </c>
      <c r="H14" s="31" t="s">
        <v>30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0"/>
  <sheetViews>
    <sheetView workbookViewId="0">
      <selection activeCell="B22" sqref="B22"/>
    </sheetView>
  </sheetViews>
  <sheetFormatPr baseColWidth="10" defaultRowHeight="12.75" x14ac:dyDescent="0.2"/>
  <cols>
    <col min="1" max="1" width="11.42578125" style="3"/>
    <col min="2" max="2" width="15.28515625" style="3" customWidth="1"/>
    <col min="3" max="3" width="13.42578125" style="3" customWidth="1"/>
    <col min="4" max="16384" width="11.42578125" style="3"/>
  </cols>
  <sheetData>
    <row r="1" spans="1:4" x14ac:dyDescent="0.2">
      <c r="A1" s="32" t="s">
        <v>67</v>
      </c>
      <c r="B1" s="32" t="s">
        <v>68</v>
      </c>
      <c r="C1" s="32" t="s">
        <v>69</v>
      </c>
      <c r="D1" s="32" t="s">
        <v>10</v>
      </c>
    </row>
    <row r="3" spans="1:4" x14ac:dyDescent="0.2">
      <c r="A3" s="3">
        <v>110</v>
      </c>
      <c r="B3" s="32" t="s">
        <v>70</v>
      </c>
      <c r="C3" s="32" t="s">
        <v>71</v>
      </c>
      <c r="D3" s="3">
        <v>36</v>
      </c>
    </row>
    <row r="4" spans="1:4" x14ac:dyDescent="0.2">
      <c r="A4" s="3">
        <v>125</v>
      </c>
      <c r="B4" s="32" t="s">
        <v>72</v>
      </c>
      <c r="C4" s="32" t="s">
        <v>73</v>
      </c>
      <c r="D4" s="3">
        <v>36</v>
      </c>
    </row>
    <row r="5" spans="1:4" x14ac:dyDescent="0.2">
      <c r="A5" s="3">
        <v>200</v>
      </c>
      <c r="B5" s="32" t="s">
        <v>74</v>
      </c>
      <c r="C5" s="32" t="s">
        <v>71</v>
      </c>
      <c r="D5" s="3">
        <v>23</v>
      </c>
    </row>
    <row r="6" spans="1:4" x14ac:dyDescent="0.2">
      <c r="A6" s="3">
        <v>230</v>
      </c>
      <c r="B6" s="32" t="s">
        <v>75</v>
      </c>
      <c r="C6" s="32" t="s">
        <v>71</v>
      </c>
      <c r="D6" s="3">
        <v>6</v>
      </c>
    </row>
    <row r="7" spans="1:4" x14ac:dyDescent="0.2">
      <c r="A7" s="3">
        <v>236</v>
      </c>
      <c r="B7" s="32" t="s">
        <v>76</v>
      </c>
      <c r="C7" s="32" t="s">
        <v>77</v>
      </c>
      <c r="D7" s="3">
        <v>37</v>
      </c>
    </row>
    <row r="8" spans="1:4" x14ac:dyDescent="0.2">
      <c r="A8" s="3">
        <v>237</v>
      </c>
      <c r="B8" s="32" t="s">
        <v>78</v>
      </c>
      <c r="C8" s="32" t="s">
        <v>71</v>
      </c>
      <c r="D8" s="3">
        <v>15</v>
      </c>
    </row>
    <row r="9" spans="1:4" x14ac:dyDescent="0.2">
      <c r="A9" s="3">
        <v>239</v>
      </c>
      <c r="B9" s="32" t="s">
        <v>79</v>
      </c>
      <c r="C9" s="32" t="s">
        <v>77</v>
      </c>
      <c r="D9" s="3">
        <v>14</v>
      </c>
    </row>
    <row r="10" spans="1:4" x14ac:dyDescent="0.2">
      <c r="A10" s="3">
        <v>244</v>
      </c>
      <c r="B10" s="32" t="s">
        <v>80</v>
      </c>
      <c r="C10" s="32" t="s">
        <v>77</v>
      </c>
      <c r="D10" s="3">
        <v>95</v>
      </c>
    </row>
    <row r="11" spans="1:4" x14ac:dyDescent="0.2">
      <c r="A11" s="3">
        <v>246</v>
      </c>
      <c r="B11" s="32" t="s">
        <v>81</v>
      </c>
      <c r="C11" s="32" t="s">
        <v>71</v>
      </c>
      <c r="D11" s="3">
        <v>45</v>
      </c>
    </row>
    <row r="12" spans="1:4" x14ac:dyDescent="0.2">
      <c r="A12" s="3">
        <v>248</v>
      </c>
      <c r="B12" s="32" t="s">
        <v>82</v>
      </c>
      <c r="C12" s="32" t="s">
        <v>77</v>
      </c>
      <c r="D12" s="3">
        <v>23</v>
      </c>
    </row>
    <row r="13" spans="1:4" x14ac:dyDescent="0.2">
      <c r="A13" s="3">
        <v>249</v>
      </c>
      <c r="B13" s="32" t="s">
        <v>83</v>
      </c>
      <c r="C13" s="32" t="s">
        <v>73</v>
      </c>
      <c r="D13" s="3">
        <v>149</v>
      </c>
    </row>
    <row r="14" spans="1:4" x14ac:dyDescent="0.2">
      <c r="A14" s="3">
        <v>250</v>
      </c>
      <c r="B14" s="32" t="s">
        <v>84</v>
      </c>
      <c r="C14" s="32" t="s">
        <v>71</v>
      </c>
      <c r="D14" s="3">
        <v>25</v>
      </c>
    </row>
    <row r="15" spans="1:4" x14ac:dyDescent="0.2">
      <c r="A15" s="3">
        <v>253</v>
      </c>
      <c r="B15" s="32" t="s">
        <v>85</v>
      </c>
      <c r="C15" s="32" t="s">
        <v>73</v>
      </c>
      <c r="D15" s="3">
        <v>65</v>
      </c>
    </row>
    <row r="16" spans="1:4" x14ac:dyDescent="0.2">
      <c r="A16" s="3">
        <v>255</v>
      </c>
      <c r="B16" s="32" t="s">
        <v>86</v>
      </c>
      <c r="C16" s="32" t="s">
        <v>77</v>
      </c>
      <c r="D16" s="3">
        <v>56</v>
      </c>
    </row>
    <row r="17" spans="1:4" x14ac:dyDescent="0.2">
      <c r="A17" s="3">
        <v>263</v>
      </c>
      <c r="B17" s="32" t="s">
        <v>87</v>
      </c>
      <c r="C17" s="32" t="s">
        <v>77</v>
      </c>
      <c r="D17" s="3">
        <v>87</v>
      </c>
    </row>
    <row r="18" spans="1:4" x14ac:dyDescent="0.2">
      <c r="A18" s="3">
        <v>268</v>
      </c>
      <c r="B18" s="32" t="s">
        <v>88</v>
      </c>
      <c r="C18" s="32" t="s">
        <v>73</v>
      </c>
      <c r="D18" s="3">
        <v>25</v>
      </c>
    </row>
    <row r="19" spans="1:4" x14ac:dyDescent="0.2">
      <c r="A19" s="3">
        <v>275</v>
      </c>
      <c r="B19" s="32" t="s">
        <v>89</v>
      </c>
      <c r="C19" s="32" t="s">
        <v>73</v>
      </c>
      <c r="D19" s="3">
        <v>45</v>
      </c>
    </row>
    <row r="20" spans="1:4" x14ac:dyDescent="0.2">
      <c r="C20" s="32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Facture</vt:lpstr>
      <vt:lpstr>Clients</vt:lpstr>
      <vt:lpstr>Produits</vt:lpstr>
      <vt:lpstr>CLIENTS</vt:lpstr>
      <vt:lpstr>PRODUITS</vt:lpstr>
    </vt:vector>
  </TitlesOfParts>
  <Company>Kiodan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</dc:creator>
  <cp:lastModifiedBy>Guy TARRE</cp:lastModifiedBy>
  <cp:lastPrinted>2013-02-11T11:04:42Z</cp:lastPrinted>
  <dcterms:created xsi:type="dcterms:W3CDTF">2011-07-06T14:25:14Z</dcterms:created>
  <dcterms:modified xsi:type="dcterms:W3CDTF">2013-02-11T11:23:57Z</dcterms:modified>
</cp:coreProperties>
</file>