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rojects\SR\Veg\"/>
    </mc:Choice>
  </mc:AlternateContent>
  <bookViews>
    <workbookView xWindow="0" yWindow="0" windowWidth="28800" windowHeight="12300"/>
  </bookViews>
  <sheets>
    <sheet name="SOC" sheetId="5" r:id="rId1"/>
    <sheet name="Soil N" sheetId="3" r:id="rId2"/>
    <sheet name="C_N_Ratio" sheetId="6" r:id="rId3"/>
    <sheet name="SIC" sheetId="7" r:id="rId4"/>
    <sheet name="SoilPhysical" sheetId="2" r:id="rId5"/>
    <sheet name="Veg and Biomass" sheetId="4" r:id="rId6"/>
    <sheet name="Radial Woody Cover Surveys" sheetId="8" r:id="rId7"/>
  </sheets>
  <calcPr calcId="162913"/>
</workbook>
</file>

<file path=xl/calcChain.xml><?xml version="1.0" encoding="utf-8"?>
<calcChain xmlns="http://schemas.openxmlformats.org/spreadsheetml/2006/main">
  <c r="M15" i="7" l="1"/>
  <c r="M13" i="7"/>
  <c r="M12" i="7"/>
  <c r="M10" i="7"/>
  <c r="M9" i="7"/>
  <c r="M7" i="7"/>
  <c r="M6" i="7"/>
  <c r="M4" i="7"/>
  <c r="M16" i="7" s="1"/>
  <c r="C4" i="7"/>
  <c r="C15" i="7"/>
  <c r="C13" i="7"/>
  <c r="C12" i="7"/>
  <c r="C10" i="7"/>
  <c r="C9" i="7"/>
  <c r="C7" i="7"/>
  <c r="C6" i="7"/>
  <c r="G16" i="7"/>
  <c r="F16" i="7"/>
  <c r="D16" i="7"/>
  <c r="H15" i="7"/>
  <c r="H13" i="7"/>
  <c r="H12" i="7"/>
  <c r="H10" i="7"/>
  <c r="H9" i="7"/>
  <c r="H7" i="7"/>
  <c r="H6" i="7"/>
  <c r="H4" i="7"/>
  <c r="K16" i="7"/>
  <c r="I16" i="7"/>
  <c r="O16" i="7"/>
  <c r="N16" i="7"/>
  <c r="P16" i="7"/>
  <c r="C15" i="6"/>
  <c r="C13" i="6"/>
  <c r="C12" i="6"/>
  <c r="C10" i="6"/>
  <c r="C9" i="6"/>
  <c r="C7" i="6"/>
  <c r="C6" i="6"/>
  <c r="C4" i="6"/>
  <c r="C16" i="6" s="1"/>
  <c r="H15" i="6"/>
  <c r="H13" i="6"/>
  <c r="H12" i="6"/>
  <c r="H10" i="6"/>
  <c r="H9" i="6"/>
  <c r="H7" i="6"/>
  <c r="H6" i="6"/>
  <c r="H4" i="6"/>
  <c r="H16" i="6" s="1"/>
  <c r="M15" i="6"/>
  <c r="M13" i="6"/>
  <c r="M12" i="6"/>
  <c r="M10" i="6"/>
  <c r="M9" i="6"/>
  <c r="M7" i="6"/>
  <c r="M6" i="6"/>
  <c r="M4" i="6"/>
  <c r="M16" i="6" s="1"/>
  <c r="M15" i="5"/>
  <c r="M13" i="5"/>
  <c r="M12" i="5"/>
  <c r="M10" i="5"/>
  <c r="M9" i="5"/>
  <c r="M7" i="5"/>
  <c r="M6" i="5"/>
  <c r="M4" i="5"/>
  <c r="M16" i="5" s="1"/>
  <c r="M13" i="3"/>
  <c r="M10" i="3"/>
  <c r="M16" i="3" s="1"/>
  <c r="M7" i="3"/>
  <c r="M4" i="3"/>
  <c r="P16" i="6"/>
  <c r="O16" i="6"/>
  <c r="N16" i="6"/>
  <c r="L16" i="6"/>
  <c r="K16" i="6"/>
  <c r="I16" i="6"/>
  <c r="G16" i="6"/>
  <c r="F16" i="6"/>
  <c r="D16" i="6"/>
  <c r="C15" i="5"/>
  <c r="C13" i="5"/>
  <c r="C12" i="5"/>
  <c r="C10" i="5"/>
  <c r="C9" i="5"/>
  <c r="C7" i="5"/>
  <c r="C6" i="5"/>
  <c r="C4" i="5"/>
  <c r="H15" i="5"/>
  <c r="H13" i="5"/>
  <c r="H12" i="5"/>
  <c r="H10" i="5"/>
  <c r="H9" i="5"/>
  <c r="H7" i="5"/>
  <c r="H6" i="5"/>
  <c r="H4" i="5"/>
  <c r="M15" i="3"/>
  <c r="M12" i="3"/>
  <c r="M9" i="3"/>
  <c r="M6" i="3"/>
  <c r="O16" i="5"/>
  <c r="N16" i="5"/>
  <c r="R16" i="3"/>
  <c r="P16" i="5"/>
  <c r="L16" i="5"/>
  <c r="K16" i="5"/>
  <c r="I16" i="5"/>
  <c r="G16" i="5"/>
  <c r="F16" i="5"/>
  <c r="D16" i="5"/>
  <c r="H6" i="3"/>
  <c r="H9" i="3"/>
  <c r="H12" i="3"/>
  <c r="H15" i="3"/>
  <c r="C15" i="3"/>
  <c r="C12" i="3"/>
  <c r="C9" i="3"/>
  <c r="C6" i="3"/>
  <c r="H13" i="3"/>
  <c r="H10" i="3"/>
  <c r="H7" i="3"/>
  <c r="H4" i="3"/>
  <c r="C13" i="3"/>
  <c r="C10" i="3"/>
  <c r="C7" i="3"/>
  <c r="C4" i="3"/>
  <c r="I16" i="3"/>
  <c r="G16" i="3"/>
  <c r="F16" i="3"/>
  <c r="D16" i="3"/>
  <c r="L16" i="3"/>
  <c r="K16" i="3"/>
  <c r="P16" i="3"/>
  <c r="H30" i="4"/>
  <c r="G30" i="4"/>
  <c r="E30" i="4"/>
  <c r="C30" i="4"/>
  <c r="E22" i="2"/>
  <c r="E23" i="2"/>
  <c r="E21" i="2"/>
  <c r="H16" i="5" l="1"/>
  <c r="C16" i="5"/>
  <c r="H16" i="7"/>
  <c r="C16" i="7"/>
  <c r="C16" i="3"/>
  <c r="H16" i="3"/>
  <c r="B44" i="2"/>
  <c r="E44" i="2"/>
  <c r="H44" i="2"/>
  <c r="K44" i="2"/>
</calcChain>
</file>

<file path=xl/sharedStrings.xml><?xml version="1.0" encoding="utf-8"?>
<sst xmlns="http://schemas.openxmlformats.org/spreadsheetml/2006/main" count="377" uniqueCount="80">
  <si>
    <t>SRM</t>
  </si>
  <si>
    <t>SRG</t>
  </si>
  <si>
    <t>LH</t>
  </si>
  <si>
    <t>KN</t>
  </si>
  <si>
    <t>Total Cover (%)</t>
  </si>
  <si>
    <t>Understory Only (%)</t>
  </si>
  <si>
    <t>Overstory Only (%)</t>
  </si>
  <si>
    <t>Both (%)</t>
  </si>
  <si>
    <t>0-10</t>
  </si>
  <si>
    <t>20-50</t>
  </si>
  <si>
    <t>woody</t>
  </si>
  <si>
    <t>Texture</t>
  </si>
  <si>
    <t>Stem Density</t>
  </si>
  <si>
    <t xml:space="preserve"> 10-20</t>
  </si>
  <si>
    <t>aboveground</t>
  </si>
  <si>
    <t>belowground</t>
  </si>
  <si>
    <t>0-100</t>
  </si>
  <si>
    <t>50-100</t>
  </si>
  <si>
    <t>N</t>
  </si>
  <si>
    <t>Santa Rita Mesquite</t>
  </si>
  <si>
    <t>Site</t>
  </si>
  <si>
    <t>Lg. Mesquite</t>
  </si>
  <si>
    <t>Sm. Mesquite</t>
  </si>
  <si>
    <t>Grass</t>
  </si>
  <si>
    <t>Bare</t>
  </si>
  <si>
    <t>Santa Rita Grassland</t>
  </si>
  <si>
    <t>Lucky Hills Shrubland</t>
  </si>
  <si>
    <t>Shrub</t>
  </si>
  <si>
    <t>Kendall Grassland</t>
  </si>
  <si>
    <t>Site/Grass</t>
  </si>
  <si>
    <t>Mean</t>
  </si>
  <si>
    <t>Stdev.</t>
  </si>
  <si>
    <t>NaN</t>
  </si>
  <si>
    <t>0-15</t>
  </si>
  <si>
    <t>15-25</t>
  </si>
  <si>
    <t>Bare Soil</t>
  </si>
  <si>
    <t>Under Mesquite</t>
  </si>
  <si>
    <t>% Sand</t>
  </si>
  <si>
    <t>% Silt</t>
  </si>
  <si>
    <t>% Clay</t>
  </si>
  <si>
    <t>Soil BD - soil only (&lt;2 mm) (g/cm3)</t>
  </si>
  <si>
    <t>Soil BD - whole soil with rocks (g/cm3)</t>
  </si>
  <si>
    <t>Rock Fraction (-)</t>
  </si>
  <si>
    <t>Annual Understory</t>
  </si>
  <si>
    <t>Soil Physical Properties</t>
  </si>
  <si>
    <t>Soil Inorganic C in soil passing 2 mm (difference of Total and Organic)</t>
  </si>
  <si>
    <t>Soil Total C in soil passing 2 mm (not fumigated subset)</t>
  </si>
  <si>
    <t>Soil  N in soil passing 2 mm (fumigated, full set), (% by mass)</t>
  </si>
  <si>
    <t>Mean (%)</t>
  </si>
  <si>
    <t>stdev (%)</t>
  </si>
  <si>
    <t>Soil Depth (cm)</t>
  </si>
  <si>
    <t>Mesquite or Shrub</t>
  </si>
  <si>
    <t>Patch  Weighting Factors for Soil Chemistry</t>
  </si>
  <si>
    <t>Soil  Organic C in soil passing 2 mm (fumigated, full set), (% by mass)</t>
  </si>
  <si>
    <t>Ratio of Soil Organic C to Total N (C:N) on a mass basis (not molar)</t>
  </si>
  <si>
    <t>Soil Inorganic Carbon Determined by difference of Total C from un-fumigated samples and Organic C from fumigated samples (% wt)</t>
  </si>
  <si>
    <t xml:space="preserve"> 10 - 20</t>
  </si>
  <si>
    <t>n</t>
  </si>
  <si>
    <t>mean</t>
  </si>
  <si>
    <t>stdev</t>
  </si>
  <si>
    <t>units</t>
  </si>
  <si>
    <t>Combined Overstory</t>
  </si>
  <si>
    <t>Mesquite Overstory</t>
  </si>
  <si>
    <t>cm</t>
  </si>
  <si>
    <t>per ha</t>
  </si>
  <si>
    <t>Basal Diameter</t>
  </si>
  <si>
    <t>kg/m2</t>
  </si>
  <si>
    <t>Perennial Understory Grasses</t>
  </si>
  <si>
    <t xml:space="preserve">0.4 - 1.0 </t>
  </si>
  <si>
    <t>Cover</t>
  </si>
  <si>
    <t>%</t>
  </si>
  <si>
    <t>Litter</t>
  </si>
  <si>
    <t>Fine Roots from soil cores 1 m deep</t>
  </si>
  <si>
    <t xml:space="preserve">Height </t>
  </si>
  <si>
    <t>among 8 transects?</t>
  </si>
  <si>
    <t>kg C/m2</t>
  </si>
  <si>
    <t>Soil Organic Carbon (note diff. units)</t>
  </si>
  <si>
    <t>Biomass (dry weight), approx 58% is C</t>
  </si>
  <si>
    <t>note:  we recognize that the uncovered area isn't necessarily bare but includes rocks</t>
  </si>
  <si>
    <t>Top 1 meter, mean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</si>
</sst>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1" fillId="0" borderId="1" xfId="0" applyFont="1" applyBorder="1"/>
    <xf numFmtId="0" fontId="0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3" xfId="0" applyBorder="1"/>
    <xf numFmtId="0" fontId="2" fillId="0" borderId="0" xfId="0" applyFont="1" applyFill="1" applyBorder="1" applyAlignment="1">
      <alignment horizontal="center" wrapText="1"/>
    </xf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6" xfId="0" applyBorder="1"/>
    <xf numFmtId="0" fontId="0" fillId="0" borderId="4" xfId="0" applyBorder="1"/>
    <xf numFmtId="0" fontId="0" fillId="0" borderId="8" xfId="0" applyBorder="1"/>
    <xf numFmtId="1" fontId="0" fillId="0" borderId="6" xfId="0" applyNumberForma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2" fontId="2" fillId="0" borderId="5" xfId="0" applyNumberFormat="1" applyFont="1" applyBorder="1"/>
    <xf numFmtId="0" fontId="2" fillId="0" borderId="5" xfId="0" applyFont="1" applyFill="1" applyBorder="1"/>
    <xf numFmtId="0" fontId="4" fillId="0" borderId="0" xfId="0" applyFont="1"/>
    <xf numFmtId="0" fontId="0" fillId="0" borderId="0" xfId="0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0" fillId="2" borderId="9" xfId="0" applyFill="1" applyBorder="1"/>
    <xf numFmtId="0" fontId="2" fillId="2" borderId="1" xfId="0" applyFont="1" applyFill="1" applyBorder="1" applyAlignment="1">
      <alignment horizontal="center" wrapText="1"/>
    </xf>
    <xf numFmtId="0" fontId="1" fillId="2" borderId="4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" fontId="2" fillId="2" borderId="0" xfId="0" applyNumberFormat="1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2" fontId="0" fillId="2" borderId="6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0" xfId="0" applyFont="1" applyFill="1"/>
    <xf numFmtId="0" fontId="2" fillId="2" borderId="5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5" fillId="2" borderId="0" xfId="0" applyFont="1" applyFill="1"/>
    <xf numFmtId="0" fontId="5" fillId="2" borderId="0" xfId="0" applyFont="1" applyFill="1" applyAlignment="1"/>
    <xf numFmtId="0" fontId="2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left"/>
    </xf>
    <xf numFmtId="0" fontId="0" fillId="0" borderId="1" xfId="0" applyFill="1" applyBorder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2" borderId="6" xfId="0" applyFont="1" applyFill="1" applyBorder="1"/>
    <xf numFmtId="0" fontId="2" fillId="2" borderId="5" xfId="0" applyFont="1" applyFill="1" applyBorder="1" applyAlignment="1"/>
    <xf numFmtId="0" fontId="5" fillId="2" borderId="5" xfId="0" applyFont="1" applyFill="1" applyBorder="1"/>
    <xf numFmtId="0" fontId="5" fillId="2" borderId="5" xfId="0" applyFont="1" applyFill="1" applyBorder="1" applyAlignment="1"/>
    <xf numFmtId="0" fontId="2" fillId="2" borderId="5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8" fillId="0" borderId="0" xfId="0" applyFont="1" applyFill="1"/>
    <xf numFmtId="0" fontId="8" fillId="0" borderId="1" xfId="0" applyFont="1" applyFill="1" applyBorder="1"/>
    <xf numFmtId="0" fontId="8" fillId="0" borderId="0" xfId="0" applyFont="1" applyFill="1" applyAlignment="1"/>
    <xf numFmtId="0" fontId="8" fillId="0" borderId="0" xfId="0" applyFont="1" applyFill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0" xfId="0" applyFont="1" applyFill="1"/>
    <xf numFmtId="0" fontId="0" fillId="3" borderId="0" xfId="0" applyFill="1"/>
    <xf numFmtId="0" fontId="0" fillId="2" borderId="0" xfId="0" applyFill="1"/>
    <xf numFmtId="0" fontId="0" fillId="2" borderId="5" xfId="0" applyFill="1" applyBorder="1"/>
    <xf numFmtId="0" fontId="2" fillId="0" borderId="0" xfId="0" applyFont="1" applyAlignment="1">
      <alignment horizontal="center"/>
    </xf>
    <xf numFmtId="0" fontId="2" fillId="4" borderId="5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2" fontId="2" fillId="4" borderId="5" xfId="0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right"/>
    </xf>
    <xf numFmtId="0" fontId="2" fillId="2" borderId="5" xfId="0" applyFont="1" applyFill="1" applyBorder="1" applyAlignment="1">
      <alignment wrapText="1"/>
    </xf>
    <xf numFmtId="0" fontId="2" fillId="0" borderId="6" xfId="0" applyFont="1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120" zoomScaleNormal="120" workbookViewId="0">
      <selection activeCell="C5" sqref="C5"/>
    </sheetView>
  </sheetViews>
  <sheetFormatPr defaultColWidth="9.109375" defaultRowHeight="14.4" x14ac:dyDescent="0.3"/>
  <cols>
    <col min="1" max="1" width="10.6640625" style="1" customWidth="1"/>
    <col min="2" max="2" width="10.88671875" style="1" customWidth="1"/>
    <col min="3" max="3" width="5.109375" style="1" bestFit="1" customWidth="1"/>
    <col min="4" max="5" width="9.88671875" style="1" bestFit="1" customWidth="1"/>
    <col min="6" max="6" width="5.88671875" style="1" bestFit="1" customWidth="1"/>
    <col min="7" max="7" width="6.33203125" style="1" bestFit="1" customWidth="1"/>
    <col min="8" max="8" width="5.109375" style="1" bestFit="1" customWidth="1"/>
    <col min="9" max="9" width="9.88671875" style="9" bestFit="1" customWidth="1"/>
    <col min="10" max="10" width="12" style="1" customWidth="1"/>
    <col min="11" max="11" width="5.88671875" style="1" bestFit="1" customWidth="1"/>
    <col min="12" max="12" width="9.6640625" style="1" bestFit="1" customWidth="1"/>
    <col min="13" max="13" width="8.6640625" style="1" bestFit="1" customWidth="1"/>
    <col min="14" max="14" width="6.5546875" style="1" bestFit="1" customWidth="1"/>
    <col min="15" max="15" width="8.88671875" style="1" customWidth="1"/>
    <col min="16" max="16" width="15.6640625" style="1" customWidth="1"/>
    <col min="17" max="16384" width="9.109375" style="1"/>
  </cols>
  <sheetData>
    <row r="1" spans="1:22" x14ac:dyDescent="0.3">
      <c r="A1" s="10" t="s">
        <v>53</v>
      </c>
    </row>
    <row r="2" spans="1:22" x14ac:dyDescent="0.3">
      <c r="A2" s="66"/>
      <c r="B2" s="66"/>
      <c r="C2" s="124" t="s">
        <v>19</v>
      </c>
      <c r="D2" s="125"/>
      <c r="E2" s="125"/>
      <c r="F2" s="125"/>
      <c r="G2" s="125"/>
      <c r="H2" s="126" t="s">
        <v>25</v>
      </c>
      <c r="I2" s="127"/>
      <c r="J2" s="127"/>
      <c r="K2" s="127"/>
      <c r="L2" s="127"/>
      <c r="M2" s="126" t="s">
        <v>26</v>
      </c>
      <c r="N2" s="127"/>
      <c r="O2" s="127"/>
      <c r="P2" s="32" t="s">
        <v>28</v>
      </c>
    </row>
    <row r="3" spans="1:22" ht="40.5" customHeight="1" x14ac:dyDescent="0.3">
      <c r="A3" s="67" t="s">
        <v>50</v>
      </c>
      <c r="B3" s="68"/>
      <c r="C3" s="69" t="s">
        <v>20</v>
      </c>
      <c r="D3" s="67" t="s">
        <v>21</v>
      </c>
      <c r="E3" s="67" t="s">
        <v>22</v>
      </c>
      <c r="F3" s="67" t="s">
        <v>24</v>
      </c>
      <c r="G3" s="67" t="s">
        <v>23</v>
      </c>
      <c r="H3" s="20" t="s">
        <v>20</v>
      </c>
      <c r="I3" s="14" t="s">
        <v>21</v>
      </c>
      <c r="J3" s="14" t="s">
        <v>22</v>
      </c>
      <c r="K3" s="14" t="s">
        <v>24</v>
      </c>
      <c r="L3" s="14" t="s">
        <v>23</v>
      </c>
      <c r="M3" s="21" t="s">
        <v>20</v>
      </c>
      <c r="N3" s="15" t="s">
        <v>24</v>
      </c>
      <c r="O3" s="15" t="s">
        <v>27</v>
      </c>
      <c r="P3" s="21" t="s">
        <v>29</v>
      </c>
      <c r="R3" s="17"/>
      <c r="S3" s="17"/>
      <c r="T3" s="17"/>
      <c r="U3" s="17"/>
      <c r="V3" s="17"/>
    </row>
    <row r="4" spans="1:22" ht="15.6" x14ac:dyDescent="0.3">
      <c r="A4" s="70" t="s">
        <v>8</v>
      </c>
      <c r="B4" s="71" t="s">
        <v>48</v>
      </c>
      <c r="C4" s="72">
        <f>$L$21*AVERAGE(D4:E4)+$M$21*F4+$N$21*G4</f>
        <v>0.46601000000000004</v>
      </c>
      <c r="D4" s="70">
        <v>0.97</v>
      </c>
      <c r="E4" s="70">
        <v>0.5</v>
      </c>
      <c r="F4" s="70">
        <v>0.32</v>
      </c>
      <c r="G4" s="70">
        <v>0.33</v>
      </c>
      <c r="H4" s="27">
        <f>$L$22*AVERAGE(I4:J4)+$M$22*K4+$N$22*L4</f>
        <v>0.65993999999999997</v>
      </c>
      <c r="I4" s="23">
        <v>0.52</v>
      </c>
      <c r="J4" s="23">
        <v>0.77</v>
      </c>
      <c r="K4" s="24">
        <v>0.61</v>
      </c>
      <c r="L4" s="24">
        <v>0.72</v>
      </c>
      <c r="M4" s="26">
        <f>$L$23*N4+$M$23*O4</f>
        <v>0.65826000000000007</v>
      </c>
      <c r="N4" s="24">
        <v>0.56000000000000005</v>
      </c>
      <c r="O4" s="24">
        <v>0.73</v>
      </c>
      <c r="P4" s="26">
        <v>0.88</v>
      </c>
    </row>
    <row r="5" spans="1:22" ht="15.6" x14ac:dyDescent="0.3">
      <c r="A5" s="70"/>
      <c r="B5" s="71" t="s">
        <v>49</v>
      </c>
      <c r="C5" s="73"/>
      <c r="D5" s="70">
        <v>0.21</v>
      </c>
      <c r="E5" s="70">
        <v>0.12</v>
      </c>
      <c r="F5" s="70">
        <v>0.31</v>
      </c>
      <c r="G5" s="70">
        <v>0.12</v>
      </c>
      <c r="H5" s="27"/>
      <c r="I5" s="23">
        <v>0.2</v>
      </c>
      <c r="J5" s="23">
        <v>0.11</v>
      </c>
      <c r="K5" s="24">
        <v>0.25</v>
      </c>
      <c r="L5" s="24">
        <v>0.11</v>
      </c>
      <c r="M5" s="26"/>
      <c r="N5" s="24">
        <v>0.12</v>
      </c>
      <c r="O5" s="24">
        <v>0.16</v>
      </c>
      <c r="P5" s="26">
        <v>0.22</v>
      </c>
    </row>
    <row r="6" spans="1:22" ht="15.6" x14ac:dyDescent="0.3">
      <c r="A6" s="74"/>
      <c r="B6" s="75" t="s">
        <v>57</v>
      </c>
      <c r="C6" s="69">
        <f>SUM(D6:G6)</f>
        <v>16</v>
      </c>
      <c r="D6" s="74">
        <v>4</v>
      </c>
      <c r="E6" s="74">
        <v>4</v>
      </c>
      <c r="F6" s="74">
        <v>4</v>
      </c>
      <c r="G6" s="74">
        <v>4</v>
      </c>
      <c r="H6" s="22">
        <f>SUM(I6:L6)</f>
        <v>16</v>
      </c>
      <c r="I6" s="11">
        <v>4</v>
      </c>
      <c r="J6" s="11">
        <v>4</v>
      </c>
      <c r="K6" s="28">
        <v>4</v>
      </c>
      <c r="L6" s="28">
        <v>4</v>
      </c>
      <c r="M6" s="39">
        <f>SUM(N6:O6)</f>
        <v>8</v>
      </c>
      <c r="N6" s="28">
        <v>4</v>
      </c>
      <c r="O6" s="28">
        <v>4</v>
      </c>
      <c r="P6" s="29">
        <v>4</v>
      </c>
    </row>
    <row r="7" spans="1:22" ht="15.6" x14ac:dyDescent="0.3">
      <c r="A7" s="76" t="s">
        <v>13</v>
      </c>
      <c r="B7" s="71" t="s">
        <v>48</v>
      </c>
      <c r="C7" s="73">
        <f>$L$21*AVERAGE(D7:E7)+$M$21*F7+$N$21*G7</f>
        <v>0.30380999999999997</v>
      </c>
      <c r="D7" s="70">
        <v>0.59</v>
      </c>
      <c r="E7" s="70">
        <v>0.34</v>
      </c>
      <c r="F7" s="70">
        <v>0.21</v>
      </c>
      <c r="G7" s="70">
        <v>0.27</v>
      </c>
      <c r="H7" s="27">
        <f>$L$22*AVERAGE(I7:J7)+$M$22*K7+$N$22*L7</f>
        <v>0.38267999999999996</v>
      </c>
      <c r="I7" s="23">
        <v>0.4</v>
      </c>
      <c r="J7" s="23">
        <v>0.57999999999999996</v>
      </c>
      <c r="K7" s="23">
        <v>0.36</v>
      </c>
      <c r="L7" s="23">
        <v>0.38</v>
      </c>
      <c r="M7" s="26">
        <f>$L$23*N7+$M$23*O7</f>
        <v>0.65872000000000008</v>
      </c>
      <c r="N7" s="24">
        <v>0.52</v>
      </c>
      <c r="O7" s="24">
        <v>0.76</v>
      </c>
      <c r="P7" s="26">
        <v>1.03</v>
      </c>
    </row>
    <row r="8" spans="1:22" ht="15.6" x14ac:dyDescent="0.3">
      <c r="A8" s="76"/>
      <c r="B8" s="71" t="s">
        <v>49</v>
      </c>
      <c r="C8" s="73"/>
      <c r="D8" s="70">
        <v>0.28999999999999998</v>
      </c>
      <c r="E8" s="70">
        <v>0.13</v>
      </c>
      <c r="F8" s="70">
        <v>0.05</v>
      </c>
      <c r="G8" s="70">
        <v>0.04</v>
      </c>
      <c r="H8" s="27"/>
      <c r="I8" s="23">
        <v>0.1</v>
      </c>
      <c r="J8" s="23">
        <v>0.28999999999999998</v>
      </c>
      <c r="K8" s="23">
        <v>0.06</v>
      </c>
      <c r="L8" s="23">
        <v>0.13</v>
      </c>
      <c r="M8" s="26"/>
      <c r="N8" s="24">
        <v>0.21</v>
      </c>
      <c r="O8" s="24">
        <v>0.47</v>
      </c>
      <c r="P8" s="25">
        <v>0.26</v>
      </c>
    </row>
    <row r="9" spans="1:22" ht="15.6" x14ac:dyDescent="0.3">
      <c r="A9" s="77"/>
      <c r="B9" s="75" t="s">
        <v>57</v>
      </c>
      <c r="C9" s="69">
        <f>SUM(D9:G9)</f>
        <v>16</v>
      </c>
      <c r="D9" s="74">
        <v>4</v>
      </c>
      <c r="E9" s="74">
        <v>4</v>
      </c>
      <c r="F9" s="74">
        <v>4</v>
      </c>
      <c r="G9" s="74">
        <v>4</v>
      </c>
      <c r="H9" s="22">
        <f>SUM(I9:L9)</f>
        <v>16</v>
      </c>
      <c r="I9" s="11">
        <v>4</v>
      </c>
      <c r="J9" s="11">
        <v>4</v>
      </c>
      <c r="K9" s="11">
        <v>4</v>
      </c>
      <c r="L9" s="11">
        <v>4</v>
      </c>
      <c r="M9" s="39">
        <f>SUM(N9:O9)</f>
        <v>8</v>
      </c>
      <c r="N9" s="28">
        <v>4</v>
      </c>
      <c r="O9" s="28">
        <v>4</v>
      </c>
      <c r="P9" s="29">
        <v>4</v>
      </c>
      <c r="R9" s="17"/>
    </row>
    <row r="10" spans="1:22" ht="15.6" x14ac:dyDescent="0.3">
      <c r="A10" s="70" t="s">
        <v>9</v>
      </c>
      <c r="B10" s="71" t="s">
        <v>48</v>
      </c>
      <c r="C10" s="73">
        <f>$L$21*AVERAGE(D10:E10)+$M$21*F10+$N$21*G10</f>
        <v>0.23898000000000003</v>
      </c>
      <c r="D10" s="70">
        <v>0.26</v>
      </c>
      <c r="E10" s="70">
        <v>0.26</v>
      </c>
      <c r="F10" s="70">
        <v>0.23</v>
      </c>
      <c r="G10" s="70">
        <v>0.21</v>
      </c>
      <c r="H10" s="27">
        <f>$L$22*AVERAGE(I10:J10)+$M$22*K10+$N$22*L10</f>
        <v>0.30809999999999998</v>
      </c>
      <c r="I10" s="23">
        <v>0.28000000000000003</v>
      </c>
      <c r="J10" s="23">
        <v>0.41</v>
      </c>
      <c r="K10" s="23">
        <v>0.28000000000000003</v>
      </c>
      <c r="L10" s="23">
        <v>0.33</v>
      </c>
      <c r="M10" s="26">
        <f>$L$23*N10+$M$23*O10</f>
        <v>0.59716000000000002</v>
      </c>
      <c r="N10" s="24">
        <v>0.47</v>
      </c>
      <c r="O10" s="24">
        <v>0.69</v>
      </c>
      <c r="P10" s="25">
        <v>0.55000000000000004</v>
      </c>
      <c r="R10" s="17"/>
    </row>
    <row r="11" spans="1:22" ht="15.6" x14ac:dyDescent="0.3">
      <c r="A11" s="70"/>
      <c r="B11" s="71" t="s">
        <v>49</v>
      </c>
      <c r="C11" s="73"/>
      <c r="D11" s="70">
        <v>0.01</v>
      </c>
      <c r="E11" s="70">
        <v>0.02</v>
      </c>
      <c r="F11" s="70">
        <v>0.05</v>
      </c>
      <c r="G11" s="70">
        <v>0.02</v>
      </c>
      <c r="H11" s="27"/>
      <c r="I11" s="23">
        <v>7.0000000000000007E-2</v>
      </c>
      <c r="J11" s="23">
        <v>0.08</v>
      </c>
      <c r="K11" s="23">
        <v>0.04</v>
      </c>
      <c r="L11" s="23">
        <v>0.06</v>
      </c>
      <c r="M11" s="26"/>
      <c r="N11" s="24">
        <v>0.13</v>
      </c>
      <c r="O11" s="24">
        <v>0.23</v>
      </c>
      <c r="P11" s="25">
        <v>0.08</v>
      </c>
      <c r="R11" s="17"/>
    </row>
    <row r="12" spans="1:22" ht="15.6" x14ac:dyDescent="0.3">
      <c r="A12" s="74"/>
      <c r="B12" s="75" t="s">
        <v>57</v>
      </c>
      <c r="C12" s="69">
        <f>SUM(D12:G12)</f>
        <v>16</v>
      </c>
      <c r="D12" s="74">
        <v>4</v>
      </c>
      <c r="E12" s="74">
        <v>4</v>
      </c>
      <c r="F12" s="74">
        <v>4</v>
      </c>
      <c r="G12" s="74">
        <v>4</v>
      </c>
      <c r="H12" s="22">
        <f>SUM(I12:L12)</f>
        <v>14</v>
      </c>
      <c r="I12" s="11">
        <v>3</v>
      </c>
      <c r="J12" s="11">
        <v>3</v>
      </c>
      <c r="K12" s="11">
        <v>4</v>
      </c>
      <c r="L12" s="11">
        <v>4</v>
      </c>
      <c r="M12" s="39">
        <f>SUM(N12:O12)</f>
        <v>8</v>
      </c>
      <c r="N12" s="28">
        <v>4</v>
      </c>
      <c r="O12" s="28">
        <v>4</v>
      </c>
      <c r="P12" s="29">
        <v>3</v>
      </c>
      <c r="R12" s="17"/>
    </row>
    <row r="13" spans="1:22" ht="15.6" x14ac:dyDescent="0.3">
      <c r="A13" s="70" t="s">
        <v>17</v>
      </c>
      <c r="B13" s="71" t="s">
        <v>48</v>
      </c>
      <c r="C13" s="73">
        <f>$L$21*AVERAGE(D13:E13)+$M$21*F13+$N$21*G13</f>
        <v>0.19006000000000001</v>
      </c>
      <c r="D13" s="70">
        <v>0.27</v>
      </c>
      <c r="E13" s="70" t="s">
        <v>32</v>
      </c>
      <c r="F13" s="70">
        <v>0.14000000000000001</v>
      </c>
      <c r="G13" s="70">
        <v>0.2</v>
      </c>
      <c r="H13" s="27">
        <f>$L$22*AVERAGE(I13:J13)+$M$22*K13+$N$22*L13</f>
        <v>0.13739999999999999</v>
      </c>
      <c r="I13" s="23">
        <v>0.14000000000000001</v>
      </c>
      <c r="J13" s="23" t="s">
        <v>32</v>
      </c>
      <c r="K13" s="23">
        <v>0.09</v>
      </c>
      <c r="L13" s="23">
        <v>0.19</v>
      </c>
      <c r="M13" s="26">
        <f>$L$23*N13+$M$23*O13</f>
        <v>0.39312000000000002</v>
      </c>
      <c r="N13" s="24">
        <v>0.37</v>
      </c>
      <c r="O13" s="24">
        <v>0.41</v>
      </c>
      <c r="P13" s="25">
        <v>0.32</v>
      </c>
      <c r="R13" s="17"/>
    </row>
    <row r="14" spans="1:22" ht="15.6" x14ac:dyDescent="0.3">
      <c r="A14" s="70"/>
      <c r="B14" s="71" t="s">
        <v>49</v>
      </c>
      <c r="C14" s="73"/>
      <c r="D14" s="70" t="s">
        <v>32</v>
      </c>
      <c r="E14" s="70" t="s">
        <v>32</v>
      </c>
      <c r="F14" s="70" t="s">
        <v>32</v>
      </c>
      <c r="G14" s="70" t="s">
        <v>32</v>
      </c>
      <c r="H14" s="27"/>
      <c r="I14" s="23" t="s">
        <v>32</v>
      </c>
      <c r="J14" s="23" t="s">
        <v>32</v>
      </c>
      <c r="K14" s="23" t="s">
        <v>32</v>
      </c>
      <c r="L14" s="23" t="s">
        <v>32</v>
      </c>
      <c r="M14" s="26"/>
      <c r="N14" s="24" t="s">
        <v>32</v>
      </c>
      <c r="O14" s="24" t="s">
        <v>32</v>
      </c>
      <c r="P14" s="25">
        <v>0.08</v>
      </c>
    </row>
    <row r="15" spans="1:22" ht="15.6" x14ac:dyDescent="0.3">
      <c r="A15" s="74"/>
      <c r="B15" s="75" t="s">
        <v>57</v>
      </c>
      <c r="C15" s="69">
        <f>SUM(D15:G15)</f>
        <v>3</v>
      </c>
      <c r="D15" s="74">
        <v>1</v>
      </c>
      <c r="E15" s="74" t="s">
        <v>32</v>
      </c>
      <c r="F15" s="74">
        <v>1</v>
      </c>
      <c r="G15" s="74">
        <v>1</v>
      </c>
      <c r="H15" s="22">
        <f>SUM(I15:L15)</f>
        <v>3</v>
      </c>
      <c r="I15" s="11">
        <v>1</v>
      </c>
      <c r="J15" s="11" t="s">
        <v>32</v>
      </c>
      <c r="K15" s="11">
        <v>1</v>
      </c>
      <c r="L15" s="11">
        <v>1</v>
      </c>
      <c r="M15" s="39">
        <f>SUM(N15:O15)</f>
        <v>2</v>
      </c>
      <c r="N15" s="24">
        <v>1</v>
      </c>
      <c r="O15" s="24">
        <v>1</v>
      </c>
      <c r="P15" s="29">
        <v>2</v>
      </c>
    </row>
    <row r="16" spans="1:22" ht="15.6" x14ac:dyDescent="0.3">
      <c r="A16" s="74" t="s">
        <v>16</v>
      </c>
      <c r="B16" s="78" t="s">
        <v>48</v>
      </c>
      <c r="C16" s="79">
        <f>0.1*C4+0.1*C7+0.3*C10+0.5*C13</f>
        <v>0.24370600000000001</v>
      </c>
      <c r="D16" s="80">
        <f>0.1*D4+0.1*D7+0.3*D10+0.5*D13</f>
        <v>0.36899999999999999</v>
      </c>
      <c r="E16" s="74" t="s">
        <v>32</v>
      </c>
      <c r="F16" s="80">
        <f>0.1*F4+0.1*F7+0.3*F10+0.5*F13</f>
        <v>0.192</v>
      </c>
      <c r="G16" s="80">
        <f>0.1*G4+0.1*G7+0.3*G10+0.5*G13</f>
        <v>0.223</v>
      </c>
      <c r="H16" s="30">
        <f>0.1*H4+0.1*H7+0.3*H10+0.5*H13</f>
        <v>0.26539199999999996</v>
      </c>
      <c r="I16" s="31">
        <f>0.1*I4+0.1*I7+0.3*I10+0.5*I13</f>
        <v>0.24600000000000002</v>
      </c>
      <c r="J16" s="11" t="s">
        <v>32</v>
      </c>
      <c r="K16" s="31">
        <f t="shared" ref="K16:P16" si="0">0.1*K4+0.1*K7+0.3*K10+0.5*K13</f>
        <v>0.22599999999999998</v>
      </c>
      <c r="L16" s="31">
        <f t="shared" si="0"/>
        <v>0.30400000000000005</v>
      </c>
      <c r="M16" s="30">
        <f t="shared" si="0"/>
        <v>0.50740600000000002</v>
      </c>
      <c r="N16" s="40">
        <f t="shared" si="0"/>
        <v>0.434</v>
      </c>
      <c r="O16" s="41">
        <f t="shared" si="0"/>
        <v>0.56099999999999994</v>
      </c>
      <c r="P16" s="31">
        <f t="shared" si="0"/>
        <v>0.51600000000000001</v>
      </c>
    </row>
    <row r="19" spans="2:15" x14ac:dyDescent="0.3">
      <c r="B19" s="10" t="s">
        <v>46</v>
      </c>
      <c r="K19" s="32" t="s">
        <v>52</v>
      </c>
      <c r="L19" s="33"/>
      <c r="M19" s="33"/>
      <c r="N19" s="33"/>
      <c r="O19" s="34"/>
    </row>
    <row r="20" spans="2:15" ht="28.8" x14ac:dyDescent="0.3">
      <c r="K20" s="19"/>
      <c r="L20" s="35" t="s">
        <v>51</v>
      </c>
      <c r="M20" s="18" t="s">
        <v>24</v>
      </c>
      <c r="N20" s="18" t="s">
        <v>23</v>
      </c>
      <c r="O20" s="16"/>
    </row>
    <row r="21" spans="2:15" x14ac:dyDescent="0.3">
      <c r="B21" s="10" t="s">
        <v>45</v>
      </c>
      <c r="K21" s="19" t="s">
        <v>0</v>
      </c>
      <c r="L21" s="38">
        <v>0.35</v>
      </c>
      <c r="M21" s="38">
        <v>0.57400000000000007</v>
      </c>
      <c r="N21" s="38">
        <v>7.5999999999999998E-2</v>
      </c>
      <c r="O21" s="16"/>
    </row>
    <row r="22" spans="2:15" x14ac:dyDescent="0.3">
      <c r="K22" s="19" t="s">
        <v>1</v>
      </c>
      <c r="L22" s="38">
        <v>0.11</v>
      </c>
      <c r="M22" s="38">
        <v>0.47099999999999992</v>
      </c>
      <c r="N22" s="38">
        <v>0.41899999999999998</v>
      </c>
      <c r="O22" s="16"/>
    </row>
    <row r="23" spans="2:15" x14ac:dyDescent="0.3">
      <c r="B23" s="10"/>
      <c r="K23" s="19" t="s">
        <v>2</v>
      </c>
      <c r="L23" s="38">
        <v>0.42200000000000004</v>
      </c>
      <c r="M23" s="38">
        <v>0.57800000000000007</v>
      </c>
      <c r="N23" s="38">
        <v>0</v>
      </c>
      <c r="O23" s="16"/>
    </row>
    <row r="24" spans="2:15" x14ac:dyDescent="0.3">
      <c r="K24" s="36" t="s">
        <v>3</v>
      </c>
      <c r="L24" s="38">
        <v>0</v>
      </c>
      <c r="M24" s="38">
        <v>0</v>
      </c>
      <c r="N24" s="38">
        <v>1</v>
      </c>
      <c r="O24" s="37"/>
    </row>
  </sheetData>
  <mergeCells count="3">
    <mergeCell ref="C2:G2"/>
    <mergeCell ref="H2:L2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120" zoomScaleNormal="120" workbookViewId="0">
      <selection activeCell="A3" sqref="A3:G16"/>
    </sheetView>
  </sheetViews>
  <sheetFormatPr defaultRowHeight="14.4" x14ac:dyDescent="0.3"/>
  <cols>
    <col min="1" max="1" width="10.6640625" customWidth="1"/>
    <col min="2" max="2" width="10.88671875" customWidth="1"/>
    <col min="3" max="3" width="5.109375" bestFit="1" customWidth="1"/>
    <col min="4" max="5" width="9.88671875" style="1" bestFit="1" customWidth="1"/>
    <col min="6" max="6" width="5.88671875" style="1" bestFit="1" customWidth="1"/>
    <col min="7" max="7" width="6.33203125" style="1" bestFit="1" customWidth="1"/>
    <col min="8" max="8" width="5.109375" style="1" bestFit="1" customWidth="1"/>
    <col min="9" max="9" width="9.88671875" style="9" bestFit="1" customWidth="1"/>
    <col min="10" max="10" width="12" customWidth="1"/>
    <col min="11" max="11" width="5.88671875" bestFit="1" customWidth="1"/>
    <col min="12" max="12" width="9.6640625" bestFit="1" customWidth="1"/>
    <col min="13" max="13" width="8.6640625" bestFit="1" customWidth="1"/>
    <col min="14" max="14" width="6.5546875" bestFit="1" customWidth="1"/>
    <col min="15" max="15" width="8.88671875" customWidth="1"/>
    <col min="16" max="16" width="15.6640625" customWidth="1"/>
  </cols>
  <sheetData>
    <row r="1" spans="1:18" s="1" customFormat="1" x14ac:dyDescent="0.3">
      <c r="A1" s="10" t="s">
        <v>47</v>
      </c>
      <c r="I1" s="9"/>
    </row>
    <row r="2" spans="1:18" s="1" customFormat="1" x14ac:dyDescent="0.3">
      <c r="A2" s="33"/>
      <c r="B2" s="33"/>
      <c r="C2" s="126" t="s">
        <v>19</v>
      </c>
      <c r="D2" s="127"/>
      <c r="E2" s="127"/>
      <c r="F2" s="127"/>
      <c r="G2" s="127"/>
      <c r="H2" s="126" t="s">
        <v>25</v>
      </c>
      <c r="I2" s="127"/>
      <c r="J2" s="127"/>
      <c r="K2" s="127"/>
      <c r="L2" s="127"/>
      <c r="M2" s="126" t="s">
        <v>26</v>
      </c>
      <c r="N2" s="127"/>
      <c r="O2" s="127"/>
      <c r="P2" s="32" t="s">
        <v>28</v>
      </c>
    </row>
    <row r="3" spans="1:18" ht="40.5" customHeight="1" x14ac:dyDescent="0.3">
      <c r="A3" s="67" t="s">
        <v>50</v>
      </c>
      <c r="B3" s="68"/>
      <c r="C3" s="69" t="s">
        <v>20</v>
      </c>
      <c r="D3" s="67" t="s">
        <v>21</v>
      </c>
      <c r="E3" s="67" t="s">
        <v>22</v>
      </c>
      <c r="F3" s="67" t="s">
        <v>24</v>
      </c>
      <c r="G3" s="67" t="s">
        <v>23</v>
      </c>
      <c r="H3" s="20" t="s">
        <v>20</v>
      </c>
      <c r="I3" s="14" t="s">
        <v>21</v>
      </c>
      <c r="J3" s="14" t="s">
        <v>22</v>
      </c>
      <c r="K3" s="14" t="s">
        <v>24</v>
      </c>
      <c r="L3" s="14" t="s">
        <v>23</v>
      </c>
      <c r="M3" s="21" t="s">
        <v>20</v>
      </c>
      <c r="N3" s="15" t="s">
        <v>24</v>
      </c>
      <c r="O3" s="15" t="s">
        <v>27</v>
      </c>
      <c r="P3" s="21" t="s">
        <v>29</v>
      </c>
      <c r="R3" s="15" t="s">
        <v>27</v>
      </c>
    </row>
    <row r="4" spans="1:18" ht="15.6" x14ac:dyDescent="0.3">
      <c r="A4" s="70" t="s">
        <v>8</v>
      </c>
      <c r="B4" s="71" t="s">
        <v>48</v>
      </c>
      <c r="C4" s="72">
        <f>$L$21*AVERAGE(D4:E4)+$M$21*F4+$N$21*G4</f>
        <v>4.2250000000000003E-2</v>
      </c>
      <c r="D4" s="70">
        <v>0.09</v>
      </c>
      <c r="E4" s="70">
        <v>0.04</v>
      </c>
      <c r="F4" s="70">
        <v>0.03</v>
      </c>
      <c r="G4" s="70">
        <v>0.03</v>
      </c>
      <c r="H4" s="27">
        <f>$L$22*AVERAGE(I4:J4)+$M$22*K4+$N$22*L4</f>
        <v>6.4739999999999992E-2</v>
      </c>
      <c r="I4" s="23">
        <v>0.05</v>
      </c>
      <c r="J4" s="23">
        <v>0.08</v>
      </c>
      <c r="K4" s="24">
        <v>0.06</v>
      </c>
      <c r="L4" s="24">
        <v>7.0000000000000007E-2</v>
      </c>
      <c r="M4" s="26">
        <f>$L$23*N4+$M$23*O4</f>
        <v>7.5780000000000014E-2</v>
      </c>
      <c r="N4" s="24">
        <v>7.0000000000000007E-2</v>
      </c>
      <c r="O4" s="24">
        <v>0.08</v>
      </c>
      <c r="P4" s="26">
        <v>0.1</v>
      </c>
      <c r="R4" s="24">
        <v>0.08</v>
      </c>
    </row>
    <row r="5" spans="1:18" s="1" customFormat="1" ht="15.6" x14ac:dyDescent="0.3">
      <c r="A5" s="70"/>
      <c r="B5" s="71" t="s">
        <v>49</v>
      </c>
      <c r="C5" s="73"/>
      <c r="D5" s="70">
        <v>0.02</v>
      </c>
      <c r="E5" s="70">
        <v>0.01</v>
      </c>
      <c r="F5" s="70">
        <v>0.03</v>
      </c>
      <c r="G5" s="70">
        <v>0.01</v>
      </c>
      <c r="H5" s="27"/>
      <c r="I5" s="23">
        <v>0.02</v>
      </c>
      <c r="J5" s="23">
        <v>0.01</v>
      </c>
      <c r="K5" s="24">
        <v>0.02</v>
      </c>
      <c r="L5" s="24">
        <v>0.01</v>
      </c>
      <c r="M5" s="26"/>
      <c r="N5" s="24">
        <v>0.01</v>
      </c>
      <c r="O5" s="24">
        <v>0.02</v>
      </c>
      <c r="P5" s="26">
        <v>0.02</v>
      </c>
      <c r="R5" s="24">
        <v>0.02</v>
      </c>
    </row>
    <row r="6" spans="1:18" s="1" customFormat="1" ht="15.6" x14ac:dyDescent="0.3">
      <c r="A6" s="74"/>
      <c r="B6" s="75" t="s">
        <v>57</v>
      </c>
      <c r="C6" s="69">
        <f>SUM(D6:G6)</f>
        <v>16</v>
      </c>
      <c r="D6" s="74">
        <v>4</v>
      </c>
      <c r="E6" s="74">
        <v>4</v>
      </c>
      <c r="F6" s="74">
        <v>4</v>
      </c>
      <c r="G6" s="74">
        <v>4</v>
      </c>
      <c r="H6" s="22">
        <f>SUM(I6:L6)</f>
        <v>16</v>
      </c>
      <c r="I6" s="11">
        <v>4</v>
      </c>
      <c r="J6" s="11">
        <v>4</v>
      </c>
      <c r="K6" s="28">
        <v>4</v>
      </c>
      <c r="L6" s="28">
        <v>4</v>
      </c>
      <c r="M6" s="39">
        <f>SUM(N6:O6)</f>
        <v>8</v>
      </c>
      <c r="N6" s="28">
        <v>4</v>
      </c>
      <c r="O6" s="28">
        <v>4</v>
      </c>
      <c r="P6" s="29">
        <v>4</v>
      </c>
      <c r="R6" s="28">
        <v>4</v>
      </c>
    </row>
    <row r="7" spans="1:18" ht="15.6" x14ac:dyDescent="0.3">
      <c r="A7" s="76" t="s">
        <v>13</v>
      </c>
      <c r="B7" s="71" t="s">
        <v>48</v>
      </c>
      <c r="C7" s="73">
        <f>$L$21*AVERAGE(D7:E7)+$M$21*F7+$N$21*G7</f>
        <v>2.8750000000000005E-2</v>
      </c>
      <c r="D7" s="70">
        <v>0.06</v>
      </c>
      <c r="E7" s="70">
        <v>0.03</v>
      </c>
      <c r="F7" s="70">
        <v>0.02</v>
      </c>
      <c r="G7" s="70">
        <v>0.02</v>
      </c>
      <c r="H7" s="27">
        <f>$L$22*AVERAGE(I7:J7)+$M$22*K7+$N$22*L7</f>
        <v>4.1099999999999998E-2</v>
      </c>
      <c r="I7" s="23">
        <v>0.04</v>
      </c>
      <c r="J7" s="23">
        <v>0.06</v>
      </c>
      <c r="K7" s="23">
        <v>0.04</v>
      </c>
      <c r="L7" s="23">
        <v>0.04</v>
      </c>
      <c r="M7" s="26">
        <f>$L$23*N7+$M$23*O7</f>
        <v>7.7340000000000006E-2</v>
      </c>
      <c r="N7" s="24">
        <v>0.06</v>
      </c>
      <c r="O7" s="24">
        <v>0.09</v>
      </c>
      <c r="P7" s="26">
        <v>0.1</v>
      </c>
      <c r="R7" s="24">
        <v>0.09</v>
      </c>
    </row>
    <row r="8" spans="1:18" s="1" customFormat="1" ht="15.6" x14ac:dyDescent="0.3">
      <c r="A8" s="76"/>
      <c r="B8" s="71" t="s">
        <v>49</v>
      </c>
      <c r="C8" s="73"/>
      <c r="D8" s="70">
        <v>0.03</v>
      </c>
      <c r="E8" s="70">
        <v>0.01</v>
      </c>
      <c r="F8" s="70">
        <v>0</v>
      </c>
      <c r="G8" s="70">
        <v>0</v>
      </c>
      <c r="H8" s="27"/>
      <c r="I8" s="23">
        <v>0.01</v>
      </c>
      <c r="J8" s="23">
        <v>0.03</v>
      </c>
      <c r="K8" s="23">
        <v>0.01</v>
      </c>
      <c r="L8" s="23">
        <v>0.01</v>
      </c>
      <c r="M8" s="26"/>
      <c r="N8" s="24">
        <v>0.02</v>
      </c>
      <c r="O8" s="24">
        <v>0.05</v>
      </c>
      <c r="P8" s="25">
        <v>0.02</v>
      </c>
      <c r="R8" s="24">
        <v>0.05</v>
      </c>
    </row>
    <row r="9" spans="1:18" s="1" customFormat="1" ht="15.6" x14ac:dyDescent="0.3">
      <c r="A9" s="77"/>
      <c r="B9" s="75" t="s">
        <v>57</v>
      </c>
      <c r="C9" s="69">
        <f>SUM(D9:G9)</f>
        <v>16</v>
      </c>
      <c r="D9" s="74">
        <v>4</v>
      </c>
      <c r="E9" s="74">
        <v>4</v>
      </c>
      <c r="F9" s="74">
        <v>4</v>
      </c>
      <c r="G9" s="74">
        <v>4</v>
      </c>
      <c r="H9" s="22">
        <f>SUM(I9:L9)</f>
        <v>16</v>
      </c>
      <c r="I9" s="11">
        <v>4</v>
      </c>
      <c r="J9" s="11">
        <v>4</v>
      </c>
      <c r="K9" s="11">
        <v>4</v>
      </c>
      <c r="L9" s="11">
        <v>4</v>
      </c>
      <c r="M9" s="39">
        <f>SUM(N9:O9)</f>
        <v>8</v>
      </c>
      <c r="N9" s="28">
        <v>4</v>
      </c>
      <c r="O9" s="28">
        <v>4</v>
      </c>
      <c r="P9" s="29">
        <v>4</v>
      </c>
      <c r="R9" s="28">
        <v>4</v>
      </c>
    </row>
    <row r="10" spans="1:18" ht="15.6" x14ac:dyDescent="0.3">
      <c r="A10" s="70" t="s">
        <v>9</v>
      </c>
      <c r="B10" s="71" t="s">
        <v>48</v>
      </c>
      <c r="C10" s="73">
        <f>$L$21*AVERAGE(D10:E10)+$M$21*F10+$N$21*G10</f>
        <v>2.1750000000000002E-2</v>
      </c>
      <c r="D10" s="70">
        <v>0.03</v>
      </c>
      <c r="E10" s="70">
        <v>0.02</v>
      </c>
      <c r="F10" s="70">
        <v>0.02</v>
      </c>
      <c r="G10" s="70">
        <v>0.02</v>
      </c>
      <c r="H10" s="27">
        <f>$L$22*AVERAGE(I10:J10)+$M$22*K10+$N$22*L10</f>
        <v>3.0549999999999994E-2</v>
      </c>
      <c r="I10" s="23">
        <v>0.03</v>
      </c>
      <c r="J10" s="23">
        <v>0.04</v>
      </c>
      <c r="K10" s="23">
        <v>0.03</v>
      </c>
      <c r="L10" s="23">
        <v>0.03</v>
      </c>
      <c r="M10" s="26">
        <f>$L$23*N10+$M$23*O10</f>
        <v>6.1560000000000017E-2</v>
      </c>
      <c r="N10" s="24">
        <v>0.05</v>
      </c>
      <c r="O10" s="24">
        <v>7.0000000000000007E-2</v>
      </c>
      <c r="P10" s="25">
        <v>0.06</v>
      </c>
      <c r="R10" s="24">
        <v>7.0000000000000007E-2</v>
      </c>
    </row>
    <row r="11" spans="1:18" s="1" customFormat="1" ht="15.6" x14ac:dyDescent="0.3">
      <c r="A11" s="70"/>
      <c r="B11" s="71" t="s">
        <v>49</v>
      </c>
      <c r="C11" s="73"/>
      <c r="D11" s="70">
        <v>0</v>
      </c>
      <c r="E11" s="70">
        <v>0</v>
      </c>
      <c r="F11" s="70">
        <v>0</v>
      </c>
      <c r="G11" s="70">
        <v>0</v>
      </c>
      <c r="H11" s="27"/>
      <c r="I11" s="23">
        <v>0</v>
      </c>
      <c r="J11" s="23">
        <v>0.01</v>
      </c>
      <c r="K11" s="23">
        <v>0</v>
      </c>
      <c r="L11" s="23">
        <v>0</v>
      </c>
      <c r="M11" s="26"/>
      <c r="N11" s="24">
        <v>0.01</v>
      </c>
      <c r="O11" s="24">
        <v>0.02</v>
      </c>
      <c r="P11" s="25">
        <v>0.01</v>
      </c>
      <c r="R11" s="24">
        <v>0.02</v>
      </c>
    </row>
    <row r="12" spans="1:18" s="1" customFormat="1" ht="15.6" x14ac:dyDescent="0.3">
      <c r="A12" s="74"/>
      <c r="B12" s="75" t="s">
        <v>57</v>
      </c>
      <c r="C12" s="69">
        <f>SUM(D12:G12)</f>
        <v>16</v>
      </c>
      <c r="D12" s="74">
        <v>4</v>
      </c>
      <c r="E12" s="74">
        <v>4</v>
      </c>
      <c r="F12" s="74">
        <v>4</v>
      </c>
      <c r="G12" s="74">
        <v>4</v>
      </c>
      <c r="H12" s="22">
        <f>SUM(I12:L12)</f>
        <v>14</v>
      </c>
      <c r="I12" s="11">
        <v>3</v>
      </c>
      <c r="J12" s="11">
        <v>3</v>
      </c>
      <c r="K12" s="11">
        <v>4</v>
      </c>
      <c r="L12" s="11">
        <v>4</v>
      </c>
      <c r="M12" s="39">
        <f>SUM(N12:O12)</f>
        <v>8</v>
      </c>
      <c r="N12" s="28">
        <v>4</v>
      </c>
      <c r="O12" s="28">
        <v>4</v>
      </c>
      <c r="P12" s="29">
        <v>3</v>
      </c>
      <c r="R12" s="28">
        <v>4</v>
      </c>
    </row>
    <row r="13" spans="1:18" ht="15.6" x14ac:dyDescent="0.3">
      <c r="A13" s="70" t="s">
        <v>17</v>
      </c>
      <c r="B13" s="71" t="s">
        <v>48</v>
      </c>
      <c r="C13" s="73">
        <f>$L$21*AVERAGE(D13:E13)+$M$21*F13+$N$21*G13</f>
        <v>1.7760000000000001E-2</v>
      </c>
      <c r="D13" s="70">
        <v>0.03</v>
      </c>
      <c r="E13" s="70" t="s">
        <v>32</v>
      </c>
      <c r="F13" s="70">
        <v>0.01</v>
      </c>
      <c r="G13" s="70">
        <v>0.02</v>
      </c>
      <c r="H13" s="27">
        <f>$L$22*AVERAGE(I13:J13)+$M$22*K13+$N$22*L13</f>
        <v>2.2989999999999997E-2</v>
      </c>
      <c r="I13" s="23">
        <v>0.09</v>
      </c>
      <c r="J13" s="23" t="s">
        <v>32</v>
      </c>
      <c r="K13" s="23">
        <v>0.01</v>
      </c>
      <c r="L13" s="23">
        <v>0.02</v>
      </c>
      <c r="M13" s="26">
        <f>$L$23*N13+$M$23*O13</f>
        <v>4.0000000000000008E-2</v>
      </c>
      <c r="N13" s="24">
        <v>0.04</v>
      </c>
      <c r="O13" s="24">
        <v>0.04</v>
      </c>
      <c r="P13" s="25">
        <v>0.04</v>
      </c>
      <c r="R13" s="24">
        <v>0.04</v>
      </c>
    </row>
    <row r="14" spans="1:18" s="1" customFormat="1" ht="15.6" x14ac:dyDescent="0.3">
      <c r="A14" s="70"/>
      <c r="B14" s="71" t="s">
        <v>49</v>
      </c>
      <c r="C14" s="73"/>
      <c r="D14" s="70" t="s">
        <v>32</v>
      </c>
      <c r="E14" s="70" t="s">
        <v>32</v>
      </c>
      <c r="F14" s="70" t="s">
        <v>32</v>
      </c>
      <c r="G14" s="70" t="s">
        <v>32</v>
      </c>
      <c r="H14" s="27"/>
      <c r="I14" s="23" t="s">
        <v>32</v>
      </c>
      <c r="J14" s="23" t="s">
        <v>32</v>
      </c>
      <c r="K14" s="23" t="s">
        <v>32</v>
      </c>
      <c r="L14" s="23" t="s">
        <v>32</v>
      </c>
      <c r="M14" s="26"/>
      <c r="N14" s="24" t="s">
        <v>32</v>
      </c>
      <c r="O14" s="24" t="s">
        <v>32</v>
      </c>
      <c r="P14" s="25">
        <v>0.01</v>
      </c>
      <c r="R14" s="24" t="s">
        <v>32</v>
      </c>
    </row>
    <row r="15" spans="1:18" s="1" customFormat="1" ht="15.6" x14ac:dyDescent="0.3">
      <c r="A15" s="74"/>
      <c r="B15" s="75" t="s">
        <v>57</v>
      </c>
      <c r="C15" s="69">
        <f>SUM(D15:G15)</f>
        <v>3</v>
      </c>
      <c r="D15" s="74">
        <v>1</v>
      </c>
      <c r="E15" s="74" t="s">
        <v>32</v>
      </c>
      <c r="F15" s="74">
        <v>1</v>
      </c>
      <c r="G15" s="74">
        <v>1</v>
      </c>
      <c r="H15" s="22">
        <f>SUM(I15:L15)</f>
        <v>3</v>
      </c>
      <c r="I15" s="11">
        <v>1</v>
      </c>
      <c r="J15" s="11" t="s">
        <v>32</v>
      </c>
      <c r="K15" s="11">
        <v>1</v>
      </c>
      <c r="L15" s="11">
        <v>1</v>
      </c>
      <c r="M15" s="39">
        <f>SUM(N15:O15)</f>
        <v>2</v>
      </c>
      <c r="N15" s="28">
        <v>1</v>
      </c>
      <c r="O15" s="28">
        <v>1</v>
      </c>
      <c r="P15" s="29">
        <v>2</v>
      </c>
      <c r="R15" s="28">
        <v>1</v>
      </c>
    </row>
    <row r="16" spans="1:18" ht="15.6" x14ac:dyDescent="0.3">
      <c r="A16" s="74" t="s">
        <v>16</v>
      </c>
      <c r="B16" s="78" t="s">
        <v>48</v>
      </c>
      <c r="C16" s="79">
        <f>0.1*C4+0.1*C7+0.3*C10+0.5*C13</f>
        <v>2.2505000000000004E-2</v>
      </c>
      <c r="D16" s="80">
        <f>0.1*D4+0.1*D7+0.3*D10+0.5*D13</f>
        <v>3.9E-2</v>
      </c>
      <c r="E16" s="74" t="s">
        <v>32</v>
      </c>
      <c r="F16" s="80">
        <f>0.1*F4+0.1*F7+0.3*F10+0.5*F13</f>
        <v>1.6E-2</v>
      </c>
      <c r="G16" s="80">
        <f>0.1*G4+0.1*G7+0.3*G10+0.5*G13</f>
        <v>2.0999999999999998E-2</v>
      </c>
      <c r="H16" s="30">
        <f>0.1*H4+0.1*H7+0.3*H10+0.5*H13</f>
        <v>3.1243999999999994E-2</v>
      </c>
      <c r="I16" s="31">
        <f>0.1*I4+0.1*I7+0.3*I10+0.5*I13</f>
        <v>6.3E-2</v>
      </c>
      <c r="J16" s="11" t="s">
        <v>32</v>
      </c>
      <c r="K16" s="31">
        <f>0.1*K4+0.1*K7+0.3*K10+0.5*K13</f>
        <v>2.4E-2</v>
      </c>
      <c r="L16" s="31">
        <f>0.1*L4+0.1*L7+0.3*L10+0.5*L13</f>
        <v>0.03</v>
      </c>
      <c r="M16" s="30">
        <f>0.1*M4+0.1*M7+0.3*M10+0.5*M13</f>
        <v>5.3780000000000008E-2</v>
      </c>
      <c r="N16" s="31">
        <v>4.8000000000000001E-2</v>
      </c>
      <c r="O16" s="31">
        <v>5.800000000000001E-2</v>
      </c>
      <c r="P16" s="30">
        <f>0.1*P4+0.1*P7+0.3*P10+0.5*P13</f>
        <v>5.800000000000001E-2</v>
      </c>
      <c r="R16" s="31">
        <f>0.1*R4+0.1*R7+0.3*R10+0.5*R13</f>
        <v>5.800000000000001E-2</v>
      </c>
    </row>
    <row r="19" spans="2:15" x14ac:dyDescent="0.3">
      <c r="B19" s="10"/>
      <c r="K19" s="32" t="s">
        <v>52</v>
      </c>
      <c r="L19" s="33"/>
      <c r="M19" s="33"/>
      <c r="N19" s="33"/>
      <c r="O19" s="34"/>
    </row>
    <row r="20" spans="2:15" ht="28.8" x14ac:dyDescent="0.3">
      <c r="K20" s="19"/>
      <c r="L20" s="35" t="s">
        <v>51</v>
      </c>
      <c r="M20" s="18" t="s">
        <v>24</v>
      </c>
      <c r="N20" s="18" t="s">
        <v>23</v>
      </c>
      <c r="O20" s="16"/>
    </row>
    <row r="21" spans="2:15" x14ac:dyDescent="0.3">
      <c r="B21" s="10"/>
      <c r="K21" s="19" t="s">
        <v>0</v>
      </c>
      <c r="L21" s="38">
        <v>0.35</v>
      </c>
      <c r="M21" s="38">
        <v>0.57400000000000007</v>
      </c>
      <c r="N21" s="38">
        <v>7.5999999999999998E-2</v>
      </c>
      <c r="O21" s="16"/>
    </row>
    <row r="22" spans="2:15" x14ac:dyDescent="0.3">
      <c r="K22" s="19" t="s">
        <v>1</v>
      </c>
      <c r="L22" s="38">
        <v>0.11</v>
      </c>
      <c r="M22" s="38">
        <v>0.47099999999999992</v>
      </c>
      <c r="N22" s="38">
        <v>0.41899999999999998</v>
      </c>
      <c r="O22" s="16"/>
    </row>
    <row r="23" spans="2:15" x14ac:dyDescent="0.3">
      <c r="B23" s="10"/>
      <c r="K23" s="19" t="s">
        <v>2</v>
      </c>
      <c r="L23" s="38">
        <v>0.42200000000000004</v>
      </c>
      <c r="M23" s="38">
        <v>0.57800000000000007</v>
      </c>
      <c r="N23" s="38">
        <v>0</v>
      </c>
      <c r="O23" s="16"/>
    </row>
    <row r="24" spans="2:15" x14ac:dyDescent="0.3">
      <c r="B24" s="1"/>
      <c r="K24" s="36" t="s">
        <v>3</v>
      </c>
      <c r="L24" s="38">
        <v>0</v>
      </c>
      <c r="M24" s="38">
        <v>0</v>
      </c>
      <c r="N24" s="38">
        <v>1</v>
      </c>
      <c r="O24" s="37"/>
    </row>
  </sheetData>
  <mergeCells count="3">
    <mergeCell ref="C2:G2"/>
    <mergeCell ref="H2:L2"/>
    <mergeCell ref="M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120" zoomScaleNormal="120" workbookViewId="0">
      <selection activeCell="A2" sqref="A2:G16"/>
    </sheetView>
  </sheetViews>
  <sheetFormatPr defaultColWidth="9.109375" defaultRowHeight="14.4" x14ac:dyDescent="0.3"/>
  <cols>
    <col min="1" max="1" width="10.6640625" style="1" customWidth="1"/>
    <col min="2" max="2" width="10.88671875" style="1" customWidth="1"/>
    <col min="3" max="3" width="6.33203125" style="1" customWidth="1"/>
    <col min="4" max="5" width="9.88671875" style="1" bestFit="1" customWidth="1"/>
    <col min="6" max="6" width="5.88671875" style="1" bestFit="1" customWidth="1"/>
    <col min="7" max="7" width="6.33203125" style="1" bestFit="1" customWidth="1"/>
    <col min="8" max="8" width="5.109375" style="1" bestFit="1" customWidth="1"/>
    <col min="9" max="9" width="9.88671875" style="9" bestFit="1" customWidth="1"/>
    <col min="10" max="10" width="12" style="1" customWidth="1"/>
    <col min="11" max="11" width="5.88671875" style="1" bestFit="1" customWidth="1"/>
    <col min="12" max="12" width="9.6640625" style="1" bestFit="1" customWidth="1"/>
    <col min="13" max="13" width="8.6640625" style="1" bestFit="1" customWidth="1"/>
    <col min="14" max="14" width="6.5546875" style="1" bestFit="1" customWidth="1"/>
    <col min="15" max="15" width="8.88671875" style="1" customWidth="1"/>
    <col min="16" max="16" width="15.6640625" style="1" customWidth="1"/>
    <col min="17" max="16384" width="9.109375" style="1"/>
  </cols>
  <sheetData>
    <row r="1" spans="1:22" x14ac:dyDescent="0.3">
      <c r="A1" s="10" t="s">
        <v>54</v>
      </c>
    </row>
    <row r="2" spans="1:22" x14ac:dyDescent="0.3">
      <c r="A2" s="66"/>
      <c r="B2" s="66"/>
      <c r="C2" s="124" t="s">
        <v>19</v>
      </c>
      <c r="D2" s="125"/>
      <c r="E2" s="125"/>
      <c r="F2" s="125"/>
      <c r="G2" s="125"/>
      <c r="H2" s="126" t="s">
        <v>25</v>
      </c>
      <c r="I2" s="127"/>
      <c r="J2" s="127"/>
      <c r="K2" s="127"/>
      <c r="L2" s="127"/>
      <c r="M2" s="126" t="s">
        <v>26</v>
      </c>
      <c r="N2" s="127"/>
      <c r="O2" s="127"/>
      <c r="P2" s="32" t="s">
        <v>28</v>
      </c>
    </row>
    <row r="3" spans="1:22" ht="40.5" customHeight="1" x14ac:dyDescent="0.3">
      <c r="A3" s="67" t="s">
        <v>50</v>
      </c>
      <c r="B3" s="68"/>
      <c r="C3" s="69" t="s">
        <v>20</v>
      </c>
      <c r="D3" s="67" t="s">
        <v>21</v>
      </c>
      <c r="E3" s="67" t="s">
        <v>22</v>
      </c>
      <c r="F3" s="67" t="s">
        <v>24</v>
      </c>
      <c r="G3" s="67" t="s">
        <v>23</v>
      </c>
      <c r="H3" s="20" t="s">
        <v>20</v>
      </c>
      <c r="I3" s="14" t="s">
        <v>21</v>
      </c>
      <c r="J3" s="14" t="s">
        <v>22</v>
      </c>
      <c r="K3" s="14" t="s">
        <v>24</v>
      </c>
      <c r="L3" s="14" t="s">
        <v>23</v>
      </c>
      <c r="M3" s="21" t="s">
        <v>20</v>
      </c>
      <c r="N3" s="15" t="s">
        <v>24</v>
      </c>
      <c r="O3" s="15" t="s">
        <v>27</v>
      </c>
      <c r="P3" s="21" t="s">
        <v>29</v>
      </c>
      <c r="R3" s="17"/>
      <c r="S3" s="17"/>
      <c r="T3" s="17"/>
      <c r="U3" s="17"/>
      <c r="V3" s="17"/>
    </row>
    <row r="4" spans="1:22" ht="15.6" x14ac:dyDescent="0.3">
      <c r="A4" s="70" t="s">
        <v>8</v>
      </c>
      <c r="B4" s="71" t="s">
        <v>48</v>
      </c>
      <c r="C4" s="81">
        <f>$L$21*AVERAGE(D4:E4)+$M$21*F4+$N$21*G4</f>
        <v>10.7065</v>
      </c>
      <c r="D4" s="82">
        <v>10.6</v>
      </c>
      <c r="E4" s="82">
        <v>11.3</v>
      </c>
      <c r="F4" s="82">
        <v>10.4</v>
      </c>
      <c r="G4" s="82">
        <v>11.9</v>
      </c>
      <c r="H4" s="43">
        <f>$L$22*AVERAGE(I4:J4)+$M$22*K4+$N$22*L4</f>
        <v>9.9204999999999988</v>
      </c>
      <c r="I4" s="42">
        <v>9.5</v>
      </c>
      <c r="J4" s="42">
        <v>10.1</v>
      </c>
      <c r="K4" s="44">
        <v>9.6999999999999993</v>
      </c>
      <c r="L4" s="44">
        <v>10.199999999999999</v>
      </c>
      <c r="M4" s="45">
        <f>$L$23*N4+$M$23*O4</f>
        <v>8.7890000000000015</v>
      </c>
      <c r="N4" s="44">
        <v>8.5</v>
      </c>
      <c r="O4" s="44">
        <v>9</v>
      </c>
      <c r="P4" s="45">
        <v>9.1</v>
      </c>
    </row>
    <row r="5" spans="1:22" ht="15.6" x14ac:dyDescent="0.3">
      <c r="A5" s="70"/>
      <c r="B5" s="71" t="s">
        <v>49</v>
      </c>
      <c r="C5" s="73"/>
      <c r="D5" s="82">
        <v>0.8</v>
      </c>
      <c r="E5" s="82">
        <v>0.4</v>
      </c>
      <c r="F5" s="82">
        <v>1</v>
      </c>
      <c r="G5" s="82">
        <v>0.4</v>
      </c>
      <c r="H5" s="27"/>
      <c r="I5" s="42">
        <v>0.3</v>
      </c>
      <c r="J5" s="42">
        <v>0.5</v>
      </c>
      <c r="K5" s="44">
        <v>0.7</v>
      </c>
      <c r="L5" s="44">
        <v>0.4</v>
      </c>
      <c r="M5" s="26"/>
      <c r="N5" s="44">
        <v>0.5</v>
      </c>
      <c r="O5" s="44">
        <v>0.4</v>
      </c>
      <c r="P5" s="45">
        <v>0.9</v>
      </c>
    </row>
    <row r="6" spans="1:22" ht="15.6" x14ac:dyDescent="0.3">
      <c r="A6" s="74"/>
      <c r="B6" s="75" t="s">
        <v>57</v>
      </c>
      <c r="C6" s="69">
        <f>SUM(D6:G6)</f>
        <v>16</v>
      </c>
      <c r="D6" s="74">
        <v>4</v>
      </c>
      <c r="E6" s="74">
        <v>4</v>
      </c>
      <c r="F6" s="74">
        <v>4</v>
      </c>
      <c r="G6" s="74">
        <v>4</v>
      </c>
      <c r="H6" s="22">
        <f>SUM(I6:L6)</f>
        <v>16</v>
      </c>
      <c r="I6" s="11">
        <v>4</v>
      </c>
      <c r="J6" s="11">
        <v>4</v>
      </c>
      <c r="K6" s="28">
        <v>4</v>
      </c>
      <c r="L6" s="28">
        <v>4</v>
      </c>
      <c r="M6" s="39">
        <f>SUM(N6:O6)</f>
        <v>8</v>
      </c>
      <c r="N6" s="28">
        <v>4</v>
      </c>
      <c r="O6" s="28">
        <v>4</v>
      </c>
      <c r="P6" s="39">
        <v>4</v>
      </c>
    </row>
    <row r="7" spans="1:22" ht="15.6" x14ac:dyDescent="0.3">
      <c r="A7" s="76" t="s">
        <v>13</v>
      </c>
      <c r="B7" s="71" t="s">
        <v>48</v>
      </c>
      <c r="C7" s="83">
        <f>$L$21*AVERAGE(D7:E7)+$M$21*F7+$N$21*G7</f>
        <v>10.503100000000002</v>
      </c>
      <c r="D7" s="82">
        <v>10.5</v>
      </c>
      <c r="E7" s="82">
        <v>11</v>
      </c>
      <c r="F7" s="82">
        <v>10.3</v>
      </c>
      <c r="G7" s="82">
        <v>10.9</v>
      </c>
      <c r="H7" s="43">
        <f>$L$22*AVERAGE(I7:J7)+$M$22*K7+$N$22*L7</f>
        <v>9.7445999999999984</v>
      </c>
      <c r="I7" s="42">
        <v>9.9</v>
      </c>
      <c r="J7" s="42">
        <v>10.5</v>
      </c>
      <c r="K7" s="42">
        <v>9.5</v>
      </c>
      <c r="L7" s="42">
        <v>9.9</v>
      </c>
      <c r="M7" s="45">
        <f>$L$23*N7+$M$23*O7</f>
        <v>8.7312000000000012</v>
      </c>
      <c r="N7" s="44">
        <v>8.5</v>
      </c>
      <c r="O7" s="44">
        <v>8.9</v>
      </c>
      <c r="P7" s="45">
        <v>9.6999999999999993</v>
      </c>
    </row>
    <row r="8" spans="1:22" ht="15.6" x14ac:dyDescent="0.3">
      <c r="A8" s="76"/>
      <c r="B8" s="71" t="s">
        <v>49</v>
      </c>
      <c r="C8" s="73"/>
      <c r="D8" s="82">
        <v>0.4</v>
      </c>
      <c r="E8" s="82">
        <v>0.9</v>
      </c>
      <c r="F8" s="82">
        <v>0.2</v>
      </c>
      <c r="G8" s="82">
        <v>0.6</v>
      </c>
      <c r="H8" s="27"/>
      <c r="I8" s="42">
        <v>0.5</v>
      </c>
      <c r="J8" s="42">
        <v>0.3</v>
      </c>
      <c r="K8" s="42">
        <v>0.5</v>
      </c>
      <c r="L8" s="42">
        <v>0.9</v>
      </c>
      <c r="M8" s="26"/>
      <c r="N8" s="44">
        <v>0.2</v>
      </c>
      <c r="O8" s="44">
        <v>0.6</v>
      </c>
      <c r="P8" s="45">
        <v>0.9</v>
      </c>
    </row>
    <row r="9" spans="1:22" ht="15.6" x14ac:dyDescent="0.3">
      <c r="A9" s="77"/>
      <c r="B9" s="75" t="s">
        <v>57</v>
      </c>
      <c r="C9" s="69">
        <f>SUM(D9:G9)</f>
        <v>16</v>
      </c>
      <c r="D9" s="74">
        <v>4</v>
      </c>
      <c r="E9" s="74">
        <v>4</v>
      </c>
      <c r="F9" s="74">
        <v>4</v>
      </c>
      <c r="G9" s="74">
        <v>4</v>
      </c>
      <c r="H9" s="22">
        <f>SUM(I9:L9)</f>
        <v>16</v>
      </c>
      <c r="I9" s="11">
        <v>4</v>
      </c>
      <c r="J9" s="11">
        <v>4</v>
      </c>
      <c r="K9" s="11">
        <v>4</v>
      </c>
      <c r="L9" s="11">
        <v>4</v>
      </c>
      <c r="M9" s="39">
        <f>SUM(N9:O9)</f>
        <v>8</v>
      </c>
      <c r="N9" s="28">
        <v>4</v>
      </c>
      <c r="O9" s="28">
        <v>4</v>
      </c>
      <c r="P9" s="29">
        <v>4</v>
      </c>
      <c r="R9" s="17"/>
    </row>
    <row r="10" spans="1:22" ht="15.6" x14ac:dyDescent="0.3">
      <c r="A10" s="70" t="s">
        <v>9</v>
      </c>
      <c r="B10" s="71" t="s">
        <v>48</v>
      </c>
      <c r="C10" s="83">
        <f>$L$21*AVERAGE(D10:E10)+$M$21*F10+$N$21*G10</f>
        <v>10.278</v>
      </c>
      <c r="D10" s="82">
        <v>10.3</v>
      </c>
      <c r="E10" s="82">
        <v>10.7</v>
      </c>
      <c r="F10" s="82">
        <v>10.1</v>
      </c>
      <c r="G10" s="82">
        <v>10.6</v>
      </c>
      <c r="H10" s="43">
        <f>$L$22*AVERAGE(I10:J10)+$M$22*K10+$N$22*L10</f>
        <v>9.4816000000000003</v>
      </c>
      <c r="I10" s="42">
        <v>9.6</v>
      </c>
      <c r="J10" s="42">
        <v>10.3</v>
      </c>
      <c r="K10" s="42">
        <v>9</v>
      </c>
      <c r="L10" s="42">
        <v>9.9</v>
      </c>
      <c r="M10" s="45">
        <f>$L$23*N10+$M$23*O10</f>
        <v>9.2202000000000019</v>
      </c>
      <c r="N10" s="44">
        <v>8.6999999999999993</v>
      </c>
      <c r="O10" s="44">
        <v>9.6</v>
      </c>
      <c r="P10" s="45">
        <v>9.1</v>
      </c>
      <c r="R10" s="17"/>
    </row>
    <row r="11" spans="1:22" ht="15.6" x14ac:dyDescent="0.3">
      <c r="A11" s="70"/>
      <c r="B11" s="71" t="s">
        <v>49</v>
      </c>
      <c r="C11" s="73"/>
      <c r="D11" s="82">
        <v>0.8</v>
      </c>
      <c r="E11" s="82">
        <v>0.4</v>
      </c>
      <c r="F11" s="82">
        <v>0.3</v>
      </c>
      <c r="G11" s="82">
        <v>0.3</v>
      </c>
      <c r="H11" s="27"/>
      <c r="I11" s="42">
        <v>0.8</v>
      </c>
      <c r="J11" s="42">
        <v>0.5</v>
      </c>
      <c r="K11" s="42">
        <v>0.9</v>
      </c>
      <c r="L11" s="42">
        <v>0.8</v>
      </c>
      <c r="M11" s="26"/>
      <c r="N11" s="44">
        <v>0.5</v>
      </c>
      <c r="O11" s="44">
        <v>0.5</v>
      </c>
      <c r="P11" s="45">
        <v>0.6</v>
      </c>
      <c r="R11" s="17"/>
    </row>
    <row r="12" spans="1:22" ht="15.6" x14ac:dyDescent="0.3">
      <c r="A12" s="74"/>
      <c r="B12" s="75" t="s">
        <v>57</v>
      </c>
      <c r="C12" s="69">
        <f>SUM(D12:G12)</f>
        <v>16</v>
      </c>
      <c r="D12" s="74">
        <v>4</v>
      </c>
      <c r="E12" s="74">
        <v>4</v>
      </c>
      <c r="F12" s="74">
        <v>4</v>
      </c>
      <c r="G12" s="74">
        <v>4</v>
      </c>
      <c r="H12" s="22">
        <f>SUM(I12:L12)</f>
        <v>14</v>
      </c>
      <c r="I12" s="11">
        <v>3</v>
      </c>
      <c r="J12" s="11">
        <v>3</v>
      </c>
      <c r="K12" s="11">
        <v>4</v>
      </c>
      <c r="L12" s="11">
        <v>4</v>
      </c>
      <c r="M12" s="39">
        <f>SUM(N12:O12)</f>
        <v>8</v>
      </c>
      <c r="N12" s="28">
        <v>4</v>
      </c>
      <c r="O12" s="28">
        <v>4</v>
      </c>
      <c r="P12" s="29">
        <v>3</v>
      </c>
      <c r="R12" s="17"/>
    </row>
    <row r="13" spans="1:22" ht="15.6" x14ac:dyDescent="0.3">
      <c r="A13" s="70" t="s">
        <v>17</v>
      </c>
      <c r="B13" s="71" t="s">
        <v>48</v>
      </c>
      <c r="C13" s="83">
        <f>$L$21*AVERAGE(D13:E13)+$M$21*F13+$N$21*G13</f>
        <v>9.7525999999999993</v>
      </c>
      <c r="D13" s="82">
        <v>10.199999999999999</v>
      </c>
      <c r="E13" s="70" t="s">
        <v>32</v>
      </c>
      <c r="F13" s="82">
        <v>9.5</v>
      </c>
      <c r="G13" s="82">
        <v>9.6</v>
      </c>
      <c r="H13" s="43">
        <f>$L$22*AVERAGE(I13:J13)+$M$22*K13+$N$22*L13</f>
        <v>9.3514400000000002</v>
      </c>
      <c r="I13" s="42">
        <v>8.43</v>
      </c>
      <c r="J13" s="23" t="s">
        <v>32</v>
      </c>
      <c r="K13" s="42">
        <v>9.39</v>
      </c>
      <c r="L13" s="42">
        <v>9.5500000000000007</v>
      </c>
      <c r="M13" s="26">
        <f>$L$23*N13+$M$23*O13</f>
        <v>9.6999999999999993</v>
      </c>
      <c r="N13" s="44">
        <v>9.6999999999999993</v>
      </c>
      <c r="O13" s="44">
        <v>9.6999999999999993</v>
      </c>
      <c r="P13" s="45">
        <v>8.8000000000000007</v>
      </c>
      <c r="R13" s="17"/>
    </row>
    <row r="14" spans="1:22" ht="15.6" x14ac:dyDescent="0.3">
      <c r="A14" s="70"/>
      <c r="B14" s="71" t="s">
        <v>49</v>
      </c>
      <c r="C14" s="73"/>
      <c r="D14" s="70" t="s">
        <v>32</v>
      </c>
      <c r="E14" s="70" t="s">
        <v>32</v>
      </c>
      <c r="F14" s="70" t="s">
        <v>32</v>
      </c>
      <c r="G14" s="70" t="s">
        <v>32</v>
      </c>
      <c r="H14" s="27"/>
      <c r="I14" s="23" t="s">
        <v>32</v>
      </c>
      <c r="J14" s="23" t="s">
        <v>32</v>
      </c>
      <c r="K14" s="23" t="s">
        <v>32</v>
      </c>
      <c r="L14" s="23" t="s">
        <v>32</v>
      </c>
      <c r="M14" s="26"/>
      <c r="N14" s="24" t="s">
        <v>32</v>
      </c>
      <c r="O14" s="24" t="s">
        <v>32</v>
      </c>
      <c r="P14" s="45">
        <v>0.5</v>
      </c>
    </row>
    <row r="15" spans="1:22" ht="15.6" x14ac:dyDescent="0.3">
      <c r="A15" s="74"/>
      <c r="B15" s="75" t="s">
        <v>57</v>
      </c>
      <c r="C15" s="69">
        <f>SUM(D15:G15)</f>
        <v>3</v>
      </c>
      <c r="D15" s="74">
        <v>1</v>
      </c>
      <c r="E15" s="74" t="s">
        <v>32</v>
      </c>
      <c r="F15" s="74">
        <v>1</v>
      </c>
      <c r="G15" s="74">
        <v>1</v>
      </c>
      <c r="H15" s="22">
        <f>SUM(I15:L15)</f>
        <v>3</v>
      </c>
      <c r="I15" s="11">
        <v>1</v>
      </c>
      <c r="J15" s="11" t="s">
        <v>32</v>
      </c>
      <c r="K15" s="11">
        <v>1</v>
      </c>
      <c r="L15" s="11">
        <v>1</v>
      </c>
      <c r="M15" s="39">
        <f>SUM(N15:O15)</f>
        <v>2</v>
      </c>
      <c r="N15" s="24">
        <v>1</v>
      </c>
      <c r="O15" s="24">
        <v>1</v>
      </c>
      <c r="P15" s="29">
        <v>2</v>
      </c>
    </row>
    <row r="16" spans="1:22" ht="15.6" x14ac:dyDescent="0.3">
      <c r="A16" s="74" t="s">
        <v>16</v>
      </c>
      <c r="B16" s="78" t="s">
        <v>48</v>
      </c>
      <c r="C16" s="84">
        <f>0.1*C4+0.1*C7+0.3*C10+0.5*C13</f>
        <v>10.08066</v>
      </c>
      <c r="D16" s="85">
        <f>0.1*D4+0.1*D7+0.3*D10+0.5*D13</f>
        <v>10.3</v>
      </c>
      <c r="E16" s="74" t="s">
        <v>32</v>
      </c>
      <c r="F16" s="85">
        <f>0.1*F4+0.1*F7+0.3*F10+0.5*F13</f>
        <v>9.85</v>
      </c>
      <c r="G16" s="85">
        <f>0.1*G4+0.1*G7+0.3*G10+0.5*G13</f>
        <v>10.26</v>
      </c>
      <c r="H16" s="47">
        <f>0.1*H4+0.1*H7+0.3*H10+0.5*H13</f>
        <v>9.4867099999999986</v>
      </c>
      <c r="I16" s="46">
        <f>0.1*I4+0.1*I7+0.3*I10+0.5*I13</f>
        <v>9.0350000000000001</v>
      </c>
      <c r="J16" s="11" t="s">
        <v>32</v>
      </c>
      <c r="K16" s="46">
        <f t="shared" ref="K16:P16" si="0">0.1*K4+0.1*K7+0.3*K10+0.5*K13</f>
        <v>9.3149999999999995</v>
      </c>
      <c r="L16" s="46">
        <f t="shared" si="0"/>
        <v>9.7550000000000008</v>
      </c>
      <c r="M16" s="47">
        <f t="shared" si="0"/>
        <v>9.3680800000000009</v>
      </c>
      <c r="N16" s="48">
        <f t="shared" si="0"/>
        <v>9.16</v>
      </c>
      <c r="O16" s="49">
        <f t="shared" si="0"/>
        <v>9.52</v>
      </c>
      <c r="P16" s="46">
        <f t="shared" si="0"/>
        <v>9.01</v>
      </c>
    </row>
    <row r="19" spans="2:15" x14ac:dyDescent="0.3">
      <c r="B19" s="10" t="s">
        <v>46</v>
      </c>
      <c r="K19" s="32" t="s">
        <v>52</v>
      </c>
      <c r="L19" s="33"/>
      <c r="M19" s="33"/>
      <c r="N19" s="33"/>
      <c r="O19" s="34"/>
    </row>
    <row r="20" spans="2:15" ht="28.8" x14ac:dyDescent="0.3">
      <c r="K20" s="19"/>
      <c r="L20" s="35" t="s">
        <v>51</v>
      </c>
      <c r="M20" s="18" t="s">
        <v>24</v>
      </c>
      <c r="N20" s="18" t="s">
        <v>23</v>
      </c>
      <c r="O20" s="16"/>
    </row>
    <row r="21" spans="2:15" x14ac:dyDescent="0.3">
      <c r="B21" s="10" t="s">
        <v>45</v>
      </c>
      <c r="K21" s="19" t="s">
        <v>0</v>
      </c>
      <c r="L21" s="38">
        <v>0.35</v>
      </c>
      <c r="M21" s="38">
        <v>0.57400000000000007</v>
      </c>
      <c r="N21" s="38">
        <v>7.5999999999999998E-2</v>
      </c>
      <c r="O21" s="16"/>
    </row>
    <row r="22" spans="2:15" x14ac:dyDescent="0.3">
      <c r="K22" s="19" t="s">
        <v>1</v>
      </c>
      <c r="L22" s="38">
        <v>0.11</v>
      </c>
      <c r="M22" s="38">
        <v>0.47099999999999992</v>
      </c>
      <c r="N22" s="38">
        <v>0.41899999999999998</v>
      </c>
      <c r="O22" s="16"/>
    </row>
    <row r="23" spans="2:15" x14ac:dyDescent="0.3">
      <c r="B23" s="10"/>
      <c r="K23" s="19" t="s">
        <v>2</v>
      </c>
      <c r="L23" s="38">
        <v>0.42200000000000004</v>
      </c>
      <c r="M23" s="38">
        <v>0.57800000000000007</v>
      </c>
      <c r="N23" s="38">
        <v>0</v>
      </c>
      <c r="O23" s="16"/>
    </row>
    <row r="24" spans="2:15" x14ac:dyDescent="0.3">
      <c r="K24" s="36" t="s">
        <v>3</v>
      </c>
      <c r="L24" s="38">
        <v>0</v>
      </c>
      <c r="M24" s="38">
        <v>0</v>
      </c>
      <c r="N24" s="38">
        <v>1</v>
      </c>
      <c r="O24" s="37"/>
    </row>
  </sheetData>
  <mergeCells count="3">
    <mergeCell ref="C2:G2"/>
    <mergeCell ref="H2:L2"/>
    <mergeCell ref="M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120" zoomScaleNormal="120" workbookViewId="0">
      <selection activeCell="A2" sqref="A2:G16"/>
    </sheetView>
  </sheetViews>
  <sheetFormatPr defaultColWidth="9.109375" defaultRowHeight="14.4" x14ac:dyDescent="0.3"/>
  <cols>
    <col min="1" max="1" width="10.6640625" style="1" customWidth="1"/>
    <col min="2" max="2" width="10.88671875" style="1" customWidth="1"/>
    <col min="3" max="3" width="10" style="1" customWidth="1"/>
    <col min="4" max="5" width="9.88671875" style="1" bestFit="1" customWidth="1"/>
    <col min="6" max="6" width="5.88671875" style="1" bestFit="1" customWidth="1"/>
    <col min="7" max="7" width="6.33203125" style="1" bestFit="1" customWidth="1"/>
    <col min="8" max="8" width="5.109375" style="1" bestFit="1" customWidth="1"/>
    <col min="9" max="9" width="9.88671875" style="9" bestFit="1" customWidth="1"/>
    <col min="10" max="10" width="12" style="1" customWidth="1"/>
    <col min="11" max="11" width="5.88671875" style="1" bestFit="1" customWidth="1"/>
    <col min="12" max="12" width="9.6640625" style="1" bestFit="1" customWidth="1"/>
    <col min="13" max="13" width="8.6640625" style="1" bestFit="1" customWidth="1"/>
    <col min="14" max="14" width="6.5546875" style="1" bestFit="1" customWidth="1"/>
    <col min="15" max="15" width="8.88671875" style="1" customWidth="1"/>
    <col min="16" max="16" width="15.6640625" style="1" customWidth="1"/>
    <col min="17" max="16384" width="9.109375" style="1"/>
  </cols>
  <sheetData>
    <row r="1" spans="1:22" x14ac:dyDescent="0.3">
      <c r="A1" s="10" t="s">
        <v>55</v>
      </c>
    </row>
    <row r="2" spans="1:22" x14ac:dyDescent="0.3">
      <c r="A2" s="66"/>
      <c r="B2" s="66"/>
      <c r="C2" s="124" t="s">
        <v>19</v>
      </c>
      <c r="D2" s="125"/>
      <c r="E2" s="125"/>
      <c r="F2" s="125"/>
      <c r="G2" s="125"/>
      <c r="H2" s="126" t="s">
        <v>25</v>
      </c>
      <c r="I2" s="127"/>
      <c r="J2" s="127"/>
      <c r="K2" s="127"/>
      <c r="L2" s="127"/>
      <c r="M2" s="126" t="s">
        <v>26</v>
      </c>
      <c r="N2" s="127"/>
      <c r="O2" s="127"/>
      <c r="P2" s="32" t="s">
        <v>28</v>
      </c>
    </row>
    <row r="3" spans="1:22" ht="40.5" customHeight="1" x14ac:dyDescent="0.3">
      <c r="A3" s="67" t="s">
        <v>50</v>
      </c>
      <c r="B3" s="68"/>
      <c r="C3" s="69" t="s">
        <v>20</v>
      </c>
      <c r="D3" s="67" t="s">
        <v>21</v>
      </c>
      <c r="E3" s="67" t="s">
        <v>22</v>
      </c>
      <c r="F3" s="67" t="s">
        <v>24</v>
      </c>
      <c r="G3" s="67" t="s">
        <v>23</v>
      </c>
      <c r="H3" s="20" t="s">
        <v>20</v>
      </c>
      <c r="I3" s="14" t="s">
        <v>21</v>
      </c>
      <c r="J3" s="14" t="s">
        <v>22</v>
      </c>
      <c r="K3" s="14" t="s">
        <v>24</v>
      </c>
      <c r="L3" s="14" t="s">
        <v>23</v>
      </c>
      <c r="M3" s="21" t="s">
        <v>20</v>
      </c>
      <c r="N3" s="15" t="s">
        <v>24</v>
      </c>
      <c r="O3" s="15" t="s">
        <v>27</v>
      </c>
      <c r="P3" s="21" t="s">
        <v>29</v>
      </c>
      <c r="R3" s="17"/>
      <c r="S3" s="17"/>
      <c r="T3" s="17"/>
      <c r="U3" s="17"/>
      <c r="V3" s="17"/>
    </row>
    <row r="4" spans="1:22" ht="15.6" x14ac:dyDescent="0.3">
      <c r="A4" s="70" t="s">
        <v>8</v>
      </c>
      <c r="B4" s="71" t="s">
        <v>48</v>
      </c>
      <c r="C4" s="81">
        <f>F4</f>
        <v>0.79</v>
      </c>
      <c r="D4" s="82"/>
      <c r="E4" s="82"/>
      <c r="F4" s="82">
        <v>0.79</v>
      </c>
      <c r="G4" s="82"/>
      <c r="H4" s="43">
        <f>$L$22*AVERAGE(I4:J4)+$M$22*K4+$N$22*L4</f>
        <v>3.3E-3</v>
      </c>
      <c r="I4" s="42">
        <v>0.03</v>
      </c>
      <c r="J4" s="42"/>
      <c r="K4" s="44"/>
      <c r="L4" s="42"/>
      <c r="M4" s="45">
        <f>$L$23*N4+$M$23*O4</f>
        <v>1.2982000000000002</v>
      </c>
      <c r="N4" s="44">
        <v>0.2</v>
      </c>
      <c r="O4" s="44">
        <v>2.1</v>
      </c>
      <c r="P4" s="45">
        <v>1.9</v>
      </c>
    </row>
    <row r="5" spans="1:22" ht="15.6" x14ac:dyDescent="0.3">
      <c r="A5" s="70"/>
      <c r="B5" s="71" t="s">
        <v>49</v>
      </c>
      <c r="C5" s="73"/>
      <c r="D5" s="82"/>
      <c r="E5" s="82"/>
      <c r="F5" s="82"/>
      <c r="G5" s="82"/>
      <c r="H5" s="27"/>
      <c r="I5" s="42">
        <v>0.04</v>
      </c>
      <c r="J5" s="42"/>
      <c r="K5" s="44"/>
      <c r="L5" s="42"/>
      <c r="M5" s="26"/>
      <c r="N5" s="44"/>
      <c r="O5" s="44"/>
      <c r="P5" s="45">
        <v>0.9</v>
      </c>
    </row>
    <row r="6" spans="1:22" ht="15.6" x14ac:dyDescent="0.3">
      <c r="A6" s="74"/>
      <c r="B6" s="75" t="s">
        <v>57</v>
      </c>
      <c r="C6" s="69">
        <f>SUM(D6:G6)</f>
        <v>1</v>
      </c>
      <c r="D6" s="74"/>
      <c r="E6" s="74"/>
      <c r="F6" s="74">
        <v>1</v>
      </c>
      <c r="G6" s="74"/>
      <c r="H6" s="22">
        <f>SUM(I6:L6)</f>
        <v>2</v>
      </c>
      <c r="I6" s="11">
        <v>2</v>
      </c>
      <c r="J6" s="11"/>
      <c r="K6" s="28"/>
      <c r="L6" s="11"/>
      <c r="M6" s="39">
        <f>SUM(N6:O6)</f>
        <v>0</v>
      </c>
      <c r="N6" s="28"/>
      <c r="O6" s="28"/>
      <c r="P6" s="39">
        <v>2</v>
      </c>
    </row>
    <row r="7" spans="1:22" ht="15.6" x14ac:dyDescent="0.3">
      <c r="A7" s="76" t="s">
        <v>13</v>
      </c>
      <c r="B7" s="71" t="s">
        <v>48</v>
      </c>
      <c r="C7" s="83">
        <f>$L$21*AVERAGE(D7:E7)+$M$21*F7+$N$21*G7</f>
        <v>0.28126000000000001</v>
      </c>
      <c r="D7" s="82">
        <v>0</v>
      </c>
      <c r="E7" s="82"/>
      <c r="F7" s="82">
        <v>0.49</v>
      </c>
      <c r="G7" s="82"/>
      <c r="H7" s="43">
        <f>$L$22*AVERAGE(I7:J7)+$M$22*K7+$N$22*L7</f>
        <v>0.10770999999999999</v>
      </c>
      <c r="I7" s="42">
        <v>0.08</v>
      </c>
      <c r="J7" s="42"/>
      <c r="K7" s="42">
        <v>0.21</v>
      </c>
      <c r="L7" s="42"/>
      <c r="M7" s="45">
        <f>$L$23*N7+$M$23*O7</f>
        <v>2.0348000000000002</v>
      </c>
      <c r="N7" s="44">
        <v>4</v>
      </c>
      <c r="O7" s="44">
        <v>0.6</v>
      </c>
      <c r="P7" s="45">
        <v>2.11</v>
      </c>
    </row>
    <row r="8" spans="1:22" ht="15.6" x14ac:dyDescent="0.3">
      <c r="A8" s="76"/>
      <c r="B8" s="71" t="s">
        <v>49</v>
      </c>
      <c r="C8" s="73"/>
      <c r="D8" s="82"/>
      <c r="E8" s="82"/>
      <c r="F8" s="82"/>
      <c r="G8" s="82"/>
      <c r="H8" s="27"/>
      <c r="I8" s="42"/>
      <c r="J8" s="42"/>
      <c r="K8" s="42"/>
      <c r="L8" s="42"/>
      <c r="M8" s="26"/>
      <c r="N8" s="44"/>
      <c r="O8" s="44"/>
      <c r="P8" s="45"/>
    </row>
    <row r="9" spans="1:22" ht="15.6" x14ac:dyDescent="0.3">
      <c r="A9" s="77"/>
      <c r="B9" s="75" t="s">
        <v>57</v>
      </c>
      <c r="C9" s="69">
        <f>SUM(D9:G9)</f>
        <v>2</v>
      </c>
      <c r="D9" s="74">
        <v>1</v>
      </c>
      <c r="E9" s="74"/>
      <c r="F9" s="74">
        <v>1</v>
      </c>
      <c r="G9" s="74"/>
      <c r="H9" s="22">
        <f>SUM(I9:L9)</f>
        <v>2</v>
      </c>
      <c r="I9" s="11">
        <v>1</v>
      </c>
      <c r="J9" s="11"/>
      <c r="K9" s="11">
        <v>1</v>
      </c>
      <c r="L9" s="11"/>
      <c r="M9" s="39">
        <f>SUM(N9:O9)</f>
        <v>0</v>
      </c>
      <c r="N9" s="28"/>
      <c r="O9" s="28"/>
      <c r="P9" s="29"/>
      <c r="R9" s="17"/>
    </row>
    <row r="10" spans="1:22" ht="15.6" x14ac:dyDescent="0.3">
      <c r="A10" s="70" t="s">
        <v>9</v>
      </c>
      <c r="B10" s="71" t="s">
        <v>48</v>
      </c>
      <c r="C10" s="83">
        <f>$L$21*AVERAGE(D10:E10)+$M$21*F10+$N$21*G10</f>
        <v>0.55300000000000005</v>
      </c>
      <c r="D10" s="82">
        <v>0.35</v>
      </c>
      <c r="E10" s="82"/>
      <c r="F10" s="82">
        <v>0.75</v>
      </c>
      <c r="G10" s="82"/>
      <c r="H10" s="43">
        <f>$L$22*AVERAGE(I10:J10)+$M$22*K10+$N$22*L10</f>
        <v>4.1770000000000002E-2</v>
      </c>
      <c r="I10" s="42">
        <v>0.08</v>
      </c>
      <c r="J10" s="42"/>
      <c r="K10" s="42">
        <v>7.0000000000000007E-2</v>
      </c>
      <c r="L10" s="42"/>
      <c r="M10" s="45">
        <f>$L$23*N10+$M$23*O10</f>
        <v>2.5620200000000004</v>
      </c>
      <c r="N10" s="44">
        <v>2.5099999999999998</v>
      </c>
      <c r="O10" s="44">
        <v>2.6</v>
      </c>
      <c r="P10" s="45">
        <v>0.39</v>
      </c>
      <c r="R10" s="17"/>
    </row>
    <row r="11" spans="1:22" ht="15.6" x14ac:dyDescent="0.3">
      <c r="A11" s="70"/>
      <c r="B11" s="71" t="s">
        <v>49</v>
      </c>
      <c r="C11" s="73"/>
      <c r="D11" s="82"/>
      <c r="E11" s="82"/>
      <c r="F11" s="82"/>
      <c r="G11" s="82"/>
      <c r="H11" s="27"/>
      <c r="I11" s="42"/>
      <c r="J11" s="42"/>
      <c r="K11" s="42"/>
      <c r="L11" s="42"/>
      <c r="M11" s="26"/>
      <c r="N11" s="44"/>
      <c r="O11" s="44"/>
      <c r="P11" s="45"/>
      <c r="R11" s="17"/>
    </row>
    <row r="12" spans="1:22" ht="15.6" x14ac:dyDescent="0.3">
      <c r="A12" s="74"/>
      <c r="B12" s="75" t="s">
        <v>57</v>
      </c>
      <c r="C12" s="69">
        <f>SUM(D12:G12)</f>
        <v>2</v>
      </c>
      <c r="D12" s="74">
        <v>1</v>
      </c>
      <c r="E12" s="74"/>
      <c r="F12" s="74">
        <v>1</v>
      </c>
      <c r="G12" s="74"/>
      <c r="H12" s="22">
        <f>SUM(I12:L12)</f>
        <v>2</v>
      </c>
      <c r="I12" s="11">
        <v>1</v>
      </c>
      <c r="J12" s="11"/>
      <c r="K12" s="11">
        <v>1</v>
      </c>
      <c r="L12" s="11"/>
      <c r="M12" s="39">
        <f>SUM(N12:O12)</f>
        <v>0</v>
      </c>
      <c r="N12" s="28"/>
      <c r="O12" s="28"/>
      <c r="P12" s="29"/>
      <c r="R12" s="17"/>
    </row>
    <row r="13" spans="1:22" ht="15.6" x14ac:dyDescent="0.3">
      <c r="A13" s="70" t="s">
        <v>17</v>
      </c>
      <c r="B13" s="71" t="s">
        <v>48</v>
      </c>
      <c r="C13" s="83">
        <f>$L$21*AVERAGE(D13:E13)+$M$21*F13+$N$21*G13</f>
        <v>0.12274000000000002</v>
      </c>
      <c r="D13" s="82">
        <v>0.13</v>
      </c>
      <c r="E13" s="70"/>
      <c r="F13" s="82">
        <v>0.12</v>
      </c>
      <c r="G13" s="82">
        <v>0.11</v>
      </c>
      <c r="H13" s="43">
        <f>$L$22*AVERAGE(I13:J13)+$M$22*K13+$N$22*L13</f>
        <v>0.21294999999999997</v>
      </c>
      <c r="I13" s="42">
        <v>0.08</v>
      </c>
      <c r="J13" s="23"/>
      <c r="K13" s="42">
        <v>0.3</v>
      </c>
      <c r="L13" s="42">
        <v>0.15</v>
      </c>
      <c r="M13" s="26">
        <f>$L$23*N13+$M$23*O13</f>
        <v>5.011000000000001</v>
      </c>
      <c r="N13" s="44">
        <v>5.3</v>
      </c>
      <c r="O13" s="44">
        <v>4.8</v>
      </c>
      <c r="P13" s="45">
        <v>2.4</v>
      </c>
      <c r="R13" s="17"/>
    </row>
    <row r="14" spans="1:22" ht="15.6" x14ac:dyDescent="0.3">
      <c r="A14" s="70"/>
      <c r="B14" s="71" t="s">
        <v>49</v>
      </c>
      <c r="C14" s="73"/>
      <c r="D14" s="70"/>
      <c r="E14" s="70"/>
      <c r="F14" s="70"/>
      <c r="G14" s="70"/>
      <c r="H14" s="27"/>
      <c r="I14" s="23"/>
      <c r="J14" s="23"/>
      <c r="K14" s="23"/>
      <c r="L14" s="23"/>
      <c r="M14" s="26"/>
      <c r="N14" s="24"/>
      <c r="O14" s="24"/>
      <c r="P14" s="45"/>
    </row>
    <row r="15" spans="1:22" ht="15.6" x14ac:dyDescent="0.3">
      <c r="A15" s="74"/>
      <c r="B15" s="75" t="s">
        <v>57</v>
      </c>
      <c r="C15" s="69">
        <f>SUM(D15:G15)</f>
        <v>3</v>
      </c>
      <c r="D15" s="74">
        <v>1</v>
      </c>
      <c r="E15" s="74"/>
      <c r="F15" s="74">
        <v>1</v>
      </c>
      <c r="G15" s="74">
        <v>1</v>
      </c>
      <c r="H15" s="22">
        <f>SUM(I15:L15)</f>
        <v>3</v>
      </c>
      <c r="I15" s="11">
        <v>1</v>
      </c>
      <c r="J15" s="11"/>
      <c r="K15" s="11">
        <v>1</v>
      </c>
      <c r="L15" s="11">
        <v>1</v>
      </c>
      <c r="M15" s="39">
        <f>SUM(N15:O15)</f>
        <v>0</v>
      </c>
      <c r="N15" s="28"/>
      <c r="O15" s="50"/>
      <c r="P15" s="29"/>
    </row>
    <row r="16" spans="1:22" ht="15.6" x14ac:dyDescent="0.3">
      <c r="A16" s="74" t="s">
        <v>16</v>
      </c>
      <c r="B16" s="78" t="s">
        <v>48</v>
      </c>
      <c r="C16" s="84">
        <f>0.1*C4+0.1*C7+0.3*C10+0.5*C13</f>
        <v>0.33439600000000003</v>
      </c>
      <c r="D16" s="85">
        <f>0.2*D7+0.3*D10+0.5*D13</f>
        <v>0.16999999999999998</v>
      </c>
      <c r="E16" s="74"/>
      <c r="F16" s="85">
        <f>0.1*F4+0.1*F7+0.3*F10+0.5*F13</f>
        <v>0.41299999999999998</v>
      </c>
      <c r="G16" s="85">
        <f>G13</f>
        <v>0.11</v>
      </c>
      <c r="H16" s="47">
        <f>0.1*H4+0.1*H7+0.3*H10+0.5*H13</f>
        <v>0.13010699999999997</v>
      </c>
      <c r="I16" s="46">
        <f>0.1*I4+0.1*I7+0.3*I10+0.5*I13</f>
        <v>7.5000000000000011E-2</v>
      </c>
      <c r="J16" s="11"/>
      <c r="K16" s="46">
        <f>0.2*K7+0.3*K10+0.5*K13</f>
        <v>0.21299999999999999</v>
      </c>
      <c r="L16" s="51">
        <v>0.2</v>
      </c>
      <c r="M16" s="47">
        <f>0.1*M4+0.1*M7+0.3*M10+0.5*M13</f>
        <v>3.6074060000000006</v>
      </c>
      <c r="N16" s="46">
        <f>0.1*N4+0.1*N7+0.3*N10+0.5*N13</f>
        <v>3.823</v>
      </c>
      <c r="O16" s="46">
        <f>0.1*O4+0.1*O7+0.3*O10+0.5*O13</f>
        <v>3.45</v>
      </c>
      <c r="P16" s="52">
        <f>0.1*P4+0.1*P7+0.3*P10+0.5*P13</f>
        <v>1.718</v>
      </c>
    </row>
    <row r="19" spans="2:15" x14ac:dyDescent="0.3">
      <c r="B19" s="10"/>
      <c r="K19" s="32" t="s">
        <v>52</v>
      </c>
      <c r="L19" s="33"/>
      <c r="M19" s="33"/>
      <c r="N19" s="33"/>
      <c r="O19" s="34"/>
    </row>
    <row r="20" spans="2:15" ht="28.8" x14ac:dyDescent="0.3">
      <c r="K20" s="19"/>
      <c r="L20" s="35" t="s">
        <v>51</v>
      </c>
      <c r="M20" s="18" t="s">
        <v>24</v>
      </c>
      <c r="N20" s="18" t="s">
        <v>23</v>
      </c>
      <c r="O20" s="16"/>
    </row>
    <row r="21" spans="2:15" x14ac:dyDescent="0.3">
      <c r="B21" s="10"/>
      <c r="K21" s="19" t="s">
        <v>0</v>
      </c>
      <c r="L21" s="38">
        <v>0.35</v>
      </c>
      <c r="M21" s="38">
        <v>0.57400000000000007</v>
      </c>
      <c r="N21" s="38">
        <v>7.5999999999999998E-2</v>
      </c>
      <c r="O21" s="16"/>
    </row>
    <row r="22" spans="2:15" x14ac:dyDescent="0.3">
      <c r="K22" s="19" t="s">
        <v>1</v>
      </c>
      <c r="L22" s="38">
        <v>0.11</v>
      </c>
      <c r="M22" s="38">
        <v>0.47099999999999992</v>
      </c>
      <c r="N22" s="38">
        <v>0.41899999999999998</v>
      </c>
      <c r="O22" s="16"/>
    </row>
    <row r="23" spans="2:15" x14ac:dyDescent="0.3">
      <c r="B23" s="10"/>
      <c r="K23" s="19" t="s">
        <v>2</v>
      </c>
      <c r="L23" s="38">
        <v>0.42200000000000004</v>
      </c>
      <c r="M23" s="38">
        <v>0.57800000000000007</v>
      </c>
      <c r="N23" s="38">
        <v>0</v>
      </c>
      <c r="O23" s="16"/>
    </row>
    <row r="24" spans="2:15" x14ac:dyDescent="0.3">
      <c r="K24" s="36" t="s">
        <v>3</v>
      </c>
      <c r="L24" s="38">
        <v>0</v>
      </c>
      <c r="M24" s="38">
        <v>0</v>
      </c>
      <c r="N24" s="38">
        <v>1</v>
      </c>
      <c r="O24" s="37"/>
    </row>
  </sheetData>
  <mergeCells count="3">
    <mergeCell ref="C2:G2"/>
    <mergeCell ref="H2:L2"/>
    <mergeCell ref="M2: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120" zoomScaleNormal="120" workbookViewId="0">
      <pane ySplit="2" topLeftCell="A3" activePane="bottomLeft" state="frozen"/>
      <selection pane="bottomLeft" activeCell="O23" sqref="O23"/>
    </sheetView>
  </sheetViews>
  <sheetFormatPr defaultColWidth="9.109375" defaultRowHeight="15.6" x14ac:dyDescent="0.3"/>
  <cols>
    <col min="1" max="1" width="37.44140625" style="2" customWidth="1"/>
    <col min="2" max="13" width="7.109375" style="2" customWidth="1"/>
    <col min="14" max="14" width="25.6640625" style="4" customWidth="1"/>
    <col min="15" max="15" width="34" style="2" customWidth="1"/>
    <col min="16" max="16" width="55.5546875" style="2" customWidth="1"/>
    <col min="17" max="16384" width="9.109375" style="2"/>
  </cols>
  <sheetData>
    <row r="1" spans="1:14" x14ac:dyDescent="0.3">
      <c r="B1" s="128" t="s">
        <v>0</v>
      </c>
      <c r="C1" s="128"/>
      <c r="D1" s="128"/>
      <c r="E1" s="128" t="s">
        <v>1</v>
      </c>
      <c r="F1" s="128"/>
      <c r="G1" s="128"/>
      <c r="H1" s="128" t="s">
        <v>2</v>
      </c>
      <c r="I1" s="128"/>
      <c r="J1" s="128"/>
      <c r="K1" s="128" t="s">
        <v>3</v>
      </c>
      <c r="L1" s="128"/>
      <c r="M1" s="128"/>
    </row>
    <row r="2" spans="1:14" x14ac:dyDescent="0.3">
      <c r="A2" s="8" t="s">
        <v>44</v>
      </c>
      <c r="B2" s="22" t="s">
        <v>30</v>
      </c>
      <c r="C2" s="11" t="s">
        <v>31</v>
      </c>
      <c r="D2" s="11" t="s">
        <v>18</v>
      </c>
      <c r="E2" s="22" t="s">
        <v>30</v>
      </c>
      <c r="F2" s="11" t="s">
        <v>31</v>
      </c>
      <c r="G2" s="11" t="s">
        <v>18</v>
      </c>
      <c r="H2" s="22" t="s">
        <v>30</v>
      </c>
      <c r="I2" s="11" t="s">
        <v>31</v>
      </c>
      <c r="J2" s="11" t="s">
        <v>18</v>
      </c>
      <c r="K2" s="22" t="s">
        <v>30</v>
      </c>
      <c r="L2" s="11" t="s">
        <v>31</v>
      </c>
      <c r="M2" s="11" t="s">
        <v>18</v>
      </c>
      <c r="N2" s="57"/>
    </row>
    <row r="3" spans="1:14" x14ac:dyDescent="0.3">
      <c r="A3" s="58" t="s">
        <v>11</v>
      </c>
      <c r="B3" s="53"/>
      <c r="C3" s="6"/>
      <c r="D3" s="6"/>
      <c r="E3" s="53"/>
      <c r="F3" s="6"/>
      <c r="G3" s="6"/>
      <c r="H3" s="53"/>
      <c r="I3" s="6"/>
      <c r="J3" s="6"/>
      <c r="K3" s="53"/>
      <c r="L3" s="6"/>
      <c r="M3" s="6"/>
      <c r="N3" s="57"/>
    </row>
    <row r="4" spans="1:14" x14ac:dyDescent="0.3">
      <c r="A4" s="3" t="s">
        <v>8</v>
      </c>
      <c r="B4" s="53"/>
      <c r="C4" s="6"/>
      <c r="D4" s="6"/>
      <c r="E4" s="53"/>
      <c r="F4" s="6"/>
      <c r="G4" s="6"/>
      <c r="H4" s="53"/>
      <c r="I4" s="6"/>
      <c r="J4" s="6"/>
      <c r="K4" s="53"/>
      <c r="L4" s="6"/>
      <c r="M4" s="6"/>
      <c r="N4" s="57"/>
    </row>
    <row r="5" spans="1:14" x14ac:dyDescent="0.3">
      <c r="A5" s="6" t="s">
        <v>37</v>
      </c>
      <c r="B5" s="86"/>
      <c r="C5" s="87"/>
      <c r="D5" s="87"/>
      <c r="E5" s="53">
        <v>77</v>
      </c>
      <c r="F5" s="6">
        <v>4.7</v>
      </c>
      <c r="G5" s="6">
        <v>3</v>
      </c>
      <c r="H5" s="118"/>
      <c r="I5" s="119"/>
      <c r="J5" s="119"/>
      <c r="K5" s="118"/>
      <c r="L5" s="119"/>
      <c r="M5" s="119"/>
      <c r="N5" s="57"/>
    </row>
    <row r="6" spans="1:14" x14ac:dyDescent="0.3">
      <c r="A6" s="6" t="s">
        <v>38</v>
      </c>
      <c r="B6" s="88"/>
      <c r="C6" s="89"/>
      <c r="D6" s="89"/>
      <c r="E6" s="53">
        <v>14</v>
      </c>
      <c r="F6" s="6">
        <v>3.3</v>
      </c>
      <c r="G6" s="6">
        <v>3</v>
      </c>
      <c r="H6" s="118"/>
      <c r="I6" s="119"/>
      <c r="J6" s="119"/>
      <c r="K6" s="118"/>
      <c r="L6" s="119"/>
      <c r="M6" s="119"/>
      <c r="N6" s="57"/>
    </row>
    <row r="7" spans="1:14" x14ac:dyDescent="0.3">
      <c r="A7" s="6" t="s">
        <v>39</v>
      </c>
      <c r="B7" s="88"/>
      <c r="C7" s="89"/>
      <c r="D7" s="89"/>
      <c r="E7" s="53">
        <v>8</v>
      </c>
      <c r="F7" s="6">
        <v>6</v>
      </c>
      <c r="G7" s="6">
        <v>3</v>
      </c>
      <c r="H7" s="118"/>
      <c r="I7" s="119"/>
      <c r="J7" s="119"/>
      <c r="K7" s="118"/>
      <c r="L7" s="119"/>
      <c r="M7" s="119"/>
      <c r="N7" s="57"/>
    </row>
    <row r="8" spans="1:14" x14ac:dyDescent="0.3">
      <c r="A8" s="5" t="s">
        <v>56</v>
      </c>
      <c r="B8" s="88"/>
      <c r="C8" s="89"/>
      <c r="D8" s="89"/>
      <c r="E8" s="53"/>
      <c r="F8" s="6"/>
      <c r="G8" s="6"/>
      <c r="H8" s="118"/>
      <c r="I8" s="119"/>
      <c r="J8" s="119"/>
      <c r="K8" s="118"/>
      <c r="L8" s="119"/>
      <c r="M8" s="119"/>
      <c r="N8" s="57"/>
    </row>
    <row r="9" spans="1:14" x14ac:dyDescent="0.3">
      <c r="A9" s="6" t="s">
        <v>37</v>
      </c>
      <c r="B9" s="88"/>
      <c r="C9" s="89"/>
      <c r="D9" s="89"/>
      <c r="E9" s="53">
        <v>75</v>
      </c>
      <c r="F9" s="6">
        <v>3.5</v>
      </c>
      <c r="G9" s="6">
        <v>3</v>
      </c>
      <c r="H9" s="118"/>
      <c r="I9" s="119"/>
      <c r="J9" s="119"/>
      <c r="K9" s="118"/>
      <c r="L9" s="119"/>
      <c r="M9" s="119"/>
      <c r="N9" s="57"/>
    </row>
    <row r="10" spans="1:14" x14ac:dyDescent="0.3">
      <c r="A10" s="6" t="s">
        <v>38</v>
      </c>
      <c r="B10" s="88"/>
      <c r="C10" s="89"/>
      <c r="D10" s="89"/>
      <c r="E10" s="53">
        <v>17</v>
      </c>
      <c r="F10" s="6">
        <v>3</v>
      </c>
      <c r="G10" s="6">
        <v>3</v>
      </c>
      <c r="H10" s="118"/>
      <c r="I10" s="119"/>
      <c r="J10" s="119"/>
      <c r="K10" s="118"/>
      <c r="L10" s="119"/>
      <c r="M10" s="119"/>
      <c r="N10" s="57"/>
    </row>
    <row r="11" spans="1:14" x14ac:dyDescent="0.3">
      <c r="A11" s="6" t="s">
        <v>39</v>
      </c>
      <c r="B11" s="88"/>
      <c r="C11" s="89"/>
      <c r="D11" s="89"/>
      <c r="E11" s="53">
        <v>9</v>
      </c>
      <c r="F11" s="6">
        <v>6.3</v>
      </c>
      <c r="G11" s="6">
        <v>3</v>
      </c>
      <c r="H11" s="118"/>
      <c r="I11" s="119"/>
      <c r="J11" s="119"/>
      <c r="K11" s="118"/>
      <c r="L11" s="119"/>
      <c r="M11" s="119"/>
      <c r="N11" s="57"/>
    </row>
    <row r="12" spans="1:14" x14ac:dyDescent="0.3">
      <c r="A12" s="3" t="s">
        <v>9</v>
      </c>
      <c r="B12" s="88"/>
      <c r="C12" s="89"/>
      <c r="D12" s="89"/>
      <c r="E12" s="53"/>
      <c r="F12" s="6"/>
      <c r="G12" s="6"/>
      <c r="H12" s="118"/>
      <c r="I12" s="119"/>
      <c r="J12" s="119"/>
      <c r="K12" s="118"/>
      <c r="L12" s="119"/>
      <c r="M12" s="119"/>
      <c r="N12" s="57"/>
    </row>
    <row r="13" spans="1:14" x14ac:dyDescent="0.3">
      <c r="A13" s="6" t="s">
        <v>37</v>
      </c>
      <c r="B13" s="88"/>
      <c r="C13" s="89"/>
      <c r="D13" s="89"/>
      <c r="E13" s="53">
        <v>78</v>
      </c>
      <c r="F13" s="6">
        <v>7.5</v>
      </c>
      <c r="G13" s="6">
        <v>3</v>
      </c>
      <c r="H13" s="118"/>
      <c r="I13" s="119"/>
      <c r="J13" s="119"/>
      <c r="K13" s="118"/>
      <c r="L13" s="119"/>
      <c r="M13" s="119"/>
      <c r="N13" s="57"/>
    </row>
    <row r="14" spans="1:14" x14ac:dyDescent="0.3">
      <c r="A14" s="6" t="s">
        <v>38</v>
      </c>
      <c r="B14" s="88"/>
      <c r="C14" s="89"/>
      <c r="D14" s="89"/>
      <c r="E14" s="53">
        <v>13</v>
      </c>
      <c r="F14" s="6">
        <v>3.7</v>
      </c>
      <c r="G14" s="6">
        <v>3</v>
      </c>
      <c r="H14" s="118"/>
      <c r="I14" s="119"/>
      <c r="J14" s="119"/>
      <c r="K14" s="118"/>
      <c r="L14" s="119"/>
      <c r="M14" s="119"/>
      <c r="N14" s="57"/>
    </row>
    <row r="15" spans="1:14" x14ac:dyDescent="0.3">
      <c r="A15" s="6" t="s">
        <v>39</v>
      </c>
      <c r="B15" s="88"/>
      <c r="C15" s="89"/>
      <c r="D15" s="89"/>
      <c r="E15" s="53">
        <v>9</v>
      </c>
      <c r="F15" s="6">
        <v>5.0999999999999996</v>
      </c>
      <c r="G15" s="6">
        <v>3</v>
      </c>
      <c r="H15" s="118"/>
      <c r="I15" s="119"/>
      <c r="J15" s="119"/>
      <c r="K15" s="118"/>
      <c r="L15" s="119"/>
      <c r="M15" s="119"/>
      <c r="N15" s="57"/>
    </row>
    <row r="16" spans="1:14" x14ac:dyDescent="0.3">
      <c r="A16" s="3" t="s">
        <v>17</v>
      </c>
      <c r="B16" s="88"/>
      <c r="C16" s="89"/>
      <c r="D16" s="89"/>
      <c r="E16" s="53"/>
      <c r="F16" s="6"/>
      <c r="G16" s="6"/>
      <c r="H16" s="118"/>
      <c r="I16" s="119"/>
      <c r="J16" s="119"/>
      <c r="K16" s="118"/>
      <c r="L16" s="119"/>
      <c r="M16" s="119"/>
      <c r="N16" s="57"/>
    </row>
    <row r="17" spans="1:14" x14ac:dyDescent="0.3">
      <c r="A17" s="6" t="s">
        <v>37</v>
      </c>
      <c r="B17" s="88"/>
      <c r="C17" s="89"/>
      <c r="D17" s="89"/>
      <c r="E17" s="53">
        <v>80</v>
      </c>
      <c r="F17" s="6">
        <v>1.4</v>
      </c>
      <c r="G17" s="6">
        <v>3</v>
      </c>
      <c r="H17" s="118"/>
      <c r="I17" s="119"/>
      <c r="J17" s="119"/>
      <c r="K17" s="118"/>
      <c r="L17" s="119"/>
      <c r="M17" s="119"/>
      <c r="N17" s="57"/>
    </row>
    <row r="18" spans="1:14" x14ac:dyDescent="0.3">
      <c r="A18" s="6" t="s">
        <v>38</v>
      </c>
      <c r="B18" s="88"/>
      <c r="C18" s="89"/>
      <c r="D18" s="89"/>
      <c r="E18" s="53">
        <v>12</v>
      </c>
      <c r="F18" s="6">
        <v>6</v>
      </c>
      <c r="G18" s="6">
        <v>3</v>
      </c>
      <c r="H18" s="118"/>
      <c r="I18" s="119"/>
      <c r="J18" s="119"/>
      <c r="K18" s="118"/>
      <c r="L18" s="119"/>
      <c r="M18" s="119"/>
      <c r="N18" s="57"/>
    </row>
    <row r="19" spans="1:14" x14ac:dyDescent="0.3">
      <c r="A19" s="6" t="s">
        <v>39</v>
      </c>
      <c r="B19" s="88"/>
      <c r="C19" s="89"/>
      <c r="D19" s="89"/>
      <c r="E19" s="53">
        <v>8</v>
      </c>
      <c r="F19" s="6">
        <v>6.1</v>
      </c>
      <c r="G19" s="6">
        <v>3</v>
      </c>
      <c r="H19" s="118"/>
      <c r="I19" s="119"/>
      <c r="J19" s="119"/>
      <c r="K19" s="118"/>
      <c r="L19" s="119"/>
      <c r="M19" s="119"/>
      <c r="N19" s="57"/>
    </row>
    <row r="20" spans="1:14" x14ac:dyDescent="0.3">
      <c r="A20" s="117" t="s">
        <v>79</v>
      </c>
      <c r="B20" s="88"/>
      <c r="C20" s="89"/>
      <c r="D20" s="89"/>
      <c r="E20" s="53"/>
      <c r="F20" s="6"/>
      <c r="G20" s="6"/>
      <c r="H20" s="118"/>
      <c r="I20" s="119"/>
      <c r="J20" s="119"/>
      <c r="K20" s="118"/>
      <c r="L20" s="119"/>
      <c r="M20" s="119"/>
      <c r="N20" s="57"/>
    </row>
    <row r="21" spans="1:14" x14ac:dyDescent="0.3">
      <c r="A21" s="6" t="s">
        <v>37</v>
      </c>
      <c r="B21" s="88"/>
      <c r="C21" s="89"/>
      <c r="D21" s="89"/>
      <c r="E21" s="54">
        <f>0.1*E5+0.1*E9+0.3*E13+0.5*E17</f>
        <v>78.599999999999994</v>
      </c>
      <c r="F21" s="6" t="s">
        <v>32</v>
      </c>
      <c r="G21" s="6" t="s">
        <v>32</v>
      </c>
      <c r="H21" s="118"/>
      <c r="I21" s="119"/>
      <c r="J21" s="119"/>
      <c r="K21" s="118"/>
      <c r="L21" s="119"/>
      <c r="M21" s="119"/>
      <c r="N21" s="57"/>
    </row>
    <row r="22" spans="1:14" x14ac:dyDescent="0.3">
      <c r="A22" s="6" t="s">
        <v>38</v>
      </c>
      <c r="B22" s="88"/>
      <c r="C22" s="89"/>
      <c r="D22" s="89"/>
      <c r="E22" s="54">
        <f t="shared" ref="E22:E23" si="0">0.1*E6+0.1*E10+0.3*E14+0.5*E18</f>
        <v>13</v>
      </c>
      <c r="F22" s="6" t="s">
        <v>32</v>
      </c>
      <c r="G22" s="6" t="s">
        <v>32</v>
      </c>
      <c r="H22" s="118"/>
      <c r="I22" s="119"/>
      <c r="J22" s="119"/>
      <c r="K22" s="118"/>
      <c r="L22" s="119"/>
      <c r="M22" s="119"/>
      <c r="N22" s="57"/>
    </row>
    <row r="23" spans="1:14" x14ac:dyDescent="0.3">
      <c r="A23" s="6" t="s">
        <v>39</v>
      </c>
      <c r="B23" s="88"/>
      <c r="C23" s="89"/>
      <c r="D23" s="89"/>
      <c r="E23" s="54">
        <f t="shared" si="0"/>
        <v>8.4</v>
      </c>
      <c r="F23" s="6" t="s">
        <v>32</v>
      </c>
      <c r="G23" s="6" t="s">
        <v>32</v>
      </c>
      <c r="H23" s="118"/>
      <c r="I23" s="119"/>
      <c r="J23" s="119"/>
      <c r="K23" s="118"/>
      <c r="L23" s="119"/>
      <c r="M23" s="119"/>
      <c r="N23" s="57"/>
    </row>
    <row r="24" spans="1:14" x14ac:dyDescent="0.3">
      <c r="A24" s="6"/>
      <c r="B24" s="53"/>
      <c r="C24" s="6"/>
      <c r="D24" s="6"/>
      <c r="E24" s="53"/>
      <c r="F24" s="6"/>
      <c r="G24" s="6"/>
      <c r="H24" s="53"/>
      <c r="I24" s="6"/>
      <c r="J24" s="6"/>
      <c r="K24" s="53"/>
      <c r="L24" s="6"/>
      <c r="M24" s="6"/>
      <c r="N24" s="57"/>
    </row>
    <row r="25" spans="1:14" x14ac:dyDescent="0.3">
      <c r="A25" s="58" t="s">
        <v>40</v>
      </c>
      <c r="B25" s="53"/>
      <c r="C25" s="6"/>
      <c r="D25" s="6"/>
      <c r="E25" s="53"/>
      <c r="F25" s="6"/>
      <c r="G25" s="6"/>
      <c r="H25" s="53"/>
      <c r="I25" s="6"/>
      <c r="J25" s="6"/>
      <c r="K25" s="53"/>
      <c r="L25" s="6"/>
      <c r="M25" s="6"/>
      <c r="N25" s="57"/>
    </row>
    <row r="26" spans="1:14" x14ac:dyDescent="0.3">
      <c r="A26" s="3" t="s">
        <v>35</v>
      </c>
      <c r="B26" s="53"/>
      <c r="C26" s="6"/>
      <c r="D26" s="6"/>
      <c r="E26" s="53"/>
      <c r="F26" s="6"/>
      <c r="G26" s="6"/>
      <c r="H26" s="53"/>
      <c r="I26" s="6"/>
      <c r="J26" s="6"/>
      <c r="K26" s="53"/>
      <c r="L26" s="6"/>
      <c r="M26" s="6"/>
      <c r="N26" s="57"/>
    </row>
    <row r="27" spans="1:14" x14ac:dyDescent="0.3">
      <c r="A27" s="6" t="s">
        <v>33</v>
      </c>
      <c r="B27" s="53" t="s">
        <v>32</v>
      </c>
      <c r="C27" s="6" t="s">
        <v>32</v>
      </c>
      <c r="D27" s="6" t="s">
        <v>32</v>
      </c>
      <c r="E27" s="56">
        <v>1.54</v>
      </c>
      <c r="F27" s="13">
        <v>0.15</v>
      </c>
      <c r="G27" s="2">
        <v>3</v>
      </c>
      <c r="H27" s="120"/>
      <c r="I27" s="121"/>
      <c r="J27" s="119"/>
      <c r="K27" s="120"/>
      <c r="L27" s="121"/>
      <c r="M27" s="119"/>
      <c r="N27" s="57"/>
    </row>
    <row r="28" spans="1:14" x14ac:dyDescent="0.3">
      <c r="A28" s="6" t="s">
        <v>34</v>
      </c>
      <c r="B28" s="53" t="s">
        <v>32</v>
      </c>
      <c r="C28" s="6" t="s">
        <v>32</v>
      </c>
      <c r="D28" s="6" t="s">
        <v>32</v>
      </c>
      <c r="E28" s="56">
        <v>1.45</v>
      </c>
      <c r="F28" s="13">
        <v>0.08</v>
      </c>
      <c r="G28" s="2">
        <v>3</v>
      </c>
      <c r="H28" s="120"/>
      <c r="I28" s="121"/>
      <c r="J28" s="119"/>
      <c r="K28" s="120"/>
      <c r="L28" s="121"/>
      <c r="M28" s="119"/>
      <c r="N28" s="57"/>
    </row>
    <row r="29" spans="1:14" x14ac:dyDescent="0.3">
      <c r="A29" s="3" t="s">
        <v>36</v>
      </c>
      <c r="B29" s="53"/>
      <c r="C29" s="6"/>
      <c r="D29" s="6"/>
      <c r="E29" s="55"/>
      <c r="F29" s="12"/>
      <c r="G29" s="6"/>
      <c r="H29" s="120"/>
      <c r="I29" s="121"/>
      <c r="J29" s="119"/>
      <c r="K29" s="120"/>
      <c r="L29" s="121"/>
      <c r="M29" s="119"/>
      <c r="N29" s="57"/>
    </row>
    <row r="30" spans="1:14" x14ac:dyDescent="0.3">
      <c r="A30" s="6" t="s">
        <v>33</v>
      </c>
      <c r="B30" s="53" t="s">
        <v>32</v>
      </c>
      <c r="C30" s="6" t="s">
        <v>32</v>
      </c>
      <c r="D30" s="6" t="s">
        <v>32</v>
      </c>
      <c r="E30" s="55">
        <v>1.72</v>
      </c>
      <c r="F30" s="12">
        <v>0.02</v>
      </c>
      <c r="G30" s="6">
        <v>2</v>
      </c>
      <c r="H30" s="120"/>
      <c r="I30" s="121"/>
      <c r="J30" s="119"/>
      <c r="K30" s="120"/>
      <c r="L30" s="121"/>
      <c r="M30" s="119"/>
      <c r="N30" s="57"/>
    </row>
    <row r="31" spans="1:14" x14ac:dyDescent="0.3">
      <c r="A31" s="6" t="s">
        <v>34</v>
      </c>
      <c r="B31" s="53" t="s">
        <v>32</v>
      </c>
      <c r="C31" s="6" t="s">
        <v>32</v>
      </c>
      <c r="D31" s="6" t="s">
        <v>32</v>
      </c>
      <c r="E31" s="55">
        <v>1.6</v>
      </c>
      <c r="F31" s="12">
        <v>0.04</v>
      </c>
      <c r="G31" s="6">
        <v>3</v>
      </c>
      <c r="H31" s="120"/>
      <c r="I31" s="121"/>
      <c r="J31" s="119"/>
      <c r="K31" s="120"/>
      <c r="L31" s="121"/>
      <c r="M31" s="119"/>
      <c r="N31" s="57"/>
    </row>
    <row r="32" spans="1:14" x14ac:dyDescent="0.3">
      <c r="A32" s="58" t="s">
        <v>41</v>
      </c>
      <c r="B32" s="53"/>
      <c r="C32" s="6"/>
      <c r="D32" s="6"/>
      <c r="E32" s="55"/>
      <c r="F32" s="12"/>
      <c r="G32" s="6"/>
      <c r="H32" s="120"/>
      <c r="I32" s="121"/>
      <c r="J32" s="119"/>
      <c r="K32" s="120"/>
      <c r="L32" s="121"/>
      <c r="M32" s="119"/>
      <c r="N32" s="57"/>
    </row>
    <row r="33" spans="1:14" x14ac:dyDescent="0.3">
      <c r="A33" s="3" t="s">
        <v>35</v>
      </c>
      <c r="B33" s="53"/>
      <c r="C33" s="6"/>
      <c r="D33" s="6"/>
      <c r="E33" s="55"/>
      <c r="F33" s="12"/>
      <c r="G33" s="6"/>
      <c r="H33" s="120"/>
      <c r="I33" s="121"/>
      <c r="J33" s="119"/>
      <c r="K33" s="120"/>
      <c r="L33" s="121"/>
      <c r="M33" s="119"/>
      <c r="N33" s="57"/>
    </row>
    <row r="34" spans="1:14" x14ac:dyDescent="0.3">
      <c r="A34" s="6" t="s">
        <v>33</v>
      </c>
      <c r="B34" s="55">
        <v>1.87</v>
      </c>
      <c r="C34" s="12">
        <v>0.08</v>
      </c>
      <c r="D34" s="6">
        <v>3</v>
      </c>
      <c r="E34" s="55">
        <v>1.7</v>
      </c>
      <c r="F34" s="12">
        <v>0.17</v>
      </c>
      <c r="G34" s="6">
        <v>3</v>
      </c>
      <c r="H34" s="120"/>
      <c r="I34" s="121"/>
      <c r="J34" s="119"/>
      <c r="K34" s="120"/>
      <c r="L34" s="121"/>
      <c r="M34" s="119"/>
      <c r="N34" s="57"/>
    </row>
    <row r="35" spans="1:14" x14ac:dyDescent="0.3">
      <c r="A35" s="6" t="s">
        <v>34</v>
      </c>
      <c r="B35" s="55">
        <v>1.71</v>
      </c>
      <c r="C35" s="12">
        <v>0.05</v>
      </c>
      <c r="D35" s="6">
        <v>3</v>
      </c>
      <c r="E35" s="55">
        <v>1.69</v>
      </c>
      <c r="F35" s="12">
        <v>0.7</v>
      </c>
      <c r="G35" s="6">
        <v>3</v>
      </c>
      <c r="H35" s="120"/>
      <c r="I35" s="121"/>
      <c r="J35" s="119"/>
      <c r="K35" s="120"/>
      <c r="L35" s="121"/>
      <c r="M35" s="119"/>
      <c r="N35" s="57"/>
    </row>
    <row r="36" spans="1:14" x14ac:dyDescent="0.3">
      <c r="A36" s="3" t="s">
        <v>36</v>
      </c>
      <c r="B36" s="55"/>
      <c r="C36" s="12"/>
      <c r="D36" s="6"/>
      <c r="E36" s="55"/>
      <c r="F36" s="12"/>
      <c r="G36" s="6"/>
      <c r="H36" s="120"/>
      <c r="I36" s="121"/>
      <c r="J36" s="119"/>
      <c r="K36" s="120"/>
      <c r="L36" s="121"/>
      <c r="M36" s="119"/>
      <c r="N36" s="57"/>
    </row>
    <row r="37" spans="1:14" x14ac:dyDescent="0.3">
      <c r="A37" s="6" t="s">
        <v>33</v>
      </c>
      <c r="B37" s="55">
        <v>1.68</v>
      </c>
      <c r="C37" s="12">
        <v>0.05</v>
      </c>
      <c r="D37" s="6">
        <v>3</v>
      </c>
      <c r="E37" s="55">
        <v>1.84</v>
      </c>
      <c r="F37" s="12">
        <v>0.03</v>
      </c>
      <c r="G37" s="6">
        <v>2</v>
      </c>
      <c r="H37" s="120"/>
      <c r="I37" s="121"/>
      <c r="J37" s="119"/>
      <c r="K37" s="120"/>
      <c r="L37" s="121"/>
      <c r="M37" s="119"/>
      <c r="N37" s="57"/>
    </row>
    <row r="38" spans="1:14" x14ac:dyDescent="0.3">
      <c r="A38" s="6" t="s">
        <v>34</v>
      </c>
      <c r="B38" s="55">
        <v>1.6</v>
      </c>
      <c r="C38" s="12">
        <v>0.1</v>
      </c>
      <c r="D38" s="6">
        <v>2</v>
      </c>
      <c r="E38" s="55">
        <v>1.77</v>
      </c>
      <c r="F38" s="12">
        <v>0.06</v>
      </c>
      <c r="G38" s="6">
        <v>3</v>
      </c>
      <c r="H38" s="120"/>
      <c r="I38" s="121"/>
      <c r="J38" s="119"/>
      <c r="K38" s="120"/>
      <c r="L38" s="121"/>
      <c r="M38" s="119"/>
      <c r="N38" s="57"/>
    </row>
    <row r="39" spans="1:14" x14ac:dyDescent="0.3">
      <c r="A39" s="58" t="s">
        <v>42</v>
      </c>
      <c r="B39" s="55"/>
      <c r="C39" s="12"/>
      <c r="D39" s="6"/>
      <c r="E39" s="55"/>
      <c r="F39" s="12"/>
      <c r="G39" s="6"/>
      <c r="H39" s="55"/>
      <c r="I39" s="12"/>
      <c r="J39" s="6"/>
      <c r="K39" s="55"/>
      <c r="L39" s="12"/>
      <c r="M39" s="6"/>
      <c r="N39" s="57"/>
    </row>
    <row r="40" spans="1:14" x14ac:dyDescent="0.3">
      <c r="A40" s="6" t="s">
        <v>8</v>
      </c>
      <c r="B40" s="55">
        <v>0.2</v>
      </c>
      <c r="C40" s="12">
        <v>0.05</v>
      </c>
      <c r="D40" s="6">
        <v>16</v>
      </c>
      <c r="E40" s="55">
        <v>0.21</v>
      </c>
      <c r="F40" s="12">
        <v>0.05</v>
      </c>
      <c r="G40" s="6">
        <v>16</v>
      </c>
      <c r="H40" s="55">
        <v>0.4</v>
      </c>
      <c r="I40" s="12">
        <v>0.12</v>
      </c>
      <c r="J40" s="6">
        <v>8</v>
      </c>
      <c r="K40" s="55">
        <v>0.37</v>
      </c>
      <c r="L40" s="12">
        <v>0.14000000000000001</v>
      </c>
      <c r="M40" s="6">
        <v>4</v>
      </c>
      <c r="N40" s="57"/>
    </row>
    <row r="41" spans="1:14" x14ac:dyDescent="0.3">
      <c r="A41" s="7" t="s">
        <v>13</v>
      </c>
      <c r="B41" s="55">
        <v>0.23</v>
      </c>
      <c r="C41" s="12">
        <v>0.05</v>
      </c>
      <c r="D41" s="6">
        <v>16</v>
      </c>
      <c r="E41" s="55">
        <v>0.24</v>
      </c>
      <c r="F41" s="12">
        <v>0.03</v>
      </c>
      <c r="G41" s="6">
        <v>16</v>
      </c>
      <c r="H41" s="55">
        <v>0.43</v>
      </c>
      <c r="I41" s="12">
        <v>0.11</v>
      </c>
      <c r="J41" s="6">
        <v>8</v>
      </c>
      <c r="K41" s="55">
        <v>0.41</v>
      </c>
      <c r="L41" s="12">
        <v>0.05</v>
      </c>
      <c r="M41" s="6">
        <v>4</v>
      </c>
      <c r="N41" s="57"/>
    </row>
    <row r="42" spans="1:14" x14ac:dyDescent="0.3">
      <c r="A42" s="6" t="s">
        <v>9</v>
      </c>
      <c r="B42" s="55">
        <v>0.23</v>
      </c>
      <c r="C42" s="12">
        <v>0.04</v>
      </c>
      <c r="D42" s="6">
        <v>16</v>
      </c>
      <c r="E42" s="55">
        <v>0.26</v>
      </c>
      <c r="F42" s="12">
        <v>0.05</v>
      </c>
      <c r="G42" s="6">
        <v>16</v>
      </c>
      <c r="H42" s="55">
        <v>0.47</v>
      </c>
      <c r="I42" s="12">
        <v>0.09</v>
      </c>
      <c r="J42" s="6">
        <v>8</v>
      </c>
      <c r="K42" s="55">
        <v>0.52</v>
      </c>
      <c r="L42" s="12">
        <v>0.06</v>
      </c>
      <c r="M42" s="6">
        <v>3</v>
      </c>
      <c r="N42" s="57"/>
    </row>
    <row r="43" spans="1:14" x14ac:dyDescent="0.3">
      <c r="A43" s="6" t="s">
        <v>17</v>
      </c>
      <c r="B43" s="55">
        <v>0.23</v>
      </c>
      <c r="C43" s="12">
        <v>0.02</v>
      </c>
      <c r="D43" s="6">
        <v>3</v>
      </c>
      <c r="E43" s="55">
        <v>0.25</v>
      </c>
      <c r="F43" s="12">
        <v>0.05</v>
      </c>
      <c r="G43" s="6">
        <v>3</v>
      </c>
      <c r="H43" s="55">
        <v>0.38100000000000001</v>
      </c>
      <c r="I43" s="12">
        <v>0.06</v>
      </c>
      <c r="J43" s="6">
        <v>2</v>
      </c>
      <c r="K43" s="55">
        <v>0.5</v>
      </c>
      <c r="L43" s="12">
        <v>0.02</v>
      </c>
      <c r="M43" s="6">
        <v>2</v>
      </c>
      <c r="N43" s="57"/>
    </row>
    <row r="44" spans="1:14" x14ac:dyDescent="0.3">
      <c r="A44" s="6" t="s">
        <v>16</v>
      </c>
      <c r="B44" s="55">
        <f>0.1*B40+0.1*B41+0.3*B42+0.5*B43</f>
        <v>0.22700000000000004</v>
      </c>
      <c r="C44" s="6" t="s">
        <v>32</v>
      </c>
      <c r="D44" s="6" t="s">
        <v>32</v>
      </c>
      <c r="E44" s="55">
        <f>0.1*E40+0.1*E41+0.3*E42+0.5*E43</f>
        <v>0.248</v>
      </c>
      <c r="F44" s="6" t="s">
        <v>32</v>
      </c>
      <c r="G44" s="6" t="s">
        <v>32</v>
      </c>
      <c r="H44" s="55">
        <f>0.1*H40+0.1*H41+0.3*H42+0.5*H43</f>
        <v>0.41449999999999998</v>
      </c>
      <c r="I44" s="6" t="s">
        <v>32</v>
      </c>
      <c r="J44" s="6" t="s">
        <v>32</v>
      </c>
      <c r="K44" s="55">
        <f>0.1*K40+0.1*K41+0.3*K42+0.5*K43</f>
        <v>0.48399999999999999</v>
      </c>
      <c r="L44" s="6" t="s">
        <v>32</v>
      </c>
      <c r="M44" s="6" t="s">
        <v>32</v>
      </c>
      <c r="N44" s="57"/>
    </row>
    <row r="45" spans="1:14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4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4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4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2:13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2:13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2:1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2:1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2:1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2:13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2:13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2:13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2:13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2:13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2:13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2:13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2:13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2:13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2:13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2:13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3">
      <c r="A69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90" zoomScaleNormal="90" workbookViewId="0">
      <selection activeCell="I9" sqref="I9"/>
    </sheetView>
  </sheetViews>
  <sheetFormatPr defaultRowHeight="14.4" x14ac:dyDescent="0.3"/>
  <cols>
    <col min="1" max="1" width="41.88671875" style="59" customWidth="1"/>
    <col min="2" max="2" width="9.6640625" style="59" customWidth="1"/>
    <col min="3" max="3" width="9.33203125" style="59" customWidth="1"/>
    <col min="4" max="4" width="10.5546875" style="59" customWidth="1"/>
    <col min="5" max="8" width="9.109375" style="113"/>
    <col min="9" max="9" width="9.109375" style="59"/>
  </cols>
  <sheetData>
    <row r="1" spans="1:9" ht="15.6" x14ac:dyDescent="0.3">
      <c r="A1" s="4"/>
      <c r="B1" s="4"/>
      <c r="C1" s="129" t="s">
        <v>0</v>
      </c>
      <c r="D1" s="129"/>
      <c r="E1" s="130" t="s">
        <v>1</v>
      </c>
      <c r="F1" s="130"/>
      <c r="G1" s="108"/>
      <c r="H1" s="108"/>
    </row>
    <row r="2" spans="1:9" ht="15.6" x14ac:dyDescent="0.3">
      <c r="A2" s="97"/>
      <c r="B2" s="98" t="s">
        <v>60</v>
      </c>
      <c r="C2" s="99" t="s">
        <v>58</v>
      </c>
      <c r="D2" s="101" t="s">
        <v>59</v>
      </c>
      <c r="E2" s="98" t="s">
        <v>58</v>
      </c>
      <c r="F2" s="123" t="s">
        <v>59</v>
      </c>
      <c r="G2" s="109" t="s">
        <v>2</v>
      </c>
      <c r="H2" s="109" t="s">
        <v>3</v>
      </c>
    </row>
    <row r="3" spans="1:9" s="1" customFormat="1" ht="15.6" x14ac:dyDescent="0.3">
      <c r="A3" s="60" t="s">
        <v>77</v>
      </c>
      <c r="B3" s="4"/>
      <c r="C3" s="87"/>
      <c r="D3" s="86"/>
      <c r="E3" s="108"/>
      <c r="F3" s="108"/>
      <c r="G3" s="108"/>
      <c r="H3" s="108"/>
      <c r="I3" s="59"/>
    </row>
    <row r="4" spans="1:9" ht="15.6" x14ac:dyDescent="0.3">
      <c r="A4" s="96" t="s">
        <v>10</v>
      </c>
      <c r="B4" s="61"/>
      <c r="C4" s="87"/>
      <c r="D4" s="86"/>
      <c r="E4" s="108"/>
      <c r="F4" s="108"/>
      <c r="G4" s="108"/>
      <c r="H4" s="108"/>
    </row>
    <row r="5" spans="1:9" ht="15.6" x14ac:dyDescent="0.3">
      <c r="A5" s="62" t="s">
        <v>14</v>
      </c>
      <c r="B5" s="62" t="s">
        <v>66</v>
      </c>
      <c r="C5" s="90">
        <v>3.15</v>
      </c>
      <c r="D5" s="102"/>
      <c r="E5" s="110"/>
      <c r="F5" s="110"/>
      <c r="G5" s="110"/>
      <c r="H5" s="110"/>
    </row>
    <row r="6" spans="1:9" ht="15.6" x14ac:dyDescent="0.3">
      <c r="A6" s="62" t="s">
        <v>15</v>
      </c>
      <c r="B6" s="62" t="s">
        <v>66</v>
      </c>
      <c r="C6" s="90">
        <v>0.82</v>
      </c>
      <c r="D6" s="102"/>
      <c r="E6" s="110"/>
      <c r="F6" s="110"/>
      <c r="G6" s="110"/>
      <c r="H6" s="110"/>
    </row>
    <row r="7" spans="1:9" ht="15.6" x14ac:dyDescent="0.3">
      <c r="A7" s="96" t="s">
        <v>67</v>
      </c>
      <c r="B7" s="61"/>
      <c r="C7" s="87"/>
      <c r="D7" s="86"/>
      <c r="E7" s="108"/>
      <c r="F7" s="108"/>
      <c r="G7" s="108"/>
      <c r="H7" s="108"/>
    </row>
    <row r="8" spans="1:9" ht="15.6" x14ac:dyDescent="0.3">
      <c r="A8" s="62" t="s">
        <v>14</v>
      </c>
      <c r="B8" s="62" t="s">
        <v>66</v>
      </c>
      <c r="C8" s="90">
        <v>0.02</v>
      </c>
      <c r="D8" s="102"/>
      <c r="E8" s="110"/>
      <c r="F8" s="110"/>
      <c r="G8" s="110"/>
      <c r="H8" s="110"/>
    </row>
    <row r="9" spans="1:9" ht="15.6" x14ac:dyDescent="0.3">
      <c r="A9" s="62" t="s">
        <v>15</v>
      </c>
      <c r="B9" s="62" t="s">
        <v>66</v>
      </c>
      <c r="C9" s="90">
        <v>0.01</v>
      </c>
      <c r="D9" s="102"/>
      <c r="E9" s="110"/>
      <c r="F9" s="110"/>
      <c r="G9" s="110"/>
      <c r="H9" s="110"/>
    </row>
    <row r="10" spans="1:9" ht="15.6" x14ac:dyDescent="0.3">
      <c r="A10" s="64" t="s">
        <v>43</v>
      </c>
      <c r="B10" s="64"/>
      <c r="C10" s="91"/>
      <c r="D10" s="103"/>
      <c r="E10" s="108"/>
      <c r="F10" s="108"/>
      <c r="G10" s="108"/>
      <c r="H10" s="108"/>
    </row>
    <row r="11" spans="1:9" ht="15.6" x14ac:dyDescent="0.3">
      <c r="A11" s="65" t="s">
        <v>14</v>
      </c>
      <c r="B11" s="65"/>
      <c r="C11" s="92"/>
      <c r="D11" s="104"/>
      <c r="E11" s="110"/>
      <c r="F11" s="110"/>
      <c r="G11" s="110"/>
      <c r="H11" s="110"/>
    </row>
    <row r="12" spans="1:9" ht="15.6" x14ac:dyDescent="0.3">
      <c r="A12" s="65" t="s">
        <v>15</v>
      </c>
      <c r="B12" s="65"/>
      <c r="C12" s="92"/>
      <c r="D12" s="104"/>
      <c r="E12" s="110"/>
      <c r="F12" s="110"/>
      <c r="G12" s="110"/>
      <c r="H12" s="110"/>
    </row>
    <row r="13" spans="1:9" ht="15.6" x14ac:dyDescent="0.3">
      <c r="A13" s="64" t="s">
        <v>71</v>
      </c>
      <c r="B13" s="64"/>
      <c r="C13" s="91"/>
      <c r="D13" s="103"/>
      <c r="E13" s="108"/>
      <c r="F13" s="108"/>
      <c r="G13" s="108"/>
      <c r="H13" s="108"/>
    </row>
    <row r="14" spans="1:9" ht="24.75" customHeight="1" x14ac:dyDescent="0.3">
      <c r="A14" s="59" t="s">
        <v>76</v>
      </c>
      <c r="B14" s="114" t="s">
        <v>75</v>
      </c>
      <c r="C14" s="115">
        <v>4.0999999999999996</v>
      </c>
      <c r="D14" s="116"/>
    </row>
    <row r="15" spans="1:9" s="1" customFormat="1" ht="24.75" customHeight="1" x14ac:dyDescent="0.3">
      <c r="A15" s="100" t="s">
        <v>72</v>
      </c>
      <c r="B15" s="100" t="s">
        <v>66</v>
      </c>
      <c r="C15" s="99" t="s">
        <v>68</v>
      </c>
      <c r="D15" s="101"/>
      <c r="E15" s="109"/>
      <c r="F15" s="109"/>
      <c r="G15" s="109"/>
      <c r="H15" s="109"/>
      <c r="I15" s="59"/>
    </row>
    <row r="16" spans="1:9" ht="15.6" x14ac:dyDescent="0.3">
      <c r="A16" s="61"/>
      <c r="B16" s="61"/>
      <c r="C16" s="87"/>
      <c r="D16" s="86"/>
      <c r="E16" s="108"/>
      <c r="F16" s="108"/>
      <c r="G16" s="108"/>
      <c r="H16" s="108"/>
    </row>
    <row r="17" spans="1:9" ht="15.6" x14ac:dyDescent="0.3">
      <c r="A17" s="60" t="s">
        <v>61</v>
      </c>
      <c r="B17" s="60"/>
      <c r="C17" s="87"/>
      <c r="D17" s="86"/>
      <c r="E17" s="108"/>
      <c r="F17" s="108"/>
      <c r="G17" s="108"/>
      <c r="H17" s="108"/>
    </row>
    <row r="18" spans="1:9" ht="15.75" customHeight="1" x14ac:dyDescent="0.3">
      <c r="A18" s="61" t="s">
        <v>73</v>
      </c>
      <c r="B18" s="61" t="s">
        <v>63</v>
      </c>
      <c r="C18" s="93">
        <v>129</v>
      </c>
      <c r="D18" s="105">
        <v>163</v>
      </c>
      <c r="E18" s="111"/>
      <c r="F18" s="111"/>
      <c r="G18" s="111"/>
      <c r="H18" s="111"/>
    </row>
    <row r="19" spans="1:9" ht="15.75" customHeight="1" x14ac:dyDescent="0.3">
      <c r="A19" s="61" t="s">
        <v>65</v>
      </c>
      <c r="B19" s="61" t="s">
        <v>63</v>
      </c>
      <c r="C19" s="93">
        <v>16.2</v>
      </c>
      <c r="D19" s="105">
        <v>14.2</v>
      </c>
      <c r="E19" s="111"/>
      <c r="F19" s="111"/>
      <c r="G19" s="111"/>
      <c r="H19" s="111"/>
    </row>
    <row r="20" spans="1:9" ht="31.5" customHeight="1" x14ac:dyDescent="0.3">
      <c r="A20" s="61" t="s">
        <v>12</v>
      </c>
      <c r="B20" s="61" t="s">
        <v>64</v>
      </c>
      <c r="C20" s="93">
        <v>771</v>
      </c>
      <c r="D20" s="122" t="s">
        <v>74</v>
      </c>
      <c r="E20" s="111"/>
      <c r="F20" s="111"/>
      <c r="G20" s="111"/>
      <c r="H20" s="111"/>
    </row>
    <row r="21" spans="1:9" s="1" customFormat="1" ht="15.75" customHeight="1" x14ac:dyDescent="0.3">
      <c r="A21" s="60" t="s">
        <v>62</v>
      </c>
      <c r="B21" s="61"/>
      <c r="C21" s="93"/>
      <c r="D21" s="105"/>
      <c r="E21" s="111"/>
      <c r="F21" s="111"/>
      <c r="G21" s="111"/>
      <c r="H21" s="111"/>
      <c r="I21" s="59"/>
    </row>
    <row r="22" spans="1:9" s="1" customFormat="1" ht="15.75" customHeight="1" x14ac:dyDescent="0.3">
      <c r="A22" s="61" t="s">
        <v>73</v>
      </c>
      <c r="B22" s="61" t="s">
        <v>63</v>
      </c>
      <c r="C22" s="93">
        <v>238</v>
      </c>
      <c r="D22" s="105">
        <v>128</v>
      </c>
      <c r="E22" s="111"/>
      <c r="F22" s="111"/>
      <c r="G22" s="111"/>
      <c r="H22" s="111"/>
      <c r="I22" s="59"/>
    </row>
    <row r="23" spans="1:9" s="1" customFormat="1" ht="15.75" customHeight="1" x14ac:dyDescent="0.3">
      <c r="A23" s="61" t="s">
        <v>65</v>
      </c>
      <c r="B23" s="61" t="s">
        <v>63</v>
      </c>
      <c r="C23" s="93">
        <v>17.600000000000001</v>
      </c>
      <c r="D23" s="106">
        <v>12.9</v>
      </c>
      <c r="E23" s="111"/>
      <c r="F23" s="111"/>
      <c r="G23" s="111"/>
      <c r="H23" s="111"/>
      <c r="I23" s="59"/>
    </row>
    <row r="24" spans="1:9" s="1" customFormat="1" ht="33" customHeight="1" x14ac:dyDescent="0.3">
      <c r="A24" s="61" t="s">
        <v>12</v>
      </c>
      <c r="B24" s="61" t="s">
        <v>64</v>
      </c>
      <c r="C24" s="93">
        <v>542</v>
      </c>
      <c r="D24" s="122" t="s">
        <v>74</v>
      </c>
      <c r="E24" s="111"/>
      <c r="F24" s="111"/>
      <c r="G24" s="111"/>
      <c r="H24" s="111"/>
      <c r="I24" s="59"/>
    </row>
    <row r="25" spans="1:9" s="1" customFormat="1" ht="15.75" customHeight="1" x14ac:dyDescent="0.3">
      <c r="A25" s="100"/>
      <c r="B25" s="100"/>
      <c r="C25" s="67"/>
      <c r="D25" s="107"/>
      <c r="E25" s="112"/>
      <c r="F25" s="112"/>
      <c r="G25" s="112"/>
      <c r="H25" s="112"/>
      <c r="I25" s="59"/>
    </row>
    <row r="26" spans="1:9" ht="15.6" x14ac:dyDescent="0.3">
      <c r="A26" s="60" t="s">
        <v>69</v>
      </c>
      <c r="B26" s="63"/>
      <c r="C26" s="87"/>
      <c r="D26" s="86"/>
      <c r="E26" s="108"/>
      <c r="F26" s="108"/>
      <c r="G26" s="108"/>
      <c r="H26" s="108"/>
    </row>
    <row r="27" spans="1:9" ht="15.6" x14ac:dyDescent="0.3">
      <c r="A27" s="94" t="s">
        <v>5</v>
      </c>
      <c r="B27" s="94" t="s">
        <v>70</v>
      </c>
      <c r="C27" s="95">
        <v>7.6</v>
      </c>
      <c r="D27" s="105"/>
      <c r="E27" s="17">
        <v>41.9</v>
      </c>
      <c r="F27" s="17"/>
      <c r="G27" s="17">
        <v>12.5</v>
      </c>
      <c r="H27" s="17">
        <v>34.6</v>
      </c>
    </row>
    <row r="28" spans="1:9" ht="15.6" x14ac:dyDescent="0.3">
      <c r="A28" s="94" t="s">
        <v>6</v>
      </c>
      <c r="B28" s="94" t="s">
        <v>70</v>
      </c>
      <c r="C28" s="95">
        <v>27.7</v>
      </c>
      <c r="D28" s="105"/>
      <c r="E28" s="17">
        <v>8.8000000000000007</v>
      </c>
      <c r="F28" s="17"/>
      <c r="G28" s="17">
        <v>24.4</v>
      </c>
      <c r="H28" s="17">
        <v>6.4</v>
      </c>
    </row>
    <row r="29" spans="1:9" ht="15.6" x14ac:dyDescent="0.3">
      <c r="A29" s="94" t="s">
        <v>7</v>
      </c>
      <c r="B29" s="94" t="s">
        <v>70</v>
      </c>
      <c r="C29" s="95">
        <v>7.3</v>
      </c>
      <c r="D29" s="105"/>
      <c r="E29" s="17">
        <v>2.2000000000000002</v>
      </c>
      <c r="F29" s="17"/>
      <c r="G29" s="17">
        <v>5.3</v>
      </c>
      <c r="H29" s="17">
        <v>2.7</v>
      </c>
    </row>
    <row r="30" spans="1:9" ht="15.6" x14ac:dyDescent="0.3">
      <c r="A30" s="94" t="s">
        <v>4</v>
      </c>
      <c r="B30" s="94" t="s">
        <v>70</v>
      </c>
      <c r="C30" s="95">
        <f>SUM(C27:C29)</f>
        <v>42.599999999999994</v>
      </c>
      <c r="D30" s="105"/>
      <c r="E30" s="17">
        <f>SUM(E27:E29)</f>
        <v>52.900000000000006</v>
      </c>
      <c r="F30" s="17"/>
      <c r="G30" s="17">
        <f>SUM(G27:G29)</f>
        <v>42.199999999999996</v>
      </c>
      <c r="H30" s="17">
        <f>SUM(H27:H29)</f>
        <v>43.7</v>
      </c>
    </row>
    <row r="33" spans="1:1" ht="46.8" x14ac:dyDescent="0.3">
      <c r="A33" s="94" t="s">
        <v>78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5" sqref="I3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SOC</vt:lpstr>
      <vt:lpstr>Soil N</vt:lpstr>
      <vt:lpstr>C_N_Ratio</vt:lpstr>
      <vt:lpstr>SIC</vt:lpstr>
      <vt:lpstr>SoilPhysical</vt:lpstr>
      <vt:lpstr>Veg and Biomass</vt:lpstr>
      <vt:lpstr>Radial Woody Cover Surveys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Biederman</dc:creator>
  <cp:lastModifiedBy>Russ Scott</cp:lastModifiedBy>
  <dcterms:created xsi:type="dcterms:W3CDTF">2015-01-02T23:14:15Z</dcterms:created>
  <dcterms:modified xsi:type="dcterms:W3CDTF">2018-05-09T00:10:47Z</dcterms:modified>
</cp:coreProperties>
</file>