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ciaeve/dev/RoR-Material/ROR-DFKI/"/>
    </mc:Choice>
  </mc:AlternateContent>
  <bookViews>
    <workbookView xWindow="500" yWindow="460" windowWidth="27600" windowHeight="17540" tabRatio="500"/>
  </bookViews>
  <sheets>
    <sheet name="def" sheetId="5" r:id="rId1"/>
    <sheet name="des" sheetId="6" r:id="rId2"/>
    <sheet name="data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3" l="1"/>
  <c r="M4" i="3"/>
  <c r="L5" i="3"/>
  <c r="L4" i="3"/>
  <c r="K5" i="3"/>
  <c r="K4" i="3"/>
  <c r="E70" i="5"/>
  <c r="D70" i="5"/>
  <c r="E69" i="5"/>
  <c r="D69" i="5"/>
  <c r="E68" i="5"/>
  <c r="D68" i="5"/>
  <c r="E67" i="5"/>
  <c r="D67" i="5"/>
  <c r="E66" i="5"/>
  <c r="D66" i="5"/>
  <c r="H5" i="3"/>
  <c r="F386" i="3"/>
  <c r="N386" i="3"/>
  <c r="M386" i="3"/>
  <c r="L386" i="3"/>
  <c r="K386" i="3"/>
  <c r="J386" i="3"/>
  <c r="I381" i="3"/>
  <c r="I386" i="3"/>
  <c r="H386" i="3"/>
  <c r="G386" i="3"/>
  <c r="F356" i="3"/>
  <c r="N356" i="3"/>
  <c r="M356" i="3"/>
  <c r="L356" i="3"/>
  <c r="K356" i="3"/>
  <c r="J356" i="3"/>
  <c r="I351" i="3"/>
  <c r="I356" i="3"/>
  <c r="H356" i="3"/>
  <c r="G356" i="3"/>
  <c r="F395" i="3"/>
  <c r="L395" i="3"/>
  <c r="K395" i="3"/>
  <c r="J395" i="3" a="1"/>
  <c r="J395" i="3"/>
  <c r="I395" i="3"/>
  <c r="H395" i="3"/>
  <c r="G395" i="3" a="1"/>
  <c r="G395" i="3"/>
  <c r="F365" i="3"/>
  <c r="L365" i="3"/>
  <c r="K365" i="3"/>
  <c r="J365" i="3" a="1"/>
  <c r="J365" i="3"/>
  <c r="I365" i="3"/>
  <c r="H365" i="3"/>
  <c r="G365" i="3" a="1"/>
  <c r="G365" i="3"/>
  <c r="F295" i="3"/>
  <c r="N295" i="3"/>
  <c r="M295" i="3"/>
  <c r="L295" i="3"/>
  <c r="K295" i="3"/>
  <c r="J295" i="3"/>
  <c r="I290" i="3"/>
  <c r="I295" i="3"/>
  <c r="H295" i="3"/>
  <c r="G295" i="3"/>
  <c r="F265" i="3"/>
  <c r="N265" i="3"/>
  <c r="M265" i="3"/>
  <c r="L265" i="3"/>
  <c r="K265" i="3"/>
  <c r="J265" i="3"/>
  <c r="I260" i="3"/>
  <c r="I265" i="3"/>
  <c r="H265" i="3"/>
  <c r="G265" i="3"/>
  <c r="F304" i="3"/>
  <c r="L304" i="3"/>
  <c r="K304" i="3"/>
  <c r="J304" i="3" a="1"/>
  <c r="J304" i="3"/>
  <c r="I304" i="3"/>
  <c r="H304" i="3"/>
  <c r="G304" i="3" a="1"/>
  <c r="G304" i="3"/>
  <c r="F274" i="3"/>
  <c r="L274" i="3"/>
  <c r="K274" i="3"/>
  <c r="J274" i="3" a="1"/>
  <c r="J274" i="3"/>
  <c r="I274" i="3"/>
  <c r="H274" i="3"/>
  <c r="G274" i="3" a="1"/>
  <c r="G274" i="3"/>
  <c r="N174" i="3"/>
  <c r="M174" i="3"/>
  <c r="L174" i="3"/>
  <c r="K174" i="3"/>
  <c r="J174" i="3"/>
  <c r="I174" i="3"/>
  <c r="F174" i="3"/>
  <c r="H174" i="3"/>
  <c r="G174" i="3"/>
  <c r="N150" i="3"/>
  <c r="M150" i="3"/>
  <c r="L150" i="3"/>
  <c r="K150" i="3"/>
  <c r="J150" i="3"/>
  <c r="I150" i="3"/>
  <c r="F150" i="3"/>
  <c r="H150" i="3"/>
  <c r="G150" i="3"/>
  <c r="F165" i="3"/>
  <c r="I165" i="3"/>
  <c r="H165" i="3"/>
  <c r="G165" i="3"/>
  <c r="F141" i="3"/>
  <c r="I141" i="3"/>
  <c r="H141" i="3"/>
  <c r="G141" i="3"/>
  <c r="F101" i="3"/>
  <c r="I101" i="3"/>
  <c r="H101" i="3"/>
  <c r="G101" i="3"/>
  <c r="F77" i="3"/>
  <c r="I77" i="3"/>
  <c r="H77" i="3"/>
  <c r="G77" i="3"/>
  <c r="F92" i="3"/>
  <c r="I92" i="3"/>
  <c r="H92" i="3"/>
  <c r="G92" i="3"/>
  <c r="F68" i="3"/>
  <c r="I68" i="3"/>
  <c r="H68" i="3"/>
  <c r="G68" i="3"/>
  <c r="G133" i="3"/>
  <c r="G132" i="3"/>
  <c r="G131" i="3"/>
  <c r="G109" i="3"/>
  <c r="G108" i="3"/>
  <c r="G107" i="3"/>
  <c r="G60" i="3"/>
  <c r="G59" i="3"/>
  <c r="G58" i="3"/>
  <c r="G35" i="3"/>
  <c r="G36" i="3"/>
  <c r="G34" i="3"/>
  <c r="R90" i="3"/>
  <c r="R89" i="3"/>
  <c r="R88" i="3"/>
  <c r="R87" i="3"/>
  <c r="R86" i="3"/>
  <c r="R66" i="3"/>
  <c r="R65" i="3"/>
  <c r="R64" i="3"/>
  <c r="R63" i="3"/>
  <c r="R62" i="3"/>
  <c r="R42" i="3"/>
  <c r="N170" i="3"/>
  <c r="M170" i="3"/>
  <c r="L170" i="3"/>
  <c r="K170" i="3"/>
  <c r="J170" i="3"/>
  <c r="I170" i="3"/>
  <c r="H170" i="3"/>
  <c r="G170" i="3"/>
  <c r="N169" i="3"/>
  <c r="M169" i="3"/>
  <c r="L169" i="3"/>
  <c r="K169" i="3"/>
  <c r="J169" i="3"/>
  <c r="I169" i="3"/>
  <c r="H169" i="3"/>
  <c r="G169" i="3"/>
  <c r="N168" i="3"/>
  <c r="M168" i="3"/>
  <c r="L168" i="3"/>
  <c r="K168" i="3"/>
  <c r="J168" i="3"/>
  <c r="I168" i="3"/>
  <c r="H168" i="3"/>
  <c r="G168" i="3"/>
  <c r="N146" i="3"/>
  <c r="M146" i="3"/>
  <c r="L146" i="3"/>
  <c r="K146" i="3"/>
  <c r="J146" i="3"/>
  <c r="I146" i="3"/>
  <c r="H146" i="3"/>
  <c r="G146" i="3"/>
  <c r="N145" i="3"/>
  <c r="M145" i="3"/>
  <c r="L145" i="3"/>
  <c r="K145" i="3"/>
  <c r="J145" i="3"/>
  <c r="I145" i="3"/>
  <c r="H145" i="3"/>
  <c r="G145" i="3"/>
  <c r="N144" i="3"/>
  <c r="M144" i="3"/>
  <c r="L144" i="3"/>
  <c r="K144" i="3"/>
  <c r="J144" i="3"/>
  <c r="I144" i="3"/>
  <c r="H144" i="3"/>
  <c r="G144" i="3"/>
  <c r="N122" i="3"/>
  <c r="M122" i="3"/>
  <c r="L122" i="3"/>
  <c r="K122" i="3"/>
  <c r="J122" i="3"/>
  <c r="I122" i="3"/>
  <c r="H122" i="3"/>
  <c r="G122" i="3"/>
  <c r="N121" i="3"/>
  <c r="M121" i="3"/>
  <c r="L121" i="3"/>
  <c r="K121" i="3"/>
  <c r="J121" i="3"/>
  <c r="I121" i="3"/>
  <c r="H121" i="3"/>
  <c r="G121" i="3"/>
  <c r="N120" i="3"/>
  <c r="M120" i="3"/>
  <c r="L120" i="3"/>
  <c r="K120" i="3"/>
  <c r="J120" i="3"/>
  <c r="I120" i="3"/>
  <c r="H120" i="3"/>
  <c r="G120" i="3"/>
  <c r="R161" i="3"/>
  <c r="R160" i="3"/>
  <c r="R159" i="3"/>
  <c r="R137" i="3"/>
  <c r="R136" i="3"/>
  <c r="R135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Q161" i="3"/>
  <c r="P161" i="3"/>
  <c r="O161" i="3"/>
  <c r="N161" i="3"/>
  <c r="M161" i="3"/>
  <c r="L161" i="3"/>
  <c r="K161" i="3"/>
  <c r="J161" i="3"/>
  <c r="I161" i="3"/>
  <c r="H161" i="3"/>
  <c r="G161" i="3"/>
  <c r="Q160" i="3"/>
  <c r="P160" i="3"/>
  <c r="O160" i="3"/>
  <c r="N160" i="3"/>
  <c r="M160" i="3"/>
  <c r="L160" i="3"/>
  <c r="K160" i="3"/>
  <c r="J160" i="3"/>
  <c r="I160" i="3"/>
  <c r="H160" i="3"/>
  <c r="G160" i="3"/>
  <c r="Q159" i="3"/>
  <c r="P159" i="3"/>
  <c r="O159" i="3"/>
  <c r="N159" i="3"/>
  <c r="M159" i="3"/>
  <c r="L159" i="3"/>
  <c r="K159" i="3"/>
  <c r="J159" i="3"/>
  <c r="I159" i="3"/>
  <c r="H159" i="3"/>
  <c r="G159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Q137" i="3"/>
  <c r="P137" i="3"/>
  <c r="O137" i="3"/>
  <c r="N137" i="3"/>
  <c r="M137" i="3"/>
  <c r="L137" i="3"/>
  <c r="K137" i="3"/>
  <c r="J137" i="3"/>
  <c r="I137" i="3"/>
  <c r="H137" i="3"/>
  <c r="G137" i="3"/>
  <c r="Q136" i="3"/>
  <c r="P136" i="3"/>
  <c r="O136" i="3"/>
  <c r="N136" i="3"/>
  <c r="M136" i="3"/>
  <c r="L136" i="3"/>
  <c r="K136" i="3"/>
  <c r="J136" i="3"/>
  <c r="I136" i="3"/>
  <c r="H136" i="3"/>
  <c r="G136" i="3"/>
  <c r="Q135" i="3"/>
  <c r="P135" i="3"/>
  <c r="O135" i="3"/>
  <c r="N135" i="3"/>
  <c r="M135" i="3"/>
  <c r="L135" i="3"/>
  <c r="K135" i="3"/>
  <c r="J135" i="3"/>
  <c r="I135" i="3"/>
  <c r="H135" i="3"/>
  <c r="G135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G84" i="3"/>
  <c r="G83" i="3"/>
  <c r="G82" i="3"/>
  <c r="R98" i="3"/>
  <c r="Q98" i="3"/>
  <c r="P98" i="3"/>
  <c r="O98" i="3"/>
  <c r="N98" i="3"/>
  <c r="M98" i="3"/>
  <c r="L98" i="3"/>
  <c r="K98" i="3"/>
  <c r="J98" i="3"/>
  <c r="I98" i="3"/>
  <c r="H98" i="3"/>
  <c r="G98" i="3"/>
  <c r="R97" i="3"/>
  <c r="Q97" i="3"/>
  <c r="P97" i="3"/>
  <c r="O97" i="3"/>
  <c r="N97" i="3"/>
  <c r="M97" i="3"/>
  <c r="L97" i="3"/>
  <c r="K97" i="3"/>
  <c r="J97" i="3"/>
  <c r="I97" i="3"/>
  <c r="H97" i="3"/>
  <c r="G97" i="3"/>
  <c r="R96" i="3"/>
  <c r="Q96" i="3"/>
  <c r="P96" i="3"/>
  <c r="O96" i="3"/>
  <c r="N96" i="3"/>
  <c r="M96" i="3"/>
  <c r="L96" i="3"/>
  <c r="K96" i="3"/>
  <c r="J96" i="3"/>
  <c r="I96" i="3"/>
  <c r="H96" i="3"/>
  <c r="G96" i="3"/>
  <c r="R95" i="3"/>
  <c r="Q95" i="3"/>
  <c r="P95" i="3"/>
  <c r="O95" i="3"/>
  <c r="N95" i="3"/>
  <c r="M95" i="3"/>
  <c r="L95" i="3"/>
  <c r="K95" i="3"/>
  <c r="J95" i="3"/>
  <c r="I95" i="3"/>
  <c r="H95" i="3"/>
  <c r="G95" i="3"/>
  <c r="Q89" i="3"/>
  <c r="P89" i="3"/>
  <c r="O89" i="3"/>
  <c r="N89" i="3"/>
  <c r="M89" i="3"/>
  <c r="L89" i="3"/>
  <c r="K89" i="3"/>
  <c r="J89" i="3"/>
  <c r="I89" i="3"/>
  <c r="H89" i="3"/>
  <c r="G89" i="3"/>
  <c r="Q88" i="3"/>
  <c r="P88" i="3"/>
  <c r="O88" i="3"/>
  <c r="N88" i="3"/>
  <c r="M88" i="3"/>
  <c r="L88" i="3"/>
  <c r="K88" i="3"/>
  <c r="J88" i="3"/>
  <c r="I88" i="3"/>
  <c r="H88" i="3"/>
  <c r="G88" i="3"/>
  <c r="Q87" i="3"/>
  <c r="P87" i="3"/>
  <c r="O87" i="3"/>
  <c r="N87" i="3"/>
  <c r="M87" i="3"/>
  <c r="L87" i="3"/>
  <c r="K87" i="3"/>
  <c r="J87" i="3"/>
  <c r="I87" i="3"/>
  <c r="H87" i="3"/>
  <c r="G87" i="3"/>
  <c r="Q86" i="3"/>
  <c r="P86" i="3"/>
  <c r="O86" i="3"/>
  <c r="N86" i="3"/>
  <c r="M86" i="3"/>
  <c r="L86" i="3"/>
  <c r="K86" i="3"/>
  <c r="J86" i="3"/>
  <c r="I86" i="3"/>
  <c r="H86" i="3"/>
  <c r="G86" i="3"/>
  <c r="R74" i="3"/>
  <c r="Q74" i="3"/>
  <c r="P74" i="3"/>
  <c r="O74" i="3"/>
  <c r="N74" i="3"/>
  <c r="M74" i="3"/>
  <c r="L74" i="3"/>
  <c r="K74" i="3"/>
  <c r="J74" i="3"/>
  <c r="I74" i="3"/>
  <c r="H74" i="3"/>
  <c r="G74" i="3"/>
  <c r="R73" i="3"/>
  <c r="Q73" i="3"/>
  <c r="P73" i="3"/>
  <c r="O73" i="3"/>
  <c r="N73" i="3"/>
  <c r="M73" i="3"/>
  <c r="L73" i="3"/>
  <c r="K73" i="3"/>
  <c r="J73" i="3"/>
  <c r="I73" i="3"/>
  <c r="H73" i="3"/>
  <c r="G73" i="3"/>
  <c r="R72" i="3"/>
  <c r="Q72" i="3"/>
  <c r="P72" i="3"/>
  <c r="O72" i="3"/>
  <c r="N72" i="3"/>
  <c r="M72" i="3"/>
  <c r="L72" i="3"/>
  <c r="K72" i="3"/>
  <c r="J72" i="3"/>
  <c r="I72" i="3"/>
  <c r="H72" i="3"/>
  <c r="G72" i="3"/>
  <c r="R71" i="3"/>
  <c r="Q71" i="3"/>
  <c r="P71" i="3"/>
  <c r="O71" i="3"/>
  <c r="N71" i="3"/>
  <c r="M71" i="3"/>
  <c r="L71" i="3"/>
  <c r="K71" i="3"/>
  <c r="J71" i="3"/>
  <c r="I71" i="3"/>
  <c r="H71" i="3"/>
  <c r="G71" i="3"/>
  <c r="Q65" i="3"/>
  <c r="P65" i="3"/>
  <c r="O65" i="3"/>
  <c r="N65" i="3"/>
  <c r="M65" i="3"/>
  <c r="L65" i="3"/>
  <c r="K65" i="3"/>
  <c r="J65" i="3"/>
  <c r="I65" i="3"/>
  <c r="H65" i="3"/>
  <c r="G65" i="3"/>
  <c r="Q64" i="3"/>
  <c r="P64" i="3"/>
  <c r="O64" i="3"/>
  <c r="N64" i="3"/>
  <c r="M64" i="3"/>
  <c r="L64" i="3"/>
  <c r="K64" i="3"/>
  <c r="J64" i="3"/>
  <c r="I64" i="3"/>
  <c r="H64" i="3"/>
  <c r="G64" i="3"/>
  <c r="Q63" i="3"/>
  <c r="P63" i="3"/>
  <c r="O63" i="3"/>
  <c r="N63" i="3"/>
  <c r="M63" i="3"/>
  <c r="L63" i="3"/>
  <c r="K63" i="3"/>
  <c r="J63" i="3"/>
  <c r="I63" i="3"/>
  <c r="H63" i="3"/>
  <c r="G63" i="3"/>
  <c r="Q62" i="3"/>
  <c r="P62" i="3"/>
  <c r="O62" i="3"/>
  <c r="N62" i="3"/>
  <c r="M62" i="3"/>
  <c r="L62" i="3"/>
  <c r="K62" i="3"/>
  <c r="J62" i="3"/>
  <c r="I62" i="3"/>
  <c r="H62" i="3"/>
  <c r="G62" i="3"/>
  <c r="R50" i="3"/>
  <c r="Q50" i="3"/>
  <c r="P50" i="3"/>
  <c r="O50" i="3"/>
  <c r="N50" i="3"/>
  <c r="M50" i="3"/>
  <c r="L50" i="3"/>
  <c r="K50" i="3"/>
  <c r="J50" i="3"/>
  <c r="I50" i="3"/>
  <c r="H50" i="3"/>
  <c r="G50" i="3"/>
  <c r="R49" i="3"/>
  <c r="Q49" i="3"/>
  <c r="P49" i="3"/>
  <c r="O49" i="3"/>
  <c r="N49" i="3"/>
  <c r="M49" i="3"/>
  <c r="L49" i="3"/>
  <c r="K49" i="3"/>
  <c r="J49" i="3"/>
  <c r="I49" i="3"/>
  <c r="H49" i="3"/>
  <c r="G49" i="3"/>
  <c r="R48" i="3"/>
  <c r="Q48" i="3"/>
  <c r="P48" i="3"/>
  <c r="O48" i="3"/>
  <c r="N48" i="3"/>
  <c r="M48" i="3"/>
  <c r="L48" i="3"/>
  <c r="K48" i="3"/>
  <c r="J48" i="3"/>
  <c r="I48" i="3"/>
  <c r="H48" i="3"/>
  <c r="G48" i="3"/>
  <c r="R47" i="3"/>
  <c r="Q47" i="3"/>
  <c r="P47" i="3"/>
  <c r="O47" i="3"/>
  <c r="N47" i="3"/>
  <c r="M47" i="3"/>
  <c r="L47" i="3"/>
  <c r="K47" i="3"/>
  <c r="J47" i="3"/>
  <c r="I47" i="3"/>
  <c r="H47" i="3"/>
  <c r="G47" i="3"/>
  <c r="R41" i="3"/>
  <c r="Q41" i="3"/>
  <c r="P41" i="3"/>
  <c r="O41" i="3"/>
  <c r="N41" i="3"/>
  <c r="M41" i="3"/>
  <c r="L41" i="3"/>
  <c r="K41" i="3"/>
  <c r="J41" i="3"/>
  <c r="I41" i="3"/>
  <c r="H41" i="3"/>
  <c r="G41" i="3"/>
  <c r="R40" i="3"/>
  <c r="Q40" i="3"/>
  <c r="P40" i="3"/>
  <c r="O40" i="3"/>
  <c r="N40" i="3"/>
  <c r="M40" i="3"/>
  <c r="L40" i="3"/>
  <c r="K40" i="3"/>
  <c r="J40" i="3"/>
  <c r="I40" i="3"/>
  <c r="H40" i="3"/>
  <c r="G40" i="3"/>
  <c r="R39" i="3"/>
  <c r="Q39" i="3"/>
  <c r="P39" i="3"/>
  <c r="O39" i="3"/>
  <c r="N39" i="3"/>
  <c r="M39" i="3"/>
  <c r="L39" i="3"/>
  <c r="K39" i="3"/>
  <c r="J39" i="3"/>
  <c r="I39" i="3"/>
  <c r="H39" i="3"/>
  <c r="G39" i="3"/>
  <c r="R38" i="3"/>
  <c r="Q38" i="3"/>
  <c r="P38" i="3"/>
  <c r="O38" i="3"/>
  <c r="N38" i="3"/>
  <c r="M38" i="3"/>
  <c r="L38" i="3"/>
  <c r="K38" i="3"/>
  <c r="J38" i="3"/>
  <c r="I38" i="3"/>
  <c r="H38" i="3"/>
  <c r="G38" i="3"/>
  <c r="G155" i="3"/>
  <c r="G156" i="3"/>
  <c r="G157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J165" i="3"/>
  <c r="K165" i="3"/>
  <c r="L165" i="3"/>
  <c r="M165" i="3"/>
  <c r="N165" i="3"/>
  <c r="O165" i="3"/>
  <c r="P165" i="3"/>
  <c r="Q165" i="3"/>
  <c r="R165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O174" i="3"/>
  <c r="P174" i="3"/>
  <c r="Q174" i="3"/>
  <c r="R174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J141" i="3"/>
  <c r="K141" i="3"/>
  <c r="L141" i="3"/>
  <c r="M141" i="3"/>
  <c r="N141" i="3"/>
  <c r="O141" i="3"/>
  <c r="P141" i="3"/>
  <c r="Q141" i="3"/>
  <c r="R141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O144" i="3"/>
  <c r="P144" i="3"/>
  <c r="Q144" i="3"/>
  <c r="R144" i="3"/>
  <c r="O145" i="3"/>
  <c r="P145" i="3"/>
  <c r="Q145" i="3"/>
  <c r="R145" i="3"/>
  <c r="O146" i="3"/>
  <c r="P146" i="3"/>
  <c r="Q146" i="3"/>
  <c r="R146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O150" i="3"/>
  <c r="P150" i="3"/>
  <c r="Q150" i="3"/>
  <c r="R150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G91" i="3"/>
  <c r="H91" i="3"/>
  <c r="I91" i="3"/>
  <c r="J91" i="3"/>
  <c r="K91" i="3"/>
  <c r="L91" i="3"/>
  <c r="M91" i="3"/>
  <c r="N91" i="3"/>
  <c r="O91" i="3"/>
  <c r="P91" i="3"/>
  <c r="Q91" i="3"/>
  <c r="R91" i="3"/>
  <c r="J92" i="3"/>
  <c r="K92" i="3"/>
  <c r="L92" i="3"/>
  <c r="M92" i="3"/>
  <c r="N92" i="3"/>
  <c r="O92" i="3"/>
  <c r="P92" i="3"/>
  <c r="Q92" i="3"/>
  <c r="R92" i="3"/>
  <c r="G93" i="3"/>
  <c r="H93" i="3"/>
  <c r="I93" i="3"/>
  <c r="J93" i="3"/>
  <c r="K93" i="3"/>
  <c r="L93" i="3"/>
  <c r="M93" i="3"/>
  <c r="N93" i="3"/>
  <c r="O93" i="3"/>
  <c r="P93" i="3"/>
  <c r="Q93" i="3"/>
  <c r="R93" i="3"/>
  <c r="G94" i="3"/>
  <c r="H94" i="3"/>
  <c r="I94" i="3"/>
  <c r="J94" i="3"/>
  <c r="K94" i="3"/>
  <c r="L94" i="3"/>
  <c r="M94" i="3"/>
  <c r="N94" i="3"/>
  <c r="O94" i="3"/>
  <c r="P94" i="3"/>
  <c r="Q94" i="3"/>
  <c r="R94" i="3"/>
  <c r="G99" i="3"/>
  <c r="H99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J101" i="3"/>
  <c r="K101" i="3"/>
  <c r="L101" i="3"/>
  <c r="M101" i="3"/>
  <c r="N101" i="3"/>
  <c r="O101" i="3"/>
  <c r="P101" i="3"/>
  <c r="Q101" i="3"/>
  <c r="R101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G67" i="3"/>
  <c r="H67" i="3"/>
  <c r="I67" i="3"/>
  <c r="J67" i="3"/>
  <c r="K67" i="3"/>
  <c r="L67" i="3"/>
  <c r="M67" i="3"/>
  <c r="N67" i="3"/>
  <c r="O67" i="3"/>
  <c r="P67" i="3"/>
  <c r="Q67" i="3"/>
  <c r="R67" i="3"/>
  <c r="J68" i="3"/>
  <c r="K68" i="3"/>
  <c r="L68" i="3"/>
  <c r="M68" i="3"/>
  <c r="N68" i="3"/>
  <c r="O68" i="3"/>
  <c r="P68" i="3"/>
  <c r="Q68" i="3"/>
  <c r="R68" i="3"/>
  <c r="G69" i="3"/>
  <c r="H69" i="3"/>
  <c r="I69" i="3"/>
  <c r="J69" i="3"/>
  <c r="K69" i="3"/>
  <c r="L69" i="3"/>
  <c r="M69" i="3"/>
  <c r="N69" i="3"/>
  <c r="O69" i="3"/>
  <c r="P69" i="3"/>
  <c r="Q69" i="3"/>
  <c r="R69" i="3"/>
  <c r="G70" i="3"/>
  <c r="H70" i="3"/>
  <c r="I70" i="3"/>
  <c r="J70" i="3"/>
  <c r="K70" i="3"/>
  <c r="L70" i="3"/>
  <c r="M70" i="3"/>
  <c r="N70" i="3"/>
  <c r="O70" i="3"/>
  <c r="P70" i="3"/>
  <c r="Q70" i="3"/>
  <c r="R70" i="3"/>
  <c r="G75" i="3"/>
  <c r="H75" i="3"/>
  <c r="G76" i="3"/>
  <c r="H76" i="3"/>
  <c r="I76" i="3"/>
  <c r="J76" i="3"/>
  <c r="K76" i="3"/>
  <c r="L76" i="3"/>
  <c r="M76" i="3"/>
  <c r="N76" i="3"/>
  <c r="O76" i="3"/>
  <c r="P76" i="3"/>
  <c r="Q76" i="3"/>
  <c r="R76" i="3"/>
  <c r="J77" i="3"/>
  <c r="K77" i="3"/>
  <c r="L77" i="3"/>
  <c r="M77" i="3"/>
  <c r="N77" i="3"/>
  <c r="O77" i="3"/>
  <c r="P77" i="3"/>
  <c r="Q77" i="3"/>
  <c r="R77" i="3"/>
  <c r="G78" i="3"/>
  <c r="H78" i="3"/>
  <c r="I78" i="3"/>
  <c r="J78" i="3"/>
  <c r="K78" i="3"/>
  <c r="L78" i="3"/>
  <c r="M78" i="3"/>
  <c r="N78" i="3"/>
  <c r="O78" i="3"/>
  <c r="P78" i="3"/>
  <c r="Q78" i="3"/>
  <c r="R78" i="3"/>
  <c r="G79" i="3"/>
  <c r="H79" i="3"/>
  <c r="I79" i="3"/>
  <c r="J79" i="3"/>
  <c r="K79" i="3"/>
  <c r="L79" i="3"/>
  <c r="M79" i="3"/>
  <c r="N79" i="3"/>
  <c r="O79" i="3"/>
  <c r="P79" i="3"/>
  <c r="Q79" i="3"/>
  <c r="R79" i="3"/>
  <c r="F126" i="3"/>
  <c r="H126" i="3"/>
  <c r="F117" i="3"/>
  <c r="I117" i="3"/>
  <c r="H117" i="3"/>
  <c r="F53" i="3"/>
  <c r="I53" i="3"/>
  <c r="H53" i="3"/>
  <c r="F44" i="3"/>
  <c r="I44" i="3"/>
  <c r="H44" i="3"/>
  <c r="J5" i="3"/>
  <c r="J4" i="3"/>
  <c r="J426" i="3"/>
  <c r="G426" i="3"/>
  <c r="G417" i="3"/>
  <c r="I417" i="3"/>
  <c r="J335" i="3"/>
  <c r="G335" i="3"/>
  <c r="G326" i="3"/>
  <c r="G244" i="3"/>
  <c r="J244" i="3"/>
  <c r="G235" i="3"/>
  <c r="L582" i="3"/>
  <c r="G582" i="3"/>
  <c r="H179" i="3"/>
  <c r="G179" i="3"/>
  <c r="F426" i="3"/>
  <c r="L426" i="3"/>
  <c r="K426" i="3"/>
  <c r="I426" i="3"/>
  <c r="H426" i="3"/>
  <c r="F417" i="3"/>
  <c r="J417" i="3"/>
  <c r="H417" i="3"/>
  <c r="F335" i="3"/>
  <c r="L335" i="3"/>
  <c r="K335" i="3"/>
  <c r="I335" i="3"/>
  <c r="H335" i="3"/>
  <c r="F326" i="3"/>
  <c r="N326" i="3"/>
  <c r="M326" i="3"/>
  <c r="L326" i="3"/>
  <c r="K326" i="3"/>
  <c r="J326" i="3"/>
  <c r="I321" i="3"/>
  <c r="I326" i="3"/>
  <c r="H326" i="3"/>
  <c r="F244" i="3"/>
  <c r="L244" i="3"/>
  <c r="K244" i="3"/>
  <c r="I244" i="3"/>
  <c r="H244" i="3"/>
  <c r="F235" i="3"/>
  <c r="N235" i="3"/>
  <c r="M235" i="3"/>
  <c r="L235" i="3"/>
  <c r="K235" i="3"/>
  <c r="J235" i="3"/>
  <c r="I230" i="3"/>
  <c r="I235" i="3"/>
  <c r="H235" i="3"/>
  <c r="H187" i="3"/>
  <c r="G187" i="3"/>
  <c r="P188" i="3"/>
  <c r="N568" i="3"/>
  <c r="M568" i="3"/>
  <c r="H568" i="3"/>
  <c r="G568" i="3"/>
  <c r="J554" i="3"/>
  <c r="I554" i="3"/>
  <c r="R181" i="3"/>
  <c r="F201" i="3"/>
  <c r="H201" i="3"/>
  <c r="G201" i="3"/>
  <c r="N201" i="3"/>
  <c r="M201" i="3"/>
  <c r="M197" i="3"/>
  <c r="M193" i="3"/>
  <c r="M194" i="3"/>
  <c r="M192" i="3"/>
  <c r="G192" i="3"/>
  <c r="R190" i="3"/>
  <c r="Q190" i="3"/>
  <c r="P190" i="3"/>
  <c r="O190" i="3"/>
  <c r="N190" i="3"/>
  <c r="I190" i="3"/>
  <c r="J190" i="3"/>
  <c r="K190" i="3"/>
  <c r="L190" i="3"/>
  <c r="H190" i="3"/>
  <c r="G193" i="3"/>
  <c r="G194" i="3"/>
  <c r="N382" i="3"/>
  <c r="M382" i="3"/>
  <c r="L382" i="3"/>
  <c r="K382" i="3"/>
  <c r="J382" i="3"/>
  <c r="I382" i="3"/>
  <c r="H382" i="3"/>
  <c r="G382" i="3"/>
  <c r="N352" i="3"/>
  <c r="M352" i="3"/>
  <c r="L352" i="3"/>
  <c r="K352" i="3"/>
  <c r="J352" i="3"/>
  <c r="I352" i="3"/>
  <c r="H352" i="3"/>
  <c r="G352" i="3"/>
  <c r="N322" i="3"/>
  <c r="M322" i="3"/>
  <c r="L322" i="3"/>
  <c r="K322" i="3"/>
  <c r="J322" i="3"/>
  <c r="I322" i="3"/>
  <c r="H322" i="3"/>
  <c r="G322" i="3"/>
  <c r="N291" i="3"/>
  <c r="M291" i="3"/>
  <c r="L291" i="3"/>
  <c r="K291" i="3"/>
  <c r="J291" i="3"/>
  <c r="I291" i="3"/>
  <c r="H291" i="3"/>
  <c r="G291" i="3"/>
  <c r="N261" i="3"/>
  <c r="M261" i="3"/>
  <c r="L261" i="3"/>
  <c r="K261" i="3"/>
  <c r="J261" i="3"/>
  <c r="I261" i="3"/>
  <c r="H261" i="3"/>
  <c r="G261" i="3"/>
  <c r="H231" i="3"/>
  <c r="I231" i="3"/>
  <c r="J231" i="3"/>
  <c r="K231" i="3"/>
  <c r="L231" i="3"/>
  <c r="M231" i="3"/>
  <c r="N231" i="3"/>
  <c r="O231" i="3"/>
  <c r="P231" i="3"/>
  <c r="Q231" i="3"/>
  <c r="R231" i="3"/>
  <c r="G231" i="3"/>
  <c r="G230" i="3"/>
  <c r="G229" i="3"/>
  <c r="R352" i="3"/>
  <c r="Q352" i="3"/>
  <c r="P352" i="3"/>
  <c r="O352" i="3"/>
  <c r="R351" i="3"/>
  <c r="Q351" i="3"/>
  <c r="P351" i="3"/>
  <c r="O351" i="3"/>
  <c r="N351" i="3"/>
  <c r="M351" i="3"/>
  <c r="L351" i="3"/>
  <c r="K351" i="3"/>
  <c r="J351" i="3"/>
  <c r="H351" i="3"/>
  <c r="G351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R382" i="3"/>
  <c r="Q382" i="3"/>
  <c r="P382" i="3"/>
  <c r="O382" i="3"/>
  <c r="R381" i="3"/>
  <c r="Q381" i="3"/>
  <c r="P381" i="3"/>
  <c r="O381" i="3"/>
  <c r="N381" i="3"/>
  <c r="M381" i="3"/>
  <c r="L381" i="3"/>
  <c r="K381" i="3"/>
  <c r="J381" i="3"/>
  <c r="H381" i="3"/>
  <c r="G381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R291" i="3"/>
  <c r="Q291" i="3"/>
  <c r="P291" i="3"/>
  <c r="O291" i="3"/>
  <c r="R290" i="3"/>
  <c r="Q290" i="3"/>
  <c r="P290" i="3"/>
  <c r="O290" i="3"/>
  <c r="N290" i="3"/>
  <c r="M290" i="3"/>
  <c r="L290" i="3"/>
  <c r="K290" i="3"/>
  <c r="J290" i="3"/>
  <c r="H290" i="3"/>
  <c r="G290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R261" i="3"/>
  <c r="Q261" i="3"/>
  <c r="P261" i="3"/>
  <c r="O261" i="3"/>
  <c r="R260" i="3"/>
  <c r="Q260" i="3"/>
  <c r="P260" i="3"/>
  <c r="O260" i="3"/>
  <c r="N260" i="3"/>
  <c r="M260" i="3"/>
  <c r="L260" i="3"/>
  <c r="K260" i="3"/>
  <c r="J260" i="3"/>
  <c r="H260" i="3"/>
  <c r="G260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R230" i="3"/>
  <c r="Q230" i="3"/>
  <c r="P230" i="3"/>
  <c r="O230" i="3"/>
  <c r="N230" i="3"/>
  <c r="M230" i="3"/>
  <c r="L230" i="3"/>
  <c r="K230" i="3"/>
  <c r="J230" i="3"/>
  <c r="H230" i="3"/>
  <c r="R229" i="3"/>
  <c r="Q229" i="3"/>
  <c r="P229" i="3"/>
  <c r="O229" i="3"/>
  <c r="N229" i="3"/>
  <c r="M229" i="3"/>
  <c r="L229" i="3"/>
  <c r="K229" i="3"/>
  <c r="J229" i="3"/>
  <c r="I229" i="3"/>
  <c r="H229" i="3"/>
  <c r="H320" i="3"/>
  <c r="I320" i="3"/>
  <c r="J320" i="3"/>
  <c r="K320" i="3"/>
  <c r="L320" i="3"/>
  <c r="M320" i="3"/>
  <c r="N320" i="3"/>
  <c r="O320" i="3"/>
  <c r="P320" i="3"/>
  <c r="Q320" i="3"/>
  <c r="R320" i="3"/>
  <c r="H321" i="3"/>
  <c r="J321" i="3"/>
  <c r="K321" i="3"/>
  <c r="L321" i="3"/>
  <c r="M321" i="3"/>
  <c r="N321" i="3"/>
  <c r="O321" i="3"/>
  <c r="P321" i="3"/>
  <c r="Q321" i="3"/>
  <c r="R321" i="3"/>
  <c r="O322" i="3"/>
  <c r="P322" i="3"/>
  <c r="Q322" i="3"/>
  <c r="R322" i="3"/>
  <c r="G321" i="3"/>
  <c r="G320" i="3"/>
  <c r="H51" i="3"/>
  <c r="G51" i="3"/>
  <c r="G213" i="3"/>
  <c r="G214" i="3"/>
  <c r="G212" i="3"/>
  <c r="G209" i="3"/>
  <c r="G210" i="3"/>
  <c r="G208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R426" i="3"/>
  <c r="Q426" i="3"/>
  <c r="P426" i="3"/>
  <c r="O426" i="3"/>
  <c r="N426" i="3"/>
  <c r="M426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R417" i="3"/>
  <c r="Q417" i="3"/>
  <c r="P417" i="3"/>
  <c r="O417" i="3"/>
  <c r="N417" i="3"/>
  <c r="M417" i="3"/>
  <c r="L417" i="3"/>
  <c r="K417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R395" i="3"/>
  <c r="Q395" i="3"/>
  <c r="P395" i="3"/>
  <c r="O395" i="3"/>
  <c r="N395" i="3"/>
  <c r="M395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R386" i="3"/>
  <c r="Q386" i="3"/>
  <c r="P386" i="3"/>
  <c r="O386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R365" i="3"/>
  <c r="Q365" i="3"/>
  <c r="P365" i="3"/>
  <c r="O365" i="3"/>
  <c r="N365" i="3"/>
  <c r="M365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R356" i="3"/>
  <c r="Q356" i="3"/>
  <c r="P356" i="3"/>
  <c r="O356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R335" i="3"/>
  <c r="Q335" i="3"/>
  <c r="P335" i="3"/>
  <c r="O335" i="3"/>
  <c r="N335" i="3"/>
  <c r="M335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R326" i="3"/>
  <c r="Q326" i="3"/>
  <c r="P326" i="3"/>
  <c r="O326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R304" i="3"/>
  <c r="Q304" i="3"/>
  <c r="P304" i="3"/>
  <c r="O304" i="3"/>
  <c r="N304" i="3"/>
  <c r="M304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R295" i="3"/>
  <c r="Q295" i="3"/>
  <c r="P295" i="3"/>
  <c r="O295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R274" i="3"/>
  <c r="Q274" i="3"/>
  <c r="P274" i="3"/>
  <c r="O274" i="3"/>
  <c r="N274" i="3"/>
  <c r="M274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R265" i="3"/>
  <c r="Q265" i="3"/>
  <c r="P265" i="3"/>
  <c r="O265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R244" i="3"/>
  <c r="Q244" i="3"/>
  <c r="P244" i="3"/>
  <c r="O244" i="3"/>
  <c r="N244" i="3"/>
  <c r="M244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R235" i="3"/>
  <c r="Q235" i="3"/>
  <c r="P235" i="3"/>
  <c r="O235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R197" i="3"/>
  <c r="Q197" i="3"/>
  <c r="P197" i="3"/>
  <c r="O197" i="3"/>
  <c r="N197" i="3"/>
  <c r="L197" i="3"/>
  <c r="K197" i="3"/>
  <c r="J197" i="3"/>
  <c r="I197" i="3"/>
  <c r="H197" i="3"/>
  <c r="G197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R188" i="3"/>
  <c r="Q188" i="3"/>
  <c r="O188" i="3"/>
  <c r="N188" i="3"/>
  <c r="M188" i="3"/>
  <c r="L188" i="3"/>
  <c r="K188" i="3"/>
  <c r="J188" i="3"/>
  <c r="I188" i="3"/>
  <c r="H188" i="3"/>
  <c r="G188" i="3"/>
  <c r="R187" i="3"/>
  <c r="Q187" i="3"/>
  <c r="P187" i="3"/>
  <c r="O187" i="3"/>
  <c r="N187" i="3"/>
  <c r="M187" i="3"/>
  <c r="L187" i="3"/>
  <c r="K187" i="3"/>
  <c r="J187" i="3"/>
  <c r="I187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Q181" i="3"/>
  <c r="P181" i="3"/>
  <c r="O181" i="3"/>
  <c r="N181" i="3"/>
  <c r="M181" i="3"/>
  <c r="L181" i="3"/>
  <c r="K181" i="3"/>
  <c r="J181" i="3"/>
  <c r="I181" i="3"/>
  <c r="H181" i="3"/>
  <c r="G181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R126" i="3"/>
  <c r="Q126" i="3"/>
  <c r="P126" i="3"/>
  <c r="O126" i="3"/>
  <c r="N126" i="3"/>
  <c r="M126" i="3"/>
  <c r="L126" i="3"/>
  <c r="K126" i="3"/>
  <c r="J126" i="3"/>
  <c r="I126" i="3"/>
  <c r="G126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R122" i="3"/>
  <c r="Q122" i="3"/>
  <c r="P122" i="3"/>
  <c r="O122" i="3"/>
  <c r="R121" i="3"/>
  <c r="Q121" i="3"/>
  <c r="P121" i="3"/>
  <c r="O121" i="3"/>
  <c r="R120" i="3"/>
  <c r="Q120" i="3"/>
  <c r="P120" i="3"/>
  <c r="O120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R117" i="3"/>
  <c r="Q117" i="3"/>
  <c r="P117" i="3"/>
  <c r="O117" i="3"/>
  <c r="N117" i="3"/>
  <c r="M117" i="3"/>
  <c r="L117" i="3"/>
  <c r="K117" i="3"/>
  <c r="J117" i="3"/>
  <c r="G117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R55" i="3"/>
  <c r="Q55" i="3"/>
  <c r="P55" i="3"/>
  <c r="O55" i="3"/>
  <c r="N55" i="3"/>
  <c r="M55" i="3"/>
  <c r="L55" i="3"/>
  <c r="K55" i="3"/>
  <c r="J55" i="3"/>
  <c r="I55" i="3"/>
  <c r="H55" i="3"/>
  <c r="G55" i="3"/>
  <c r="R54" i="3"/>
  <c r="Q54" i="3"/>
  <c r="P54" i="3"/>
  <c r="O54" i="3"/>
  <c r="N54" i="3"/>
  <c r="M54" i="3"/>
  <c r="L54" i="3"/>
  <c r="K54" i="3"/>
  <c r="J54" i="3"/>
  <c r="I54" i="3"/>
  <c r="H54" i="3"/>
  <c r="G54" i="3"/>
  <c r="R53" i="3"/>
  <c r="Q53" i="3"/>
  <c r="P53" i="3"/>
  <c r="O53" i="3"/>
  <c r="N53" i="3"/>
  <c r="M53" i="3"/>
  <c r="L53" i="3"/>
  <c r="K53" i="3"/>
  <c r="J53" i="3"/>
  <c r="G53" i="3"/>
  <c r="R52" i="3"/>
  <c r="Q52" i="3"/>
  <c r="P52" i="3"/>
  <c r="O52" i="3"/>
  <c r="N52" i="3"/>
  <c r="M52" i="3"/>
  <c r="L52" i="3"/>
  <c r="K52" i="3"/>
  <c r="J52" i="3"/>
  <c r="I52" i="3"/>
  <c r="H52" i="3"/>
  <c r="G52" i="3"/>
  <c r="R46" i="3"/>
  <c r="Q46" i="3"/>
  <c r="P46" i="3"/>
  <c r="O46" i="3"/>
  <c r="N46" i="3"/>
  <c r="M46" i="3"/>
  <c r="L46" i="3"/>
  <c r="K46" i="3"/>
  <c r="J46" i="3"/>
  <c r="I46" i="3"/>
  <c r="H46" i="3"/>
  <c r="G46" i="3"/>
  <c r="R45" i="3"/>
  <c r="Q45" i="3"/>
  <c r="P45" i="3"/>
  <c r="O45" i="3"/>
  <c r="N45" i="3"/>
  <c r="M45" i="3"/>
  <c r="L45" i="3"/>
  <c r="K45" i="3"/>
  <c r="J45" i="3"/>
  <c r="I45" i="3"/>
  <c r="H45" i="3"/>
  <c r="G45" i="3"/>
  <c r="R44" i="3"/>
  <c r="Q44" i="3"/>
  <c r="P44" i="3"/>
  <c r="O44" i="3"/>
  <c r="N44" i="3"/>
  <c r="M44" i="3"/>
  <c r="L44" i="3"/>
  <c r="K44" i="3"/>
  <c r="J44" i="3"/>
  <c r="G44" i="3"/>
  <c r="R43" i="3"/>
  <c r="Q43" i="3"/>
  <c r="P43" i="3"/>
  <c r="O43" i="3"/>
  <c r="N43" i="3"/>
  <c r="M43" i="3"/>
  <c r="L43" i="3"/>
  <c r="K43" i="3"/>
  <c r="J43" i="3"/>
  <c r="I43" i="3"/>
  <c r="H43" i="3"/>
  <c r="G43" i="3"/>
  <c r="R31" i="3"/>
  <c r="Q31" i="3"/>
  <c r="P31" i="3"/>
  <c r="O31" i="3"/>
  <c r="N31" i="3"/>
  <c r="M31" i="3"/>
  <c r="L31" i="3"/>
  <c r="K31" i="3"/>
  <c r="J31" i="3"/>
  <c r="I31" i="3"/>
  <c r="H31" i="3"/>
  <c r="G31" i="3"/>
  <c r="R30" i="3"/>
  <c r="Q30" i="3"/>
  <c r="P30" i="3"/>
  <c r="O30" i="3"/>
  <c r="N30" i="3"/>
  <c r="M30" i="3"/>
  <c r="L30" i="3"/>
  <c r="K30" i="3"/>
  <c r="J30" i="3"/>
  <c r="I30" i="3"/>
  <c r="H30" i="3"/>
  <c r="G30" i="3"/>
  <c r="R29" i="3"/>
  <c r="Q29" i="3"/>
  <c r="P29" i="3"/>
  <c r="O29" i="3"/>
  <c r="N29" i="3"/>
  <c r="M29" i="3"/>
  <c r="L29" i="3"/>
  <c r="K29" i="3"/>
  <c r="J29" i="3"/>
  <c r="I29" i="3"/>
  <c r="H29" i="3"/>
  <c r="G29" i="3"/>
  <c r="R28" i="3"/>
  <c r="Q28" i="3"/>
  <c r="P28" i="3"/>
  <c r="O28" i="3"/>
  <c r="N28" i="3"/>
  <c r="M28" i="3"/>
  <c r="L28" i="3"/>
  <c r="K28" i="3"/>
  <c r="J28" i="3"/>
  <c r="I28" i="3"/>
  <c r="H28" i="3"/>
  <c r="G28" i="3"/>
  <c r="R26" i="3"/>
  <c r="Q26" i="3"/>
  <c r="P26" i="3"/>
  <c r="O26" i="3"/>
  <c r="N26" i="3"/>
  <c r="M26" i="3"/>
  <c r="L26" i="3"/>
  <c r="K26" i="3"/>
  <c r="J26" i="3"/>
  <c r="I26" i="3"/>
  <c r="H26" i="3"/>
  <c r="G26" i="3"/>
  <c r="R25" i="3"/>
  <c r="Q25" i="3"/>
  <c r="P25" i="3"/>
  <c r="O25" i="3"/>
  <c r="N25" i="3"/>
  <c r="M25" i="3"/>
  <c r="L25" i="3"/>
  <c r="K25" i="3"/>
  <c r="J25" i="3"/>
  <c r="I25" i="3"/>
  <c r="H25" i="3"/>
  <c r="G25" i="3"/>
  <c r="R24" i="3"/>
  <c r="Q24" i="3"/>
  <c r="P24" i="3"/>
  <c r="O24" i="3"/>
  <c r="N24" i="3"/>
  <c r="M24" i="3"/>
  <c r="L24" i="3"/>
  <c r="K24" i="3"/>
  <c r="J24" i="3"/>
  <c r="I24" i="3"/>
  <c r="H24" i="3"/>
  <c r="G24" i="3"/>
  <c r="R23" i="3"/>
  <c r="Q23" i="3"/>
  <c r="P23" i="3"/>
  <c r="O23" i="3"/>
  <c r="N23" i="3"/>
  <c r="M23" i="3"/>
  <c r="L23" i="3"/>
  <c r="K23" i="3"/>
  <c r="J23" i="3"/>
  <c r="I23" i="3"/>
  <c r="H23" i="3"/>
  <c r="G23" i="3"/>
  <c r="G14" i="3"/>
  <c r="H14" i="3"/>
  <c r="I14" i="3"/>
  <c r="J14" i="3"/>
  <c r="K14" i="3"/>
  <c r="L14" i="3"/>
  <c r="M14" i="3"/>
  <c r="N14" i="3"/>
  <c r="O14" i="3"/>
  <c r="P14" i="3"/>
  <c r="Q14" i="3"/>
  <c r="R14" i="3"/>
  <c r="G15" i="3"/>
  <c r="H15" i="3"/>
  <c r="I15" i="3"/>
  <c r="J15" i="3"/>
  <c r="K15" i="3"/>
  <c r="L15" i="3"/>
  <c r="M15" i="3"/>
  <c r="N15" i="3"/>
  <c r="O15" i="3"/>
  <c r="P15" i="3"/>
  <c r="Q15" i="3"/>
  <c r="R15" i="3"/>
  <c r="G16" i="3"/>
  <c r="H16" i="3"/>
  <c r="I16" i="3"/>
  <c r="J16" i="3"/>
  <c r="K16" i="3"/>
  <c r="L16" i="3"/>
  <c r="M16" i="3"/>
  <c r="N16" i="3"/>
  <c r="O16" i="3"/>
  <c r="P16" i="3"/>
  <c r="Q16" i="3"/>
  <c r="R16" i="3"/>
  <c r="G18" i="3"/>
  <c r="H18" i="3"/>
  <c r="I18" i="3"/>
  <c r="J18" i="3"/>
  <c r="K18" i="3"/>
  <c r="L18" i="3"/>
  <c r="M18" i="3"/>
  <c r="N18" i="3"/>
  <c r="O18" i="3"/>
  <c r="P18" i="3"/>
  <c r="Q18" i="3"/>
  <c r="R18" i="3"/>
  <c r="G19" i="3"/>
  <c r="H19" i="3"/>
  <c r="I19" i="3"/>
  <c r="J19" i="3"/>
  <c r="K19" i="3"/>
  <c r="L19" i="3"/>
  <c r="M19" i="3"/>
  <c r="N19" i="3"/>
  <c r="O19" i="3"/>
  <c r="P19" i="3"/>
  <c r="Q19" i="3"/>
  <c r="R19" i="3"/>
  <c r="G20" i="3"/>
  <c r="H20" i="3"/>
  <c r="I20" i="3"/>
  <c r="J20" i="3"/>
  <c r="K20" i="3"/>
  <c r="L20" i="3"/>
  <c r="M20" i="3"/>
  <c r="N20" i="3"/>
  <c r="O20" i="3"/>
  <c r="P20" i="3"/>
  <c r="Q20" i="3"/>
  <c r="R20" i="3"/>
  <c r="G21" i="3"/>
  <c r="H21" i="3"/>
  <c r="I21" i="3"/>
  <c r="J21" i="3"/>
  <c r="K21" i="3"/>
  <c r="L21" i="3"/>
  <c r="M21" i="3"/>
  <c r="N21" i="3"/>
  <c r="O21" i="3"/>
  <c r="P21" i="3"/>
  <c r="Q21" i="3"/>
  <c r="R21" i="3"/>
  <c r="H13" i="3"/>
  <c r="I13" i="3"/>
  <c r="J13" i="3"/>
  <c r="K13" i="3"/>
  <c r="L13" i="3"/>
  <c r="M13" i="3"/>
  <c r="N13" i="3"/>
  <c r="O13" i="3"/>
  <c r="P13" i="3"/>
  <c r="Q13" i="3"/>
  <c r="R13" i="3"/>
  <c r="G13" i="3"/>
  <c r="I4" i="3"/>
  <c r="I5" i="3"/>
  <c r="H4" i="3"/>
  <c r="G4" i="3"/>
  <c r="G5" i="3"/>
</calcChain>
</file>

<file path=xl/sharedStrings.xml><?xml version="1.0" encoding="utf-8"?>
<sst xmlns="http://schemas.openxmlformats.org/spreadsheetml/2006/main" count="3719" uniqueCount="586">
  <si>
    <t>idx</t>
  </si>
  <si>
    <t>nme</t>
  </si>
  <si>
    <t>des</t>
  </si>
  <si>
    <t>dcr</t>
  </si>
  <si>
    <t>scp</t>
  </si>
  <si>
    <t>val</t>
  </si>
  <si>
    <t>dtp</t>
  </si>
  <si>
    <t>upp</t>
  </si>
  <si>
    <t>low</t>
  </si>
  <si>
    <t>lft</t>
  </si>
  <si>
    <t>unt</t>
  </si>
  <si>
    <t>lnk</t>
  </si>
  <si>
    <t>ivc</t>
  </si>
  <si>
    <t>rpc</t>
  </si>
  <si>
    <t>omc</t>
  </si>
  <si>
    <t>omo</t>
  </si>
  <si>
    <t>bnd</t>
  </si>
  <si>
    <t>typ</t>
  </si>
  <si>
    <t>rel</t>
  </si>
  <si>
    <t>cpf</t>
  </si>
  <si>
    <t>pwr</t>
  </si>
  <si>
    <t>grd</t>
  </si>
  <si>
    <t>t.b.d.</t>
  </si>
  <si>
    <t>ene</t>
  </si>
  <si>
    <t>tme</t>
  </si>
  <si>
    <t>run</t>
  </si>
  <si>
    <t>std</t>
  </si>
  <si>
    <t>opc</t>
  </si>
  <si>
    <t>Electric</t>
  </si>
  <si>
    <t>Heat</t>
  </si>
  <si>
    <t>Cooling</t>
  </si>
  <si>
    <t>EL</t>
  </si>
  <si>
    <t>HE</t>
  </si>
  <si>
    <t>CL</t>
  </si>
  <si>
    <t>Dispatchable generation/conversion</t>
  </si>
  <si>
    <t>Non-dispatchable generation/conversion</t>
  </si>
  <si>
    <t>Storing</t>
  </si>
  <si>
    <t>Inter-nodal connection (lines/pipes)</t>
  </si>
  <si>
    <t>DP</t>
  </si>
  <si>
    <t>ND</t>
  </si>
  <si>
    <t>ST</t>
  </si>
  <si>
    <t>LN</t>
  </si>
  <si>
    <t>Electrically driven</t>
  </si>
  <si>
    <t>Heat driven</t>
  </si>
  <si>
    <t>Mechanically driven</t>
  </si>
  <si>
    <t>Chemically driven</t>
  </si>
  <si>
    <t>Radiation-driven</t>
  </si>
  <si>
    <t>long</t>
  </si>
  <si>
    <t>short</t>
  </si>
  <si>
    <t>EL-specific</t>
  </si>
  <si>
    <t>ME</t>
  </si>
  <si>
    <t>CH</t>
  </si>
  <si>
    <t>RD</t>
  </si>
  <si>
    <t>Low voltage</t>
  </si>
  <si>
    <t>Undefined voltage level</t>
  </si>
  <si>
    <t>Medium voltage</t>
  </si>
  <si>
    <t>High voltage</t>
  </si>
  <si>
    <t>Converter (Input AC)</t>
  </si>
  <si>
    <t>Converter (Input DC)</t>
  </si>
  <si>
    <t>Output AC</t>
  </si>
  <si>
    <t>Output DC</t>
  </si>
  <si>
    <t>Voltage output unspecified</t>
  </si>
  <si>
    <t>No heat-recovery</t>
  </si>
  <si>
    <t>CHP (heat recovery)</t>
  </si>
  <si>
    <t>General specifications</t>
  </si>
  <si>
    <t>Undefined</t>
  </si>
  <si>
    <t>Undefined domain</t>
  </si>
  <si>
    <t>Undefined type</t>
  </si>
  <si>
    <t>Undefined principle</t>
  </si>
  <si>
    <t>FF</t>
  </si>
  <si>
    <t>Final facilities (load supply)</t>
  </si>
  <si>
    <t>Combustion engine</t>
  </si>
  <si>
    <t>Turbo machines</t>
  </si>
  <si>
    <t>Motor-Generator (Umformer)</t>
  </si>
  <si>
    <t>Hydro (constant source)</t>
  </si>
  <si>
    <t>PEM fuel cell</t>
  </si>
  <si>
    <t>AC</t>
  </si>
  <si>
    <t>DC</t>
  </si>
  <si>
    <t>CE</t>
  </si>
  <si>
    <t>TM</t>
  </si>
  <si>
    <t>HD</t>
  </si>
  <si>
    <t>Wind turbine</t>
  </si>
  <si>
    <t>WT</t>
  </si>
  <si>
    <t>Hydro (fluctuant source)</t>
  </si>
  <si>
    <t>PV system</t>
  </si>
  <si>
    <t>PV</t>
  </si>
  <si>
    <t>Fly wheel</t>
  </si>
  <si>
    <t>FW</t>
  </si>
  <si>
    <t>LI</t>
  </si>
  <si>
    <t>Line (type XX)</t>
  </si>
  <si>
    <t>XX</t>
  </si>
  <si>
    <t>LV</t>
  </si>
  <si>
    <t>MV</t>
  </si>
  <si>
    <t>HV</t>
  </si>
  <si>
    <t>HR</t>
  </si>
  <si>
    <t>NH</t>
  </si>
  <si>
    <t>UN</t>
  </si>
  <si>
    <t>man</t>
  </si>
  <si>
    <t>Generic manufacturer</t>
  </si>
  <si>
    <t>Generic model</t>
  </si>
  <si>
    <t>Discretized Component</t>
  </si>
  <si>
    <t>DcrCmp</t>
  </si>
  <si>
    <t xml:space="preserve">Indicates, if the component must be treated as discrete in size (1, relevant for technologies with one large main element such as stand-alone generators) or can be handled as continuously scalable technology (0, relevant for components with many small elements such as PV systems)
</t>
  </si>
  <si>
    <t>bin</t>
  </si>
  <si>
    <t>Lifetime</t>
  </si>
  <si>
    <t>LT</t>
  </si>
  <si>
    <t>int</t>
  </si>
  <si>
    <t>a</t>
  </si>
  <si>
    <t>Inf</t>
  </si>
  <si>
    <t>A1</t>
  </si>
  <si>
    <t>Generic model.</t>
  </si>
  <si>
    <t>-</t>
  </si>
  <si>
    <t>cpx</t>
  </si>
  <si>
    <t>Investment cost for main component.</t>
  </si>
  <si>
    <t>Capacity-independent offset</t>
  </si>
  <si>
    <t>Capacity linear factor</t>
  </si>
  <si>
    <t>Capacity quadratic factor</t>
  </si>
  <si>
    <t>Power function factor</t>
  </si>
  <si>
    <t>Power function exponent</t>
  </si>
  <si>
    <t>Logarithmic function outer factor</t>
  </si>
  <si>
    <t>Logarithmic function inner addend</t>
  </si>
  <si>
    <t>Logarithmic function inner exponent</t>
  </si>
  <si>
    <t>Exponential function outer factor</t>
  </si>
  <si>
    <t>Exponential function inner factor</t>
  </si>
  <si>
    <t>Exponential function inner exponent</t>
  </si>
  <si>
    <t>pPl1</t>
  </si>
  <si>
    <t>pPl2</t>
  </si>
  <si>
    <t>pPl3</t>
  </si>
  <si>
    <t>pPw1</t>
  </si>
  <si>
    <t>pPw2</t>
  </si>
  <si>
    <t>pLg1</t>
  </si>
  <si>
    <t>pLg2</t>
  </si>
  <si>
    <t>pLg3</t>
  </si>
  <si>
    <t>pEx1</t>
  </si>
  <si>
    <t>pEx2</t>
  </si>
  <si>
    <t>pEx3</t>
  </si>
  <si>
    <t>Capacity-independent absolute cost.</t>
  </si>
  <si>
    <t>Capacity dependent relative cost.</t>
  </si>
  <si>
    <t>Polynomial function: quadratic factor.</t>
  </si>
  <si>
    <t>Power function: linear factor.</t>
  </si>
  <si>
    <t>Power function: exponent.</t>
  </si>
  <si>
    <t>Logarithmic function: outer factor.</t>
  </si>
  <si>
    <t>Logarithmic function: inner addend.</t>
  </si>
  <si>
    <t>Logarithmic function: inner exponent.</t>
  </si>
  <si>
    <t>Exponential function: outer factor.</t>
  </si>
  <si>
    <t>Exponential function: inner factor.</t>
  </si>
  <si>
    <t>Exponential function: inner exponent.</t>
  </si>
  <si>
    <t>float</t>
  </si>
  <si>
    <t>EUR</t>
  </si>
  <si>
    <t>EUR/kWh</t>
  </si>
  <si>
    <t>x</t>
  </si>
  <si>
    <t>opx</t>
  </si>
  <si>
    <t>EUR/a</t>
  </si>
  <si>
    <t>EUR/kW/a</t>
  </si>
  <si>
    <t>EUR/kW</t>
  </si>
  <si>
    <t>OMC, when running.</t>
  </si>
  <si>
    <t>OMC, when running. Related to capacity.</t>
  </si>
  <si>
    <t>Abs</t>
  </si>
  <si>
    <t>Crel</t>
  </si>
  <si>
    <t>EUR/h</t>
  </si>
  <si>
    <t>cap</t>
  </si>
  <si>
    <t>Mode 1</t>
  </si>
  <si>
    <t>--&gt; Mode 2</t>
  </si>
  <si>
    <t>sze</t>
  </si>
  <si>
    <t>mod</t>
  </si>
  <si>
    <t>Minimum capacity</t>
  </si>
  <si>
    <t>MinCap</t>
  </si>
  <si>
    <t>Maximum capacity</t>
  </si>
  <si>
    <t>MaxCap</t>
  </si>
  <si>
    <t>kW</t>
  </si>
  <si>
    <t>Area</t>
  </si>
  <si>
    <t>Absolut</t>
  </si>
  <si>
    <t>Capacity-relative</t>
  </si>
  <si>
    <t>m2</t>
  </si>
  <si>
    <t>A</t>
  </si>
  <si>
    <t>Main mode of operation.</t>
  </si>
  <si>
    <t>Non-simultaneous</t>
  </si>
  <si>
    <t>Cannot run simultaneously to any other operational mode.</t>
  </si>
  <si>
    <t>Capacity factor</t>
  </si>
  <si>
    <t>Cfct</t>
  </si>
  <si>
    <t>Linear factor, which the mode-specific rated capacity is linked to the overall component capacity.</t>
  </si>
  <si>
    <t>M1</t>
  </si>
  <si>
    <t>NonSim</t>
  </si>
  <si>
    <t>Power, size-independent offset</t>
  </si>
  <si>
    <t>Power, size-dependent offset</t>
  </si>
  <si>
    <t>PwrAbs</t>
  </si>
  <si>
    <t>PwrCap</t>
  </si>
  <si>
    <t>-Inf</t>
  </si>
  <si>
    <t>Down-gradient, size-independent offset</t>
  </si>
  <si>
    <t>Down-gradient, size-dependent offset</t>
  </si>
  <si>
    <t>Down-gradient, operation-dependent</t>
  </si>
  <si>
    <t>Up-gradient, size-independent offset</t>
  </si>
  <si>
    <t>Up-gradient, size-dependent offset</t>
  </si>
  <si>
    <t>Up-gradient, operation-dependent</t>
  </si>
  <si>
    <t>Absolute power offset for downward power gradient in [kW].</t>
  </si>
  <si>
    <t>Absolute power offset for upward power gradient in [kW].</t>
  </si>
  <si>
    <t>Size-independent absolute power offset.</t>
  </si>
  <si>
    <t>Size-dependent relative power offset.</t>
  </si>
  <si>
    <t>kW/h</t>
  </si>
  <si>
    <t>soc</t>
  </si>
  <si>
    <t>PwrOut1</t>
  </si>
  <si>
    <t>DnAbs</t>
  </si>
  <si>
    <t>DnCap</t>
  </si>
  <si>
    <t>DnOpn</t>
  </si>
  <si>
    <t>UpAbs</t>
  </si>
  <si>
    <t>UpCap</t>
  </si>
  <si>
    <t>UpOpn</t>
  </si>
  <si>
    <t>Power, relative output 1</t>
  </si>
  <si>
    <t>Min power, size-independent offset</t>
  </si>
  <si>
    <t>Min power, size-dependent offset</t>
  </si>
  <si>
    <t>Size-independent absolute minimum power boundary offset.</t>
  </si>
  <si>
    <t>Minimum power boundary, relative to rated capacity.</t>
  </si>
  <si>
    <t>Size- independent absolute maximum power boundary offset.</t>
  </si>
  <si>
    <t>Maximum power boundary, relative to rated capacity.</t>
  </si>
  <si>
    <t>MinPwrAbs</t>
  </si>
  <si>
    <t>MinPwrCap</t>
  </si>
  <si>
    <t>MaxPwrAbs</t>
  </si>
  <si>
    <t>MaxPwrCap</t>
  </si>
  <si>
    <t>Max power, size-independent offset</t>
  </si>
  <si>
    <t>Max power, size-dependent</t>
  </si>
  <si>
    <t>Min SOC, size-independent offset</t>
  </si>
  <si>
    <t>Min SOC, size-dependent offset</t>
  </si>
  <si>
    <t>Max SOC, size-independent offset</t>
  </si>
  <si>
    <t>Max SOC, size-dependent</t>
  </si>
  <si>
    <t>MaxSocAbs</t>
  </si>
  <si>
    <t>MinSocCap</t>
  </si>
  <si>
    <t>MinSocAbs</t>
  </si>
  <si>
    <t>MaxSOCCap</t>
  </si>
  <si>
    <t>Size-independent absolute minimum SOC boundary offset.</t>
  </si>
  <si>
    <t>Minimum SOC boundary, relative to rated capacity.</t>
  </si>
  <si>
    <t>Size- independent absolute maximum SOC boundary offset.</t>
  </si>
  <si>
    <t>Maximum SOC boundary, relative to rated capacity.</t>
  </si>
  <si>
    <t>Absolute power offset for downward SOC gradient in [kWh].</t>
  </si>
  <si>
    <t>Absolute power offset for upward SOC gradient in [kW].</t>
  </si>
  <si>
    <t>Min runtime, size-independent offset</t>
  </si>
  <si>
    <t>Min runtime, size-dependent</t>
  </si>
  <si>
    <t>Max runtime, size-independent offset</t>
  </si>
  <si>
    <t>Max runtime, size-dependent</t>
  </si>
  <si>
    <t>Mode-linked</t>
  </si>
  <si>
    <t>Size-independent absolute minimum runtime.</t>
  </si>
  <si>
    <t>MinRunCap</t>
  </si>
  <si>
    <t>MinRunAbs</t>
  </si>
  <si>
    <t>Size-dependent relative minimum runtime.</t>
  </si>
  <si>
    <t>Size-independent absolute maximum runtime.</t>
  </si>
  <si>
    <t>Size-dependent relative maximum runtime.</t>
  </si>
  <si>
    <t>Linked to other operation modes.</t>
  </si>
  <si>
    <t>h</t>
  </si>
  <si>
    <t>h/kW</t>
  </si>
  <si>
    <t>MaxRunCap</t>
  </si>
  <si>
    <t>MaxRunAbs</t>
  </si>
  <si>
    <t>RunLnk</t>
  </si>
  <si>
    <t>MaxStdAbs</t>
  </si>
  <si>
    <t>MaxStdCap</t>
  </si>
  <si>
    <t>StdLnk</t>
  </si>
  <si>
    <t>MinStdAbs</t>
  </si>
  <si>
    <t>MinStdCap</t>
  </si>
  <si>
    <t>Size-independent absolute minimum standstill time.</t>
  </si>
  <si>
    <t>Size-dependent relative minimum standstill time.</t>
  </si>
  <si>
    <t>Size-independent absolute maximum standstill time.</t>
  </si>
  <si>
    <t>Size-dependent relative maximum standstill time.</t>
  </si>
  <si>
    <t>Min standstill time, size-independent offset</t>
  </si>
  <si>
    <t>Min standstill time, size-dependent</t>
  </si>
  <si>
    <t>Max standstill time, size-independent offset</t>
  </si>
  <si>
    <t>Max standstill time, size-dependent</t>
  </si>
  <si>
    <t>Boundary standstill time</t>
  </si>
  <si>
    <t>Start-up time, size-independent offset</t>
  </si>
  <si>
    <t>Start-up time, size-dependent</t>
  </si>
  <si>
    <t>Size-independent absolute actual start-up time.</t>
  </si>
  <si>
    <t>Maximum allowed duration of standstill without applying the penalty.</t>
  </si>
  <si>
    <t>Size-dependent relative actual start-up time.</t>
  </si>
  <si>
    <t>BndStd</t>
  </si>
  <si>
    <t>Start-up penalty 1</t>
  </si>
  <si>
    <t>Stu1</t>
  </si>
  <si>
    <t>Start-up power, size-independent offset</t>
  </si>
  <si>
    <t>Start-up power, size-dependent</t>
  </si>
  <si>
    <t>StuPowAbs</t>
  </si>
  <si>
    <t>StuPowCap</t>
  </si>
  <si>
    <t>StuTmeAbs</t>
  </si>
  <si>
    <t>StuTmeCap</t>
  </si>
  <si>
    <t>Required start-up power (average over start-up time), size-dependent relative value.</t>
  </si>
  <si>
    <t>Required start-up power (average over start-up time), size-independent offset (absolute value).</t>
  </si>
  <si>
    <t>Start-up cost size-independent offset</t>
  </si>
  <si>
    <t>Start-up cost size-dependent</t>
  </si>
  <si>
    <t>StuOpcAbs</t>
  </si>
  <si>
    <t>StuOpcCap</t>
  </si>
  <si>
    <t>Required start-up cost, size-independent offset (absolute value).</t>
  </si>
  <si>
    <t>Required start-up cost, size-dependent relative value.</t>
  </si>
  <si>
    <t>Start-up penalty 2</t>
  </si>
  <si>
    <t>Stu2</t>
  </si>
  <si>
    <t>Start-up penalty 3</t>
  </si>
  <si>
    <t>Stu3</t>
  </si>
  <si>
    <t>grp</t>
  </si>
  <si>
    <t>Power, relative to output power 1.</t>
  </si>
  <si>
    <t>PM</t>
  </si>
  <si>
    <t>Investment-relative</t>
  </si>
  <si>
    <t>relInv</t>
  </si>
  <si>
    <t>Annual cost relative to initial investment cost.</t>
  </si>
  <si>
    <t>Minimum applicable rated capacity, for which the applied technology characteristics are valid. In case of discrete technologies, this is the facility's rated capacity.</t>
  </si>
  <si>
    <t xml:space="preserve">Maximum applicable rated capacity, for which the applied technology characteristics are valid. In case of discrete technologies, thisis the  upper boundary for applied single entities. </t>
  </si>
  <si>
    <t>Power, relative output 2</t>
  </si>
  <si>
    <t>Power, relative output 3</t>
  </si>
  <si>
    <t>PwrOut2</t>
  </si>
  <si>
    <t>PwrOut3</t>
  </si>
  <si>
    <t>Power, relative to output power 2.</t>
  </si>
  <si>
    <t>Power, relative to output power 3.</t>
  </si>
  <si>
    <t>Power, relative input 1</t>
  </si>
  <si>
    <t>PwrInp1</t>
  </si>
  <si>
    <t>Power, relative to input power 1.</t>
  </si>
  <si>
    <t>Power, relative input 2</t>
  </si>
  <si>
    <t>Power, relative input 3</t>
  </si>
  <si>
    <t>PwrInp2</t>
  </si>
  <si>
    <t>PwrInp3</t>
  </si>
  <si>
    <t>Power, relative to input power 2.</t>
  </si>
  <si>
    <t>Power, relative to input power 3.</t>
  </si>
  <si>
    <t>Volume</t>
  </si>
  <si>
    <t>V</t>
  </si>
  <si>
    <t>Unspecified entity (unit-less).</t>
  </si>
  <si>
    <t>Mode 2</t>
  </si>
  <si>
    <t>Mode 3</t>
  </si>
  <si>
    <t>M2</t>
  </si>
  <si>
    <t>M3</t>
  </si>
  <si>
    <t>Reverse operation mode.</t>
  </si>
  <si>
    <t>Simultaneous</t>
  </si>
  <si>
    <t>Sim</t>
  </si>
  <si>
    <t>Can run simultaneous to other operational modes.</t>
  </si>
  <si>
    <t>m</t>
  </si>
  <si>
    <t>M</t>
  </si>
  <si>
    <t>inp</t>
  </si>
  <si>
    <t>out</t>
  </si>
  <si>
    <t>stu</t>
  </si>
  <si>
    <t>spc</t>
  </si>
  <si>
    <t>inp/out for main capacity</t>
  </si>
  <si>
    <t>UN2</t>
  </si>
  <si>
    <t>Undefined2</t>
  </si>
  <si>
    <t>Undefined3</t>
  </si>
  <si>
    <t>UN3</t>
  </si>
  <si>
    <t>Undefined4</t>
  </si>
  <si>
    <t>UN4</t>
  </si>
  <si>
    <t>1-2</t>
  </si>
  <si>
    <t>1-6</t>
  </si>
  <si>
    <t>Capacity-independent amount required for installation.</t>
  </si>
  <si>
    <t>Capacity-dependent amount required for installation.</t>
  </si>
  <si>
    <t>m3</t>
  </si>
  <si>
    <t>General PV system parameters</t>
  </si>
  <si>
    <t>PVprmGen</t>
  </si>
  <si>
    <t>PV system parameters used for all sub-types.</t>
  </si>
  <si>
    <t>Solar Constant</t>
  </si>
  <si>
    <t>solCns</t>
  </si>
  <si>
    <t>Solar constant, annual average (AM0).</t>
  </si>
  <si>
    <t>W/m2</t>
  </si>
  <si>
    <t>STC irradiance</t>
  </si>
  <si>
    <t>stcE</t>
  </si>
  <si>
    <t>Irradiance under Standard Test Conditions.</t>
  </si>
  <si>
    <t>STC temperature</t>
  </si>
  <si>
    <t>Panel temperature under Standard Test Conditions</t>
  </si>
  <si>
    <t>degC</t>
  </si>
  <si>
    <t>stcT</t>
  </si>
  <si>
    <t>Mounting type</t>
  </si>
  <si>
    <t>typMnt</t>
  </si>
  <si>
    <t xml:space="preserve">Mounting type refers </t>
  </si>
  <si>
    <t>Panel temperature offset</t>
  </si>
  <si>
    <t>offTmp</t>
  </si>
  <si>
    <t>Offset to operational temperature of PV panels due to mounting conditions.</t>
  </si>
  <si>
    <t>NaN</t>
  </si>
  <si>
    <t>Open space installation, free convection.</t>
  </si>
  <si>
    <t>On roof-top, pillar mounted.</t>
  </si>
  <si>
    <t>On roof-top / in roof, proper back-ventilation.</t>
  </si>
  <si>
    <t>On roof-top / in roof, poor back-ventilation.</t>
  </si>
  <si>
    <t>Facade integration, proper back-ventilation.</t>
  </si>
  <si>
    <t>Facade integration, poor back-ventilation.</t>
  </si>
  <si>
    <t>In roof, no back-ventilation.</t>
  </si>
  <si>
    <t>Facade integration, no back-ventilation.</t>
  </si>
  <si>
    <t>Incident Angle Modifier</t>
  </si>
  <si>
    <t>lsIAM</t>
  </si>
  <si>
    <t>Soil losses</t>
  </si>
  <si>
    <t>lsSoil</t>
  </si>
  <si>
    <t>DC losses</t>
  </si>
  <si>
    <t>ls</t>
  </si>
  <si>
    <t>Relative radiation loss due to the incident angle on panel surface (lump value).</t>
  </si>
  <si>
    <t>Relative radiation loss due to soiling of panels (lump value).</t>
  </si>
  <si>
    <t>Relative power loss due to DC cabeling in front of the inverter. Note, that possible MPPT losses are part of the inverter performance.</t>
  </si>
  <si>
    <t>PVprmPan</t>
  </si>
  <si>
    <t>Panel-specific PV system parameters</t>
  </si>
  <si>
    <t>PV system parameters with respect to solar panels.</t>
  </si>
  <si>
    <t>Number of panels</t>
  </si>
  <si>
    <t>Number of panels for discrete system (min. capacity). Note! Calculated from given capacity.</t>
  </si>
  <si>
    <t>Panel area</t>
  </si>
  <si>
    <t>nmbPan</t>
  </si>
  <si>
    <t>arPan</t>
  </si>
  <si>
    <t>Panel length</t>
  </si>
  <si>
    <t>lgtPan</t>
  </si>
  <si>
    <t>Panel width</t>
  </si>
  <si>
    <t>wdtPan</t>
  </si>
  <si>
    <t>Panel height</t>
  </si>
  <si>
    <t>hgtPan</t>
  </si>
  <si>
    <t>Length of single solar panel.</t>
  </si>
  <si>
    <t>Width of single solar panel.</t>
  </si>
  <si>
    <t>Height of single solar panel.</t>
  </si>
  <si>
    <t>stcEta</t>
  </si>
  <si>
    <t>STC efficiency</t>
  </si>
  <si>
    <t>Panel efficiency under Standard Test Conditions.</t>
  </si>
  <si>
    <t>Temperature-related efficiency factor</t>
  </si>
  <si>
    <t>Irradiance-related efficiency factor</t>
  </si>
  <si>
    <t>fctTmp</t>
  </si>
  <si>
    <t>fctE</t>
  </si>
  <si>
    <t>Relative loss of temperature-related efficiency.</t>
  </si>
  <si>
    <t>Factor for the calculation of the irradiation-related efficiency.</t>
  </si>
  <si>
    <t>Additional PV specific</t>
  </si>
  <si>
    <t>Azimuth angle</t>
  </si>
  <si>
    <t>Tilt angle</t>
  </si>
  <si>
    <t>angAzm</t>
  </si>
  <si>
    <t>angTlt</t>
  </si>
  <si>
    <t>Angle of azimuth (cardinal direction of panel facing). Note that facing south is equal to 0°, facing north corresponds to 180°. To be defined for locations specifically.</t>
  </si>
  <si>
    <t>Angle of panel tilting. Note that 0° means a complete horizontal alignment (no tilting) and 90° is the panels standing vertically (e.g. if buidling integrated). To be defined for locations specifically.</t>
  </si>
  <si>
    <t>Solar-active area of minimum system (min. capacity). Note! Calculated from given capacity.</t>
  </si>
  <si>
    <t>Panel rated power</t>
  </si>
  <si>
    <t>ratPan</t>
  </si>
  <si>
    <t xml:space="preserve">All parameters defining the inverter characteristics, if applicable (AC coupling point) </t>
  </si>
  <si>
    <t>Number of inverters</t>
  </si>
  <si>
    <t>Number of inverters for discrete system (min. capacity). Note! Calculated from given capacity.</t>
  </si>
  <si>
    <t>Inverter rated power</t>
  </si>
  <si>
    <t>ratInv</t>
  </si>
  <si>
    <t>nmbInv</t>
  </si>
  <si>
    <t>etaInv</t>
  </si>
  <si>
    <t>Inverter efficiency</t>
  </si>
  <si>
    <t>Panel rated power under Standard Test Conditions.</t>
  </si>
  <si>
    <t>Rated power of inverter.</t>
  </si>
  <si>
    <t>Euro efficiency of inverter (average value).</t>
  </si>
  <si>
    <t>NOTE! Spc(3) = inverter only relevant if AC</t>
  </si>
  <si>
    <t>Solar cell type</t>
  </si>
  <si>
    <t>Technology of applied solar cells.</t>
  </si>
  <si>
    <t>typCl</t>
  </si>
  <si>
    <t>mono-crystalline Si</t>
  </si>
  <si>
    <t>poly-crystalline Si</t>
  </si>
  <si>
    <t>amorph Si</t>
  </si>
  <si>
    <t>micromorph Si</t>
  </si>
  <si>
    <t>CdTe</t>
  </si>
  <si>
    <t>PV system, with integrated DC-AC inverter.</t>
  </si>
  <si>
    <t>Downward power gradient relative to rated capacity [-].</t>
  </si>
  <si>
    <t>Downward power gradient relative to operational power [-].</t>
  </si>
  <si>
    <t>Upward power gradient relative to rated capacity [-].</t>
  </si>
  <si>
    <t>Upward power gradient relative to operational power [-].</t>
  </si>
  <si>
    <t>-/h</t>
  </si>
  <si>
    <t>Downward SOC gradient relative to rated capacity [-].</t>
  </si>
  <si>
    <t>Downward SOC gradient relative to operational power [-].</t>
  </si>
  <si>
    <t>Upward SOC gradient relative to rated capacity [-].</t>
  </si>
  <si>
    <t>Upward SOC gradient relative to operational power [-].</t>
  </si>
  <si>
    <t>-/K</t>
  </si>
  <si>
    <t>Number of phases</t>
  </si>
  <si>
    <t>nmbPhs</t>
  </si>
  <si>
    <t>Number of phases the inverter can connect to (1 or 3).</t>
  </si>
  <si>
    <t>Default value of power factor cos(phi).</t>
  </si>
  <si>
    <t>Inverter related parameters</t>
  </si>
  <si>
    <t>prmInv</t>
  </si>
  <si>
    <t>ind</t>
  </si>
  <si>
    <t>Default power factor type</t>
  </si>
  <si>
    <t>defPFv</t>
  </si>
  <si>
    <t>defPFt</t>
  </si>
  <si>
    <t>Default power factor value</t>
  </si>
  <si>
    <t>Type of power factor cos(phi), either inductive (ind) or capacitive (cap)</t>
  </si>
  <si>
    <t>Minimum inductive power factor</t>
  </si>
  <si>
    <t>Minimum capacitive power factor</t>
  </si>
  <si>
    <t>indPFb</t>
  </si>
  <si>
    <t>Boundary for achievable inductive power factor cos(phi).</t>
  </si>
  <si>
    <t>Boundary for achievable capacitive power factor cos(phi).</t>
  </si>
  <si>
    <t>capPFb</t>
  </si>
  <si>
    <t>Power factor inverter</t>
  </si>
  <si>
    <t>Cell type panels</t>
  </si>
  <si>
    <t>Mounting + temperature</t>
  </si>
  <si>
    <t>kWh</t>
  </si>
  <si>
    <t>kWh/h</t>
  </si>
  <si>
    <t>cmp</t>
  </si>
  <si>
    <t>Fuel</t>
  </si>
  <si>
    <t>FU</t>
  </si>
  <si>
    <t>On-site primary</t>
  </si>
  <si>
    <t>PE</t>
  </si>
  <si>
    <t>HE-specific</t>
  </si>
  <si>
    <t>CL-specific</t>
  </si>
  <si>
    <t>Lead battery</t>
  </si>
  <si>
    <t>PB</t>
  </si>
  <si>
    <t>Lithium battery</t>
  </si>
  <si>
    <t>dmn</t>
  </si>
  <si>
    <t>Alternate current</t>
  </si>
  <si>
    <t>Direct current</t>
  </si>
  <si>
    <t>Low temperature</t>
  </si>
  <si>
    <t>Water</t>
  </si>
  <si>
    <t>WA</t>
  </si>
  <si>
    <t>Medium temperature</t>
  </si>
  <si>
    <t>High temperature</t>
  </si>
  <si>
    <t>Gaseous fuel</t>
  </si>
  <si>
    <t>GF</t>
  </si>
  <si>
    <t>Natural Gas</t>
  </si>
  <si>
    <t>NG</t>
  </si>
  <si>
    <t>Biogas</t>
  </si>
  <si>
    <t>BG</t>
  </si>
  <si>
    <t>Hydrogen</t>
  </si>
  <si>
    <t>HY</t>
  </si>
  <si>
    <t>Liquid fuel</t>
  </si>
  <si>
    <t>LF</t>
  </si>
  <si>
    <t>Fuel oil / Diesel</t>
  </si>
  <si>
    <t>FO</t>
  </si>
  <si>
    <t>Solid fuel</t>
  </si>
  <si>
    <t>SF</t>
  </si>
  <si>
    <t>Wood pellets</t>
  </si>
  <si>
    <t>WP</t>
  </si>
  <si>
    <t>Capex for main component</t>
  </si>
  <si>
    <t>CpxMnc</t>
  </si>
  <si>
    <t>Capex element 2</t>
  </si>
  <si>
    <t>Cpx002</t>
  </si>
  <si>
    <t>Additional capex element, e.g. the procurement of a physical (sub-)component or installation cost for the whole technology.</t>
  </si>
  <si>
    <t>Capex element 3</t>
  </si>
  <si>
    <t>Cpx003</t>
  </si>
  <si>
    <t>General operation cost</t>
  </si>
  <si>
    <t>OpxMnc</t>
  </si>
  <si>
    <t>General operation cost for main component.</t>
  </si>
  <si>
    <t>Size-independent offset</t>
  </si>
  <si>
    <t>Size-dependent offset</t>
  </si>
  <si>
    <t>Cost, relative input 1</t>
  </si>
  <si>
    <t>Cost, relative input 2</t>
  </si>
  <si>
    <t>Cost, relative input 3</t>
  </si>
  <si>
    <t>Cost, relative output 1</t>
  </si>
  <si>
    <t>Cost, relative output 2</t>
  </si>
  <si>
    <t>Cost, relative output 3</t>
  </si>
  <si>
    <t>OmoAbs</t>
  </si>
  <si>
    <t>OmoCap</t>
  </si>
  <si>
    <t>OmoInp1</t>
  </si>
  <si>
    <t>OmoInp2</t>
  </si>
  <si>
    <t>OmoInp3</t>
  </si>
  <si>
    <t>OmoOut1</t>
  </si>
  <si>
    <t>OmoOut2</t>
  </si>
  <si>
    <t>OmoOut3</t>
  </si>
  <si>
    <t>OMC, relative to input power 1.</t>
  </si>
  <si>
    <t>OMC, relative to input power 2.</t>
  </si>
  <si>
    <t>OMC, relative to input power 3.</t>
  </si>
  <si>
    <t>OMC, relative to output power 1.</t>
  </si>
  <si>
    <t>OMC, relative to output power 2.</t>
  </si>
  <si>
    <t>OMC, relative to output power 3.</t>
  </si>
  <si>
    <t>Opex element 2</t>
  </si>
  <si>
    <t>Opx002</t>
  </si>
  <si>
    <t>Operation cost for additional component.</t>
  </si>
  <si>
    <t>Opex element 3</t>
  </si>
  <si>
    <t>Opx003</t>
  </si>
  <si>
    <t>Design lifetime for this specific CAPEX component. This specifies after which time a new investment has to be taken, for which the cost can be indicated in the Replacement Cost section (if different from the initial cost).</t>
  </si>
  <si>
    <t>Specific for LN</t>
  </si>
  <si>
    <t>Design lifetime for the entire facility under normal conditions (upper boundary of usability). In case, parts of the facility has a lower lifetime these must be indicated in the CAPEX section.</t>
  </si>
  <si>
    <t>Length-independent CAPEX</t>
  </si>
  <si>
    <t>CpxInd</t>
  </si>
  <si>
    <t>Investment cost independent of cable length.</t>
  </si>
  <si>
    <t>Length-dependent CAPEX</t>
  </si>
  <si>
    <t>CpxLgt</t>
  </si>
  <si>
    <t>Investment cost dependent of cable length.</t>
  </si>
  <si>
    <t>Length-independent OPEX</t>
  </si>
  <si>
    <t>OpxInd</t>
  </si>
  <si>
    <t>Operational cost independent of cable length.</t>
  </si>
  <si>
    <t>Annual cost relative to the length-independent part of initial investment cost.</t>
  </si>
  <si>
    <t>Length-dependent OPEX</t>
  </si>
  <si>
    <t>OpxLgt</t>
  </si>
  <si>
    <t>Operational cost dependent of cable length.</t>
  </si>
  <si>
    <t>Annual cost relative to the length-dependent part of initial investment cost.</t>
  </si>
  <si>
    <t>Mass</t>
  </si>
  <si>
    <t>Specific floor space related to installation [m2].</t>
  </si>
  <si>
    <t>Specific volume related to installation [m3].</t>
  </si>
  <si>
    <t>Specific mass related to installation [kg].</t>
  </si>
  <si>
    <t>kg</t>
  </si>
  <si>
    <t>cpx1 LN: Not "/m"</t>
  </si>
  <si>
    <t>opx1 LN: Not "/m"</t>
  </si>
  <si>
    <t>inp1 LN: Not "/m"</t>
  </si>
  <si>
    <t>out1 LN: Not "/m"</t>
  </si>
  <si>
    <t>Undefined temperature level</t>
  </si>
  <si>
    <t>Electric heater</t>
  </si>
  <si>
    <t>EH</t>
  </si>
  <si>
    <t>Heat exchanger</t>
  </si>
  <si>
    <t>HX</t>
  </si>
  <si>
    <t>Solar thermal system</t>
  </si>
  <si>
    <t>Buffer storage (water tank)</t>
  </si>
  <si>
    <t>Pipe (type XX)</t>
  </si>
  <si>
    <t>Heat pump</t>
  </si>
  <si>
    <t>HP</t>
  </si>
  <si>
    <t>Heating boiler</t>
  </si>
  <si>
    <t>HB</t>
  </si>
  <si>
    <t>MT</t>
  </si>
  <si>
    <t>HT</t>
  </si>
  <si>
    <t>Compression chiller</t>
  </si>
  <si>
    <t>CC</t>
  </si>
  <si>
    <t>Absorption chiller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</si>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</sst>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2"/>
      <color theme="1"/>
      <name val="Calibri"/>
      <family val="2"/>
      <scheme val="minor"/>
    </font>
    <font>
      <b/>
      <sz val="10"/>
      <color theme="0"/>
      <name val="Calibri"/>
      <scheme val="minor"/>
    </font>
    <font>
      <b/>
      <i/>
      <sz val="10"/>
      <color theme="0"/>
      <name val="Calibri"/>
      <scheme val="minor"/>
    </font>
    <font>
      <sz val="10"/>
      <color theme="1"/>
      <name val="Calibri"/>
      <scheme val="minor"/>
    </font>
    <font>
      <b/>
      <i/>
      <sz val="10"/>
      <color theme="1"/>
      <name val="Calibri"/>
      <scheme val="minor"/>
    </font>
    <font>
      <sz val="10"/>
      <name val="Calibri"/>
      <scheme val="minor"/>
    </font>
    <font>
      <i/>
      <sz val="10"/>
      <color theme="0" tint="-0.249977111117893"/>
      <name val="Calibri"/>
      <scheme val="minor"/>
    </font>
    <font>
      <i/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scheme val="minor"/>
    </font>
    <font>
      <sz val="10"/>
      <color theme="0" tint="-0.14999847407452621"/>
      <name val="Calibri"/>
      <scheme val="minor"/>
    </font>
    <font>
      <b/>
      <sz val="10"/>
      <color theme="1"/>
      <name val="Calibri"/>
      <scheme val="minor"/>
    </font>
    <font>
      <sz val="10"/>
      <color theme="0" tint="-0.249977111117893"/>
      <name val="Calibri"/>
      <scheme val="minor"/>
    </font>
    <font>
      <i/>
      <sz val="10"/>
      <color theme="9" tint="-0.499984740745262"/>
      <name val="Calibri"/>
      <scheme val="minor"/>
    </font>
    <font>
      <sz val="10"/>
      <color rgb="FFFF0000"/>
      <name val="Calibri"/>
      <scheme val="minor"/>
    </font>
    <font>
      <b/>
      <sz val="10"/>
      <name val="Calibri"/>
      <scheme val="minor"/>
    </font>
    <font>
      <i/>
      <sz val="10"/>
      <color rgb="FF974706"/>
      <name val="Calibri"/>
      <scheme val="minor"/>
    </font>
    <font>
      <b/>
      <sz val="10"/>
      <color rgb="FFFF0000"/>
      <name val="Calibri"/>
      <scheme val="minor"/>
    </font>
    <font>
      <b/>
      <i/>
      <sz val="10"/>
      <color rgb="FF000000"/>
      <name val="Calibri"/>
      <scheme val="minor"/>
    </font>
    <font>
      <i/>
      <sz val="10"/>
      <color theme="5" tint="-0.249977111117893"/>
      <name val="Calibri"/>
      <scheme val="minor"/>
    </font>
    <font>
      <b/>
      <i/>
      <sz val="10"/>
      <color rgb="FFFF0000"/>
      <name val="Calibri"/>
      <scheme val="minor"/>
    </font>
    <font>
      <sz val="10"/>
      <color theme="0"/>
      <name val="Calibri"/>
      <scheme val="minor"/>
    </font>
    <font>
      <i/>
      <sz val="10"/>
      <color theme="0"/>
      <name val="Calibri"/>
      <scheme val="minor"/>
    </font>
    <font>
      <b/>
      <i/>
      <sz val="10"/>
      <name val="Calibri"/>
      <scheme val="minor"/>
    </font>
    <font>
      <i/>
      <sz val="10"/>
      <color rgb="FFFF0000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66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2">
    <xf numFmtId="0" fontId="0" fillId="0" borderId="0" xfId="0"/>
    <xf numFmtId="0" fontId="1" fillId="2" borderId="0" xfId="0" applyFont="1" applyFill="1"/>
    <xf numFmtId="0" fontId="3" fillId="0" borderId="0" xfId="0" applyFont="1"/>
    <xf numFmtId="0" fontId="10" fillId="0" borderId="0" xfId="0" applyFont="1"/>
    <xf numFmtId="0" fontId="3" fillId="5" borderId="0" xfId="0" applyFont="1" applyFill="1"/>
    <xf numFmtId="0" fontId="7" fillId="0" borderId="0" xfId="0" applyFont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6" borderId="0" xfId="0" applyFont="1" applyFill="1"/>
    <xf numFmtId="0" fontId="12" fillId="0" borderId="0" xfId="0" applyFont="1"/>
    <xf numFmtId="0" fontId="4" fillId="0" borderId="0" xfId="0" applyFont="1"/>
    <xf numFmtId="0" fontId="3" fillId="7" borderId="1" xfId="0" applyFont="1" applyFill="1" applyBorder="1"/>
    <xf numFmtId="0" fontId="3" fillId="0" borderId="0" xfId="0" applyFont="1" applyBorder="1"/>
    <xf numFmtId="0" fontId="3" fillId="8" borderId="1" xfId="0" applyFont="1" applyFill="1" applyBorder="1"/>
    <xf numFmtId="0" fontId="3" fillId="8" borderId="0" xfId="0" applyFont="1" applyFill="1" applyBorder="1"/>
    <xf numFmtId="0" fontId="3" fillId="0" borderId="1" xfId="0" applyFont="1" applyBorder="1"/>
    <xf numFmtId="0" fontId="13" fillId="3" borderId="0" xfId="0" applyFont="1" applyFill="1"/>
    <xf numFmtId="0" fontId="6" fillId="3" borderId="0" xfId="0" applyFont="1" applyFill="1"/>
    <xf numFmtId="0" fontId="13" fillId="3" borderId="1" xfId="0" applyFont="1" applyFill="1" applyBorder="1"/>
    <xf numFmtId="0" fontId="13" fillId="3" borderId="0" xfId="0" applyFont="1" applyFill="1" applyBorder="1"/>
    <xf numFmtId="0" fontId="6" fillId="3" borderId="0" xfId="0" applyFont="1" applyFill="1" applyBorder="1"/>
    <xf numFmtId="0" fontId="6" fillId="3" borderId="2" xfId="0" applyFont="1" applyFill="1" applyBorder="1"/>
    <xf numFmtId="0" fontId="2" fillId="2" borderId="0" xfId="0" applyFont="1" applyFill="1"/>
    <xf numFmtId="0" fontId="7" fillId="5" borderId="0" xfId="0" applyFont="1" applyFill="1"/>
    <xf numFmtId="0" fontId="3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3" fillId="10" borderId="0" xfId="0" applyFont="1" applyFill="1" applyAlignment="1"/>
    <xf numFmtId="0" fontId="5" fillId="4" borderId="0" xfId="0" applyFont="1" applyFill="1" applyAlignment="1"/>
    <xf numFmtId="0" fontId="14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5" fillId="10" borderId="0" xfId="0" applyFont="1" applyFill="1" applyAlignment="1"/>
    <xf numFmtId="0" fontId="3" fillId="12" borderId="0" xfId="0" applyFont="1" applyFill="1" applyAlignment="1"/>
    <xf numFmtId="0" fontId="1" fillId="11" borderId="0" xfId="0" applyFont="1" applyFill="1" applyAlignment="1">
      <alignment horizontal="center"/>
    </xf>
    <xf numFmtId="0" fontId="1" fillId="11" borderId="0" xfId="0" applyFont="1" applyFill="1" applyAlignment="1"/>
    <xf numFmtId="0" fontId="3" fillId="0" borderId="0" xfId="0" quotePrefix="1" applyFont="1" applyAlignment="1"/>
    <xf numFmtId="0" fontId="12" fillId="0" borderId="0" xfId="0" quotePrefix="1" applyFont="1" applyAlignment="1"/>
    <xf numFmtId="0" fontId="3" fillId="6" borderId="0" xfId="0" applyFont="1" applyFill="1" applyAlignment="1"/>
    <xf numFmtId="0" fontId="5" fillId="8" borderId="0" xfId="0" applyFont="1" applyFill="1" applyAlignment="1"/>
    <xf numFmtId="0" fontId="3" fillId="8" borderId="0" xfId="0" applyFont="1" applyFill="1" applyAlignment="1"/>
    <xf numFmtId="0" fontId="3" fillId="13" borderId="0" xfId="0" applyFont="1" applyFill="1" applyAlignment="1"/>
    <xf numFmtId="0" fontId="5" fillId="0" borderId="0" xfId="0" applyFont="1" applyAlignment="1"/>
    <xf numFmtId="0" fontId="12" fillId="5" borderId="0" xfId="0" applyFont="1" applyFill="1" applyAlignment="1"/>
    <xf numFmtId="0" fontId="17" fillId="0" borderId="0" xfId="0" applyFont="1"/>
    <xf numFmtId="0" fontId="3" fillId="5" borderId="0" xfId="0" applyFont="1" applyFill="1" applyAlignment="1"/>
    <xf numFmtId="0" fontId="3" fillId="0" borderId="0" xfId="0" applyFont="1" applyFill="1" applyAlignment="1"/>
    <xf numFmtId="0" fontId="14" fillId="9" borderId="0" xfId="0" applyFont="1" applyFill="1" applyAlignment="1"/>
    <xf numFmtId="0" fontId="7" fillId="9" borderId="0" xfId="0" applyFont="1" applyFill="1" applyAlignment="1"/>
    <xf numFmtId="0" fontId="17" fillId="9" borderId="0" xfId="0" applyFont="1" applyFill="1"/>
    <xf numFmtId="0" fontId="4" fillId="14" borderId="0" xfId="0" applyFont="1" applyFill="1" applyAlignment="1"/>
    <xf numFmtId="0" fontId="7" fillId="14" borderId="0" xfId="0" applyFont="1" applyFill="1" applyAlignment="1"/>
    <xf numFmtId="0" fontId="16" fillId="15" borderId="0" xfId="0" applyFont="1" applyFill="1" applyAlignment="1"/>
    <xf numFmtId="0" fontId="12" fillId="16" borderId="0" xfId="0" applyFont="1" applyFill="1" applyAlignment="1"/>
    <xf numFmtId="0" fontId="12" fillId="5" borderId="0" xfId="0" applyFont="1" applyFill="1" applyAlignment="1">
      <alignment horizontal="center"/>
    </xf>
    <xf numFmtId="0" fontId="4" fillId="6" borderId="0" xfId="0" applyFont="1" applyFill="1" applyAlignment="1"/>
    <xf numFmtId="0" fontId="7" fillId="6" borderId="0" xfId="0" applyFont="1" applyFill="1" applyAlignment="1"/>
    <xf numFmtId="0" fontId="14" fillId="6" borderId="0" xfId="0" applyFont="1" applyFill="1" applyAlignment="1"/>
    <xf numFmtId="0" fontId="13" fillId="8" borderId="0" xfId="0" applyFont="1" applyFill="1" applyAlignment="1"/>
    <xf numFmtId="0" fontId="13" fillId="0" borderId="0" xfId="0" applyFont="1" applyAlignment="1"/>
    <xf numFmtId="0" fontId="5" fillId="5" borderId="0" xfId="0" applyFont="1" applyFill="1" applyAlignment="1"/>
    <xf numFmtId="0" fontId="5" fillId="0" borderId="0" xfId="0" applyFont="1" applyFill="1" applyAlignment="1"/>
    <xf numFmtId="0" fontId="5" fillId="6" borderId="0" xfId="0" applyFont="1" applyFill="1" applyAlignment="1"/>
    <xf numFmtId="0" fontId="4" fillId="7" borderId="0" xfId="0" applyFont="1" applyFill="1" applyAlignment="1"/>
    <xf numFmtId="0" fontId="12" fillId="17" borderId="0" xfId="0" applyFont="1" applyFill="1" applyAlignment="1"/>
    <xf numFmtId="0" fontId="3" fillId="18" borderId="0" xfId="0" applyFont="1" applyFill="1" applyAlignment="1"/>
    <xf numFmtId="0" fontId="16" fillId="5" borderId="0" xfId="0" applyFont="1" applyFill="1" applyAlignment="1"/>
    <xf numFmtId="0" fontId="12" fillId="4" borderId="0" xfId="0" applyFont="1" applyFill="1" applyAlignment="1"/>
    <xf numFmtId="0" fontId="3" fillId="4" borderId="0" xfId="0" applyFont="1" applyFill="1" applyAlignment="1"/>
    <xf numFmtId="0" fontId="4" fillId="0" borderId="0" xfId="0" applyFont="1" applyFill="1" applyAlignment="1"/>
    <xf numFmtId="0" fontId="7" fillId="0" borderId="0" xfId="0" applyFont="1" applyFill="1" applyAlignment="1"/>
    <xf numFmtId="0" fontId="14" fillId="0" borderId="0" xfId="0" applyFont="1" applyFill="1" applyAlignment="1"/>
    <xf numFmtId="0" fontId="4" fillId="5" borderId="0" xfId="0" applyFont="1" applyFill="1" applyAlignment="1">
      <alignment horizontal="right"/>
    </xf>
    <xf numFmtId="0" fontId="19" fillId="20" borderId="0" xfId="0" applyFont="1" applyFill="1" applyAlignment="1">
      <alignment horizontal="right"/>
    </xf>
    <xf numFmtId="0" fontId="4" fillId="4" borderId="0" xfId="0" applyFont="1" applyFill="1" applyAlignment="1"/>
    <xf numFmtId="0" fontId="15" fillId="10" borderId="0" xfId="0" applyFont="1" applyFill="1" applyAlignment="1" applyProtection="1">
      <protection locked="0"/>
    </xf>
    <xf numFmtId="0" fontId="11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10" borderId="0" xfId="0" applyFont="1" applyFill="1" applyAlignment="1" applyProtection="1">
      <protection locked="0"/>
    </xf>
    <xf numFmtId="0" fontId="12" fillId="16" borderId="0" xfId="0" applyFont="1" applyFill="1" applyAlignment="1" applyProtection="1">
      <protection locked="0"/>
    </xf>
    <xf numFmtId="0" fontId="12" fillId="5" borderId="0" xfId="0" applyFont="1" applyFill="1" applyAlignment="1" applyProtection="1">
      <protection locked="0"/>
    </xf>
    <xf numFmtId="0" fontId="15" fillId="10" borderId="0" xfId="0" applyFont="1" applyFill="1" applyAlignment="1" applyProtection="1"/>
    <xf numFmtId="0" fontId="12" fillId="17" borderId="0" xfId="0" applyFont="1" applyFill="1" applyAlignment="1" applyProtection="1">
      <protection locked="0"/>
    </xf>
    <xf numFmtId="0" fontId="12" fillId="5" borderId="0" xfId="0" applyFont="1" applyFill="1" applyAlignment="1" applyProtection="1">
      <alignment horizontal="center"/>
      <protection locked="0"/>
    </xf>
    <xf numFmtId="0" fontId="12" fillId="19" borderId="0" xfId="0" applyFont="1" applyFill="1" applyAlignment="1" applyProtection="1">
      <protection locked="0"/>
    </xf>
    <xf numFmtId="0" fontId="5" fillId="10" borderId="0" xfId="0" applyFont="1" applyFill="1" applyAlignment="1" applyProtection="1">
      <protection locked="0"/>
    </xf>
    <xf numFmtId="0" fontId="13" fillId="10" borderId="0" xfId="0" applyFont="1" applyFill="1" applyAlignment="1" applyProtection="1">
      <protection locked="0"/>
    </xf>
    <xf numFmtId="0" fontId="12" fillId="19" borderId="0" xfId="0" applyFont="1" applyFill="1" applyAlignment="1" applyProtection="1"/>
    <xf numFmtId="0" fontId="12" fillId="0" borderId="0" xfId="0" applyFont="1" applyAlignment="1" applyProtection="1">
      <protection locked="0"/>
    </xf>
    <xf numFmtId="0" fontId="18" fillId="10" borderId="0" xfId="0" applyFont="1" applyFill="1" applyAlignment="1" applyProtection="1">
      <protection locked="0"/>
    </xf>
    <xf numFmtId="0" fontId="3" fillId="0" borderId="0" xfId="0" applyFont="1" applyFill="1" applyAlignment="1" applyProtection="1">
      <protection locked="0"/>
    </xf>
    <xf numFmtId="0" fontId="12" fillId="21" borderId="0" xfId="0" applyFont="1" applyFill="1" applyAlignment="1">
      <alignment horizontal="center"/>
    </xf>
    <xf numFmtId="16" fontId="4" fillId="0" borderId="0" xfId="0" quotePrefix="1" applyNumberFormat="1" applyFont="1" applyAlignment="1">
      <alignment horizontal="center"/>
    </xf>
    <xf numFmtId="16" fontId="7" fillId="0" borderId="0" xfId="0" quotePrefix="1" applyNumberFormat="1" applyFont="1" applyAlignment="1">
      <alignment horizontal="center"/>
    </xf>
    <xf numFmtId="0" fontId="16" fillId="15" borderId="0" xfId="0" applyFont="1" applyFill="1" applyAlignment="1" applyProtection="1"/>
    <xf numFmtId="0" fontId="12" fillId="16" borderId="0" xfId="0" applyFont="1" applyFill="1" applyAlignment="1" applyProtection="1"/>
    <xf numFmtId="0" fontId="20" fillId="4" borderId="0" xfId="0" applyFont="1" applyFill="1" applyAlignment="1"/>
    <xf numFmtId="0" fontId="10" fillId="0" borderId="0" xfId="0" applyFont="1" applyProtection="1">
      <protection locked="0"/>
    </xf>
    <xf numFmtId="0" fontId="12" fillId="17" borderId="0" xfId="0" applyFont="1" applyFill="1" applyAlignment="1">
      <alignment horizontal="center"/>
    </xf>
    <xf numFmtId="164" fontId="3" fillId="6" borderId="0" xfId="0" applyNumberFormat="1" applyFont="1" applyFill="1" applyAlignment="1" applyProtection="1">
      <protection locked="0"/>
    </xf>
    <xf numFmtId="0" fontId="21" fillId="0" borderId="0" xfId="0" applyFont="1" applyAlignment="1"/>
    <xf numFmtId="0" fontId="13" fillId="18" borderId="0" xfId="0" applyFont="1" applyFill="1" applyAlignment="1"/>
    <xf numFmtId="0" fontId="5" fillId="18" borderId="0" xfId="0" applyFont="1" applyFill="1" applyAlignment="1"/>
    <xf numFmtId="0" fontId="20" fillId="0" borderId="0" xfId="0" applyFont="1" applyAlignment="1">
      <alignment horizontal="center"/>
    </xf>
    <xf numFmtId="0" fontId="3" fillId="0" borderId="0" xfId="0" quotePrefix="1" applyFont="1" applyAlignment="1" applyProtection="1">
      <protection locked="0"/>
    </xf>
    <xf numFmtId="0" fontId="2" fillId="22" borderId="0" xfId="0" applyFont="1" applyFill="1"/>
    <xf numFmtId="0" fontId="22" fillId="22" borderId="0" xfId="0" applyFont="1" applyFill="1"/>
    <xf numFmtId="0" fontId="23" fillId="22" borderId="0" xfId="0" applyFont="1" applyFill="1"/>
    <xf numFmtId="0" fontId="7" fillId="6" borderId="0" xfId="0" applyFont="1" applyFill="1"/>
    <xf numFmtId="0" fontId="7" fillId="0" borderId="0" xfId="0" applyFont="1" applyBorder="1"/>
    <xf numFmtId="0" fontId="7" fillId="8" borderId="0" xfId="0" applyFont="1" applyFill="1" applyBorder="1"/>
    <xf numFmtId="0" fontId="1" fillId="23" borderId="0" xfId="0" applyFont="1" applyFill="1"/>
    <xf numFmtId="0" fontId="2" fillId="23" borderId="0" xfId="0" applyFont="1" applyFill="1"/>
    <xf numFmtId="0" fontId="1" fillId="24" borderId="0" xfId="0" applyFont="1" applyFill="1"/>
    <xf numFmtId="0" fontId="2" fillId="24" borderId="0" xfId="0" applyFont="1" applyFill="1"/>
    <xf numFmtId="0" fontId="3" fillId="25" borderId="0" xfId="0" applyFont="1" applyFill="1" applyAlignment="1"/>
    <xf numFmtId="0" fontId="3" fillId="7" borderId="0" xfId="0" applyFont="1" applyFill="1" applyAlignment="1"/>
    <xf numFmtId="0" fontId="5" fillId="13" borderId="0" xfId="0" applyFont="1" applyFill="1" applyAlignment="1"/>
    <xf numFmtId="0" fontId="24" fillId="5" borderId="0" xfId="0" applyFont="1" applyFill="1" applyAlignment="1"/>
    <xf numFmtId="0" fontId="3" fillId="26" borderId="0" xfId="0" applyFont="1" applyFill="1" applyAlignment="1"/>
    <xf numFmtId="0" fontId="13" fillId="13" borderId="0" xfId="0" applyFont="1" applyFill="1" applyAlignment="1"/>
    <xf numFmtId="0" fontId="21" fillId="5" borderId="0" xfId="0" applyFont="1" applyFill="1" applyAlignment="1"/>
    <xf numFmtId="0" fontId="25" fillId="5" borderId="0" xfId="0" applyFont="1" applyFill="1" applyAlignment="1">
      <alignment horizontal="right"/>
    </xf>
    <xf numFmtId="0" fontId="7" fillId="0" borderId="2" xfId="0" applyFont="1" applyBorder="1"/>
    <xf numFmtId="0" fontId="7" fillId="8" borderId="2" xfId="0" applyFont="1" applyFill="1" applyBorder="1"/>
    <xf numFmtId="0" fontId="7" fillId="8" borderId="0" xfId="0" applyFont="1" applyFill="1"/>
    <xf numFmtId="0" fontId="7" fillId="10" borderId="0" xfId="0" applyFont="1" applyFill="1" applyAlignment="1"/>
    <xf numFmtId="0" fontId="12" fillId="18" borderId="0" xfId="0" applyFont="1" applyFill="1" applyAlignment="1"/>
    <xf numFmtId="0" fontId="15" fillId="0" borderId="0" xfId="0" applyFont="1" applyAlignment="1" applyProtection="1">
      <protection locked="0"/>
    </xf>
    <xf numFmtId="0" fontId="15" fillId="18" borderId="3" xfId="0" applyFont="1" applyFill="1" applyBorder="1" applyAlignment="1" applyProtection="1">
      <protection locked="0"/>
    </xf>
    <xf numFmtId="2" fontId="15" fillId="18" borderId="3" xfId="0" applyNumberFormat="1" applyFont="1" applyFill="1" applyBorder="1" applyAlignment="1" applyProtection="1">
      <protection locked="0"/>
    </xf>
    <xf numFmtId="164" fontId="15" fillId="0" borderId="0" xfId="0" applyNumberFormat="1" applyFont="1" applyAlignment="1" applyProtection="1">
      <protection locked="0"/>
    </xf>
    <xf numFmtId="0" fontId="18" fillId="17" borderId="0" xfId="0" applyFont="1" applyFill="1" applyAlignment="1">
      <alignment horizontal="center"/>
    </xf>
    <xf numFmtId="0" fontId="15" fillId="18" borderId="4" xfId="0" applyFont="1" applyFill="1" applyBorder="1" applyAlignment="1" applyProtection="1">
      <protection locked="0"/>
    </xf>
    <xf numFmtId="0" fontId="15" fillId="18" borderId="5" xfId="0" applyFont="1" applyFill="1" applyBorder="1" applyAlignment="1" applyProtection="1">
      <protection locked="0"/>
    </xf>
    <xf numFmtId="164" fontId="15" fillId="0" borderId="0" xfId="0" applyNumberFormat="1" applyFont="1" applyFill="1" applyAlignment="1" applyProtection="1">
      <protection locked="0"/>
    </xf>
    <xf numFmtId="0" fontId="15" fillId="0" borderId="0" xfId="0" applyFont="1" applyAlignment="1"/>
    <xf numFmtId="0" fontId="22" fillId="9" borderId="0" xfId="0" applyFont="1" applyFill="1"/>
    <xf numFmtId="0" fontId="3" fillId="9" borderId="0" xfId="0" applyFont="1" applyFill="1"/>
    <xf numFmtId="0" fontId="13" fillId="9" borderId="0" xfId="0" applyFont="1" applyFill="1"/>
    <xf numFmtId="0" fontId="10" fillId="9" borderId="0" xfId="0" applyFont="1" applyFill="1"/>
  </cellXfs>
  <cellStyles count="6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Normal" xfId="0" builtinId="0"/>
  </cellStyles>
  <dxfs count="453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91"/>
  <sheetViews>
    <sheetView tabSelected="1" workbookViewId="0">
      <pane xSplit="9" topLeftCell="J1" activePane="topRight" state="frozen"/>
      <selection pane="topRight" activeCell="B10" sqref="B10"/>
    </sheetView>
  </sheetViews>
  <sheetFormatPr baseColWidth="10" defaultRowHeight="14" outlineLevelRow="2" outlineLevelCol="1" x14ac:dyDescent="0.2"/>
  <cols>
    <col min="1" max="1" width="10.83203125" style="2"/>
    <col min="2" max="2" width="3.83203125" style="139" customWidth="1"/>
    <col min="3" max="3" width="3.83203125" style="2" customWidth="1"/>
    <col min="4" max="4" width="10.83203125" style="2"/>
    <col min="5" max="5" width="3.83203125" style="5" customWidth="1"/>
    <col min="6" max="6" width="10.83203125" style="2"/>
    <col min="7" max="7" width="3.83203125" style="5" customWidth="1"/>
    <col min="8" max="8" width="10.83203125" style="2"/>
    <col min="9" max="9" width="3.83203125" style="5" customWidth="1"/>
    <col min="10" max="10" width="10.83203125" style="2"/>
    <col min="11" max="11" width="3.83203125" style="5" hidden="1" customWidth="1" outlineLevel="1"/>
    <col min="12" max="12" width="10.83203125" style="2" hidden="1" customWidth="1" outlineLevel="1"/>
    <col min="13" max="13" width="3.83203125" style="5" hidden="1" customWidth="1" outlineLevel="1"/>
    <col min="14" max="14" width="10.83203125" style="2" hidden="1" customWidth="1" outlineLevel="1"/>
    <col min="15" max="15" width="3.83203125" style="5" hidden="1" customWidth="1" outlineLevel="1"/>
    <col min="16" max="16" width="10.83203125" style="2" hidden="1" customWidth="1" outlineLevel="1"/>
    <col min="17" max="17" width="3.83203125" style="5" hidden="1" customWidth="1" outlineLevel="1"/>
    <col min="18" max="18" width="10.83203125" style="2" hidden="1" customWidth="1" outlineLevel="1"/>
    <col min="19" max="19" width="3.83203125" style="5" hidden="1" customWidth="1" outlineLevel="1"/>
    <col min="20" max="20" width="10.83203125" style="2" collapsed="1"/>
    <col min="21" max="21" width="3.83203125" style="5" hidden="1" customWidth="1" outlineLevel="1"/>
    <col min="22" max="22" width="10.83203125" style="2" hidden="1" customWidth="1" outlineLevel="1"/>
    <col min="23" max="23" width="3.83203125" style="5" hidden="1" customWidth="1" outlineLevel="1"/>
    <col min="24" max="24" width="10.83203125" style="2" hidden="1" customWidth="1" outlineLevel="1"/>
    <col min="25" max="25" width="3.83203125" style="5" hidden="1" customWidth="1" outlineLevel="1"/>
    <col min="26" max="26" width="10.83203125" style="2" hidden="1" customWidth="1" outlineLevel="1"/>
    <col min="27" max="27" width="3.83203125" style="5" hidden="1" customWidth="1" outlineLevel="1"/>
    <col min="28" max="28" width="10.83203125" style="2" hidden="1" customWidth="1" outlineLevel="1"/>
    <col min="29" max="29" width="3.83203125" style="5" hidden="1" customWidth="1" outlineLevel="1"/>
    <col min="30" max="30" width="10.83203125" style="2" collapsed="1"/>
    <col min="31" max="31" width="3.83203125" style="5" hidden="1" customWidth="1" outlineLevel="1"/>
    <col min="32" max="32" width="10.83203125" style="2" hidden="1" customWidth="1" outlineLevel="1"/>
    <col min="33" max="33" width="3.83203125" style="5" hidden="1" customWidth="1" outlineLevel="1"/>
    <col min="34" max="34" width="10.83203125" style="2" hidden="1" customWidth="1" outlineLevel="1"/>
    <col min="35" max="35" width="3.83203125" style="5" hidden="1" customWidth="1" outlineLevel="1"/>
    <col min="36" max="36" width="10.83203125" style="2" hidden="1" customWidth="1" outlineLevel="1"/>
    <col min="37" max="37" width="3.83203125" style="5" hidden="1" customWidth="1" outlineLevel="1"/>
    <col min="38" max="38" width="10.83203125" style="2" hidden="1" customWidth="1" outlineLevel="1"/>
    <col min="39" max="39" width="3.83203125" style="5" hidden="1" customWidth="1" outlineLevel="1"/>
    <col min="40" max="40" width="10.83203125" style="2" collapsed="1"/>
    <col min="41" max="41" width="3.83203125" style="5" hidden="1" customWidth="1" outlineLevel="1"/>
    <col min="42" max="42" width="10.83203125" style="2" hidden="1" customWidth="1" outlineLevel="1"/>
    <col min="43" max="43" width="3.83203125" style="5" hidden="1" customWidth="1" outlineLevel="1"/>
    <col min="44" max="44" width="10.83203125" style="2" hidden="1" customWidth="1" outlineLevel="1"/>
    <col min="45" max="45" width="3.83203125" style="5" hidden="1" customWidth="1" outlineLevel="1"/>
    <col min="46" max="46" width="10.83203125" style="2" hidden="1" customWidth="1" outlineLevel="1"/>
    <col min="47" max="47" width="3.83203125" style="5" hidden="1" customWidth="1" outlineLevel="1"/>
    <col min="48" max="48" width="10.83203125" style="2" hidden="1" customWidth="1" outlineLevel="1"/>
    <col min="49" max="49" width="3.83203125" style="5" hidden="1" customWidth="1" outlineLevel="1"/>
    <col min="50" max="50" width="10.83203125" style="2" collapsed="1"/>
    <col min="51" max="51" width="3.83203125" style="5" hidden="1" customWidth="1" outlineLevel="1"/>
    <col min="52" max="52" width="10.83203125" style="2" hidden="1" customWidth="1" outlineLevel="1"/>
    <col min="53" max="53" width="3.83203125" style="5" hidden="1" customWidth="1" outlineLevel="1"/>
    <col min="54" max="54" width="10.83203125" style="2" hidden="1" customWidth="1" outlineLevel="1"/>
    <col min="55" max="55" width="3.83203125" style="5" hidden="1" customWidth="1" outlineLevel="1"/>
    <col min="56" max="56" width="10.83203125" style="2" hidden="1" customWidth="1" outlineLevel="1"/>
    <col min="57" max="57" width="3.83203125" style="5" hidden="1" customWidth="1" outlineLevel="1"/>
    <col min="58" max="58" width="10.83203125" style="2" hidden="1" customWidth="1" outlineLevel="1"/>
    <col min="59" max="59" width="3.83203125" style="5" hidden="1" customWidth="1" outlineLevel="1"/>
    <col min="60" max="60" width="10.83203125" style="2" collapsed="1"/>
    <col min="61" max="61" width="3.83203125" style="5" customWidth="1"/>
    <col min="62" max="62" width="10.83203125" style="2"/>
    <col min="63" max="63" width="3.83203125" style="5" customWidth="1"/>
    <col min="64" max="64" width="10.83203125" style="2"/>
    <col min="65" max="65" width="3.83203125" style="5" customWidth="1"/>
    <col min="66" max="66" width="10.83203125" style="2"/>
    <col min="67" max="67" width="3.83203125" style="2" customWidth="1"/>
    <col min="68" max="68" width="10.83203125" style="2"/>
    <col min="69" max="69" width="3.83203125" style="2" customWidth="1"/>
    <col min="70" max="70" width="10.83203125" style="2"/>
    <col min="71" max="71" width="3.83203125" style="2" customWidth="1"/>
    <col min="72" max="16384" width="10.83203125" style="2"/>
  </cols>
  <sheetData>
    <row r="1" spans="1:71" x14ac:dyDescent="0.2">
      <c r="A1" s="106" t="s">
        <v>471</v>
      </c>
      <c r="B1" s="138"/>
      <c r="C1" s="107"/>
      <c r="D1" s="107"/>
      <c r="E1" s="108"/>
      <c r="F1" s="107"/>
      <c r="G1" s="108"/>
      <c r="H1" s="107"/>
      <c r="J1" s="1" t="s">
        <v>49</v>
      </c>
      <c r="K1" s="23"/>
      <c r="L1" s="1"/>
      <c r="M1" s="23"/>
      <c r="N1" s="1"/>
      <c r="O1" s="23"/>
      <c r="P1" s="1"/>
      <c r="Q1" s="23"/>
      <c r="R1" s="1"/>
      <c r="S1" s="23"/>
      <c r="T1" s="1"/>
      <c r="U1" s="23"/>
      <c r="V1" s="1"/>
      <c r="W1" s="23"/>
      <c r="X1" s="1"/>
      <c r="Y1" s="23"/>
      <c r="Z1" s="1"/>
      <c r="AA1" s="23"/>
      <c r="AB1" s="1"/>
      <c r="AC1" s="23"/>
      <c r="AD1" s="1"/>
      <c r="AE1" s="23"/>
      <c r="AF1" s="1"/>
      <c r="AG1" s="23"/>
      <c r="AH1" s="1"/>
      <c r="AI1" s="23"/>
      <c r="AJ1" s="1"/>
      <c r="AK1" s="23"/>
      <c r="AL1" s="1"/>
      <c r="AM1" s="23"/>
      <c r="AN1" s="1"/>
      <c r="AO1" s="23"/>
      <c r="AP1" s="1"/>
      <c r="AQ1" s="23"/>
      <c r="AR1" s="1"/>
      <c r="AS1" s="23"/>
      <c r="AT1" s="1"/>
      <c r="AU1" s="23"/>
      <c r="AV1" s="1"/>
      <c r="AW1" s="23"/>
      <c r="AX1" s="1"/>
      <c r="AY1" s="23"/>
      <c r="AZ1" s="1"/>
      <c r="BA1" s="23"/>
      <c r="BB1" s="1"/>
      <c r="BC1" s="23"/>
      <c r="BD1" s="1"/>
      <c r="BE1" s="23"/>
      <c r="BF1" s="1"/>
      <c r="BG1" s="23"/>
      <c r="BH1" s="1"/>
      <c r="BI1" s="23"/>
      <c r="BJ1" s="1"/>
      <c r="BK1" s="23"/>
      <c r="BL1" s="1"/>
      <c r="BM1" s="23"/>
      <c r="BN1" s="1"/>
      <c r="BO1" s="1"/>
      <c r="BP1" s="1"/>
      <c r="BQ1" s="1"/>
      <c r="BR1" s="1"/>
      <c r="BS1" s="1"/>
    </row>
    <row r="2" spans="1:71" outlineLevel="2" x14ac:dyDescent="0.2">
      <c r="J2" s="9">
        <v>4</v>
      </c>
      <c r="K2" s="109"/>
      <c r="L2" s="6"/>
      <c r="M2" s="109"/>
      <c r="N2" s="6"/>
      <c r="O2" s="109"/>
      <c r="P2" s="6"/>
      <c r="Q2" s="109"/>
      <c r="R2" s="6"/>
      <c r="S2" s="109"/>
      <c r="T2" s="6"/>
      <c r="U2" s="109"/>
      <c r="V2" s="6"/>
      <c r="W2" s="109"/>
      <c r="X2" s="6"/>
      <c r="Y2" s="109"/>
      <c r="Z2" s="6"/>
      <c r="AA2" s="109"/>
      <c r="AB2" s="6"/>
      <c r="AC2" s="109"/>
      <c r="AD2" s="6"/>
      <c r="AE2" s="109"/>
      <c r="AF2" s="6"/>
      <c r="AG2" s="109"/>
      <c r="AH2" s="6"/>
      <c r="AI2" s="109"/>
      <c r="AJ2" s="6"/>
      <c r="AK2" s="109"/>
      <c r="AL2" s="6"/>
      <c r="AM2" s="109"/>
      <c r="AN2" s="6"/>
      <c r="AO2" s="109"/>
      <c r="AP2" s="6"/>
      <c r="AQ2" s="109"/>
      <c r="AR2" s="6"/>
      <c r="AS2" s="109"/>
      <c r="AT2" s="6"/>
      <c r="AU2" s="109"/>
      <c r="AV2" s="6"/>
      <c r="AW2" s="109"/>
      <c r="AX2" s="6"/>
      <c r="AY2" s="109"/>
      <c r="AZ2" s="6"/>
      <c r="BA2" s="109"/>
      <c r="BB2" s="6"/>
      <c r="BC2" s="109"/>
      <c r="BD2" s="6"/>
      <c r="BE2" s="109"/>
      <c r="BF2" s="6"/>
      <c r="BG2" s="109"/>
    </row>
    <row r="3" spans="1:71" outlineLevel="2" x14ac:dyDescent="0.2">
      <c r="D3" s="2" t="s">
        <v>47</v>
      </c>
      <c r="E3" s="5" t="s">
        <v>48</v>
      </c>
      <c r="I3" s="11">
        <v>2</v>
      </c>
      <c r="J3" s="12">
        <v>1</v>
      </c>
      <c r="K3" s="110" t="s">
        <v>38</v>
      </c>
      <c r="L3" s="13"/>
      <c r="M3" s="110"/>
      <c r="N3" s="13"/>
      <c r="O3" s="110"/>
      <c r="P3" s="13"/>
      <c r="Q3" s="110"/>
      <c r="R3" s="13"/>
      <c r="S3" s="124"/>
      <c r="T3" s="7">
        <v>2</v>
      </c>
      <c r="U3" s="5" t="s">
        <v>39</v>
      </c>
      <c r="AD3" s="12">
        <v>3</v>
      </c>
      <c r="AE3" s="110" t="s">
        <v>40</v>
      </c>
      <c r="AF3" s="13"/>
      <c r="AG3" s="110"/>
      <c r="AH3" s="13"/>
      <c r="AI3" s="110"/>
      <c r="AJ3" s="13"/>
      <c r="AK3" s="110"/>
      <c r="AL3" s="13"/>
      <c r="AM3" s="124"/>
      <c r="AN3" s="7">
        <v>4</v>
      </c>
      <c r="AO3" s="5" t="s">
        <v>41</v>
      </c>
      <c r="AX3" s="12">
        <v>5</v>
      </c>
      <c r="AY3" s="110" t="s">
        <v>69</v>
      </c>
      <c r="AZ3" s="13"/>
      <c r="BA3" s="110"/>
      <c r="BB3" s="13"/>
      <c r="BC3" s="110"/>
      <c r="BD3" s="13"/>
      <c r="BE3" s="110"/>
      <c r="BF3" s="13"/>
      <c r="BG3" s="124"/>
      <c r="BH3" s="4" t="s">
        <v>64</v>
      </c>
      <c r="BI3" s="24"/>
      <c r="BJ3" s="4"/>
      <c r="BK3" s="24"/>
      <c r="BL3" s="4"/>
      <c r="BM3" s="24"/>
      <c r="BN3" s="4"/>
      <c r="BO3" s="4"/>
      <c r="BP3" s="4"/>
      <c r="BQ3" s="4"/>
      <c r="BR3" s="4"/>
      <c r="BS3" s="4"/>
    </row>
    <row r="4" spans="1:71" outlineLevel="2" x14ac:dyDescent="0.2">
      <c r="B4" s="139" t="s">
        <v>17</v>
      </c>
      <c r="C4" s="2" t="s">
        <v>1</v>
      </c>
      <c r="D4" s="10">
        <v>1</v>
      </c>
      <c r="F4" s="10">
        <v>2</v>
      </c>
      <c r="H4" s="10">
        <v>3</v>
      </c>
      <c r="I4" s="11">
        <v>3</v>
      </c>
      <c r="J4" s="14">
        <v>1</v>
      </c>
      <c r="K4" s="111" t="s">
        <v>31</v>
      </c>
      <c r="L4" s="15">
        <v>2</v>
      </c>
      <c r="M4" s="111" t="s">
        <v>32</v>
      </c>
      <c r="N4" s="15">
        <v>3</v>
      </c>
      <c r="O4" s="111" t="s">
        <v>50</v>
      </c>
      <c r="P4" s="15">
        <v>4</v>
      </c>
      <c r="Q4" s="111" t="s">
        <v>51</v>
      </c>
      <c r="R4" s="15">
        <v>5</v>
      </c>
      <c r="S4" s="125" t="s">
        <v>52</v>
      </c>
      <c r="T4" s="8">
        <v>1</v>
      </c>
      <c r="U4" s="126" t="s">
        <v>31</v>
      </c>
      <c r="V4" s="8">
        <v>2</v>
      </c>
      <c r="W4" s="126" t="s">
        <v>32</v>
      </c>
      <c r="X4" s="8">
        <v>3</v>
      </c>
      <c r="Y4" s="126" t="s">
        <v>50</v>
      </c>
      <c r="Z4" s="8">
        <v>4</v>
      </c>
      <c r="AA4" s="126" t="s">
        <v>51</v>
      </c>
      <c r="AB4" s="8">
        <v>5</v>
      </c>
      <c r="AC4" s="126" t="s">
        <v>52</v>
      </c>
      <c r="AD4" s="14">
        <v>1</v>
      </c>
      <c r="AE4" s="111" t="s">
        <v>31</v>
      </c>
      <c r="AF4" s="15">
        <v>2</v>
      </c>
      <c r="AG4" s="111" t="s">
        <v>32</v>
      </c>
      <c r="AH4" s="15">
        <v>3</v>
      </c>
      <c r="AI4" s="111" t="s">
        <v>50</v>
      </c>
      <c r="AJ4" s="15">
        <v>4</v>
      </c>
      <c r="AK4" s="111" t="s">
        <v>51</v>
      </c>
      <c r="AL4" s="15">
        <v>5</v>
      </c>
      <c r="AM4" s="125" t="s">
        <v>52</v>
      </c>
      <c r="AN4" s="8">
        <v>1</v>
      </c>
      <c r="AO4" s="126" t="s">
        <v>31</v>
      </c>
      <c r="AP4" s="8">
        <v>2</v>
      </c>
      <c r="AQ4" s="126" t="s">
        <v>32</v>
      </c>
      <c r="AR4" s="8">
        <v>3</v>
      </c>
      <c r="AS4" s="126" t="s">
        <v>50</v>
      </c>
      <c r="AT4" s="8">
        <v>4</v>
      </c>
      <c r="AU4" s="126" t="s">
        <v>51</v>
      </c>
      <c r="AV4" s="8">
        <v>5</v>
      </c>
      <c r="AW4" s="126" t="s">
        <v>52</v>
      </c>
      <c r="AX4" s="14">
        <v>1</v>
      </c>
      <c r="AY4" s="110" t="s">
        <v>31</v>
      </c>
      <c r="AZ4" s="13">
        <v>2</v>
      </c>
      <c r="BA4" s="110" t="s">
        <v>32</v>
      </c>
      <c r="BB4" s="13">
        <v>3</v>
      </c>
      <c r="BC4" s="110" t="s">
        <v>50</v>
      </c>
      <c r="BD4" s="13">
        <v>4</v>
      </c>
      <c r="BE4" s="110" t="s">
        <v>51</v>
      </c>
      <c r="BF4" s="13">
        <v>5</v>
      </c>
      <c r="BG4" s="124" t="s">
        <v>52</v>
      </c>
      <c r="BH4" s="2">
        <v>5</v>
      </c>
      <c r="BJ4" s="2">
        <v>6</v>
      </c>
      <c r="BL4" s="2">
        <v>7</v>
      </c>
      <c r="BN4" s="2">
        <v>8</v>
      </c>
      <c r="BP4" s="2">
        <v>9</v>
      </c>
      <c r="BR4" s="2">
        <v>10</v>
      </c>
    </row>
    <row r="5" spans="1:71" outlineLevel="2" x14ac:dyDescent="0.2">
      <c r="A5" s="2" t="s">
        <v>47</v>
      </c>
      <c r="B5" s="140">
        <v>0</v>
      </c>
      <c r="C5" s="17"/>
      <c r="D5" s="17" t="s">
        <v>66</v>
      </c>
      <c r="E5" s="18" t="s">
        <v>96</v>
      </c>
      <c r="F5" s="17" t="s">
        <v>67</v>
      </c>
      <c r="G5" s="18" t="s">
        <v>96</v>
      </c>
      <c r="H5" s="17" t="s">
        <v>68</v>
      </c>
      <c r="I5" s="18" t="s">
        <v>96</v>
      </c>
      <c r="J5" s="19" t="s">
        <v>65</v>
      </c>
      <c r="K5" s="21" t="s">
        <v>96</v>
      </c>
      <c r="L5" s="20" t="s">
        <v>65</v>
      </c>
      <c r="M5" s="21" t="s">
        <v>96</v>
      </c>
      <c r="N5" s="20" t="s">
        <v>65</v>
      </c>
      <c r="O5" s="21" t="s">
        <v>96</v>
      </c>
      <c r="P5" s="20" t="s">
        <v>65</v>
      </c>
      <c r="Q5" s="21" t="s">
        <v>96</v>
      </c>
      <c r="R5" s="20" t="s">
        <v>65</v>
      </c>
      <c r="S5" s="22" t="s">
        <v>96</v>
      </c>
      <c r="T5" s="19" t="s">
        <v>65</v>
      </c>
      <c r="U5" s="21" t="s">
        <v>96</v>
      </c>
      <c r="V5" s="20" t="s">
        <v>65</v>
      </c>
      <c r="W5" s="21" t="s">
        <v>96</v>
      </c>
      <c r="X5" s="20" t="s">
        <v>65</v>
      </c>
      <c r="Y5" s="21" t="s">
        <v>96</v>
      </c>
      <c r="Z5" s="20" t="s">
        <v>65</v>
      </c>
      <c r="AA5" s="21" t="s">
        <v>96</v>
      </c>
      <c r="AB5" s="20" t="s">
        <v>65</v>
      </c>
      <c r="AC5" s="22" t="s">
        <v>96</v>
      </c>
      <c r="AD5" s="19" t="s">
        <v>65</v>
      </c>
      <c r="AE5" s="21" t="s">
        <v>96</v>
      </c>
      <c r="AF5" s="20" t="s">
        <v>65</v>
      </c>
      <c r="AG5" s="21" t="s">
        <v>96</v>
      </c>
      <c r="AH5" s="20" t="s">
        <v>65</v>
      </c>
      <c r="AI5" s="21" t="s">
        <v>96</v>
      </c>
      <c r="AJ5" s="20" t="s">
        <v>65</v>
      </c>
      <c r="AK5" s="21" t="s">
        <v>96</v>
      </c>
      <c r="AL5" s="20" t="s">
        <v>65</v>
      </c>
      <c r="AM5" s="22" t="s">
        <v>96</v>
      </c>
      <c r="AN5" s="19" t="s">
        <v>65</v>
      </c>
      <c r="AO5" s="21" t="s">
        <v>96</v>
      </c>
      <c r="AP5" s="20" t="s">
        <v>65</v>
      </c>
      <c r="AQ5" s="21" t="s">
        <v>96</v>
      </c>
      <c r="AR5" s="20" t="s">
        <v>65</v>
      </c>
      <c r="AS5" s="21" t="s">
        <v>96</v>
      </c>
      <c r="AT5" s="20" t="s">
        <v>65</v>
      </c>
      <c r="AU5" s="21" t="s">
        <v>96</v>
      </c>
      <c r="AV5" s="20" t="s">
        <v>65</v>
      </c>
      <c r="AW5" s="22" t="s">
        <v>96</v>
      </c>
      <c r="AX5" s="19" t="s">
        <v>65</v>
      </c>
      <c r="AY5" s="21" t="s">
        <v>96</v>
      </c>
      <c r="AZ5" s="20" t="s">
        <v>65</v>
      </c>
      <c r="BA5" s="21" t="s">
        <v>96</v>
      </c>
      <c r="BB5" s="20" t="s">
        <v>65</v>
      </c>
      <c r="BC5" s="21" t="s">
        <v>96</v>
      </c>
      <c r="BD5" s="20" t="s">
        <v>65</v>
      </c>
      <c r="BE5" s="21" t="s">
        <v>96</v>
      </c>
      <c r="BF5" s="20" t="s">
        <v>65</v>
      </c>
      <c r="BG5" s="22" t="s">
        <v>96</v>
      </c>
      <c r="BH5" s="17" t="s">
        <v>54</v>
      </c>
      <c r="BI5" s="18" t="s">
        <v>96</v>
      </c>
      <c r="BJ5" s="17" t="s">
        <v>61</v>
      </c>
      <c r="BK5" s="18" t="s">
        <v>96</v>
      </c>
      <c r="BL5" s="17" t="s">
        <v>62</v>
      </c>
      <c r="BM5" s="18" t="s">
        <v>95</v>
      </c>
      <c r="BN5" s="17"/>
      <c r="BO5" s="17"/>
      <c r="BP5" s="17"/>
      <c r="BQ5" s="17"/>
      <c r="BR5" s="17"/>
      <c r="BS5" s="17"/>
    </row>
    <row r="6" spans="1:71" outlineLevel="2" x14ac:dyDescent="0.2">
      <c r="B6" s="139">
        <v>1</v>
      </c>
      <c r="D6" s="2" t="s">
        <v>28</v>
      </c>
      <c r="E6" s="5" t="s">
        <v>31</v>
      </c>
      <c r="F6" s="2" t="s">
        <v>34</v>
      </c>
      <c r="G6" s="5" t="s">
        <v>38</v>
      </c>
      <c r="H6" s="2" t="s">
        <v>42</v>
      </c>
      <c r="I6" s="5" t="s">
        <v>31</v>
      </c>
      <c r="J6" s="16" t="s">
        <v>57</v>
      </c>
      <c r="K6" s="110" t="s">
        <v>76</v>
      </c>
      <c r="L6" s="13" t="s">
        <v>71</v>
      </c>
      <c r="M6" s="110" t="s">
        <v>78</v>
      </c>
      <c r="N6" s="13" t="s">
        <v>73</v>
      </c>
      <c r="O6" s="110" t="s">
        <v>76</v>
      </c>
      <c r="P6" s="13" t="s">
        <v>75</v>
      </c>
      <c r="Q6" s="110" t="s">
        <v>293</v>
      </c>
      <c r="R6" s="13"/>
      <c r="S6" s="124"/>
      <c r="X6" s="2" t="s">
        <v>81</v>
      </c>
      <c r="Y6" s="5" t="s">
        <v>82</v>
      </c>
      <c r="AB6" s="2" t="s">
        <v>84</v>
      </c>
      <c r="AC6" s="5" t="s">
        <v>85</v>
      </c>
      <c r="AD6" s="16"/>
      <c r="AE6" s="110"/>
      <c r="AF6" s="13"/>
      <c r="AG6" s="110"/>
      <c r="AH6" s="13" t="s">
        <v>86</v>
      </c>
      <c r="AI6" s="110" t="s">
        <v>87</v>
      </c>
      <c r="AJ6" s="13" t="s">
        <v>478</v>
      </c>
      <c r="AK6" s="110" t="s">
        <v>479</v>
      </c>
      <c r="AL6" s="13"/>
      <c r="AM6" s="124"/>
      <c r="AN6" s="2" t="s">
        <v>89</v>
      </c>
      <c r="AO6" s="5" t="s">
        <v>90</v>
      </c>
      <c r="AX6" s="16"/>
      <c r="AY6" s="110"/>
      <c r="AZ6" s="13"/>
      <c r="BA6" s="110"/>
      <c r="BB6" s="13"/>
      <c r="BC6" s="110"/>
      <c r="BD6" s="13"/>
      <c r="BE6" s="110"/>
      <c r="BF6" s="13"/>
      <c r="BG6" s="124"/>
      <c r="BH6" s="2" t="s">
        <v>53</v>
      </c>
      <c r="BI6" s="5" t="s">
        <v>91</v>
      </c>
      <c r="BJ6" s="2" t="s">
        <v>59</v>
      </c>
      <c r="BK6" s="5" t="s">
        <v>76</v>
      </c>
      <c r="BL6" s="2" t="s">
        <v>63</v>
      </c>
      <c r="BM6" s="5" t="s">
        <v>94</v>
      </c>
    </row>
    <row r="7" spans="1:71" outlineLevel="2" x14ac:dyDescent="0.2">
      <c r="B7" s="139">
        <v>2</v>
      </c>
      <c r="D7" s="2" t="s">
        <v>29</v>
      </c>
      <c r="E7" s="5" t="s">
        <v>32</v>
      </c>
      <c r="F7" s="2" t="s">
        <v>35</v>
      </c>
      <c r="G7" s="5" t="s">
        <v>39</v>
      </c>
      <c r="H7" s="2" t="s">
        <v>43</v>
      </c>
      <c r="I7" s="5" t="s">
        <v>32</v>
      </c>
      <c r="J7" s="16" t="s">
        <v>58</v>
      </c>
      <c r="K7" s="110" t="s">
        <v>77</v>
      </c>
      <c r="L7" s="13" t="s">
        <v>72</v>
      </c>
      <c r="M7" s="110" t="s">
        <v>79</v>
      </c>
      <c r="N7" s="13" t="s">
        <v>74</v>
      </c>
      <c r="O7" s="110" t="s">
        <v>80</v>
      </c>
      <c r="P7" s="13"/>
      <c r="Q7" s="110"/>
      <c r="R7" s="13"/>
      <c r="S7" s="124"/>
      <c r="X7" s="2" t="s">
        <v>83</v>
      </c>
      <c r="Y7" s="5" t="s">
        <v>80</v>
      </c>
      <c r="AD7" s="16"/>
      <c r="AE7" s="110"/>
      <c r="AF7" s="13"/>
      <c r="AG7" s="110"/>
      <c r="AH7" s="13"/>
      <c r="AI7" s="110"/>
      <c r="AJ7" s="13" t="s">
        <v>480</v>
      </c>
      <c r="AK7" s="110" t="s">
        <v>88</v>
      </c>
      <c r="AL7" s="13"/>
      <c r="AM7" s="124"/>
      <c r="AX7" s="16"/>
      <c r="AY7" s="110"/>
      <c r="AZ7" s="13"/>
      <c r="BA7" s="110"/>
      <c r="BB7" s="13"/>
      <c r="BC7" s="110"/>
      <c r="BD7" s="13"/>
      <c r="BE7" s="110"/>
      <c r="BF7" s="13"/>
      <c r="BG7" s="124"/>
      <c r="BH7" s="2" t="s">
        <v>55</v>
      </c>
      <c r="BI7" s="5" t="s">
        <v>92</v>
      </c>
      <c r="BJ7" s="2" t="s">
        <v>60</v>
      </c>
      <c r="BK7" s="5" t="s">
        <v>77</v>
      </c>
    </row>
    <row r="8" spans="1:71" outlineLevel="2" x14ac:dyDescent="0.2">
      <c r="B8" s="139">
        <v>3</v>
      </c>
      <c r="D8" s="2" t="s">
        <v>30</v>
      </c>
      <c r="E8" s="5" t="s">
        <v>33</v>
      </c>
      <c r="F8" s="2" t="s">
        <v>36</v>
      </c>
      <c r="G8" s="5" t="s">
        <v>40</v>
      </c>
      <c r="H8" s="2" t="s">
        <v>44</v>
      </c>
      <c r="I8" s="5" t="s">
        <v>50</v>
      </c>
      <c r="J8" s="16"/>
      <c r="K8" s="110"/>
      <c r="L8" s="13"/>
      <c r="M8" s="110"/>
      <c r="N8" s="13"/>
      <c r="O8" s="110"/>
      <c r="P8" s="13"/>
      <c r="Q8" s="110"/>
      <c r="R8" s="13"/>
      <c r="S8" s="124"/>
      <c r="T8" s="16"/>
      <c r="U8" s="110"/>
      <c r="V8" s="13"/>
      <c r="W8" s="110"/>
      <c r="X8" s="13"/>
      <c r="Y8" s="110"/>
      <c r="Z8" s="13"/>
      <c r="AA8" s="110"/>
      <c r="AB8" s="13"/>
      <c r="AC8" s="124"/>
      <c r="AD8" s="16"/>
      <c r="AE8" s="110"/>
      <c r="AF8" s="13"/>
      <c r="AG8" s="110"/>
      <c r="AH8" s="13"/>
      <c r="AI8" s="110"/>
      <c r="AJ8" s="13"/>
      <c r="AK8" s="110"/>
      <c r="AL8" s="13"/>
      <c r="AM8" s="124"/>
      <c r="AN8" s="16"/>
      <c r="AO8" s="110"/>
      <c r="AP8" s="13"/>
      <c r="AQ8" s="110"/>
      <c r="AR8" s="13"/>
      <c r="AS8" s="110"/>
      <c r="AT8" s="13"/>
      <c r="AU8" s="110"/>
      <c r="AV8" s="13"/>
      <c r="AW8" s="124"/>
      <c r="AX8" s="16"/>
      <c r="AY8" s="110"/>
      <c r="AZ8" s="13"/>
      <c r="BA8" s="110"/>
      <c r="BB8" s="13"/>
      <c r="BC8" s="110"/>
      <c r="BD8" s="13"/>
      <c r="BE8" s="110"/>
      <c r="BF8" s="13"/>
      <c r="BG8" s="124"/>
      <c r="BH8" s="2" t="s">
        <v>56</v>
      </c>
      <c r="BI8" s="5" t="s">
        <v>93</v>
      </c>
    </row>
    <row r="9" spans="1:71" outlineLevel="2" x14ac:dyDescent="0.2">
      <c r="B9" s="139">
        <v>4</v>
      </c>
      <c r="D9" s="2" t="s">
        <v>472</v>
      </c>
      <c r="E9" s="5" t="s">
        <v>473</v>
      </c>
      <c r="F9" s="2" t="s">
        <v>37</v>
      </c>
      <c r="G9" s="5" t="s">
        <v>41</v>
      </c>
      <c r="H9" s="2" t="s">
        <v>45</v>
      </c>
      <c r="I9" s="5" t="s">
        <v>51</v>
      </c>
      <c r="J9" s="16"/>
      <c r="K9" s="110"/>
      <c r="L9" s="13"/>
      <c r="M9" s="110"/>
      <c r="N9" s="13"/>
      <c r="O9" s="110"/>
      <c r="P9" s="13"/>
      <c r="Q9" s="110"/>
      <c r="R9" s="13"/>
      <c r="S9" s="124"/>
      <c r="T9" s="16"/>
      <c r="U9" s="110"/>
      <c r="V9" s="13"/>
      <c r="W9" s="110"/>
      <c r="X9" s="13"/>
      <c r="Y9" s="110"/>
      <c r="Z9" s="13"/>
      <c r="AA9" s="110"/>
      <c r="AB9" s="13"/>
      <c r="AC9" s="124"/>
      <c r="AD9" s="16"/>
      <c r="AE9" s="110"/>
      <c r="AF9" s="13"/>
      <c r="AG9" s="110"/>
      <c r="AH9" s="13"/>
      <c r="AI9" s="110"/>
      <c r="AJ9" s="13"/>
      <c r="AK9" s="110"/>
      <c r="AL9" s="13"/>
      <c r="AM9" s="124"/>
      <c r="AN9" s="16"/>
      <c r="AO9" s="110"/>
      <c r="AP9" s="13"/>
      <c r="AQ9" s="110"/>
      <c r="AR9" s="13"/>
      <c r="AS9" s="110"/>
      <c r="AT9" s="13"/>
      <c r="AU9" s="110"/>
      <c r="AV9" s="13"/>
      <c r="AW9" s="124"/>
      <c r="AX9" s="16"/>
      <c r="AY9" s="110"/>
      <c r="AZ9" s="13"/>
      <c r="BA9" s="110"/>
      <c r="BB9" s="13"/>
      <c r="BC9" s="110"/>
      <c r="BD9" s="13"/>
      <c r="BE9" s="110"/>
      <c r="BF9" s="13"/>
      <c r="BG9" s="124"/>
    </row>
    <row r="10" spans="1:71" outlineLevel="2" x14ac:dyDescent="0.2">
      <c r="B10" s="139">
        <v>5</v>
      </c>
      <c r="D10" s="2" t="s">
        <v>474</v>
      </c>
      <c r="E10" s="5" t="s">
        <v>475</v>
      </c>
      <c r="F10" s="2" t="s">
        <v>70</v>
      </c>
      <c r="G10" s="5" t="s">
        <v>69</v>
      </c>
      <c r="H10" s="2" t="s">
        <v>46</v>
      </c>
      <c r="I10" s="5" t="s">
        <v>52</v>
      </c>
      <c r="J10" s="16"/>
      <c r="K10" s="110"/>
      <c r="L10" s="13"/>
      <c r="M10" s="110"/>
      <c r="N10" s="13"/>
      <c r="O10" s="110"/>
      <c r="P10" s="13"/>
      <c r="Q10" s="110"/>
      <c r="R10" s="13"/>
      <c r="S10" s="124"/>
      <c r="T10" s="16"/>
      <c r="U10" s="110"/>
      <c r="V10" s="13"/>
      <c r="W10" s="110"/>
      <c r="X10" s="13"/>
      <c r="Y10" s="110"/>
      <c r="Z10" s="13"/>
      <c r="AA10" s="110"/>
      <c r="AB10" s="13"/>
      <c r="AC10" s="124"/>
      <c r="AD10" s="16"/>
      <c r="AE10" s="110"/>
      <c r="AF10" s="13"/>
      <c r="AG10" s="110"/>
      <c r="AH10" s="13"/>
      <c r="AI10" s="110"/>
      <c r="AJ10" s="13"/>
      <c r="AK10" s="110"/>
      <c r="AL10" s="13"/>
      <c r="AM10" s="124"/>
      <c r="AN10" s="16"/>
      <c r="AO10" s="110"/>
      <c r="AP10" s="13"/>
      <c r="AQ10" s="110"/>
      <c r="AR10" s="13"/>
      <c r="AS10" s="110"/>
      <c r="AT10" s="13"/>
      <c r="AU10" s="110"/>
      <c r="AV10" s="13"/>
      <c r="AW10" s="124"/>
      <c r="AX10" s="16"/>
      <c r="AY10" s="110"/>
      <c r="AZ10" s="13"/>
      <c r="BA10" s="110"/>
      <c r="BB10" s="13"/>
      <c r="BC10" s="110"/>
      <c r="BD10" s="13"/>
      <c r="BE10" s="110"/>
      <c r="BF10" s="13"/>
      <c r="BG10" s="124"/>
    </row>
    <row r="11" spans="1:71" outlineLevel="2" x14ac:dyDescent="0.2">
      <c r="B11" s="139">
        <v>6</v>
      </c>
      <c r="J11" s="16"/>
      <c r="K11" s="110"/>
      <c r="L11" s="13"/>
      <c r="M11" s="110"/>
      <c r="N11" s="13"/>
      <c r="O11" s="110"/>
      <c r="P11" s="13"/>
      <c r="Q11" s="110"/>
      <c r="R11" s="13"/>
      <c r="S11" s="124"/>
      <c r="T11" s="16"/>
      <c r="U11" s="110"/>
      <c r="V11" s="13"/>
      <c r="W11" s="110"/>
      <c r="X11" s="13"/>
      <c r="Y11" s="110"/>
      <c r="Z11" s="13"/>
      <c r="AA11" s="110"/>
      <c r="AB11" s="13"/>
      <c r="AC11" s="124"/>
      <c r="AD11" s="16"/>
      <c r="AE11" s="110"/>
      <c r="AF11" s="13"/>
      <c r="AG11" s="110"/>
      <c r="AH11" s="13"/>
      <c r="AI11" s="110"/>
      <c r="AJ11" s="13"/>
      <c r="AK11" s="110"/>
      <c r="AL11" s="13"/>
      <c r="AM11" s="124"/>
      <c r="AN11" s="16"/>
      <c r="AO11" s="110"/>
      <c r="AP11" s="13"/>
      <c r="AQ11" s="110"/>
      <c r="AR11" s="13"/>
      <c r="AS11" s="110"/>
      <c r="AT11" s="13"/>
      <c r="AU11" s="110"/>
      <c r="AV11" s="13"/>
      <c r="AW11" s="124"/>
      <c r="AX11" s="16"/>
      <c r="AY11" s="110"/>
      <c r="AZ11" s="13"/>
      <c r="BA11" s="110"/>
      <c r="BB11" s="13"/>
      <c r="BC11" s="110"/>
      <c r="BD11" s="13"/>
      <c r="BE11" s="110"/>
      <c r="BF11" s="13"/>
      <c r="BG11" s="124"/>
    </row>
    <row r="12" spans="1:71" outlineLevel="2" x14ac:dyDescent="0.2">
      <c r="B12" s="139">
        <v>7</v>
      </c>
      <c r="J12" s="16"/>
      <c r="K12" s="110"/>
      <c r="L12" s="13"/>
      <c r="M12" s="110"/>
      <c r="N12" s="13"/>
      <c r="O12" s="110"/>
      <c r="P12" s="13"/>
      <c r="Q12" s="110"/>
      <c r="R12" s="13"/>
      <c r="S12" s="124"/>
      <c r="T12" s="16"/>
      <c r="U12" s="110"/>
      <c r="V12" s="13"/>
      <c r="W12" s="110"/>
      <c r="X12" s="13"/>
      <c r="Y12" s="110"/>
      <c r="Z12" s="13"/>
      <c r="AA12" s="110"/>
      <c r="AB12" s="13"/>
      <c r="AC12" s="124"/>
      <c r="AD12" s="16"/>
      <c r="AE12" s="110"/>
      <c r="AF12" s="13"/>
      <c r="AG12" s="110"/>
      <c r="AH12" s="13"/>
      <c r="AI12" s="110"/>
      <c r="AJ12" s="13"/>
      <c r="AK12" s="110"/>
      <c r="AL12" s="13"/>
      <c r="AM12" s="124"/>
      <c r="AN12" s="16"/>
      <c r="AO12" s="110"/>
      <c r="AP12" s="13"/>
      <c r="AQ12" s="110"/>
      <c r="AR12" s="13"/>
      <c r="AS12" s="110"/>
      <c r="AT12" s="13"/>
      <c r="AU12" s="110"/>
      <c r="AV12" s="13"/>
      <c r="AW12" s="124"/>
      <c r="AX12" s="16"/>
      <c r="AY12" s="110"/>
      <c r="AZ12" s="13"/>
      <c r="BA12" s="110"/>
      <c r="BB12" s="13"/>
      <c r="BC12" s="110"/>
      <c r="BD12" s="13"/>
      <c r="BE12" s="110"/>
      <c r="BF12" s="13"/>
      <c r="BG12" s="124"/>
    </row>
    <row r="13" spans="1:71" outlineLevel="2" x14ac:dyDescent="0.2">
      <c r="B13" s="139">
        <v>8</v>
      </c>
      <c r="J13" s="16"/>
      <c r="K13" s="110"/>
      <c r="L13" s="13"/>
      <c r="M13" s="110"/>
      <c r="N13" s="13"/>
      <c r="O13" s="110"/>
      <c r="P13" s="13"/>
      <c r="Q13" s="110"/>
      <c r="R13" s="13"/>
      <c r="S13" s="124"/>
      <c r="T13" s="16"/>
      <c r="U13" s="110"/>
      <c r="V13" s="13"/>
      <c r="W13" s="110"/>
      <c r="X13" s="13"/>
      <c r="Y13" s="110"/>
      <c r="Z13" s="13"/>
      <c r="AA13" s="110"/>
      <c r="AB13" s="13"/>
      <c r="AC13" s="124"/>
      <c r="AD13" s="16"/>
      <c r="AE13" s="110"/>
      <c r="AF13" s="13"/>
      <c r="AG13" s="110"/>
      <c r="AH13" s="13"/>
      <c r="AI13" s="110"/>
      <c r="AJ13" s="13"/>
      <c r="AK13" s="110"/>
      <c r="AL13" s="13"/>
      <c r="AM13" s="124"/>
      <c r="AN13" s="16"/>
      <c r="AO13" s="110"/>
      <c r="AP13" s="13"/>
      <c r="AQ13" s="110"/>
      <c r="AR13" s="13"/>
      <c r="AS13" s="110"/>
      <c r="AT13" s="13"/>
      <c r="AU13" s="110"/>
      <c r="AV13" s="13"/>
      <c r="AW13" s="124"/>
      <c r="AX13" s="16"/>
      <c r="AY13" s="110"/>
      <c r="AZ13" s="13"/>
      <c r="BA13" s="110"/>
      <c r="BB13" s="13"/>
      <c r="BC13" s="110"/>
      <c r="BD13" s="13"/>
      <c r="BE13" s="110"/>
      <c r="BF13" s="13"/>
      <c r="BG13" s="124"/>
    </row>
    <row r="14" spans="1:71" outlineLevel="2" x14ac:dyDescent="0.2">
      <c r="B14" s="139">
        <v>9</v>
      </c>
      <c r="J14" s="16"/>
      <c r="K14" s="110"/>
      <c r="L14" s="13"/>
      <c r="M14" s="110"/>
      <c r="N14" s="13"/>
      <c r="O14" s="110"/>
      <c r="P14" s="13"/>
      <c r="Q14" s="110"/>
      <c r="R14" s="13"/>
      <c r="S14" s="124"/>
      <c r="T14" s="16"/>
      <c r="U14" s="110"/>
      <c r="V14" s="13"/>
      <c r="W14" s="110"/>
      <c r="X14" s="13"/>
      <c r="Y14" s="110"/>
      <c r="Z14" s="13"/>
      <c r="AA14" s="110"/>
      <c r="AB14" s="13"/>
      <c r="AC14" s="124"/>
      <c r="AD14" s="16"/>
      <c r="AE14" s="110"/>
      <c r="AF14" s="13"/>
      <c r="AG14" s="110"/>
      <c r="AH14" s="13"/>
      <c r="AI14" s="110"/>
      <c r="AJ14" s="13"/>
      <c r="AK14" s="110"/>
      <c r="AL14" s="13"/>
      <c r="AM14" s="124"/>
      <c r="AN14" s="16"/>
      <c r="AO14" s="110"/>
      <c r="AP14" s="13"/>
      <c r="AQ14" s="110"/>
      <c r="AR14" s="13"/>
      <c r="AS14" s="110"/>
      <c r="AT14" s="13"/>
      <c r="AU14" s="110"/>
      <c r="AV14" s="13"/>
      <c r="AW14" s="124"/>
      <c r="AX14" s="16"/>
      <c r="AY14" s="110"/>
      <c r="AZ14" s="13"/>
      <c r="BA14" s="110"/>
      <c r="BB14" s="13"/>
      <c r="BC14" s="110"/>
      <c r="BD14" s="13"/>
      <c r="BE14" s="110"/>
      <c r="BF14" s="13"/>
      <c r="BG14" s="124"/>
    </row>
    <row r="15" spans="1:71" outlineLevel="2" x14ac:dyDescent="0.2">
      <c r="B15" s="139">
        <v>10</v>
      </c>
      <c r="J15" s="16"/>
      <c r="K15" s="110"/>
      <c r="L15" s="13"/>
      <c r="M15" s="110"/>
      <c r="N15" s="13"/>
      <c r="O15" s="110"/>
      <c r="P15" s="13"/>
      <c r="Q15" s="110"/>
      <c r="R15" s="13"/>
      <c r="S15" s="124"/>
      <c r="T15" s="16"/>
      <c r="U15" s="110"/>
      <c r="V15" s="13"/>
      <c r="W15" s="110"/>
      <c r="X15" s="13"/>
      <c r="Y15" s="110"/>
      <c r="Z15" s="13"/>
      <c r="AA15" s="110"/>
      <c r="AB15" s="13"/>
      <c r="AC15" s="124"/>
      <c r="AD15" s="16"/>
      <c r="AE15" s="110"/>
      <c r="AF15" s="13"/>
      <c r="AG15" s="110"/>
      <c r="AH15" s="13"/>
      <c r="AI15" s="110"/>
      <c r="AJ15" s="13"/>
      <c r="AK15" s="110"/>
      <c r="AL15" s="13"/>
      <c r="AM15" s="124"/>
      <c r="AN15" s="16"/>
      <c r="AO15" s="110"/>
      <c r="AP15" s="13"/>
      <c r="AQ15" s="110"/>
      <c r="AR15" s="13"/>
      <c r="AS15" s="110"/>
      <c r="AT15" s="13"/>
      <c r="AU15" s="110"/>
      <c r="AV15" s="13"/>
      <c r="AW15" s="124"/>
      <c r="AX15" s="16"/>
      <c r="AY15" s="110"/>
      <c r="AZ15" s="13"/>
      <c r="BA15" s="110"/>
      <c r="BB15" s="13"/>
      <c r="BC15" s="110"/>
      <c r="BD15" s="13"/>
      <c r="BE15" s="110"/>
      <c r="BF15" s="13"/>
      <c r="BG15" s="124"/>
    </row>
    <row r="16" spans="1:71" outlineLevel="2" x14ac:dyDescent="0.2"/>
    <row r="17" spans="5:71" outlineLevel="2" x14ac:dyDescent="0.2">
      <c r="E17" s="2"/>
      <c r="G17" s="2"/>
    </row>
    <row r="18" spans="5:71" outlineLevel="2" x14ac:dyDescent="0.2">
      <c r="E18" s="2"/>
      <c r="G18" s="2"/>
    </row>
    <row r="19" spans="5:71" outlineLevel="2" x14ac:dyDescent="0.2">
      <c r="E19" s="2"/>
      <c r="G19" s="2"/>
    </row>
    <row r="20" spans="5:71" outlineLevel="1" x14ac:dyDescent="0.2">
      <c r="E20" s="2"/>
      <c r="G20" s="2"/>
    </row>
    <row r="21" spans="5:71" outlineLevel="1" x14ac:dyDescent="0.2">
      <c r="E21" s="2"/>
      <c r="G21" s="2"/>
      <c r="J21" s="112" t="s">
        <v>476</v>
      </c>
      <c r="K21" s="113"/>
      <c r="L21" s="112"/>
      <c r="M21" s="113"/>
      <c r="N21" s="112"/>
      <c r="O21" s="113"/>
      <c r="P21" s="112"/>
      <c r="Q21" s="113"/>
      <c r="R21" s="112"/>
      <c r="S21" s="113"/>
      <c r="T21" s="112"/>
      <c r="U21" s="113"/>
      <c r="V21" s="112"/>
      <c r="W21" s="113"/>
      <c r="X21" s="112"/>
      <c r="Y21" s="113"/>
      <c r="Z21" s="112"/>
      <c r="AA21" s="113"/>
      <c r="AB21" s="112"/>
      <c r="AC21" s="113"/>
      <c r="AD21" s="112"/>
      <c r="AE21" s="113"/>
      <c r="AF21" s="112"/>
      <c r="AG21" s="113"/>
      <c r="AH21" s="112"/>
      <c r="AI21" s="113"/>
      <c r="AJ21" s="112"/>
      <c r="AK21" s="113"/>
      <c r="AL21" s="112"/>
      <c r="AM21" s="113"/>
      <c r="AN21" s="112"/>
      <c r="AO21" s="113"/>
      <c r="AP21" s="112"/>
      <c r="AQ21" s="113"/>
      <c r="AR21" s="112"/>
      <c r="AS21" s="113"/>
      <c r="AT21" s="112"/>
      <c r="AU21" s="113"/>
      <c r="AV21" s="112"/>
      <c r="AW21" s="113"/>
      <c r="AX21" s="112"/>
      <c r="AY21" s="113"/>
      <c r="AZ21" s="112"/>
      <c r="BA21" s="113"/>
      <c r="BB21" s="112"/>
      <c r="BC21" s="113"/>
      <c r="BD21" s="112"/>
      <c r="BE21" s="113"/>
      <c r="BF21" s="112"/>
      <c r="BG21" s="113"/>
      <c r="BH21" s="112"/>
      <c r="BI21" s="113"/>
      <c r="BJ21" s="112"/>
      <c r="BK21" s="113"/>
      <c r="BL21" s="112"/>
      <c r="BM21" s="113"/>
      <c r="BN21" s="112"/>
      <c r="BO21" s="112"/>
      <c r="BP21" s="112"/>
      <c r="BQ21" s="112"/>
      <c r="BR21" s="112"/>
      <c r="BS21" s="112"/>
    </row>
    <row r="22" spans="5:71" outlineLevel="2" x14ac:dyDescent="0.2">
      <c r="E22" s="2"/>
      <c r="G22" s="2"/>
      <c r="J22" s="9">
        <v>4</v>
      </c>
      <c r="K22" s="109"/>
      <c r="L22" s="6"/>
      <c r="M22" s="109"/>
      <c r="N22" s="6"/>
      <c r="O22" s="109"/>
      <c r="P22" s="6"/>
      <c r="Q22" s="109"/>
      <c r="R22" s="6"/>
      <c r="S22" s="109"/>
      <c r="T22" s="6"/>
      <c r="U22" s="109"/>
      <c r="V22" s="6"/>
      <c r="W22" s="109"/>
      <c r="X22" s="6"/>
      <c r="Y22" s="109"/>
      <c r="Z22" s="6"/>
      <c r="AA22" s="109"/>
      <c r="AB22" s="6"/>
      <c r="AC22" s="109"/>
      <c r="AD22" s="6"/>
      <c r="AE22" s="109"/>
      <c r="AF22" s="6"/>
      <c r="AG22" s="109"/>
      <c r="AH22" s="6"/>
      <c r="AI22" s="109"/>
      <c r="AJ22" s="6"/>
      <c r="AK22" s="109"/>
      <c r="AL22" s="6"/>
      <c r="AM22" s="109"/>
      <c r="AN22" s="6"/>
      <c r="AO22" s="109"/>
      <c r="AP22" s="6"/>
      <c r="AQ22" s="109"/>
      <c r="AR22" s="6"/>
      <c r="AS22" s="109"/>
      <c r="AT22" s="6"/>
      <c r="AU22" s="109"/>
      <c r="AV22" s="6"/>
      <c r="AW22" s="109"/>
      <c r="AX22" s="6"/>
      <c r="AY22" s="109"/>
      <c r="AZ22" s="6"/>
      <c r="BA22" s="109"/>
      <c r="BB22" s="6"/>
      <c r="BC22" s="109"/>
      <c r="BD22" s="6"/>
      <c r="BE22" s="109"/>
      <c r="BF22" s="6"/>
      <c r="BG22" s="109"/>
    </row>
    <row r="23" spans="5:71" outlineLevel="2" x14ac:dyDescent="0.2">
      <c r="E23" s="2"/>
      <c r="G23" s="2"/>
      <c r="J23" s="12">
        <v>1</v>
      </c>
      <c r="K23" s="110" t="s">
        <v>38</v>
      </c>
      <c r="L23" s="13"/>
      <c r="M23" s="110"/>
      <c r="N23" s="13"/>
      <c r="O23" s="110"/>
      <c r="P23" s="13"/>
      <c r="Q23" s="110"/>
      <c r="R23" s="13"/>
      <c r="S23" s="124"/>
      <c r="T23" s="7">
        <v>2</v>
      </c>
      <c r="U23" s="5" t="s">
        <v>39</v>
      </c>
      <c r="AD23" s="12">
        <v>3</v>
      </c>
      <c r="AE23" s="110" t="s">
        <v>40</v>
      </c>
      <c r="AF23" s="13"/>
      <c r="AG23" s="110"/>
      <c r="AH23" s="13"/>
      <c r="AI23" s="110"/>
      <c r="AJ23" s="13"/>
      <c r="AK23" s="110"/>
      <c r="AL23" s="13"/>
      <c r="AM23" s="124"/>
      <c r="AN23" s="7">
        <v>4</v>
      </c>
      <c r="AO23" s="5" t="s">
        <v>41</v>
      </c>
      <c r="AX23" s="12">
        <v>5</v>
      </c>
      <c r="AY23" s="110" t="s">
        <v>69</v>
      </c>
      <c r="AZ23" s="13"/>
      <c r="BA23" s="110"/>
      <c r="BB23" s="13"/>
      <c r="BC23" s="110"/>
      <c r="BD23" s="13"/>
      <c r="BE23" s="110"/>
      <c r="BF23" s="13"/>
      <c r="BG23" s="124"/>
      <c r="BH23" s="4" t="s">
        <v>64</v>
      </c>
      <c r="BI23" s="24"/>
      <c r="BJ23" s="4"/>
      <c r="BK23" s="24"/>
      <c r="BL23" s="4"/>
      <c r="BM23" s="24"/>
      <c r="BN23" s="4"/>
      <c r="BO23" s="4"/>
      <c r="BP23" s="4"/>
      <c r="BQ23" s="4"/>
      <c r="BR23" s="4"/>
      <c r="BS23" s="4"/>
    </row>
    <row r="24" spans="5:71" outlineLevel="2" x14ac:dyDescent="0.2">
      <c r="E24" s="2"/>
      <c r="G24" s="2"/>
      <c r="J24" s="14">
        <v>1</v>
      </c>
      <c r="K24" s="111" t="s">
        <v>31</v>
      </c>
      <c r="L24" s="15">
        <v>2</v>
      </c>
      <c r="M24" s="111" t="s">
        <v>32</v>
      </c>
      <c r="N24" s="15">
        <v>3</v>
      </c>
      <c r="O24" s="111" t="s">
        <v>50</v>
      </c>
      <c r="P24" s="15">
        <v>4</v>
      </c>
      <c r="Q24" s="111" t="s">
        <v>51</v>
      </c>
      <c r="R24" s="15">
        <v>5</v>
      </c>
      <c r="S24" s="125" t="s">
        <v>52</v>
      </c>
      <c r="T24" s="8">
        <v>1</v>
      </c>
      <c r="U24" s="126" t="s">
        <v>31</v>
      </c>
      <c r="V24" s="8">
        <v>2</v>
      </c>
      <c r="W24" s="126" t="s">
        <v>32</v>
      </c>
      <c r="X24" s="8">
        <v>3</v>
      </c>
      <c r="Y24" s="126" t="s">
        <v>50</v>
      </c>
      <c r="Z24" s="8">
        <v>4</v>
      </c>
      <c r="AA24" s="126" t="s">
        <v>51</v>
      </c>
      <c r="AB24" s="8">
        <v>5</v>
      </c>
      <c r="AC24" s="126" t="s">
        <v>52</v>
      </c>
      <c r="AD24" s="14">
        <v>1</v>
      </c>
      <c r="AE24" s="111" t="s">
        <v>31</v>
      </c>
      <c r="AF24" s="15">
        <v>2</v>
      </c>
      <c r="AG24" s="111" t="s">
        <v>32</v>
      </c>
      <c r="AH24" s="15">
        <v>3</v>
      </c>
      <c r="AI24" s="111" t="s">
        <v>50</v>
      </c>
      <c r="AJ24" s="15">
        <v>4</v>
      </c>
      <c r="AK24" s="111" t="s">
        <v>51</v>
      </c>
      <c r="AL24" s="15">
        <v>5</v>
      </c>
      <c r="AM24" s="125" t="s">
        <v>52</v>
      </c>
      <c r="AN24" s="8">
        <v>1</v>
      </c>
      <c r="AO24" s="126" t="s">
        <v>31</v>
      </c>
      <c r="AP24" s="8">
        <v>2</v>
      </c>
      <c r="AQ24" s="126" t="s">
        <v>32</v>
      </c>
      <c r="AR24" s="8">
        <v>3</v>
      </c>
      <c r="AS24" s="126" t="s">
        <v>50</v>
      </c>
      <c r="AT24" s="8">
        <v>4</v>
      </c>
      <c r="AU24" s="126" t="s">
        <v>51</v>
      </c>
      <c r="AV24" s="8">
        <v>5</v>
      </c>
      <c r="AW24" s="126" t="s">
        <v>52</v>
      </c>
      <c r="AX24" s="14">
        <v>1</v>
      </c>
      <c r="AY24" s="110" t="s">
        <v>31</v>
      </c>
      <c r="AZ24" s="13">
        <v>2</v>
      </c>
      <c r="BA24" s="110" t="s">
        <v>32</v>
      </c>
      <c r="BB24" s="13">
        <v>3</v>
      </c>
      <c r="BC24" s="110" t="s">
        <v>50</v>
      </c>
      <c r="BD24" s="13">
        <v>4</v>
      </c>
      <c r="BE24" s="110" t="s">
        <v>51</v>
      </c>
      <c r="BF24" s="13">
        <v>5</v>
      </c>
      <c r="BG24" s="124" t="s">
        <v>52</v>
      </c>
      <c r="BH24" s="2">
        <v>5</v>
      </c>
      <c r="BJ24" s="2">
        <v>6</v>
      </c>
      <c r="BL24" s="2">
        <v>7</v>
      </c>
      <c r="BN24" s="2">
        <v>8</v>
      </c>
      <c r="BP24" s="2">
        <v>9</v>
      </c>
      <c r="BR24" s="2">
        <v>10</v>
      </c>
    </row>
    <row r="25" spans="5:71" outlineLevel="2" x14ac:dyDescent="0.2">
      <c r="E25" s="2"/>
      <c r="G25" s="2"/>
      <c r="J25" s="19" t="s">
        <v>65</v>
      </c>
      <c r="K25" s="21" t="s">
        <v>96</v>
      </c>
      <c r="L25" s="20" t="s">
        <v>65</v>
      </c>
      <c r="M25" s="21" t="s">
        <v>96</v>
      </c>
      <c r="N25" s="20" t="s">
        <v>65</v>
      </c>
      <c r="O25" s="21" t="s">
        <v>96</v>
      </c>
      <c r="P25" s="20" t="s">
        <v>65</v>
      </c>
      <c r="Q25" s="21" t="s">
        <v>96</v>
      </c>
      <c r="R25" s="20" t="s">
        <v>65</v>
      </c>
      <c r="S25" s="22" t="s">
        <v>96</v>
      </c>
      <c r="T25" s="19" t="s">
        <v>65</v>
      </c>
      <c r="U25" s="21" t="s">
        <v>96</v>
      </c>
      <c r="V25" s="20" t="s">
        <v>65</v>
      </c>
      <c r="W25" s="21" t="s">
        <v>96</v>
      </c>
      <c r="X25" s="20" t="s">
        <v>65</v>
      </c>
      <c r="Y25" s="21" t="s">
        <v>96</v>
      </c>
      <c r="Z25" s="20" t="s">
        <v>65</v>
      </c>
      <c r="AA25" s="21" t="s">
        <v>96</v>
      </c>
      <c r="AB25" s="20" t="s">
        <v>65</v>
      </c>
      <c r="AC25" s="22" t="s">
        <v>96</v>
      </c>
      <c r="AD25" s="19" t="s">
        <v>65</v>
      </c>
      <c r="AE25" s="21" t="s">
        <v>96</v>
      </c>
      <c r="AF25" s="20" t="s">
        <v>65</v>
      </c>
      <c r="AG25" s="21" t="s">
        <v>96</v>
      </c>
      <c r="AH25" s="20" t="s">
        <v>65</v>
      </c>
      <c r="AI25" s="21" t="s">
        <v>96</v>
      </c>
      <c r="AJ25" s="20" t="s">
        <v>65</v>
      </c>
      <c r="AK25" s="21" t="s">
        <v>96</v>
      </c>
      <c r="AL25" s="20" t="s">
        <v>65</v>
      </c>
      <c r="AM25" s="22" t="s">
        <v>96</v>
      </c>
      <c r="AN25" s="19" t="s">
        <v>65</v>
      </c>
      <c r="AO25" s="21" t="s">
        <v>96</v>
      </c>
      <c r="AP25" s="20" t="s">
        <v>65</v>
      </c>
      <c r="AQ25" s="21" t="s">
        <v>96</v>
      </c>
      <c r="AR25" s="20" t="s">
        <v>65</v>
      </c>
      <c r="AS25" s="21" t="s">
        <v>96</v>
      </c>
      <c r="AT25" s="20" t="s">
        <v>65</v>
      </c>
      <c r="AU25" s="21" t="s">
        <v>96</v>
      </c>
      <c r="AV25" s="20" t="s">
        <v>65</v>
      </c>
      <c r="AW25" s="22" t="s">
        <v>96</v>
      </c>
      <c r="AX25" s="19" t="s">
        <v>65</v>
      </c>
      <c r="AY25" s="21" t="s">
        <v>96</v>
      </c>
      <c r="AZ25" s="20" t="s">
        <v>65</v>
      </c>
      <c r="BA25" s="21" t="s">
        <v>96</v>
      </c>
      <c r="BB25" s="20" t="s">
        <v>65</v>
      </c>
      <c r="BC25" s="21" t="s">
        <v>96</v>
      </c>
      <c r="BD25" s="20" t="s">
        <v>65</v>
      </c>
      <c r="BE25" s="21" t="s">
        <v>96</v>
      </c>
      <c r="BF25" s="20" t="s">
        <v>65</v>
      </c>
      <c r="BG25" s="22" t="s">
        <v>96</v>
      </c>
      <c r="BH25" s="17" t="s">
        <v>568</v>
      </c>
      <c r="BI25" s="18" t="s">
        <v>96</v>
      </c>
      <c r="BJ25" s="17"/>
      <c r="BK25" s="18"/>
      <c r="BL25" s="17"/>
      <c r="BM25" s="18"/>
      <c r="BN25" s="17"/>
      <c r="BO25" s="17"/>
      <c r="BP25" s="17"/>
      <c r="BQ25" s="17"/>
      <c r="BR25" s="17"/>
      <c r="BS25" s="17"/>
    </row>
    <row r="26" spans="5:71" outlineLevel="2" x14ac:dyDescent="0.2">
      <c r="E26" s="2"/>
      <c r="G26" s="2"/>
      <c r="J26" s="16" t="s">
        <v>569</v>
      </c>
      <c r="K26" s="110" t="s">
        <v>570</v>
      </c>
      <c r="L26" s="13" t="s">
        <v>571</v>
      </c>
      <c r="M26" s="110" t="s">
        <v>572</v>
      </c>
      <c r="N26" s="13"/>
      <c r="O26" s="110"/>
      <c r="P26" s="13"/>
      <c r="Q26" s="110"/>
      <c r="R26" s="13"/>
      <c r="S26" s="124"/>
      <c r="AB26" s="2" t="s">
        <v>573</v>
      </c>
      <c r="AC26" s="5" t="s">
        <v>40</v>
      </c>
      <c r="AD26" s="16"/>
      <c r="AE26" s="110"/>
      <c r="AF26" s="13"/>
      <c r="AG26" s="110"/>
      <c r="AH26" s="13" t="s">
        <v>574</v>
      </c>
      <c r="AI26" s="110" t="s">
        <v>486</v>
      </c>
      <c r="AJ26" s="13"/>
      <c r="AK26" s="110"/>
      <c r="AL26" s="13"/>
      <c r="AM26" s="124"/>
      <c r="AN26" s="2" t="s">
        <v>575</v>
      </c>
      <c r="AO26" s="5" t="s">
        <v>90</v>
      </c>
      <c r="AX26" s="16"/>
      <c r="AY26" s="110"/>
      <c r="AZ26" s="13"/>
      <c r="BA26" s="110"/>
      <c r="BB26" s="13"/>
      <c r="BC26" s="110"/>
      <c r="BD26" s="13"/>
      <c r="BE26" s="110"/>
      <c r="BF26" s="13"/>
      <c r="BG26" s="124"/>
      <c r="BH26" s="2" t="s">
        <v>484</v>
      </c>
      <c r="BI26" s="5" t="s">
        <v>105</v>
      </c>
    </row>
    <row r="27" spans="5:71" outlineLevel="2" x14ac:dyDescent="0.2">
      <c r="E27" s="2"/>
      <c r="G27" s="2"/>
      <c r="J27" s="13" t="s">
        <v>576</v>
      </c>
      <c r="K27" s="110" t="s">
        <v>577</v>
      </c>
      <c r="L27" s="13" t="s">
        <v>578</v>
      </c>
      <c r="M27" s="110" t="s">
        <v>579</v>
      </c>
      <c r="N27" s="13"/>
      <c r="O27" s="110"/>
      <c r="P27" s="13"/>
      <c r="Q27" s="110"/>
      <c r="R27" s="13"/>
      <c r="S27" s="124"/>
      <c r="AD27" s="16"/>
      <c r="AE27" s="110"/>
      <c r="AF27" s="13"/>
      <c r="AG27" s="110"/>
      <c r="AH27" s="13"/>
      <c r="AI27" s="110"/>
      <c r="AJ27" s="13"/>
      <c r="AK27" s="110"/>
      <c r="AL27" s="13"/>
      <c r="AM27" s="124"/>
      <c r="AX27" s="16"/>
      <c r="AY27" s="110"/>
      <c r="AZ27" s="13"/>
      <c r="BA27" s="110"/>
      <c r="BB27" s="13"/>
      <c r="BC27" s="110"/>
      <c r="BD27" s="13"/>
      <c r="BE27" s="110"/>
      <c r="BF27" s="13"/>
      <c r="BG27" s="124"/>
      <c r="BH27" s="2" t="s">
        <v>487</v>
      </c>
      <c r="BI27" s="5" t="s">
        <v>580</v>
      </c>
    </row>
    <row r="28" spans="5:71" outlineLevel="2" x14ac:dyDescent="0.2">
      <c r="E28" s="2"/>
      <c r="G28" s="2"/>
      <c r="J28" s="16"/>
      <c r="K28" s="110"/>
      <c r="L28" s="13"/>
      <c r="M28" s="110"/>
      <c r="N28" s="13"/>
      <c r="O28" s="110"/>
      <c r="P28" s="13"/>
      <c r="Q28" s="110"/>
      <c r="R28" s="13"/>
      <c r="S28" s="124"/>
      <c r="T28" s="16"/>
      <c r="U28" s="110"/>
      <c r="V28" s="13"/>
      <c r="W28" s="110"/>
      <c r="X28" s="13"/>
      <c r="Y28" s="110"/>
      <c r="Z28" s="13"/>
      <c r="AA28" s="110"/>
      <c r="AB28" s="13"/>
      <c r="AC28" s="124"/>
      <c r="AD28" s="16"/>
      <c r="AE28" s="110"/>
      <c r="AF28" s="13"/>
      <c r="AG28" s="110"/>
      <c r="AH28" s="13"/>
      <c r="AI28" s="110"/>
      <c r="AJ28" s="13"/>
      <c r="AK28" s="110"/>
      <c r="AL28" s="13"/>
      <c r="AM28" s="124"/>
      <c r="AN28" s="16"/>
      <c r="AO28" s="110"/>
      <c r="AP28" s="13"/>
      <c r="AQ28" s="110"/>
      <c r="AR28" s="13"/>
      <c r="AS28" s="110"/>
      <c r="AT28" s="13"/>
      <c r="AU28" s="110"/>
      <c r="AV28" s="13"/>
      <c r="AW28" s="124"/>
      <c r="AX28" s="16"/>
      <c r="AY28" s="110"/>
      <c r="AZ28" s="13"/>
      <c r="BA28" s="110"/>
      <c r="BB28" s="13"/>
      <c r="BC28" s="110"/>
      <c r="BD28" s="13"/>
      <c r="BE28" s="110"/>
      <c r="BF28" s="13"/>
      <c r="BG28" s="124"/>
      <c r="BH28" s="2" t="s">
        <v>488</v>
      </c>
      <c r="BI28" s="5" t="s">
        <v>581</v>
      </c>
    </row>
    <row r="29" spans="5:71" outlineLevel="2" x14ac:dyDescent="0.2">
      <c r="E29" s="2"/>
      <c r="G29" s="2"/>
      <c r="J29" s="16"/>
      <c r="K29" s="110"/>
      <c r="L29" s="13"/>
      <c r="M29" s="110"/>
      <c r="N29" s="13"/>
      <c r="O29" s="110"/>
      <c r="P29" s="13"/>
      <c r="Q29" s="110"/>
      <c r="R29" s="13"/>
      <c r="S29" s="124"/>
      <c r="T29" s="16"/>
      <c r="U29" s="110"/>
      <c r="V29" s="13"/>
      <c r="W29" s="110"/>
      <c r="X29" s="13"/>
      <c r="Y29" s="110"/>
      <c r="Z29" s="13"/>
      <c r="AA29" s="110"/>
      <c r="AB29" s="13"/>
      <c r="AC29" s="124"/>
      <c r="AD29" s="16"/>
      <c r="AE29" s="110"/>
      <c r="AF29" s="13"/>
      <c r="AG29" s="110"/>
      <c r="AH29" s="13"/>
      <c r="AI29" s="110"/>
      <c r="AJ29" s="13"/>
      <c r="AK29" s="110"/>
      <c r="AL29" s="13"/>
      <c r="AM29" s="124"/>
      <c r="AN29" s="16"/>
      <c r="AO29" s="110"/>
      <c r="AP29" s="13"/>
      <c r="AQ29" s="110"/>
      <c r="AR29" s="13"/>
      <c r="AS29" s="110"/>
      <c r="AT29" s="13"/>
      <c r="AU29" s="110"/>
      <c r="AV29" s="13"/>
      <c r="AW29" s="124"/>
      <c r="AX29" s="16"/>
      <c r="AY29" s="110"/>
      <c r="AZ29" s="13"/>
      <c r="BA29" s="110"/>
      <c r="BB29" s="13"/>
      <c r="BC29" s="110"/>
      <c r="BD29" s="13"/>
      <c r="BE29" s="110"/>
      <c r="BF29" s="13"/>
      <c r="BG29" s="124"/>
    </row>
    <row r="30" spans="5:71" outlineLevel="2" x14ac:dyDescent="0.2">
      <c r="E30" s="2"/>
      <c r="G30" s="2"/>
      <c r="J30" s="16"/>
      <c r="K30" s="110"/>
      <c r="L30" s="13"/>
      <c r="M30" s="110"/>
      <c r="N30" s="13"/>
      <c r="O30" s="110"/>
      <c r="P30" s="13"/>
      <c r="Q30" s="110"/>
      <c r="R30" s="13"/>
      <c r="S30" s="124"/>
      <c r="T30" s="16"/>
      <c r="U30" s="110"/>
      <c r="V30" s="13"/>
      <c r="W30" s="110"/>
      <c r="X30" s="13"/>
      <c r="Y30" s="110"/>
      <c r="Z30" s="13"/>
      <c r="AA30" s="110"/>
      <c r="AB30" s="13"/>
      <c r="AC30" s="124"/>
      <c r="AD30" s="16"/>
      <c r="AE30" s="110"/>
      <c r="AF30" s="13"/>
      <c r="AG30" s="110"/>
      <c r="AH30" s="13"/>
      <c r="AI30" s="110"/>
      <c r="AJ30" s="13"/>
      <c r="AK30" s="110"/>
      <c r="AL30" s="13"/>
      <c r="AM30" s="124"/>
      <c r="AN30" s="16"/>
      <c r="AO30" s="110"/>
      <c r="AP30" s="13"/>
      <c r="AQ30" s="110"/>
      <c r="AR30" s="13"/>
      <c r="AS30" s="110"/>
      <c r="AT30" s="13"/>
      <c r="AU30" s="110"/>
      <c r="AV30" s="13"/>
      <c r="AW30" s="124"/>
      <c r="AX30" s="16"/>
      <c r="AY30" s="110"/>
      <c r="AZ30" s="13"/>
      <c r="BA30" s="110"/>
      <c r="BB30" s="13"/>
      <c r="BC30" s="110"/>
      <c r="BD30" s="13"/>
      <c r="BE30" s="110"/>
      <c r="BF30" s="13"/>
      <c r="BG30" s="124"/>
    </row>
    <row r="31" spans="5:71" outlineLevel="2" x14ac:dyDescent="0.2">
      <c r="E31" s="2"/>
      <c r="G31" s="2"/>
      <c r="J31" s="16"/>
      <c r="K31" s="110"/>
      <c r="L31" s="13"/>
      <c r="M31" s="110"/>
      <c r="N31" s="13"/>
      <c r="O31" s="110"/>
      <c r="P31" s="13"/>
      <c r="Q31" s="110"/>
      <c r="R31" s="13"/>
      <c r="S31" s="124"/>
      <c r="T31" s="16"/>
      <c r="U31" s="110"/>
      <c r="V31" s="13"/>
      <c r="W31" s="110"/>
      <c r="X31" s="13"/>
      <c r="Y31" s="110"/>
      <c r="Z31" s="13"/>
      <c r="AA31" s="110"/>
      <c r="AB31" s="13"/>
      <c r="AC31" s="124"/>
      <c r="AD31" s="16"/>
      <c r="AE31" s="110"/>
      <c r="AF31" s="13"/>
      <c r="AG31" s="110"/>
      <c r="AH31" s="13"/>
      <c r="AI31" s="110"/>
      <c r="AJ31" s="13"/>
      <c r="AK31" s="110"/>
      <c r="AL31" s="13"/>
      <c r="AM31" s="124"/>
      <c r="AN31" s="16"/>
      <c r="AO31" s="110"/>
      <c r="AP31" s="13"/>
      <c r="AQ31" s="110"/>
      <c r="AR31" s="13"/>
      <c r="AS31" s="110"/>
      <c r="AT31" s="13"/>
      <c r="AU31" s="110"/>
      <c r="AV31" s="13"/>
      <c r="AW31" s="124"/>
      <c r="AX31" s="16"/>
      <c r="AY31" s="110"/>
      <c r="AZ31" s="13"/>
      <c r="BA31" s="110"/>
      <c r="BB31" s="13"/>
      <c r="BC31" s="110"/>
      <c r="BD31" s="13"/>
      <c r="BE31" s="110"/>
      <c r="BF31" s="13"/>
      <c r="BG31" s="124"/>
    </row>
    <row r="32" spans="5:71" outlineLevel="2" x14ac:dyDescent="0.2">
      <c r="E32" s="2"/>
      <c r="G32" s="2"/>
      <c r="J32" s="16"/>
      <c r="K32" s="110"/>
      <c r="L32" s="13"/>
      <c r="M32" s="110"/>
      <c r="N32" s="13"/>
      <c r="O32" s="110"/>
      <c r="P32" s="13"/>
      <c r="Q32" s="110"/>
      <c r="R32" s="13"/>
      <c r="S32" s="124"/>
      <c r="T32" s="16"/>
      <c r="U32" s="110"/>
      <c r="V32" s="13"/>
      <c r="W32" s="110"/>
      <c r="X32" s="13"/>
      <c r="Y32" s="110"/>
      <c r="Z32" s="13"/>
      <c r="AA32" s="110"/>
      <c r="AB32" s="13"/>
      <c r="AC32" s="124"/>
      <c r="AD32" s="16"/>
      <c r="AE32" s="110"/>
      <c r="AF32" s="13"/>
      <c r="AG32" s="110"/>
      <c r="AH32" s="13"/>
      <c r="AI32" s="110"/>
      <c r="AJ32" s="13"/>
      <c r="AK32" s="110"/>
      <c r="AL32" s="13"/>
      <c r="AM32" s="124"/>
      <c r="AN32" s="16"/>
      <c r="AO32" s="110"/>
      <c r="AP32" s="13"/>
      <c r="AQ32" s="110"/>
      <c r="AR32" s="13"/>
      <c r="AS32" s="110"/>
      <c r="AT32" s="13"/>
      <c r="AU32" s="110"/>
      <c r="AV32" s="13"/>
      <c r="AW32" s="124"/>
      <c r="AX32" s="16"/>
      <c r="AY32" s="110"/>
      <c r="AZ32" s="13"/>
      <c r="BA32" s="110"/>
      <c r="BB32" s="13"/>
      <c r="BC32" s="110"/>
      <c r="BD32" s="13"/>
      <c r="BE32" s="110"/>
      <c r="BF32" s="13"/>
      <c r="BG32" s="124"/>
    </row>
    <row r="33" spans="5:71" outlineLevel="2" x14ac:dyDescent="0.2">
      <c r="E33" s="2"/>
      <c r="G33" s="2"/>
      <c r="J33" s="16"/>
      <c r="K33" s="110"/>
      <c r="L33" s="13"/>
      <c r="M33" s="110"/>
      <c r="N33" s="13"/>
      <c r="O33" s="110"/>
      <c r="P33" s="13"/>
      <c r="Q33" s="110"/>
      <c r="R33" s="13"/>
      <c r="S33" s="124"/>
      <c r="T33" s="16"/>
      <c r="U33" s="110"/>
      <c r="V33" s="13"/>
      <c r="W33" s="110"/>
      <c r="X33" s="13"/>
      <c r="Y33" s="110"/>
      <c r="Z33" s="13"/>
      <c r="AA33" s="110"/>
      <c r="AB33" s="13"/>
      <c r="AC33" s="124"/>
      <c r="AD33" s="16"/>
      <c r="AE33" s="110"/>
      <c r="AF33" s="13"/>
      <c r="AG33" s="110"/>
      <c r="AH33" s="13"/>
      <c r="AI33" s="110"/>
      <c r="AJ33" s="13"/>
      <c r="AK33" s="110"/>
      <c r="AL33" s="13"/>
      <c r="AM33" s="124"/>
      <c r="AN33" s="16"/>
      <c r="AO33" s="110"/>
      <c r="AP33" s="13"/>
      <c r="AQ33" s="110"/>
      <c r="AR33" s="13"/>
      <c r="AS33" s="110"/>
      <c r="AT33" s="13"/>
      <c r="AU33" s="110"/>
      <c r="AV33" s="13"/>
      <c r="AW33" s="124"/>
      <c r="AX33" s="16"/>
      <c r="AY33" s="110"/>
      <c r="AZ33" s="13"/>
      <c r="BA33" s="110"/>
      <c r="BB33" s="13"/>
      <c r="BC33" s="110"/>
      <c r="BD33" s="13"/>
      <c r="BE33" s="110"/>
      <c r="BF33" s="13"/>
      <c r="BG33" s="124"/>
    </row>
    <row r="34" spans="5:71" outlineLevel="2" x14ac:dyDescent="0.2">
      <c r="E34" s="2"/>
      <c r="G34" s="2"/>
      <c r="J34" s="16"/>
      <c r="K34" s="110"/>
      <c r="L34" s="13"/>
      <c r="M34" s="110"/>
      <c r="N34" s="13"/>
      <c r="O34" s="110"/>
      <c r="P34" s="13"/>
      <c r="Q34" s="110"/>
      <c r="R34" s="13"/>
      <c r="S34" s="124"/>
      <c r="T34" s="16"/>
      <c r="U34" s="110"/>
      <c r="V34" s="13"/>
      <c r="W34" s="110"/>
      <c r="X34" s="13"/>
      <c r="Y34" s="110"/>
      <c r="Z34" s="13"/>
      <c r="AA34" s="110"/>
      <c r="AB34" s="13"/>
      <c r="AC34" s="124"/>
      <c r="AD34" s="16"/>
      <c r="AE34" s="110"/>
      <c r="AF34" s="13"/>
      <c r="AG34" s="110"/>
      <c r="AH34" s="13"/>
      <c r="AI34" s="110"/>
      <c r="AJ34" s="13"/>
      <c r="AK34" s="110"/>
      <c r="AL34" s="13"/>
      <c r="AM34" s="124"/>
      <c r="AN34" s="16"/>
      <c r="AO34" s="110"/>
      <c r="AP34" s="13"/>
      <c r="AQ34" s="110"/>
      <c r="AR34" s="13"/>
      <c r="AS34" s="110"/>
      <c r="AT34" s="13"/>
      <c r="AU34" s="110"/>
      <c r="AV34" s="13"/>
      <c r="AW34" s="124"/>
      <c r="AX34" s="16"/>
      <c r="AY34" s="110"/>
      <c r="AZ34" s="13"/>
      <c r="BA34" s="110"/>
      <c r="BB34" s="13"/>
      <c r="BC34" s="110"/>
      <c r="BD34" s="13"/>
      <c r="BE34" s="110"/>
      <c r="BF34" s="13"/>
      <c r="BG34" s="124"/>
    </row>
    <row r="35" spans="5:71" outlineLevel="2" x14ac:dyDescent="0.2">
      <c r="E35" s="2"/>
      <c r="G35" s="2"/>
      <c r="J35" s="16"/>
      <c r="K35" s="110"/>
      <c r="L35" s="13"/>
      <c r="M35" s="110"/>
      <c r="N35" s="13"/>
      <c r="O35" s="110"/>
      <c r="P35" s="13"/>
      <c r="Q35" s="110"/>
      <c r="R35" s="13"/>
      <c r="S35" s="124"/>
      <c r="T35" s="16"/>
      <c r="U35" s="110"/>
      <c r="V35" s="13"/>
      <c r="W35" s="110"/>
      <c r="X35" s="13"/>
      <c r="Y35" s="110"/>
      <c r="Z35" s="13"/>
      <c r="AA35" s="110"/>
      <c r="AB35" s="13"/>
      <c r="AC35" s="124"/>
      <c r="AD35" s="16"/>
      <c r="AE35" s="110"/>
      <c r="AF35" s="13"/>
      <c r="AG35" s="110"/>
      <c r="AH35" s="13"/>
      <c r="AI35" s="110"/>
      <c r="AJ35" s="13"/>
      <c r="AK35" s="110"/>
      <c r="AL35" s="13"/>
      <c r="AM35" s="124"/>
      <c r="AN35" s="16"/>
      <c r="AO35" s="110"/>
      <c r="AP35" s="13"/>
      <c r="AQ35" s="110"/>
      <c r="AR35" s="13"/>
      <c r="AS35" s="110"/>
      <c r="AT35" s="13"/>
      <c r="AU35" s="110"/>
      <c r="AV35" s="13"/>
      <c r="AW35" s="124"/>
      <c r="AX35" s="16"/>
      <c r="AY35" s="110"/>
      <c r="AZ35" s="13"/>
      <c r="BA35" s="110"/>
      <c r="BB35" s="13"/>
      <c r="BC35" s="110"/>
      <c r="BD35" s="13"/>
      <c r="BE35" s="110"/>
      <c r="BF35" s="13"/>
      <c r="BG35" s="124"/>
    </row>
    <row r="36" spans="5:71" outlineLevel="2" x14ac:dyDescent="0.2">
      <c r="E36" s="2"/>
      <c r="G36" s="2"/>
    </row>
    <row r="37" spans="5:71" outlineLevel="2" x14ac:dyDescent="0.2">
      <c r="E37" s="2"/>
      <c r="G37" s="2"/>
    </row>
    <row r="38" spans="5:71" outlineLevel="2" x14ac:dyDescent="0.2">
      <c r="E38" s="2"/>
      <c r="G38" s="2"/>
    </row>
    <row r="39" spans="5:71" outlineLevel="2" x14ac:dyDescent="0.2">
      <c r="E39" s="2"/>
      <c r="G39" s="2"/>
    </row>
    <row r="40" spans="5:71" outlineLevel="1" x14ac:dyDescent="0.2">
      <c r="E40" s="2"/>
      <c r="G40" s="2"/>
    </row>
    <row r="41" spans="5:71" outlineLevel="1" x14ac:dyDescent="0.2">
      <c r="E41" s="2"/>
      <c r="G41" s="2"/>
      <c r="J41" s="114" t="s">
        <v>477</v>
      </c>
      <c r="K41" s="115"/>
      <c r="L41" s="114"/>
      <c r="M41" s="115"/>
      <c r="N41" s="114"/>
      <c r="O41" s="115"/>
      <c r="P41" s="114"/>
      <c r="Q41" s="115"/>
      <c r="R41" s="114"/>
      <c r="S41" s="115"/>
      <c r="T41" s="114"/>
      <c r="U41" s="115"/>
      <c r="V41" s="114"/>
      <c r="W41" s="115"/>
      <c r="X41" s="114"/>
      <c r="Y41" s="115"/>
      <c r="Z41" s="114"/>
      <c r="AA41" s="115"/>
      <c r="AB41" s="114"/>
      <c r="AC41" s="115"/>
      <c r="AD41" s="114"/>
      <c r="AE41" s="115"/>
      <c r="AF41" s="114"/>
      <c r="AG41" s="115"/>
      <c r="AH41" s="114"/>
      <c r="AI41" s="115"/>
      <c r="AJ41" s="114"/>
      <c r="AK41" s="115"/>
      <c r="AL41" s="114"/>
      <c r="AM41" s="115"/>
      <c r="AN41" s="114"/>
      <c r="AO41" s="115"/>
      <c r="AP41" s="114"/>
      <c r="AQ41" s="115"/>
      <c r="AR41" s="114"/>
      <c r="AS41" s="115"/>
      <c r="AT41" s="114"/>
      <c r="AU41" s="115"/>
      <c r="AV41" s="114"/>
      <c r="AW41" s="115"/>
      <c r="AX41" s="114"/>
      <c r="AY41" s="115"/>
      <c r="AZ41" s="114"/>
      <c r="BA41" s="115"/>
      <c r="BB41" s="114"/>
      <c r="BC41" s="115"/>
      <c r="BD41" s="114"/>
      <c r="BE41" s="115"/>
      <c r="BF41" s="114"/>
      <c r="BG41" s="115"/>
      <c r="BH41" s="114"/>
      <c r="BI41" s="115"/>
      <c r="BJ41" s="114"/>
      <c r="BK41" s="115"/>
      <c r="BL41" s="114"/>
      <c r="BM41" s="115"/>
      <c r="BN41" s="114"/>
      <c r="BO41" s="114"/>
      <c r="BP41" s="114"/>
      <c r="BQ41" s="114"/>
      <c r="BR41" s="114"/>
      <c r="BS41" s="114"/>
    </row>
    <row r="42" spans="5:71" outlineLevel="2" x14ac:dyDescent="0.2">
      <c r="E42" s="2"/>
      <c r="G42" s="2"/>
      <c r="J42" s="9">
        <v>4</v>
      </c>
      <c r="K42" s="109"/>
      <c r="L42" s="6"/>
      <c r="M42" s="109"/>
      <c r="N42" s="6"/>
      <c r="O42" s="109"/>
      <c r="P42" s="6"/>
      <c r="Q42" s="109"/>
      <c r="R42" s="6"/>
      <c r="S42" s="109"/>
      <c r="T42" s="6"/>
      <c r="U42" s="109"/>
      <c r="V42" s="6"/>
      <c r="W42" s="109"/>
      <c r="X42" s="6"/>
      <c r="Y42" s="109"/>
      <c r="Z42" s="6"/>
      <c r="AA42" s="109"/>
      <c r="AB42" s="6"/>
      <c r="AC42" s="109"/>
      <c r="AD42" s="6"/>
      <c r="AE42" s="109"/>
      <c r="AF42" s="6"/>
      <c r="AG42" s="109"/>
      <c r="AH42" s="6"/>
      <c r="AI42" s="109"/>
      <c r="AJ42" s="6"/>
      <c r="AK42" s="109"/>
      <c r="AL42" s="6"/>
      <c r="AM42" s="109"/>
      <c r="AN42" s="6"/>
      <c r="AO42" s="109"/>
      <c r="AP42" s="6"/>
      <c r="AQ42" s="109"/>
      <c r="AR42" s="6"/>
      <c r="AS42" s="109"/>
      <c r="AT42" s="6"/>
      <c r="AU42" s="109"/>
      <c r="AV42" s="6"/>
      <c r="AW42" s="109"/>
      <c r="AX42" s="6"/>
      <c r="AY42" s="109"/>
      <c r="AZ42" s="6"/>
      <c r="BA42" s="109"/>
      <c r="BB42" s="6"/>
      <c r="BC42" s="109"/>
      <c r="BD42" s="6"/>
      <c r="BE42" s="109"/>
      <c r="BF42" s="6"/>
      <c r="BG42" s="109"/>
    </row>
    <row r="43" spans="5:71" outlineLevel="2" x14ac:dyDescent="0.2">
      <c r="E43" s="2"/>
      <c r="G43" s="2"/>
      <c r="J43" s="12">
        <v>1</v>
      </c>
      <c r="K43" s="110" t="s">
        <v>38</v>
      </c>
      <c r="L43" s="13"/>
      <c r="M43" s="110"/>
      <c r="N43" s="13"/>
      <c r="O43" s="110"/>
      <c r="P43" s="13"/>
      <c r="Q43" s="110"/>
      <c r="R43" s="13"/>
      <c r="S43" s="124"/>
      <c r="T43" s="7">
        <v>2</v>
      </c>
      <c r="U43" s="5" t="s">
        <v>39</v>
      </c>
      <c r="AD43" s="12">
        <v>3</v>
      </c>
      <c r="AE43" s="110" t="s">
        <v>40</v>
      </c>
      <c r="AF43" s="13"/>
      <c r="AG43" s="110"/>
      <c r="AH43" s="13"/>
      <c r="AI43" s="110"/>
      <c r="AJ43" s="13"/>
      <c r="AK43" s="110"/>
      <c r="AL43" s="13"/>
      <c r="AM43" s="124"/>
      <c r="AN43" s="7">
        <v>4</v>
      </c>
      <c r="AO43" s="5" t="s">
        <v>41</v>
      </c>
      <c r="AX43" s="12">
        <v>5</v>
      </c>
      <c r="AY43" s="110" t="s">
        <v>69</v>
      </c>
      <c r="AZ43" s="13"/>
      <c r="BA43" s="110"/>
      <c r="BB43" s="13"/>
      <c r="BC43" s="110"/>
      <c r="BD43" s="13"/>
      <c r="BE43" s="110"/>
      <c r="BF43" s="13"/>
      <c r="BG43" s="124"/>
      <c r="BH43" s="4" t="s">
        <v>64</v>
      </c>
      <c r="BI43" s="24"/>
      <c r="BJ43" s="4"/>
      <c r="BK43" s="24"/>
      <c r="BL43" s="4"/>
      <c r="BM43" s="24"/>
      <c r="BN43" s="4"/>
      <c r="BO43" s="4"/>
      <c r="BP43" s="4"/>
      <c r="BQ43" s="4"/>
      <c r="BR43" s="4"/>
      <c r="BS43" s="4"/>
    </row>
    <row r="44" spans="5:71" outlineLevel="2" x14ac:dyDescent="0.2">
      <c r="E44" s="2"/>
      <c r="G44" s="2"/>
      <c r="J44" s="14">
        <v>1</v>
      </c>
      <c r="K44" s="111" t="s">
        <v>31</v>
      </c>
      <c r="L44" s="15">
        <v>2</v>
      </c>
      <c r="M44" s="111" t="s">
        <v>32</v>
      </c>
      <c r="N44" s="15">
        <v>3</v>
      </c>
      <c r="O44" s="111" t="s">
        <v>50</v>
      </c>
      <c r="P44" s="15">
        <v>4</v>
      </c>
      <c r="Q44" s="111" t="s">
        <v>51</v>
      </c>
      <c r="R44" s="15">
        <v>5</v>
      </c>
      <c r="S44" s="125" t="s">
        <v>52</v>
      </c>
      <c r="T44" s="8">
        <v>1</v>
      </c>
      <c r="U44" s="126" t="s">
        <v>31</v>
      </c>
      <c r="V44" s="8">
        <v>2</v>
      </c>
      <c r="W44" s="126" t="s">
        <v>32</v>
      </c>
      <c r="X44" s="8">
        <v>3</v>
      </c>
      <c r="Y44" s="126" t="s">
        <v>50</v>
      </c>
      <c r="Z44" s="8">
        <v>4</v>
      </c>
      <c r="AA44" s="126" t="s">
        <v>51</v>
      </c>
      <c r="AB44" s="8">
        <v>5</v>
      </c>
      <c r="AC44" s="126" t="s">
        <v>52</v>
      </c>
      <c r="AD44" s="14">
        <v>1</v>
      </c>
      <c r="AE44" s="111" t="s">
        <v>31</v>
      </c>
      <c r="AF44" s="15">
        <v>2</v>
      </c>
      <c r="AG44" s="111" t="s">
        <v>32</v>
      </c>
      <c r="AH44" s="15">
        <v>3</v>
      </c>
      <c r="AI44" s="111" t="s">
        <v>50</v>
      </c>
      <c r="AJ44" s="15">
        <v>4</v>
      </c>
      <c r="AK44" s="111" t="s">
        <v>51</v>
      </c>
      <c r="AL44" s="15">
        <v>5</v>
      </c>
      <c r="AM44" s="125" t="s">
        <v>52</v>
      </c>
      <c r="AN44" s="8">
        <v>1</v>
      </c>
      <c r="AO44" s="126" t="s">
        <v>31</v>
      </c>
      <c r="AP44" s="8">
        <v>2</v>
      </c>
      <c r="AQ44" s="126" t="s">
        <v>32</v>
      </c>
      <c r="AR44" s="8">
        <v>3</v>
      </c>
      <c r="AS44" s="126" t="s">
        <v>50</v>
      </c>
      <c r="AT44" s="8">
        <v>4</v>
      </c>
      <c r="AU44" s="126" t="s">
        <v>51</v>
      </c>
      <c r="AV44" s="8">
        <v>5</v>
      </c>
      <c r="AW44" s="126" t="s">
        <v>52</v>
      </c>
      <c r="AX44" s="14">
        <v>1</v>
      </c>
      <c r="AY44" s="110" t="s">
        <v>31</v>
      </c>
      <c r="AZ44" s="13">
        <v>2</v>
      </c>
      <c r="BA44" s="110" t="s">
        <v>32</v>
      </c>
      <c r="BB44" s="13">
        <v>3</v>
      </c>
      <c r="BC44" s="110" t="s">
        <v>50</v>
      </c>
      <c r="BD44" s="13">
        <v>4</v>
      </c>
      <c r="BE44" s="110" t="s">
        <v>51</v>
      </c>
      <c r="BF44" s="13">
        <v>5</v>
      </c>
      <c r="BG44" s="124" t="s">
        <v>52</v>
      </c>
      <c r="BH44" s="2">
        <v>5</v>
      </c>
      <c r="BJ44" s="2">
        <v>6</v>
      </c>
      <c r="BL44" s="2">
        <v>7</v>
      </c>
      <c r="BN44" s="2">
        <v>8</v>
      </c>
      <c r="BP44" s="2">
        <v>9</v>
      </c>
      <c r="BR44" s="2">
        <v>10</v>
      </c>
    </row>
    <row r="45" spans="5:71" outlineLevel="2" x14ac:dyDescent="0.2">
      <c r="E45" s="2"/>
      <c r="G45" s="2"/>
      <c r="J45" s="19" t="s">
        <v>65</v>
      </c>
      <c r="K45" s="21" t="s">
        <v>96</v>
      </c>
      <c r="L45" s="20" t="s">
        <v>65</v>
      </c>
      <c r="M45" s="21" t="s">
        <v>96</v>
      </c>
      <c r="N45" s="20" t="s">
        <v>65</v>
      </c>
      <c r="O45" s="21" t="s">
        <v>96</v>
      </c>
      <c r="P45" s="20" t="s">
        <v>65</v>
      </c>
      <c r="Q45" s="21" t="s">
        <v>96</v>
      </c>
      <c r="R45" s="20" t="s">
        <v>65</v>
      </c>
      <c r="S45" s="22" t="s">
        <v>96</v>
      </c>
      <c r="T45" s="19" t="s">
        <v>65</v>
      </c>
      <c r="U45" s="21" t="s">
        <v>96</v>
      </c>
      <c r="V45" s="20" t="s">
        <v>65</v>
      </c>
      <c r="W45" s="21" t="s">
        <v>96</v>
      </c>
      <c r="X45" s="20" t="s">
        <v>65</v>
      </c>
      <c r="Y45" s="21" t="s">
        <v>96</v>
      </c>
      <c r="Z45" s="20" t="s">
        <v>65</v>
      </c>
      <c r="AA45" s="21" t="s">
        <v>96</v>
      </c>
      <c r="AB45" s="20" t="s">
        <v>65</v>
      </c>
      <c r="AC45" s="22" t="s">
        <v>96</v>
      </c>
      <c r="AD45" s="19" t="s">
        <v>65</v>
      </c>
      <c r="AE45" s="21" t="s">
        <v>96</v>
      </c>
      <c r="AF45" s="20" t="s">
        <v>65</v>
      </c>
      <c r="AG45" s="21" t="s">
        <v>96</v>
      </c>
      <c r="AH45" s="20" t="s">
        <v>65</v>
      </c>
      <c r="AI45" s="21" t="s">
        <v>96</v>
      </c>
      <c r="AJ45" s="20" t="s">
        <v>65</v>
      </c>
      <c r="AK45" s="21" t="s">
        <v>96</v>
      </c>
      <c r="AL45" s="20" t="s">
        <v>65</v>
      </c>
      <c r="AM45" s="22" t="s">
        <v>96</v>
      </c>
      <c r="AN45" s="19" t="s">
        <v>65</v>
      </c>
      <c r="AO45" s="21" t="s">
        <v>96</v>
      </c>
      <c r="AP45" s="20" t="s">
        <v>65</v>
      </c>
      <c r="AQ45" s="21" t="s">
        <v>96</v>
      </c>
      <c r="AR45" s="20" t="s">
        <v>65</v>
      </c>
      <c r="AS45" s="21" t="s">
        <v>96</v>
      </c>
      <c r="AT45" s="20" t="s">
        <v>65</v>
      </c>
      <c r="AU45" s="21" t="s">
        <v>96</v>
      </c>
      <c r="AV45" s="20" t="s">
        <v>65</v>
      </c>
      <c r="AW45" s="22" t="s">
        <v>96</v>
      </c>
      <c r="AX45" s="19" t="s">
        <v>65</v>
      </c>
      <c r="AY45" s="21" t="s">
        <v>96</v>
      </c>
      <c r="AZ45" s="20" t="s">
        <v>65</v>
      </c>
      <c r="BA45" s="21" t="s">
        <v>96</v>
      </c>
      <c r="BB45" s="20" t="s">
        <v>65</v>
      </c>
      <c r="BC45" s="21" t="s">
        <v>96</v>
      </c>
      <c r="BD45" s="20" t="s">
        <v>65</v>
      </c>
      <c r="BE45" s="21" t="s">
        <v>96</v>
      </c>
      <c r="BF45" s="20" t="s">
        <v>65</v>
      </c>
      <c r="BG45" s="22" t="s">
        <v>96</v>
      </c>
      <c r="BH45" s="17" t="s">
        <v>568</v>
      </c>
      <c r="BI45" s="18" t="s">
        <v>96</v>
      </c>
      <c r="BJ45" s="17"/>
      <c r="BK45" s="18"/>
      <c r="BL45" s="17"/>
      <c r="BM45" s="18"/>
      <c r="BN45" s="17"/>
      <c r="BO45" s="17"/>
      <c r="BP45" s="17"/>
      <c r="BQ45" s="17"/>
      <c r="BR45" s="17"/>
      <c r="BS45" s="17"/>
    </row>
    <row r="46" spans="5:71" outlineLevel="2" x14ac:dyDescent="0.2">
      <c r="E46" s="2"/>
      <c r="G46" s="2"/>
      <c r="J46" s="16" t="s">
        <v>582</v>
      </c>
      <c r="K46" s="110" t="s">
        <v>583</v>
      </c>
      <c r="L46" s="13"/>
      <c r="M46" s="110"/>
      <c r="N46" s="13"/>
      <c r="O46" s="110"/>
      <c r="P46" s="13"/>
      <c r="Q46" s="110"/>
      <c r="R46" s="13"/>
      <c r="S46" s="124"/>
      <c r="AD46" s="16"/>
      <c r="AE46" s="110"/>
      <c r="AF46" s="13"/>
      <c r="AG46" s="110"/>
      <c r="AH46" s="13" t="s">
        <v>574</v>
      </c>
      <c r="AI46" s="110" t="s">
        <v>486</v>
      </c>
      <c r="AJ46" s="13"/>
      <c r="AK46" s="110"/>
      <c r="AL46" s="13"/>
      <c r="AM46" s="124"/>
      <c r="AN46" s="2" t="s">
        <v>575</v>
      </c>
      <c r="AO46" s="5" t="s">
        <v>90</v>
      </c>
      <c r="AX46" s="16"/>
      <c r="AY46" s="110"/>
      <c r="AZ46" s="13"/>
      <c r="BA46" s="110"/>
      <c r="BB46" s="13"/>
      <c r="BC46" s="110"/>
      <c r="BD46" s="13"/>
      <c r="BE46" s="110"/>
      <c r="BF46" s="13"/>
      <c r="BG46" s="124"/>
      <c r="BH46" s="2" t="s">
        <v>484</v>
      </c>
      <c r="BI46" s="5" t="s">
        <v>105</v>
      </c>
    </row>
    <row r="47" spans="5:71" outlineLevel="2" x14ac:dyDescent="0.2">
      <c r="E47" s="2"/>
      <c r="G47" s="2"/>
      <c r="J47" s="16" t="s">
        <v>584</v>
      </c>
      <c r="K47" s="110" t="s">
        <v>76</v>
      </c>
      <c r="L47" s="13"/>
      <c r="M47" s="110"/>
      <c r="N47" s="13"/>
      <c r="O47" s="110"/>
      <c r="P47" s="13"/>
      <c r="Q47" s="110"/>
      <c r="R47" s="13"/>
      <c r="S47" s="124"/>
      <c r="AD47" s="16"/>
      <c r="AE47" s="110"/>
      <c r="AF47" s="13"/>
      <c r="AG47" s="110"/>
      <c r="AH47" s="13"/>
      <c r="AI47" s="110"/>
      <c r="AJ47" s="13"/>
      <c r="AK47" s="110"/>
      <c r="AL47" s="13"/>
      <c r="AM47" s="124"/>
      <c r="AX47" s="16"/>
      <c r="AY47" s="110"/>
      <c r="AZ47" s="13"/>
      <c r="BA47" s="110"/>
      <c r="BB47" s="13"/>
      <c r="BC47" s="110"/>
      <c r="BD47" s="13"/>
      <c r="BE47" s="110"/>
      <c r="BF47" s="13"/>
      <c r="BG47" s="124"/>
      <c r="BH47" s="2" t="s">
        <v>487</v>
      </c>
      <c r="BI47" s="5" t="s">
        <v>580</v>
      </c>
    </row>
    <row r="48" spans="5:71" outlineLevel="2" x14ac:dyDescent="0.2">
      <c r="E48" s="2"/>
      <c r="G48" s="2"/>
      <c r="J48" s="16"/>
      <c r="K48" s="110"/>
      <c r="L48" s="13"/>
      <c r="M48" s="110"/>
      <c r="N48" s="13"/>
      <c r="O48" s="110"/>
      <c r="P48" s="13"/>
      <c r="Q48" s="110"/>
      <c r="R48" s="13"/>
      <c r="S48" s="124"/>
      <c r="T48" s="16"/>
      <c r="U48" s="110"/>
      <c r="V48" s="13"/>
      <c r="W48" s="110"/>
      <c r="X48" s="13"/>
      <c r="Y48" s="110"/>
      <c r="Z48" s="13"/>
      <c r="AA48" s="110"/>
      <c r="AB48" s="13"/>
      <c r="AC48" s="124"/>
      <c r="AD48" s="16"/>
      <c r="AE48" s="110"/>
      <c r="AF48" s="13"/>
      <c r="AG48" s="110"/>
      <c r="AH48" s="13"/>
      <c r="AI48" s="110"/>
      <c r="AJ48" s="13"/>
      <c r="AK48" s="110"/>
      <c r="AL48" s="13"/>
      <c r="AM48" s="124"/>
      <c r="AN48" s="16"/>
      <c r="AO48" s="110"/>
      <c r="AP48" s="13"/>
      <c r="AQ48" s="110"/>
      <c r="AR48" s="13"/>
      <c r="AS48" s="110"/>
      <c r="AT48" s="13"/>
      <c r="AU48" s="110"/>
      <c r="AV48" s="13"/>
      <c r="AW48" s="124"/>
      <c r="AX48" s="16"/>
      <c r="AY48" s="110"/>
      <c r="AZ48" s="13"/>
      <c r="BA48" s="110"/>
      <c r="BB48" s="13"/>
      <c r="BC48" s="110"/>
      <c r="BD48" s="13"/>
      <c r="BE48" s="110"/>
      <c r="BF48" s="13"/>
      <c r="BG48" s="124"/>
      <c r="BH48" s="2" t="s">
        <v>488</v>
      </c>
      <c r="BI48" s="5" t="s">
        <v>581</v>
      </c>
    </row>
    <row r="49" spans="1:65" outlineLevel="2" x14ac:dyDescent="0.2">
      <c r="J49" s="16"/>
      <c r="K49" s="110"/>
      <c r="L49" s="13"/>
      <c r="M49" s="110"/>
      <c r="N49" s="13"/>
      <c r="O49" s="110"/>
      <c r="P49" s="13"/>
      <c r="Q49" s="110"/>
      <c r="R49" s="13"/>
      <c r="S49" s="124"/>
      <c r="T49" s="16"/>
      <c r="U49" s="110"/>
      <c r="V49" s="13"/>
      <c r="W49" s="110"/>
      <c r="X49" s="13"/>
      <c r="Y49" s="110"/>
      <c r="Z49" s="13"/>
      <c r="AA49" s="110"/>
      <c r="AB49" s="13"/>
      <c r="AC49" s="124"/>
      <c r="AD49" s="16"/>
      <c r="AE49" s="110"/>
      <c r="AF49" s="13"/>
      <c r="AG49" s="110"/>
      <c r="AH49" s="13"/>
      <c r="AI49" s="110"/>
      <c r="AJ49" s="13"/>
      <c r="AK49" s="110"/>
      <c r="AL49" s="13"/>
      <c r="AM49" s="124"/>
      <c r="AN49" s="16"/>
      <c r="AO49" s="110"/>
      <c r="AP49" s="13"/>
      <c r="AQ49" s="110"/>
      <c r="AR49" s="13"/>
      <c r="AS49" s="110"/>
      <c r="AT49" s="13"/>
      <c r="AU49" s="110"/>
      <c r="AV49" s="13"/>
      <c r="AW49" s="124"/>
      <c r="AX49" s="16"/>
      <c r="AY49" s="110"/>
      <c r="AZ49" s="13"/>
      <c r="BA49" s="110"/>
      <c r="BB49" s="13"/>
      <c r="BC49" s="110"/>
      <c r="BD49" s="13"/>
      <c r="BE49" s="110"/>
      <c r="BF49" s="13"/>
      <c r="BG49" s="124"/>
      <c r="BI49" s="2"/>
      <c r="BK49" s="2"/>
      <c r="BM49" s="2"/>
    </row>
    <row r="50" spans="1:65" outlineLevel="2" x14ac:dyDescent="0.2">
      <c r="J50" s="16"/>
      <c r="K50" s="110"/>
      <c r="L50" s="13"/>
      <c r="M50" s="110"/>
      <c r="N50" s="13"/>
      <c r="O50" s="110"/>
      <c r="P50" s="13"/>
      <c r="Q50" s="110"/>
      <c r="R50" s="13"/>
      <c r="S50" s="124"/>
      <c r="T50" s="16"/>
      <c r="U50" s="110"/>
      <c r="V50" s="13"/>
      <c r="W50" s="110"/>
      <c r="X50" s="13"/>
      <c r="Y50" s="110"/>
      <c r="Z50" s="13"/>
      <c r="AA50" s="110"/>
      <c r="AB50" s="13"/>
      <c r="AC50" s="124"/>
      <c r="AD50" s="16"/>
      <c r="AE50" s="110"/>
      <c r="AF50" s="13"/>
      <c r="AG50" s="110"/>
      <c r="AH50" s="13"/>
      <c r="AI50" s="110"/>
      <c r="AJ50" s="13"/>
      <c r="AK50" s="110"/>
      <c r="AL50" s="13"/>
      <c r="AM50" s="124"/>
      <c r="AN50" s="16"/>
      <c r="AO50" s="110"/>
      <c r="AP50" s="13"/>
      <c r="AQ50" s="110"/>
      <c r="AR50" s="13"/>
      <c r="AS50" s="110"/>
      <c r="AT50" s="13"/>
      <c r="AU50" s="110"/>
      <c r="AV50" s="13"/>
      <c r="AW50" s="124"/>
      <c r="AX50" s="16"/>
      <c r="AY50" s="110"/>
      <c r="AZ50" s="13"/>
      <c r="BA50" s="110"/>
      <c r="BB50" s="13"/>
      <c r="BC50" s="110"/>
      <c r="BD50" s="13"/>
      <c r="BE50" s="110"/>
      <c r="BF50" s="13"/>
      <c r="BG50" s="124"/>
      <c r="BI50" s="2"/>
      <c r="BK50" s="2"/>
      <c r="BM50" s="2"/>
    </row>
    <row r="51" spans="1:65" outlineLevel="2" x14ac:dyDescent="0.2">
      <c r="J51" s="16"/>
      <c r="K51" s="110"/>
      <c r="L51" s="13"/>
      <c r="M51" s="110"/>
      <c r="N51" s="13"/>
      <c r="O51" s="110"/>
      <c r="P51" s="13"/>
      <c r="Q51" s="110"/>
      <c r="R51" s="13"/>
      <c r="S51" s="124"/>
      <c r="T51" s="16"/>
      <c r="U51" s="110"/>
      <c r="V51" s="13"/>
      <c r="W51" s="110"/>
      <c r="X51" s="13"/>
      <c r="Y51" s="110"/>
      <c r="Z51" s="13"/>
      <c r="AA51" s="110"/>
      <c r="AB51" s="13"/>
      <c r="AC51" s="124"/>
      <c r="AD51" s="16"/>
      <c r="AE51" s="110"/>
      <c r="AF51" s="13"/>
      <c r="AG51" s="110"/>
      <c r="AH51" s="13"/>
      <c r="AI51" s="110"/>
      <c r="AJ51" s="13"/>
      <c r="AK51" s="110"/>
      <c r="AL51" s="13"/>
      <c r="AM51" s="124"/>
      <c r="AN51" s="16"/>
      <c r="AO51" s="110"/>
      <c r="AP51" s="13"/>
      <c r="AQ51" s="110"/>
      <c r="AR51" s="13"/>
      <c r="AS51" s="110"/>
      <c r="AT51" s="13"/>
      <c r="AU51" s="110"/>
      <c r="AV51" s="13"/>
      <c r="AW51" s="124"/>
      <c r="AX51" s="16"/>
      <c r="AY51" s="110"/>
      <c r="AZ51" s="13"/>
      <c r="BA51" s="110"/>
      <c r="BB51" s="13"/>
      <c r="BC51" s="110"/>
      <c r="BD51" s="13"/>
      <c r="BE51" s="110"/>
      <c r="BF51" s="13"/>
      <c r="BG51" s="124"/>
      <c r="BI51" s="2"/>
      <c r="BK51" s="2"/>
      <c r="BM51" s="2"/>
    </row>
    <row r="52" spans="1:65" outlineLevel="2" x14ac:dyDescent="0.2">
      <c r="J52" s="16"/>
      <c r="K52" s="110"/>
      <c r="L52" s="13"/>
      <c r="M52" s="110"/>
      <c r="N52" s="13"/>
      <c r="O52" s="110"/>
      <c r="P52" s="13"/>
      <c r="Q52" s="110"/>
      <c r="R52" s="13"/>
      <c r="S52" s="124"/>
      <c r="T52" s="16"/>
      <c r="U52" s="110"/>
      <c r="V52" s="13"/>
      <c r="W52" s="110"/>
      <c r="X52" s="13"/>
      <c r="Y52" s="110"/>
      <c r="Z52" s="13"/>
      <c r="AA52" s="110"/>
      <c r="AB52" s="13"/>
      <c r="AC52" s="124"/>
      <c r="AD52" s="16"/>
      <c r="AE52" s="110"/>
      <c r="AF52" s="13"/>
      <c r="AG52" s="110"/>
      <c r="AH52" s="13"/>
      <c r="AI52" s="110"/>
      <c r="AJ52" s="13"/>
      <c r="AK52" s="110"/>
      <c r="AL52" s="13"/>
      <c r="AM52" s="124"/>
      <c r="AN52" s="16"/>
      <c r="AO52" s="110"/>
      <c r="AP52" s="13"/>
      <c r="AQ52" s="110"/>
      <c r="AR52" s="13"/>
      <c r="AS52" s="110"/>
      <c r="AT52" s="13"/>
      <c r="AU52" s="110"/>
      <c r="AV52" s="13"/>
      <c r="AW52" s="124"/>
      <c r="AX52" s="16"/>
      <c r="AY52" s="110"/>
      <c r="AZ52" s="13"/>
      <c r="BA52" s="110"/>
      <c r="BB52" s="13"/>
      <c r="BC52" s="110"/>
      <c r="BD52" s="13"/>
      <c r="BE52" s="110"/>
      <c r="BF52" s="13"/>
      <c r="BG52" s="124"/>
      <c r="BI52" s="2"/>
      <c r="BK52" s="2"/>
      <c r="BM52" s="2"/>
    </row>
    <row r="53" spans="1:65" outlineLevel="2" x14ac:dyDescent="0.2">
      <c r="J53" s="16"/>
      <c r="K53" s="110"/>
      <c r="L53" s="13"/>
      <c r="M53" s="110"/>
      <c r="N53" s="13"/>
      <c r="O53" s="110"/>
      <c r="P53" s="13"/>
      <c r="Q53" s="110"/>
      <c r="R53" s="13"/>
      <c r="S53" s="124"/>
      <c r="T53" s="16"/>
      <c r="U53" s="110"/>
      <c r="V53" s="13"/>
      <c r="W53" s="110"/>
      <c r="X53" s="13"/>
      <c r="Y53" s="110"/>
      <c r="Z53" s="13"/>
      <c r="AA53" s="110"/>
      <c r="AB53" s="13"/>
      <c r="AC53" s="124"/>
      <c r="AD53" s="16"/>
      <c r="AE53" s="110"/>
      <c r="AF53" s="13"/>
      <c r="AG53" s="110"/>
      <c r="AH53" s="13"/>
      <c r="AI53" s="110"/>
      <c r="AJ53" s="13"/>
      <c r="AK53" s="110"/>
      <c r="AL53" s="13"/>
      <c r="AM53" s="124"/>
      <c r="AN53" s="16"/>
      <c r="AO53" s="110"/>
      <c r="AP53" s="13"/>
      <c r="AQ53" s="110"/>
      <c r="AR53" s="13"/>
      <c r="AS53" s="110"/>
      <c r="AT53" s="13"/>
      <c r="AU53" s="110"/>
      <c r="AV53" s="13"/>
      <c r="AW53" s="124"/>
      <c r="AX53" s="16"/>
      <c r="AY53" s="110"/>
      <c r="AZ53" s="13"/>
      <c r="BA53" s="110"/>
      <c r="BB53" s="13"/>
      <c r="BC53" s="110"/>
      <c r="BD53" s="13"/>
      <c r="BE53" s="110"/>
      <c r="BF53" s="13"/>
      <c r="BG53" s="124"/>
      <c r="BI53" s="2"/>
      <c r="BK53" s="2"/>
      <c r="BM53" s="2"/>
    </row>
    <row r="54" spans="1:65" outlineLevel="2" x14ac:dyDescent="0.2">
      <c r="J54" s="16"/>
      <c r="K54" s="110"/>
      <c r="L54" s="13"/>
      <c r="M54" s="110"/>
      <c r="N54" s="13"/>
      <c r="O54" s="110"/>
      <c r="P54" s="13"/>
      <c r="Q54" s="110"/>
      <c r="R54" s="13"/>
      <c r="S54" s="124"/>
      <c r="T54" s="16"/>
      <c r="U54" s="110"/>
      <c r="V54" s="13"/>
      <c r="W54" s="110"/>
      <c r="X54" s="13"/>
      <c r="Y54" s="110"/>
      <c r="Z54" s="13"/>
      <c r="AA54" s="110"/>
      <c r="AB54" s="13"/>
      <c r="AC54" s="124"/>
      <c r="AD54" s="16"/>
      <c r="AE54" s="110"/>
      <c r="AF54" s="13"/>
      <c r="AG54" s="110"/>
      <c r="AH54" s="13"/>
      <c r="AI54" s="110"/>
      <c r="AJ54" s="13"/>
      <c r="AK54" s="110"/>
      <c r="AL54" s="13"/>
      <c r="AM54" s="124"/>
      <c r="AN54" s="16"/>
      <c r="AO54" s="110"/>
      <c r="AP54" s="13"/>
      <c r="AQ54" s="110"/>
      <c r="AR54" s="13"/>
      <c r="AS54" s="110"/>
      <c r="AT54" s="13"/>
      <c r="AU54" s="110"/>
      <c r="AV54" s="13"/>
      <c r="AW54" s="124"/>
      <c r="AX54" s="16"/>
      <c r="AY54" s="110"/>
      <c r="AZ54" s="13"/>
      <c r="BA54" s="110"/>
      <c r="BB54" s="13"/>
      <c r="BC54" s="110"/>
      <c r="BD54" s="13"/>
      <c r="BE54" s="110"/>
      <c r="BF54" s="13"/>
      <c r="BG54" s="124"/>
      <c r="BI54" s="2"/>
      <c r="BK54" s="2"/>
      <c r="BM54" s="2"/>
    </row>
    <row r="55" spans="1:65" outlineLevel="2" x14ac:dyDescent="0.2">
      <c r="J55" s="16"/>
      <c r="K55" s="110"/>
      <c r="L55" s="13"/>
      <c r="M55" s="110"/>
      <c r="N55" s="13"/>
      <c r="O55" s="110"/>
      <c r="P55" s="13"/>
      <c r="Q55" s="110"/>
      <c r="R55" s="13"/>
      <c r="S55" s="124"/>
      <c r="T55" s="16"/>
      <c r="U55" s="110"/>
      <c r="V55" s="13"/>
      <c r="W55" s="110"/>
      <c r="X55" s="13"/>
      <c r="Y55" s="110"/>
      <c r="Z55" s="13"/>
      <c r="AA55" s="110"/>
      <c r="AB55" s="13"/>
      <c r="AC55" s="124"/>
      <c r="AD55" s="16"/>
      <c r="AE55" s="110"/>
      <c r="AF55" s="13"/>
      <c r="AG55" s="110"/>
      <c r="AH55" s="13"/>
      <c r="AI55" s="110"/>
      <c r="AJ55" s="13"/>
      <c r="AK55" s="110"/>
      <c r="AL55" s="13"/>
      <c r="AM55" s="124"/>
      <c r="AN55" s="16"/>
      <c r="AO55" s="110"/>
      <c r="AP55" s="13"/>
      <c r="AQ55" s="110"/>
      <c r="AR55" s="13"/>
      <c r="AS55" s="110"/>
      <c r="AT55" s="13"/>
      <c r="AU55" s="110"/>
      <c r="AV55" s="13"/>
      <c r="AW55" s="124"/>
      <c r="AX55" s="16"/>
      <c r="AY55" s="110"/>
      <c r="AZ55" s="13"/>
      <c r="BA55" s="110"/>
      <c r="BB55" s="13"/>
      <c r="BC55" s="110"/>
      <c r="BD55" s="13"/>
      <c r="BE55" s="110"/>
      <c r="BF55" s="13"/>
      <c r="BG55" s="124"/>
      <c r="BI55" s="2"/>
      <c r="BK55" s="2"/>
      <c r="BM55" s="2"/>
    </row>
    <row r="56" spans="1:65" outlineLevel="2" x14ac:dyDescent="0.2">
      <c r="BI56" s="2"/>
      <c r="BK56" s="2"/>
      <c r="BM56" s="2"/>
    </row>
    <row r="57" spans="1:65" outlineLevel="2" x14ac:dyDescent="0.2">
      <c r="BI57" s="2"/>
      <c r="BK57" s="2"/>
      <c r="BM57" s="2"/>
    </row>
    <row r="58" spans="1:65" outlineLevel="2" x14ac:dyDescent="0.2">
      <c r="BI58" s="2"/>
      <c r="BK58" s="2"/>
      <c r="BM58" s="2"/>
    </row>
    <row r="59" spans="1:65" outlineLevel="2" x14ac:dyDescent="0.2">
      <c r="BI59" s="2"/>
      <c r="BK59" s="2"/>
      <c r="BM59" s="2"/>
    </row>
    <row r="60" spans="1:65" outlineLevel="1" x14ac:dyDescent="0.2">
      <c r="BI60" s="2"/>
      <c r="BK60" s="2"/>
      <c r="BM60" s="2"/>
    </row>
    <row r="61" spans="1:65" x14ac:dyDescent="0.2">
      <c r="A61" s="106" t="s">
        <v>481</v>
      </c>
      <c r="B61" s="138"/>
      <c r="C61" s="107"/>
      <c r="D61" s="107"/>
      <c r="E61" s="108"/>
      <c r="F61" s="107"/>
      <c r="G61" s="108"/>
      <c r="H61" s="107"/>
      <c r="BI61" s="2"/>
      <c r="BK61" s="2"/>
      <c r="BM61" s="2"/>
    </row>
    <row r="62" spans="1:65" hidden="1" outlineLevel="1" x14ac:dyDescent="0.2"/>
    <row r="63" spans="1:65" hidden="1" outlineLevel="1" x14ac:dyDescent="0.2">
      <c r="D63" s="2" t="s">
        <v>47</v>
      </c>
      <c r="E63" s="5" t="s">
        <v>48</v>
      </c>
      <c r="H63" s="10">
        <v>3</v>
      </c>
      <c r="I63" s="11"/>
      <c r="BI63" s="2"/>
      <c r="BK63" s="2"/>
      <c r="BM63" s="2"/>
    </row>
    <row r="64" spans="1:65" hidden="1" outlineLevel="1" x14ac:dyDescent="0.2">
      <c r="B64" s="139" t="s">
        <v>17</v>
      </c>
      <c r="C64" s="2" t="s">
        <v>1</v>
      </c>
      <c r="D64" s="10">
        <v>1</v>
      </c>
      <c r="F64" s="10">
        <v>2</v>
      </c>
      <c r="H64" s="2">
        <v>1</v>
      </c>
      <c r="I64" s="11"/>
      <c r="J64" s="2">
        <v>2</v>
      </c>
      <c r="L64" s="2">
        <v>3</v>
      </c>
      <c r="BI64" s="2"/>
      <c r="BK64" s="2"/>
      <c r="BM64" s="2"/>
    </row>
    <row r="65" spans="1:65" hidden="1" outlineLevel="1" x14ac:dyDescent="0.2">
      <c r="B65" s="140">
        <v>0</v>
      </c>
      <c r="C65" s="17"/>
      <c r="D65" s="17" t="s">
        <v>66</v>
      </c>
      <c r="E65" s="18" t="s">
        <v>96</v>
      </c>
      <c r="F65" s="17" t="s">
        <v>67</v>
      </c>
      <c r="G65" s="18" t="s">
        <v>96</v>
      </c>
      <c r="H65" s="17" t="s">
        <v>68</v>
      </c>
      <c r="I65" s="18" t="s">
        <v>96</v>
      </c>
      <c r="BI65" s="2"/>
      <c r="BK65" s="2"/>
      <c r="BM65" s="2"/>
    </row>
    <row r="66" spans="1:65" hidden="1" outlineLevel="1" x14ac:dyDescent="0.2">
      <c r="A66" s="5">
        <v>1</v>
      </c>
      <c r="B66" s="139">
        <v>1</v>
      </c>
      <c r="D66" s="2" t="str">
        <f>D6</f>
        <v>Electric</v>
      </c>
      <c r="E66" s="2" t="str">
        <f>E6</f>
        <v>EL</v>
      </c>
      <c r="F66" s="2" t="s">
        <v>53</v>
      </c>
      <c r="G66" s="5" t="s">
        <v>91</v>
      </c>
      <c r="H66" s="2" t="s">
        <v>482</v>
      </c>
      <c r="I66" s="5" t="s">
        <v>76</v>
      </c>
      <c r="J66" s="2" t="s">
        <v>483</v>
      </c>
      <c r="K66" s="5" t="s">
        <v>77</v>
      </c>
      <c r="BI66" s="2"/>
      <c r="BK66" s="2"/>
      <c r="BM66" s="2"/>
    </row>
    <row r="67" spans="1:65" hidden="1" outlineLevel="1" x14ac:dyDescent="0.2">
      <c r="B67" s="139">
        <v>2</v>
      </c>
      <c r="D67" s="2" t="str">
        <f t="shared" ref="D67:E70" si="0">D7</f>
        <v>Heat</v>
      </c>
      <c r="E67" s="2" t="str">
        <f t="shared" si="0"/>
        <v>HE</v>
      </c>
      <c r="F67" s="2" t="s">
        <v>55</v>
      </c>
      <c r="G67" s="5" t="s">
        <v>92</v>
      </c>
      <c r="H67" s="2" t="s">
        <v>482</v>
      </c>
      <c r="I67" s="5" t="s">
        <v>76</v>
      </c>
      <c r="J67" s="2" t="s">
        <v>483</v>
      </c>
      <c r="K67" s="5" t="s">
        <v>77</v>
      </c>
      <c r="BI67" s="2"/>
      <c r="BK67" s="2"/>
      <c r="BM67" s="2"/>
    </row>
    <row r="68" spans="1:65" hidden="1" outlineLevel="1" x14ac:dyDescent="0.2">
      <c r="B68" s="139">
        <v>3</v>
      </c>
      <c r="D68" s="2" t="str">
        <f t="shared" si="0"/>
        <v>Cooling</v>
      </c>
      <c r="E68" s="2" t="str">
        <f t="shared" si="0"/>
        <v>CL</v>
      </c>
      <c r="F68" s="2" t="s">
        <v>56</v>
      </c>
      <c r="G68" s="5" t="s">
        <v>93</v>
      </c>
      <c r="H68" s="2" t="s">
        <v>482</v>
      </c>
      <c r="I68" s="5" t="s">
        <v>76</v>
      </c>
      <c r="J68" s="2" t="s">
        <v>483</v>
      </c>
      <c r="K68" s="5" t="s">
        <v>77</v>
      </c>
      <c r="BI68" s="2"/>
      <c r="BK68" s="2"/>
      <c r="BM68" s="2"/>
    </row>
    <row r="69" spans="1:65" hidden="1" outlineLevel="1" x14ac:dyDescent="0.2">
      <c r="B69" s="139">
        <v>4</v>
      </c>
      <c r="D69" s="2" t="str">
        <f t="shared" si="0"/>
        <v>Fuel</v>
      </c>
      <c r="E69" s="2" t="str">
        <f t="shared" si="0"/>
        <v>FU</v>
      </c>
      <c r="BI69" s="2"/>
      <c r="BK69" s="2"/>
      <c r="BM69" s="2"/>
    </row>
    <row r="70" spans="1:65" hidden="1" outlineLevel="1" x14ac:dyDescent="0.2">
      <c r="B70" s="139">
        <v>5</v>
      </c>
      <c r="D70" s="2" t="str">
        <f t="shared" si="0"/>
        <v>On-site primary</v>
      </c>
      <c r="E70" s="2" t="str">
        <f t="shared" si="0"/>
        <v>PE</v>
      </c>
      <c r="BI70" s="2"/>
      <c r="BK70" s="2"/>
      <c r="BM70" s="2"/>
    </row>
    <row r="71" spans="1:65" hidden="1" outlineLevel="1" x14ac:dyDescent="0.2">
      <c r="A71" s="5">
        <v>2</v>
      </c>
      <c r="B71" s="141">
        <v>1</v>
      </c>
      <c r="F71" s="2" t="s">
        <v>484</v>
      </c>
      <c r="G71" s="5" t="s">
        <v>91</v>
      </c>
      <c r="H71" s="2" t="s">
        <v>485</v>
      </c>
      <c r="I71" s="5" t="s">
        <v>486</v>
      </c>
      <c r="BI71" s="2"/>
      <c r="BK71" s="2"/>
      <c r="BM71" s="2"/>
    </row>
    <row r="72" spans="1:65" hidden="1" outlineLevel="1" x14ac:dyDescent="0.2">
      <c r="A72" s="5"/>
      <c r="B72" s="141">
        <v>2</v>
      </c>
      <c r="F72" s="2" t="s">
        <v>487</v>
      </c>
      <c r="G72" s="5" t="s">
        <v>92</v>
      </c>
      <c r="H72" s="2" t="s">
        <v>485</v>
      </c>
      <c r="I72" s="5" t="s">
        <v>486</v>
      </c>
      <c r="BI72" s="2"/>
      <c r="BK72" s="2"/>
      <c r="BM72" s="2"/>
    </row>
    <row r="73" spans="1:65" hidden="1" outlineLevel="1" x14ac:dyDescent="0.2">
      <c r="A73" s="5"/>
      <c r="B73" s="141">
        <v>3</v>
      </c>
      <c r="F73" s="2" t="s">
        <v>488</v>
      </c>
      <c r="G73" s="5" t="s">
        <v>93</v>
      </c>
      <c r="H73" s="2" t="s">
        <v>485</v>
      </c>
      <c r="I73" s="5" t="s">
        <v>486</v>
      </c>
      <c r="BI73" s="2"/>
      <c r="BK73" s="2"/>
      <c r="BM73" s="2"/>
    </row>
    <row r="74" spans="1:65" hidden="1" outlineLevel="1" x14ac:dyDescent="0.2">
      <c r="A74" s="5"/>
      <c r="B74" s="141">
        <v>4</v>
      </c>
      <c r="BI74" s="2"/>
      <c r="BK74" s="2"/>
      <c r="BM74" s="2"/>
    </row>
    <row r="75" spans="1:65" hidden="1" outlineLevel="1" x14ac:dyDescent="0.2">
      <c r="A75" s="5"/>
      <c r="B75" s="141">
        <v>5</v>
      </c>
      <c r="BI75" s="2"/>
      <c r="BK75" s="2"/>
      <c r="BM75" s="2"/>
    </row>
    <row r="76" spans="1:65" hidden="1" outlineLevel="1" x14ac:dyDescent="0.2">
      <c r="A76" s="5">
        <v>3</v>
      </c>
      <c r="B76" s="141">
        <v>1</v>
      </c>
      <c r="F76" s="2" t="s">
        <v>484</v>
      </c>
      <c r="G76" s="5" t="s">
        <v>91</v>
      </c>
      <c r="H76" s="2" t="s">
        <v>485</v>
      </c>
      <c r="I76" s="5" t="s">
        <v>486</v>
      </c>
      <c r="BI76" s="2"/>
      <c r="BK76" s="2"/>
      <c r="BM76" s="2"/>
    </row>
    <row r="77" spans="1:65" hidden="1" outlineLevel="1" x14ac:dyDescent="0.2">
      <c r="A77" s="5"/>
      <c r="B77" s="141">
        <v>2</v>
      </c>
      <c r="F77" s="2" t="s">
        <v>487</v>
      </c>
      <c r="G77" s="5" t="s">
        <v>92</v>
      </c>
      <c r="H77" s="2" t="s">
        <v>485</v>
      </c>
      <c r="I77" s="5" t="s">
        <v>486</v>
      </c>
      <c r="BI77" s="2"/>
      <c r="BK77" s="2"/>
      <c r="BM77" s="2"/>
    </row>
    <row r="78" spans="1:65" hidden="1" outlineLevel="1" x14ac:dyDescent="0.2">
      <c r="A78" s="5"/>
      <c r="B78" s="141">
        <v>3</v>
      </c>
      <c r="F78" s="2" t="s">
        <v>488</v>
      </c>
      <c r="G78" s="5" t="s">
        <v>93</v>
      </c>
      <c r="H78" s="2" t="s">
        <v>485</v>
      </c>
      <c r="I78" s="5" t="s">
        <v>486</v>
      </c>
      <c r="BI78" s="2"/>
      <c r="BK78" s="2"/>
      <c r="BM78" s="2"/>
    </row>
    <row r="79" spans="1:65" hidden="1" outlineLevel="1" x14ac:dyDescent="0.2">
      <c r="A79" s="5"/>
      <c r="B79" s="141">
        <v>4</v>
      </c>
      <c r="BI79" s="2"/>
      <c r="BK79" s="2"/>
      <c r="BM79" s="2"/>
    </row>
    <row r="80" spans="1:65" hidden="1" outlineLevel="1" x14ac:dyDescent="0.2">
      <c r="A80" s="5"/>
      <c r="B80" s="141">
        <v>5</v>
      </c>
      <c r="BI80" s="2"/>
      <c r="BK80" s="2"/>
      <c r="BM80" s="2"/>
    </row>
    <row r="81" spans="1:65" hidden="1" outlineLevel="1" x14ac:dyDescent="0.2">
      <c r="A81" s="5">
        <v>4</v>
      </c>
      <c r="B81" s="141">
        <v>1</v>
      </c>
      <c r="F81" s="2" t="s">
        <v>489</v>
      </c>
      <c r="G81" s="5" t="s">
        <v>490</v>
      </c>
      <c r="H81" s="2" t="s">
        <v>491</v>
      </c>
      <c r="I81" s="5" t="s">
        <v>492</v>
      </c>
      <c r="J81" s="2" t="s">
        <v>493</v>
      </c>
      <c r="K81" s="5" t="s">
        <v>494</v>
      </c>
      <c r="L81" s="2" t="s">
        <v>495</v>
      </c>
      <c r="M81" s="5" t="s">
        <v>496</v>
      </c>
      <c r="BI81" s="2"/>
      <c r="BK81" s="2"/>
      <c r="BM81" s="2"/>
    </row>
    <row r="82" spans="1:65" hidden="1" outlineLevel="1" x14ac:dyDescent="0.2">
      <c r="A82" s="5"/>
      <c r="B82" s="141">
        <v>2</v>
      </c>
      <c r="F82" s="2" t="s">
        <v>497</v>
      </c>
      <c r="G82" s="5" t="s">
        <v>498</v>
      </c>
      <c r="H82" s="2" t="s">
        <v>499</v>
      </c>
      <c r="I82" s="5" t="s">
        <v>500</v>
      </c>
      <c r="BI82" s="2"/>
      <c r="BK82" s="2"/>
      <c r="BM82" s="2"/>
    </row>
    <row r="83" spans="1:65" hidden="1" outlineLevel="1" x14ac:dyDescent="0.2">
      <c r="A83" s="5"/>
      <c r="B83" s="141">
        <v>3</v>
      </c>
      <c r="F83" s="2" t="s">
        <v>501</v>
      </c>
      <c r="G83" s="5" t="s">
        <v>502</v>
      </c>
      <c r="H83" s="2" t="s">
        <v>503</v>
      </c>
      <c r="I83" s="5" t="s">
        <v>504</v>
      </c>
      <c r="BI83" s="2"/>
      <c r="BK83" s="2"/>
      <c r="BM83" s="2"/>
    </row>
    <row r="84" spans="1:65" hidden="1" outlineLevel="1" x14ac:dyDescent="0.2">
      <c r="A84" s="5"/>
      <c r="B84" s="141">
        <v>4</v>
      </c>
      <c r="BI84" s="2"/>
      <c r="BK84" s="2"/>
      <c r="BM84" s="2"/>
    </row>
    <row r="85" spans="1:65" hidden="1" outlineLevel="1" x14ac:dyDescent="0.2">
      <c r="A85" s="5"/>
      <c r="B85" s="141">
        <v>5</v>
      </c>
      <c r="BI85" s="2"/>
      <c r="BK85" s="2"/>
      <c r="BM85" s="2"/>
    </row>
    <row r="86" spans="1:65" hidden="1" outlineLevel="1" x14ac:dyDescent="0.2">
      <c r="A86" s="5">
        <v>5</v>
      </c>
      <c r="B86" s="141">
        <v>1</v>
      </c>
      <c r="BI86" s="2"/>
      <c r="BK86" s="2"/>
      <c r="BM86" s="2"/>
    </row>
    <row r="87" spans="1:65" hidden="1" outlineLevel="1" x14ac:dyDescent="0.2">
      <c r="B87" s="141">
        <v>2</v>
      </c>
      <c r="BI87" s="2"/>
      <c r="BK87" s="2"/>
      <c r="BM87" s="2"/>
    </row>
    <row r="88" spans="1:65" hidden="1" outlineLevel="1" x14ac:dyDescent="0.2">
      <c r="B88" s="141">
        <v>3</v>
      </c>
      <c r="BI88" s="2"/>
      <c r="BK88" s="2"/>
      <c r="BM88" s="2"/>
    </row>
    <row r="89" spans="1:65" hidden="1" outlineLevel="1" x14ac:dyDescent="0.2">
      <c r="B89" s="141">
        <v>4</v>
      </c>
      <c r="BI89" s="2"/>
      <c r="BK89" s="2"/>
      <c r="BM89" s="2"/>
    </row>
    <row r="90" spans="1:65" hidden="1" outlineLevel="1" x14ac:dyDescent="0.2">
      <c r="B90" s="141">
        <v>5</v>
      </c>
      <c r="BI90" s="2"/>
      <c r="BK90" s="2"/>
      <c r="BM90" s="2"/>
    </row>
    <row r="91" spans="1:65" collapsed="1" x14ac:dyDescent="0.2"/>
  </sheetData>
  <conditionalFormatting sqref="D6:BS15">
    <cfRule type="cellIs" dxfId="452" priority="26" operator="equal">
      <formula>0</formula>
    </cfRule>
  </conditionalFormatting>
  <conditionalFormatting sqref="J28:BS35 AL26:BS27 J26:AI27">
    <cfRule type="cellIs" dxfId="451" priority="25" operator="equal">
      <formula>0</formula>
    </cfRule>
  </conditionalFormatting>
  <conditionalFormatting sqref="J49:BS55 J47:AI47 AL46:BG47 J48:BG48 BN46:BS48 J46:AG46">
    <cfRule type="cellIs" dxfId="450" priority="24" operator="equal">
      <formula>0</formula>
    </cfRule>
  </conditionalFormatting>
  <conditionalFormatting sqref="D66:I70">
    <cfRule type="containsBlanks" dxfId="449" priority="27">
      <formula>LEN(TRIM(D66))=0</formula>
    </cfRule>
  </conditionalFormatting>
  <conditionalFormatting sqref="F71:I71 F74:I75 F72:G73">
    <cfRule type="containsBlanks" dxfId="448" priority="23">
      <formula>LEN(TRIM(F71))=0</formula>
    </cfRule>
  </conditionalFormatting>
  <conditionalFormatting sqref="F76:I80">
    <cfRule type="containsBlanks" dxfId="447" priority="22">
      <formula>LEN(TRIM(F76))=0</formula>
    </cfRule>
  </conditionalFormatting>
  <conditionalFormatting sqref="F81:I85">
    <cfRule type="containsBlanks" dxfId="446" priority="21">
      <formula>LEN(TRIM(F81))=0</formula>
    </cfRule>
  </conditionalFormatting>
  <conditionalFormatting sqref="J67:K70">
    <cfRule type="containsBlanks" dxfId="445" priority="20">
      <formula>LEN(TRIM(J67))=0</formula>
    </cfRule>
  </conditionalFormatting>
  <conditionalFormatting sqref="J66">
    <cfRule type="containsBlanks" dxfId="444" priority="19">
      <formula>LEN(TRIM(J66))=0</formula>
    </cfRule>
  </conditionalFormatting>
  <conditionalFormatting sqref="K66">
    <cfRule type="containsBlanks" dxfId="443" priority="18">
      <formula>LEN(TRIM(K66))=0</formula>
    </cfRule>
  </conditionalFormatting>
  <conditionalFormatting sqref="H72:I72">
    <cfRule type="containsBlanks" dxfId="442" priority="17">
      <formula>LEN(TRIM(H72))=0</formula>
    </cfRule>
  </conditionalFormatting>
  <conditionalFormatting sqref="H73:I73">
    <cfRule type="containsBlanks" dxfId="441" priority="16">
      <formula>LEN(TRIM(H73))=0</formula>
    </cfRule>
  </conditionalFormatting>
  <conditionalFormatting sqref="J81:K85">
    <cfRule type="containsBlanks" dxfId="440" priority="15">
      <formula>LEN(TRIM(J81))=0</formula>
    </cfRule>
  </conditionalFormatting>
  <conditionalFormatting sqref="L81:M85">
    <cfRule type="containsBlanks" dxfId="439" priority="14">
      <formula>LEN(TRIM(L81))=0</formula>
    </cfRule>
  </conditionalFormatting>
  <conditionalFormatting sqref="F86:I90">
    <cfRule type="containsBlanks" dxfId="438" priority="13">
      <formula>LEN(TRIM(F86))=0</formula>
    </cfRule>
  </conditionalFormatting>
  <conditionalFormatting sqref="J86:K90">
    <cfRule type="containsBlanks" dxfId="437" priority="12">
      <formula>LEN(TRIM(J86))=0</formula>
    </cfRule>
  </conditionalFormatting>
  <conditionalFormatting sqref="L86:M90">
    <cfRule type="containsBlanks" dxfId="436" priority="11">
      <formula>LEN(TRIM(L86))=0</formula>
    </cfRule>
  </conditionalFormatting>
  <conditionalFormatting sqref="J71:K75">
    <cfRule type="containsBlanks" dxfId="435" priority="10">
      <formula>LEN(TRIM(J71))=0</formula>
    </cfRule>
  </conditionalFormatting>
  <conditionalFormatting sqref="J76:K80">
    <cfRule type="containsBlanks" dxfId="434" priority="9">
      <formula>LEN(TRIM(J76))=0</formula>
    </cfRule>
  </conditionalFormatting>
  <conditionalFormatting sqref="L71:M75">
    <cfRule type="containsBlanks" dxfId="433" priority="8">
      <formula>LEN(TRIM(L71))=0</formula>
    </cfRule>
  </conditionalFormatting>
  <conditionalFormatting sqref="L76:M80">
    <cfRule type="containsBlanks" dxfId="432" priority="7">
      <formula>LEN(TRIM(L76))=0</formula>
    </cfRule>
  </conditionalFormatting>
  <conditionalFormatting sqref="L66:M70">
    <cfRule type="containsBlanks" dxfId="431" priority="6">
      <formula>LEN(TRIM(L66))=0</formula>
    </cfRule>
  </conditionalFormatting>
  <conditionalFormatting sqref="AJ26:AK27">
    <cfRule type="cellIs" dxfId="430" priority="5" operator="equal">
      <formula>0</formula>
    </cfRule>
  </conditionalFormatting>
  <conditionalFormatting sqref="AJ46:AK47">
    <cfRule type="cellIs" dxfId="429" priority="4" operator="equal">
      <formula>0</formula>
    </cfRule>
  </conditionalFormatting>
  <conditionalFormatting sqref="BJ46:BM48">
    <cfRule type="cellIs" dxfId="428" priority="3" operator="equal">
      <formula>0</formula>
    </cfRule>
  </conditionalFormatting>
  <conditionalFormatting sqref="BH46:BI48">
    <cfRule type="cellIs" dxfId="427" priority="2" operator="equal">
      <formula>0</formula>
    </cfRule>
  </conditionalFormatting>
  <conditionalFormatting sqref="AH46:AI46">
    <cfRule type="cellIs" dxfId="426" priority="1" operator="equal">
      <formula>0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1"/>
  <sheetViews>
    <sheetView workbookViewId="0">
      <pane xSplit="6" topLeftCell="G1" activePane="topRight" state="frozen"/>
      <selection pane="topRight" activeCell="A617" sqref="A617"/>
    </sheetView>
  </sheetViews>
  <sheetFormatPr baseColWidth="10" defaultRowHeight="14" outlineLevelRow="4" outlineLevelCol="1" x14ac:dyDescent="0.2"/>
  <cols>
    <col min="1" max="1" width="10.83203125" style="69"/>
    <col min="2" max="2" width="3.83203125" style="26" customWidth="1"/>
    <col min="3" max="6" width="3.83203125" style="27" customWidth="1"/>
    <col min="7" max="18" width="10.83203125" style="25" customWidth="1" outlineLevel="1"/>
    <col min="19" max="19" width="1.83203125" style="25" customWidth="1"/>
    <col min="20" max="31" width="10.83203125" style="25"/>
    <col min="32" max="32" width="1.83203125" style="25" customWidth="1"/>
    <col min="33" max="16384" width="10.83203125" style="25"/>
  </cols>
  <sheetData>
    <row r="1" spans="1:20" x14ac:dyDescent="0.2">
      <c r="A1" s="68" t="s">
        <v>109</v>
      </c>
      <c r="G1" s="31" t="s">
        <v>161</v>
      </c>
      <c r="R1" s="38" t="s">
        <v>162</v>
      </c>
      <c r="T1" s="31"/>
    </row>
    <row r="2" spans="1:20" s="31" customFormat="1" x14ac:dyDescent="0.2">
      <c r="A2" s="68"/>
      <c r="B2" s="26"/>
      <c r="C2" s="26"/>
      <c r="D2" s="26"/>
      <c r="E2" s="26"/>
      <c r="F2" s="35" t="s">
        <v>150</v>
      </c>
      <c r="G2" s="31">
        <v>1</v>
      </c>
      <c r="H2" s="31">
        <v>2</v>
      </c>
      <c r="I2" s="31">
        <v>3</v>
      </c>
      <c r="J2" s="31">
        <v>4</v>
      </c>
      <c r="K2" s="31">
        <v>5</v>
      </c>
      <c r="L2" s="31">
        <v>6</v>
      </c>
      <c r="M2" s="31">
        <v>7</v>
      </c>
      <c r="N2" s="31">
        <v>8</v>
      </c>
      <c r="O2" s="31">
        <v>9</v>
      </c>
      <c r="P2" s="31">
        <v>10</v>
      </c>
      <c r="Q2" s="31">
        <v>11</v>
      </c>
      <c r="R2" s="31">
        <v>12</v>
      </c>
      <c r="S2" s="36"/>
      <c r="T2" s="31" t="s">
        <v>543</v>
      </c>
    </row>
    <row r="3" spans="1:20" x14ac:dyDescent="0.2">
      <c r="B3" s="26" t="s">
        <v>17</v>
      </c>
      <c r="C3" s="27" t="s">
        <v>0</v>
      </c>
      <c r="G3" s="33"/>
      <c r="H3" s="33"/>
      <c r="I3" s="33"/>
      <c r="J3" s="33"/>
      <c r="K3" s="33"/>
      <c r="L3" s="33"/>
      <c r="M3" s="33"/>
      <c r="N3" s="32"/>
      <c r="O3" s="32"/>
      <c r="P3" s="32"/>
    </row>
    <row r="4" spans="1:20" outlineLevel="1" x14ac:dyDescent="0.2">
      <c r="B4" s="26" t="s">
        <v>17</v>
      </c>
      <c r="C4" s="27" t="s">
        <v>1</v>
      </c>
      <c r="G4" s="34"/>
      <c r="H4" s="34"/>
      <c r="I4" s="34"/>
      <c r="J4" s="28"/>
      <c r="K4" s="34"/>
      <c r="L4" s="34"/>
      <c r="M4" s="34"/>
    </row>
    <row r="5" spans="1:20" outlineLevel="1" x14ac:dyDescent="0.2">
      <c r="B5" s="26" t="s">
        <v>17</v>
      </c>
      <c r="C5" s="27" t="s">
        <v>1</v>
      </c>
      <c r="G5" s="34"/>
      <c r="H5" s="34"/>
      <c r="I5" s="34"/>
      <c r="J5" s="28"/>
      <c r="K5" s="34"/>
      <c r="L5" s="34"/>
      <c r="M5" s="34"/>
    </row>
    <row r="6" spans="1:20" outlineLevel="1" x14ac:dyDescent="0.2">
      <c r="B6" s="26" t="s">
        <v>17</v>
      </c>
      <c r="C6" s="27" t="s">
        <v>2</v>
      </c>
      <c r="G6" s="28"/>
      <c r="H6" s="28"/>
      <c r="I6" s="28"/>
      <c r="J6" s="28"/>
      <c r="K6" s="28"/>
      <c r="L6" s="28"/>
      <c r="M6" s="28"/>
    </row>
    <row r="8" spans="1:20" x14ac:dyDescent="0.2">
      <c r="B8" s="26" t="s">
        <v>97</v>
      </c>
      <c r="C8" s="27" t="s">
        <v>0</v>
      </c>
      <c r="G8" s="29"/>
      <c r="H8" s="29"/>
      <c r="I8" s="29"/>
      <c r="J8" s="29"/>
      <c r="K8" s="29"/>
      <c r="L8" s="29"/>
      <c r="M8" s="29"/>
    </row>
    <row r="9" spans="1:20" hidden="1" outlineLevel="1" x14ac:dyDescent="0.2">
      <c r="B9" s="26" t="s">
        <v>97</v>
      </c>
      <c r="C9" s="27" t="s">
        <v>1</v>
      </c>
      <c r="G9" s="28" t="s">
        <v>98</v>
      </c>
      <c r="H9" s="28" t="s">
        <v>99</v>
      </c>
    </row>
    <row r="10" spans="1:20" hidden="1" outlineLevel="1" x14ac:dyDescent="0.2">
      <c r="B10" s="26" t="s">
        <v>97</v>
      </c>
      <c r="C10" s="27" t="s">
        <v>1</v>
      </c>
      <c r="G10" s="28" t="s">
        <v>96</v>
      </c>
      <c r="H10" s="28" t="s">
        <v>96</v>
      </c>
    </row>
    <row r="11" spans="1:20" hidden="1" outlineLevel="1" x14ac:dyDescent="0.2">
      <c r="B11" s="26" t="s">
        <v>97</v>
      </c>
      <c r="C11" s="27" t="s">
        <v>2</v>
      </c>
      <c r="G11" s="28" t="s">
        <v>110</v>
      </c>
      <c r="H11" s="28"/>
    </row>
    <row r="12" spans="1:20" collapsed="1" x14ac:dyDescent="0.2"/>
    <row r="13" spans="1:20" x14ac:dyDescent="0.2">
      <c r="B13" s="26" t="s">
        <v>3</v>
      </c>
      <c r="C13" s="30" t="s">
        <v>1</v>
      </c>
      <c r="G13" s="25" t="s">
        <v>100</v>
      </c>
    </row>
    <row r="14" spans="1:20" hidden="1" outlineLevel="1" x14ac:dyDescent="0.2">
      <c r="C14" s="30" t="s">
        <v>1</v>
      </c>
      <c r="G14" s="25" t="s">
        <v>101</v>
      </c>
    </row>
    <row r="15" spans="1:20" hidden="1" outlineLevel="1" x14ac:dyDescent="0.2">
      <c r="C15" s="30" t="s">
        <v>2</v>
      </c>
      <c r="G15" s="25" t="s">
        <v>102</v>
      </c>
    </row>
    <row r="16" spans="1:20" hidden="1" outlineLevel="1" x14ac:dyDescent="0.2">
      <c r="C16" s="30" t="s">
        <v>4</v>
      </c>
      <c r="G16" s="25">
        <v>1</v>
      </c>
      <c r="H16" s="25">
        <v>1</v>
      </c>
    </row>
    <row r="17" spans="2:8" hidden="1" outlineLevel="1" x14ac:dyDescent="0.2">
      <c r="C17" s="48" t="s">
        <v>5</v>
      </c>
      <c r="D17" s="49"/>
      <c r="E17" s="49"/>
      <c r="F17" s="49"/>
      <c r="G17" s="25">
        <v>0</v>
      </c>
    </row>
    <row r="18" spans="2:8" hidden="1" outlineLevel="1" x14ac:dyDescent="0.2">
      <c r="C18" s="30" t="s">
        <v>6</v>
      </c>
      <c r="G18" s="25" t="s">
        <v>103</v>
      </c>
    </row>
    <row r="19" spans="2:8" hidden="1" outlineLevel="1" x14ac:dyDescent="0.2">
      <c r="C19" s="30" t="s">
        <v>10</v>
      </c>
      <c r="G19" s="25" t="s">
        <v>111</v>
      </c>
    </row>
    <row r="20" spans="2:8" hidden="1" outlineLevel="1" x14ac:dyDescent="0.2">
      <c r="C20" s="30" t="s">
        <v>7</v>
      </c>
      <c r="G20" s="25">
        <v>1</v>
      </c>
    </row>
    <row r="21" spans="2:8" hidden="1" outlineLevel="1" x14ac:dyDescent="0.2">
      <c r="C21" s="30" t="s">
        <v>8</v>
      </c>
      <c r="G21" s="25">
        <v>0</v>
      </c>
    </row>
    <row r="22" spans="2:8" collapsed="1" x14ac:dyDescent="0.2"/>
    <row r="23" spans="2:8" x14ac:dyDescent="0.2">
      <c r="B23" s="26" t="s">
        <v>9</v>
      </c>
      <c r="C23" s="30" t="s">
        <v>1</v>
      </c>
      <c r="G23" s="25" t="s">
        <v>104</v>
      </c>
    </row>
    <row r="24" spans="2:8" hidden="1" outlineLevel="1" x14ac:dyDescent="0.2">
      <c r="C24" s="30" t="s">
        <v>1</v>
      </c>
      <c r="G24" s="25" t="s">
        <v>105</v>
      </c>
    </row>
    <row r="25" spans="2:8" hidden="1" outlineLevel="1" x14ac:dyDescent="0.2">
      <c r="C25" s="30" t="s">
        <v>2</v>
      </c>
      <c r="G25" s="25" t="s">
        <v>544</v>
      </c>
    </row>
    <row r="26" spans="2:8" hidden="1" outlineLevel="1" x14ac:dyDescent="0.2">
      <c r="C26" s="30" t="s">
        <v>4</v>
      </c>
      <c r="G26" s="25">
        <v>2</v>
      </c>
      <c r="H26" s="25">
        <v>1</v>
      </c>
    </row>
    <row r="27" spans="2:8" hidden="1" outlineLevel="1" x14ac:dyDescent="0.2">
      <c r="C27" s="48" t="s">
        <v>5</v>
      </c>
      <c r="D27" s="49"/>
      <c r="E27" s="49"/>
      <c r="F27" s="49"/>
      <c r="G27" s="25">
        <v>25</v>
      </c>
    </row>
    <row r="28" spans="2:8" hidden="1" outlineLevel="1" x14ac:dyDescent="0.2">
      <c r="C28" s="30" t="s">
        <v>6</v>
      </c>
      <c r="G28" s="25" t="s">
        <v>106</v>
      </c>
    </row>
    <row r="29" spans="2:8" hidden="1" outlineLevel="1" x14ac:dyDescent="0.2">
      <c r="C29" s="30" t="s">
        <v>10</v>
      </c>
      <c r="G29" s="25" t="s">
        <v>107</v>
      </c>
    </row>
    <row r="30" spans="2:8" hidden="1" outlineLevel="1" x14ac:dyDescent="0.2">
      <c r="C30" s="30" t="s">
        <v>7</v>
      </c>
      <c r="G30" s="25" t="s">
        <v>108</v>
      </c>
    </row>
    <row r="31" spans="2:8" hidden="1" outlineLevel="1" x14ac:dyDescent="0.2">
      <c r="C31" s="30" t="s">
        <v>8</v>
      </c>
      <c r="G31" s="25">
        <v>0</v>
      </c>
    </row>
    <row r="32" spans="2:8" collapsed="1" x14ac:dyDescent="0.2"/>
    <row r="33" spans="1:20" x14ac:dyDescent="0.2">
      <c r="A33" s="75">
        <v>1</v>
      </c>
      <c r="B33" s="26" t="s">
        <v>112</v>
      </c>
      <c r="C33" s="27" t="s">
        <v>0</v>
      </c>
      <c r="G33" s="55" t="s">
        <v>150</v>
      </c>
    </row>
    <row r="34" spans="1:20" hidden="1" outlineLevel="2" x14ac:dyDescent="0.2">
      <c r="C34" s="27" t="s">
        <v>1</v>
      </c>
      <c r="G34" s="25" t="s">
        <v>505</v>
      </c>
      <c r="T34" s="25" t="s">
        <v>545</v>
      </c>
    </row>
    <row r="35" spans="1:20" hidden="1" outlineLevel="2" x14ac:dyDescent="0.2">
      <c r="C35" s="27" t="s">
        <v>1</v>
      </c>
      <c r="G35" s="25" t="s">
        <v>506</v>
      </c>
      <c r="T35" s="25" t="s">
        <v>546</v>
      </c>
    </row>
    <row r="36" spans="1:20" hidden="1" outlineLevel="2" x14ac:dyDescent="0.2">
      <c r="C36" s="27" t="s">
        <v>2</v>
      </c>
      <c r="G36" s="25" t="s">
        <v>113</v>
      </c>
      <c r="T36" s="25" t="s">
        <v>547</v>
      </c>
    </row>
    <row r="37" spans="1:20" hidden="1" outlineLevel="2" x14ac:dyDescent="0.2">
      <c r="C37" s="27" t="s">
        <v>11</v>
      </c>
      <c r="G37" s="31">
        <v>1</v>
      </c>
      <c r="H37" s="31">
        <v>1</v>
      </c>
    </row>
    <row r="38" spans="1:20" hidden="1" outlineLevel="2" x14ac:dyDescent="0.2">
      <c r="C38" s="26" t="s">
        <v>12</v>
      </c>
      <c r="D38" s="30" t="s">
        <v>1</v>
      </c>
      <c r="G38" s="41" t="s">
        <v>114</v>
      </c>
      <c r="H38" s="41" t="s">
        <v>115</v>
      </c>
      <c r="I38" s="116" t="s">
        <v>116</v>
      </c>
      <c r="J38" s="66" t="s">
        <v>117</v>
      </c>
      <c r="K38" s="66" t="s">
        <v>118</v>
      </c>
      <c r="L38" s="39" t="s">
        <v>119</v>
      </c>
      <c r="M38" s="39" t="s">
        <v>120</v>
      </c>
      <c r="N38" s="39" t="s">
        <v>121</v>
      </c>
      <c r="O38" s="42" t="s">
        <v>122</v>
      </c>
      <c r="P38" s="42" t="s">
        <v>123</v>
      </c>
      <c r="Q38" s="42" t="s">
        <v>124</v>
      </c>
      <c r="R38" s="120" t="s">
        <v>104</v>
      </c>
    </row>
    <row r="39" spans="1:20" hidden="1" outlineLevel="3" x14ac:dyDescent="0.2">
      <c r="D39" s="30" t="s">
        <v>1</v>
      </c>
      <c r="G39" s="41" t="s">
        <v>125</v>
      </c>
      <c r="H39" s="41" t="s">
        <v>126</v>
      </c>
      <c r="I39" s="116" t="s">
        <v>127</v>
      </c>
      <c r="J39" s="66" t="s">
        <v>128</v>
      </c>
      <c r="K39" s="66" t="s">
        <v>129</v>
      </c>
      <c r="L39" s="39" t="s">
        <v>130</v>
      </c>
      <c r="M39" s="39" t="s">
        <v>131</v>
      </c>
      <c r="N39" s="39" t="s">
        <v>132</v>
      </c>
      <c r="O39" s="42" t="s">
        <v>133</v>
      </c>
      <c r="P39" s="42" t="s">
        <v>134</v>
      </c>
      <c r="Q39" s="42" t="s">
        <v>135</v>
      </c>
      <c r="R39" s="120" t="s">
        <v>105</v>
      </c>
    </row>
    <row r="40" spans="1:20" hidden="1" outlineLevel="3" x14ac:dyDescent="0.2">
      <c r="D40" s="30" t="s">
        <v>2</v>
      </c>
      <c r="G40" s="41" t="s">
        <v>136</v>
      </c>
      <c r="H40" s="41" t="s">
        <v>137</v>
      </c>
      <c r="I40" s="116" t="s">
        <v>138</v>
      </c>
      <c r="J40" s="66" t="s">
        <v>139</v>
      </c>
      <c r="K40" s="66" t="s">
        <v>140</v>
      </c>
      <c r="L40" s="39" t="s">
        <v>141</v>
      </c>
      <c r="M40" s="39" t="s">
        <v>142</v>
      </c>
      <c r="N40" s="39" t="s">
        <v>143</v>
      </c>
      <c r="O40" s="42" t="s">
        <v>144</v>
      </c>
      <c r="P40" s="42" t="s">
        <v>145</v>
      </c>
      <c r="Q40" s="42" t="s">
        <v>146</v>
      </c>
      <c r="R40" s="120" t="s">
        <v>542</v>
      </c>
    </row>
    <row r="41" spans="1:20" hidden="1" outlineLevel="3" x14ac:dyDescent="0.2">
      <c r="D41" s="30" t="s">
        <v>4</v>
      </c>
      <c r="G41" s="25">
        <v>2</v>
      </c>
      <c r="H41" s="25">
        <v>1</v>
      </c>
    </row>
    <row r="42" spans="1:20" hidden="1" outlineLevel="3" x14ac:dyDescent="0.2">
      <c r="D42" s="48" t="s">
        <v>5</v>
      </c>
      <c r="E42" s="49"/>
      <c r="F42" s="49"/>
      <c r="G42" s="25">
        <v>1230</v>
      </c>
      <c r="H42" s="25">
        <v>300</v>
      </c>
    </row>
    <row r="43" spans="1:20" hidden="1" outlineLevel="3" x14ac:dyDescent="0.2">
      <c r="D43" s="30" t="s">
        <v>6</v>
      </c>
      <c r="G43" s="25" t="s">
        <v>147</v>
      </c>
      <c r="H43" s="25" t="s">
        <v>147</v>
      </c>
      <c r="I43" s="25" t="s">
        <v>147</v>
      </c>
      <c r="J43" s="25" t="s">
        <v>147</v>
      </c>
      <c r="K43" s="25" t="s">
        <v>147</v>
      </c>
      <c r="L43" s="25" t="s">
        <v>147</v>
      </c>
      <c r="M43" s="25" t="s">
        <v>147</v>
      </c>
      <c r="N43" s="25" t="s">
        <v>147</v>
      </c>
      <c r="O43" s="25" t="s">
        <v>147</v>
      </c>
      <c r="P43" s="25" t="s">
        <v>147</v>
      </c>
      <c r="Q43" s="25" t="s">
        <v>147</v>
      </c>
      <c r="R43" s="25" t="s">
        <v>147</v>
      </c>
    </row>
    <row r="44" spans="1:20" hidden="1" outlineLevel="3" x14ac:dyDescent="0.2">
      <c r="D44" s="30" t="s">
        <v>10</v>
      </c>
      <c r="G44" s="25" t="s">
        <v>148</v>
      </c>
      <c r="H44" s="25" t="s">
        <v>154</v>
      </c>
      <c r="I44" s="25" t="s">
        <v>111</v>
      </c>
      <c r="J44" s="25" t="s">
        <v>111</v>
      </c>
      <c r="K44" s="25" t="s">
        <v>111</v>
      </c>
      <c r="L44" s="25" t="s">
        <v>111</v>
      </c>
      <c r="M44" s="25" t="s">
        <v>111</v>
      </c>
      <c r="N44" s="25" t="s">
        <v>111</v>
      </c>
      <c r="O44" s="25" t="s">
        <v>111</v>
      </c>
      <c r="P44" s="25" t="s">
        <v>111</v>
      </c>
      <c r="Q44" s="25" t="s">
        <v>111</v>
      </c>
      <c r="R44" s="25" t="s">
        <v>107</v>
      </c>
    </row>
    <row r="45" spans="1:20" hidden="1" outlineLevel="3" x14ac:dyDescent="0.2">
      <c r="D45" s="30" t="s">
        <v>7</v>
      </c>
      <c r="G45" s="25" t="s">
        <v>108</v>
      </c>
      <c r="H45" s="25" t="s">
        <v>108</v>
      </c>
      <c r="I45" s="25" t="s">
        <v>108</v>
      </c>
      <c r="J45" s="25" t="s">
        <v>108</v>
      </c>
      <c r="K45" s="25" t="s">
        <v>108</v>
      </c>
      <c r="L45" s="25" t="s">
        <v>108</v>
      </c>
      <c r="M45" s="25" t="s">
        <v>108</v>
      </c>
      <c r="N45" s="25" t="s">
        <v>108</v>
      </c>
      <c r="O45" s="25" t="s">
        <v>108</v>
      </c>
      <c r="P45" s="25" t="s">
        <v>108</v>
      </c>
      <c r="Q45" s="25" t="s">
        <v>108</v>
      </c>
      <c r="R45" s="25" t="s">
        <v>108</v>
      </c>
    </row>
    <row r="46" spans="1:20" hidden="1" outlineLevel="3" x14ac:dyDescent="0.2">
      <c r="D46" s="30" t="s">
        <v>8</v>
      </c>
      <c r="G46" s="25">
        <v>0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</row>
    <row r="47" spans="1:20" hidden="1" outlineLevel="2" collapsed="1" x14ac:dyDescent="0.2">
      <c r="C47" s="26" t="s">
        <v>13</v>
      </c>
      <c r="D47" s="30" t="s">
        <v>1</v>
      </c>
      <c r="G47" s="41" t="s">
        <v>114</v>
      </c>
      <c r="H47" s="41" t="s">
        <v>115</v>
      </c>
      <c r="I47" s="116" t="s">
        <v>116</v>
      </c>
      <c r="J47" s="66" t="s">
        <v>117</v>
      </c>
      <c r="K47" s="66" t="s">
        <v>118</v>
      </c>
      <c r="L47" s="39" t="s">
        <v>119</v>
      </c>
      <c r="M47" s="39" t="s">
        <v>120</v>
      </c>
      <c r="N47" s="39" t="s">
        <v>121</v>
      </c>
      <c r="O47" s="42" t="s">
        <v>122</v>
      </c>
      <c r="P47" s="42" t="s">
        <v>123</v>
      </c>
      <c r="Q47" s="42" t="s">
        <v>124</v>
      </c>
    </row>
    <row r="48" spans="1:20" hidden="1" outlineLevel="3" x14ac:dyDescent="0.2">
      <c r="D48" s="30" t="s">
        <v>1</v>
      </c>
      <c r="G48" s="41" t="s">
        <v>125</v>
      </c>
      <c r="H48" s="41" t="s">
        <v>126</v>
      </c>
      <c r="I48" s="116" t="s">
        <v>127</v>
      </c>
      <c r="J48" s="66" t="s">
        <v>128</v>
      </c>
      <c r="K48" s="66" t="s">
        <v>129</v>
      </c>
      <c r="L48" s="39" t="s">
        <v>130</v>
      </c>
      <c r="M48" s="39" t="s">
        <v>131</v>
      </c>
      <c r="N48" s="39" t="s">
        <v>132</v>
      </c>
      <c r="O48" s="42" t="s">
        <v>133</v>
      </c>
      <c r="P48" s="42" t="s">
        <v>134</v>
      </c>
      <c r="Q48" s="42" t="s">
        <v>135</v>
      </c>
    </row>
    <row r="49" spans="1:20" hidden="1" outlineLevel="3" x14ac:dyDescent="0.2">
      <c r="D49" s="30" t="s">
        <v>2</v>
      </c>
      <c r="G49" s="41" t="s">
        <v>136</v>
      </c>
      <c r="H49" s="41" t="s">
        <v>137</v>
      </c>
      <c r="I49" s="116" t="s">
        <v>138</v>
      </c>
      <c r="J49" s="66" t="s">
        <v>139</v>
      </c>
      <c r="K49" s="66" t="s">
        <v>140</v>
      </c>
      <c r="L49" s="39" t="s">
        <v>141</v>
      </c>
      <c r="M49" s="39" t="s">
        <v>142</v>
      </c>
      <c r="N49" s="39" t="s">
        <v>143</v>
      </c>
      <c r="O49" s="42" t="s">
        <v>144</v>
      </c>
      <c r="P49" s="42" t="s">
        <v>145</v>
      </c>
      <c r="Q49" s="42" t="s">
        <v>146</v>
      </c>
    </row>
    <row r="50" spans="1:20" hidden="1" outlineLevel="3" x14ac:dyDescent="0.2">
      <c r="D50" s="30" t="s">
        <v>4</v>
      </c>
      <c r="G50" s="25">
        <v>2</v>
      </c>
      <c r="H50" s="25">
        <v>1</v>
      </c>
    </row>
    <row r="51" spans="1:20" hidden="1" outlineLevel="3" x14ac:dyDescent="0.2">
      <c r="D51" s="48" t="s">
        <v>5</v>
      </c>
      <c r="E51" s="49"/>
      <c r="F51" s="49"/>
    </row>
    <row r="52" spans="1:20" hidden="1" outlineLevel="3" x14ac:dyDescent="0.2">
      <c r="D52" s="30" t="s">
        <v>6</v>
      </c>
      <c r="G52" s="25" t="s">
        <v>147</v>
      </c>
      <c r="H52" s="25" t="s">
        <v>147</v>
      </c>
      <c r="I52" s="25" t="s">
        <v>147</v>
      </c>
      <c r="J52" s="25" t="s">
        <v>147</v>
      </c>
      <c r="K52" s="25" t="s">
        <v>147</v>
      </c>
      <c r="L52" s="25" t="s">
        <v>147</v>
      </c>
      <c r="M52" s="25" t="s">
        <v>147</v>
      </c>
      <c r="N52" s="25" t="s">
        <v>147</v>
      </c>
      <c r="O52" s="25" t="s">
        <v>147</v>
      </c>
      <c r="P52" s="25" t="s">
        <v>147</v>
      </c>
      <c r="Q52" s="25" t="s">
        <v>147</v>
      </c>
    </row>
    <row r="53" spans="1:20" hidden="1" outlineLevel="3" x14ac:dyDescent="0.2">
      <c r="D53" s="30" t="s">
        <v>10</v>
      </c>
      <c r="G53" s="25" t="s">
        <v>148</v>
      </c>
      <c r="H53" s="25" t="s">
        <v>154</v>
      </c>
      <c r="I53" s="25" t="s">
        <v>111</v>
      </c>
      <c r="J53" s="25" t="s">
        <v>111</v>
      </c>
      <c r="K53" s="25" t="s">
        <v>111</v>
      </c>
      <c r="L53" s="25" t="s">
        <v>111</v>
      </c>
      <c r="M53" s="25" t="s">
        <v>111</v>
      </c>
      <c r="N53" s="25" t="s">
        <v>111</v>
      </c>
      <c r="O53" s="25" t="s">
        <v>111</v>
      </c>
      <c r="P53" s="25" t="s">
        <v>111</v>
      </c>
      <c r="Q53" s="25" t="s">
        <v>111</v>
      </c>
    </row>
    <row r="54" spans="1:20" hidden="1" outlineLevel="3" x14ac:dyDescent="0.2">
      <c r="D54" s="30" t="s">
        <v>7</v>
      </c>
      <c r="G54" s="25" t="s">
        <v>108</v>
      </c>
      <c r="H54" s="25" t="s">
        <v>108</v>
      </c>
      <c r="I54" s="25" t="s">
        <v>108</v>
      </c>
      <c r="J54" s="25" t="s">
        <v>108</v>
      </c>
      <c r="K54" s="25" t="s">
        <v>108</v>
      </c>
      <c r="L54" s="25" t="s">
        <v>108</v>
      </c>
      <c r="M54" s="25" t="s">
        <v>108</v>
      </c>
      <c r="N54" s="25" t="s">
        <v>108</v>
      </c>
      <c r="O54" s="25" t="s">
        <v>108</v>
      </c>
      <c r="P54" s="25" t="s">
        <v>108</v>
      </c>
      <c r="Q54" s="25" t="s">
        <v>108</v>
      </c>
    </row>
    <row r="55" spans="1:20" hidden="1" outlineLevel="3" x14ac:dyDescent="0.2">
      <c r="D55" s="30" t="s">
        <v>8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</row>
    <row r="56" spans="1:20" hidden="1" outlineLevel="2" collapsed="1" x14ac:dyDescent="0.2"/>
    <row r="57" spans="1:20" hidden="1" outlineLevel="1" x14ac:dyDescent="0.2">
      <c r="A57" s="75">
        <v>2</v>
      </c>
      <c r="B57" s="26" t="s">
        <v>112</v>
      </c>
      <c r="C57" s="27" t="s">
        <v>0</v>
      </c>
      <c r="G57" s="55" t="s">
        <v>150</v>
      </c>
    </row>
    <row r="58" spans="1:20" hidden="1" outlineLevel="2" x14ac:dyDescent="0.2">
      <c r="C58" s="27" t="s">
        <v>1</v>
      </c>
      <c r="G58" s="25" t="s">
        <v>507</v>
      </c>
      <c r="T58" s="25" t="s">
        <v>548</v>
      </c>
    </row>
    <row r="59" spans="1:20" hidden="1" outlineLevel="2" x14ac:dyDescent="0.2">
      <c r="C59" s="27" t="s">
        <v>1</v>
      </c>
      <c r="G59" s="25" t="s">
        <v>508</v>
      </c>
      <c r="T59" s="25" t="s">
        <v>549</v>
      </c>
    </row>
    <row r="60" spans="1:20" hidden="1" outlineLevel="2" x14ac:dyDescent="0.2">
      <c r="C60" s="27" t="s">
        <v>2</v>
      </c>
      <c r="G60" s="25" t="s">
        <v>509</v>
      </c>
      <c r="T60" s="25" t="s">
        <v>550</v>
      </c>
    </row>
    <row r="61" spans="1:20" hidden="1" outlineLevel="2" x14ac:dyDescent="0.2">
      <c r="C61" s="27" t="s">
        <v>11</v>
      </c>
      <c r="G61" s="31">
        <v>1</v>
      </c>
      <c r="H61" s="31">
        <v>1</v>
      </c>
    </row>
    <row r="62" spans="1:20" hidden="1" outlineLevel="2" x14ac:dyDescent="0.2">
      <c r="C62" s="26" t="s">
        <v>12</v>
      </c>
      <c r="D62" s="30" t="s">
        <v>1</v>
      </c>
      <c r="G62" s="41" t="s">
        <v>114</v>
      </c>
      <c r="H62" s="41" t="s">
        <v>115</v>
      </c>
      <c r="I62" s="116" t="s">
        <v>116</v>
      </c>
      <c r="J62" s="66" t="s">
        <v>117</v>
      </c>
      <c r="K62" s="66" t="s">
        <v>118</v>
      </c>
      <c r="L62" s="39" t="s">
        <v>119</v>
      </c>
      <c r="M62" s="39" t="s">
        <v>120</v>
      </c>
      <c r="N62" s="39" t="s">
        <v>121</v>
      </c>
      <c r="O62" s="42" t="s">
        <v>122</v>
      </c>
      <c r="P62" s="42" t="s">
        <v>123</v>
      </c>
      <c r="Q62" s="42" t="s">
        <v>124</v>
      </c>
      <c r="R62" s="120" t="s">
        <v>104</v>
      </c>
    </row>
    <row r="63" spans="1:20" hidden="1" outlineLevel="3" x14ac:dyDescent="0.2">
      <c r="D63" s="30" t="s">
        <v>1</v>
      </c>
      <c r="G63" s="41" t="s">
        <v>125</v>
      </c>
      <c r="H63" s="41" t="s">
        <v>126</v>
      </c>
      <c r="I63" s="116" t="s">
        <v>127</v>
      </c>
      <c r="J63" s="66" t="s">
        <v>128</v>
      </c>
      <c r="K63" s="66" t="s">
        <v>129</v>
      </c>
      <c r="L63" s="39" t="s">
        <v>130</v>
      </c>
      <c r="M63" s="39" t="s">
        <v>131</v>
      </c>
      <c r="N63" s="39" t="s">
        <v>132</v>
      </c>
      <c r="O63" s="42" t="s">
        <v>133</v>
      </c>
      <c r="P63" s="42" t="s">
        <v>134</v>
      </c>
      <c r="Q63" s="42" t="s">
        <v>135</v>
      </c>
      <c r="R63" s="120" t="s">
        <v>105</v>
      </c>
    </row>
    <row r="64" spans="1:20" hidden="1" outlineLevel="3" x14ac:dyDescent="0.2">
      <c r="D64" s="30" t="s">
        <v>2</v>
      </c>
      <c r="G64" s="41" t="s">
        <v>136</v>
      </c>
      <c r="H64" s="41" t="s">
        <v>137</v>
      </c>
      <c r="I64" s="116" t="s">
        <v>138</v>
      </c>
      <c r="J64" s="66" t="s">
        <v>139</v>
      </c>
      <c r="K64" s="66" t="s">
        <v>140</v>
      </c>
      <c r="L64" s="39" t="s">
        <v>141</v>
      </c>
      <c r="M64" s="39" t="s">
        <v>142</v>
      </c>
      <c r="N64" s="39" t="s">
        <v>143</v>
      </c>
      <c r="O64" s="42" t="s">
        <v>144</v>
      </c>
      <c r="P64" s="42" t="s">
        <v>145</v>
      </c>
      <c r="Q64" s="42" t="s">
        <v>146</v>
      </c>
      <c r="R64" s="120" t="s">
        <v>542</v>
      </c>
    </row>
    <row r="65" spans="2:18" hidden="1" outlineLevel="3" x14ac:dyDescent="0.2">
      <c r="B65" s="25"/>
      <c r="D65" s="30" t="s">
        <v>4</v>
      </c>
      <c r="G65" s="25">
        <v>2</v>
      </c>
      <c r="H65" s="25">
        <v>1</v>
      </c>
    </row>
    <row r="66" spans="2:18" hidden="1" outlineLevel="3" x14ac:dyDescent="0.2">
      <c r="B66" s="25"/>
      <c r="D66" s="48" t="s">
        <v>5</v>
      </c>
      <c r="E66" s="49"/>
      <c r="F66" s="49"/>
      <c r="G66" s="25">
        <v>1230</v>
      </c>
      <c r="H66" s="25">
        <v>300</v>
      </c>
    </row>
    <row r="67" spans="2:18" hidden="1" outlineLevel="3" x14ac:dyDescent="0.2">
      <c r="B67" s="25"/>
      <c r="D67" s="30" t="s">
        <v>6</v>
      </c>
      <c r="G67" s="25" t="s">
        <v>147</v>
      </c>
      <c r="H67" s="25" t="s">
        <v>147</v>
      </c>
      <c r="I67" s="25" t="s">
        <v>147</v>
      </c>
      <c r="J67" s="25" t="s">
        <v>147</v>
      </c>
      <c r="K67" s="25" t="s">
        <v>147</v>
      </c>
      <c r="L67" s="25" t="s">
        <v>147</v>
      </c>
      <c r="M67" s="25" t="s">
        <v>147</v>
      </c>
      <c r="N67" s="25" t="s">
        <v>147</v>
      </c>
      <c r="O67" s="25" t="s">
        <v>147</v>
      </c>
      <c r="P67" s="25" t="s">
        <v>147</v>
      </c>
      <c r="Q67" s="25" t="s">
        <v>147</v>
      </c>
      <c r="R67" s="25" t="s">
        <v>147</v>
      </c>
    </row>
    <row r="68" spans="2:18" hidden="1" outlineLevel="3" x14ac:dyDescent="0.2">
      <c r="B68" s="25"/>
      <c r="D68" s="30" t="s">
        <v>10</v>
      </c>
      <c r="G68" s="25" t="s">
        <v>148</v>
      </c>
      <c r="H68" s="25" t="s">
        <v>154</v>
      </c>
      <c r="I68" s="25" t="s">
        <v>111</v>
      </c>
      <c r="J68" s="25" t="s">
        <v>111</v>
      </c>
      <c r="K68" s="25" t="s">
        <v>111</v>
      </c>
      <c r="L68" s="25" t="s">
        <v>111</v>
      </c>
      <c r="M68" s="25" t="s">
        <v>111</v>
      </c>
      <c r="N68" s="25" t="s">
        <v>111</v>
      </c>
      <c r="O68" s="25" t="s">
        <v>111</v>
      </c>
      <c r="P68" s="25" t="s">
        <v>111</v>
      </c>
      <c r="Q68" s="25" t="s">
        <v>111</v>
      </c>
      <c r="R68" s="25" t="s">
        <v>107</v>
      </c>
    </row>
    <row r="69" spans="2:18" hidden="1" outlineLevel="3" x14ac:dyDescent="0.2">
      <c r="B69" s="25"/>
      <c r="D69" s="30" t="s">
        <v>7</v>
      </c>
      <c r="G69" s="25" t="s">
        <v>108</v>
      </c>
      <c r="H69" s="25" t="s">
        <v>108</v>
      </c>
      <c r="I69" s="25" t="s">
        <v>108</v>
      </c>
      <c r="J69" s="25" t="s">
        <v>108</v>
      </c>
      <c r="K69" s="25" t="s">
        <v>108</v>
      </c>
      <c r="L69" s="25" t="s">
        <v>108</v>
      </c>
      <c r="M69" s="25" t="s">
        <v>108</v>
      </c>
      <c r="N69" s="25" t="s">
        <v>108</v>
      </c>
      <c r="O69" s="25" t="s">
        <v>108</v>
      </c>
      <c r="P69" s="25" t="s">
        <v>108</v>
      </c>
      <c r="Q69" s="25" t="s">
        <v>108</v>
      </c>
      <c r="R69" s="25" t="s">
        <v>108</v>
      </c>
    </row>
    <row r="70" spans="2:18" hidden="1" outlineLevel="3" x14ac:dyDescent="0.2">
      <c r="B70" s="25"/>
      <c r="D70" s="30" t="s">
        <v>8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</row>
    <row r="71" spans="2:18" hidden="1" outlineLevel="2" collapsed="1" x14ac:dyDescent="0.2">
      <c r="B71" s="25"/>
      <c r="C71" s="26" t="s">
        <v>13</v>
      </c>
      <c r="D71" s="30" t="s">
        <v>1</v>
      </c>
      <c r="G71" s="41" t="s">
        <v>114</v>
      </c>
      <c r="H71" s="41" t="s">
        <v>115</v>
      </c>
      <c r="I71" s="116" t="s">
        <v>116</v>
      </c>
      <c r="J71" s="66" t="s">
        <v>117</v>
      </c>
      <c r="K71" s="66" t="s">
        <v>118</v>
      </c>
      <c r="L71" s="39" t="s">
        <v>119</v>
      </c>
      <c r="M71" s="39" t="s">
        <v>120</v>
      </c>
      <c r="N71" s="39" t="s">
        <v>121</v>
      </c>
      <c r="O71" s="42" t="s">
        <v>122</v>
      </c>
      <c r="P71" s="42" t="s">
        <v>123</v>
      </c>
      <c r="Q71" s="42" t="s">
        <v>124</v>
      </c>
    </row>
    <row r="72" spans="2:18" hidden="1" outlineLevel="3" x14ac:dyDescent="0.2">
      <c r="B72" s="25"/>
      <c r="D72" s="30" t="s">
        <v>1</v>
      </c>
      <c r="G72" s="41" t="s">
        <v>125</v>
      </c>
      <c r="H72" s="41" t="s">
        <v>126</v>
      </c>
      <c r="I72" s="116" t="s">
        <v>127</v>
      </c>
      <c r="J72" s="66" t="s">
        <v>128</v>
      </c>
      <c r="K72" s="66" t="s">
        <v>129</v>
      </c>
      <c r="L72" s="39" t="s">
        <v>130</v>
      </c>
      <c r="M72" s="39" t="s">
        <v>131</v>
      </c>
      <c r="N72" s="39" t="s">
        <v>132</v>
      </c>
      <c r="O72" s="42" t="s">
        <v>133</v>
      </c>
      <c r="P72" s="42" t="s">
        <v>134</v>
      </c>
      <c r="Q72" s="42" t="s">
        <v>135</v>
      </c>
    </row>
    <row r="73" spans="2:18" hidden="1" outlineLevel="3" x14ac:dyDescent="0.2">
      <c r="B73" s="25"/>
      <c r="D73" s="30" t="s">
        <v>2</v>
      </c>
      <c r="G73" s="41" t="s">
        <v>136</v>
      </c>
      <c r="H73" s="41" t="s">
        <v>137</v>
      </c>
      <c r="I73" s="116" t="s">
        <v>138</v>
      </c>
      <c r="J73" s="66" t="s">
        <v>139</v>
      </c>
      <c r="K73" s="66" t="s">
        <v>140</v>
      </c>
      <c r="L73" s="39" t="s">
        <v>141</v>
      </c>
      <c r="M73" s="39" t="s">
        <v>142</v>
      </c>
      <c r="N73" s="39" t="s">
        <v>143</v>
      </c>
      <c r="O73" s="42" t="s">
        <v>144</v>
      </c>
      <c r="P73" s="42" t="s">
        <v>145</v>
      </c>
      <c r="Q73" s="42" t="s">
        <v>146</v>
      </c>
    </row>
    <row r="74" spans="2:18" hidden="1" outlineLevel="3" x14ac:dyDescent="0.2">
      <c r="B74" s="25"/>
      <c r="D74" s="30" t="s">
        <v>4</v>
      </c>
      <c r="G74" s="25">
        <v>2</v>
      </c>
      <c r="H74" s="25">
        <v>1</v>
      </c>
    </row>
    <row r="75" spans="2:18" hidden="1" outlineLevel="3" x14ac:dyDescent="0.2">
      <c r="B75" s="25"/>
      <c r="D75" s="48" t="s">
        <v>5</v>
      </c>
      <c r="E75" s="49"/>
      <c r="F75" s="49"/>
    </row>
    <row r="76" spans="2:18" hidden="1" outlineLevel="3" x14ac:dyDescent="0.2">
      <c r="B76" s="25"/>
      <c r="D76" s="30" t="s">
        <v>6</v>
      </c>
      <c r="G76" s="25" t="s">
        <v>147</v>
      </c>
      <c r="H76" s="25" t="s">
        <v>147</v>
      </c>
      <c r="I76" s="25" t="s">
        <v>147</v>
      </c>
      <c r="J76" s="25" t="s">
        <v>147</v>
      </c>
      <c r="K76" s="25" t="s">
        <v>147</v>
      </c>
      <c r="L76" s="25" t="s">
        <v>147</v>
      </c>
      <c r="M76" s="25" t="s">
        <v>147</v>
      </c>
      <c r="N76" s="25" t="s">
        <v>147</v>
      </c>
      <c r="O76" s="25" t="s">
        <v>147</v>
      </c>
      <c r="P76" s="25" t="s">
        <v>147</v>
      </c>
      <c r="Q76" s="25" t="s">
        <v>147</v>
      </c>
    </row>
    <row r="77" spans="2:18" hidden="1" outlineLevel="3" x14ac:dyDescent="0.2">
      <c r="B77" s="25"/>
      <c r="D77" s="30" t="s">
        <v>10</v>
      </c>
      <c r="G77" s="25" t="s">
        <v>148</v>
      </c>
      <c r="H77" s="25" t="s">
        <v>154</v>
      </c>
      <c r="I77" s="25" t="s">
        <v>111</v>
      </c>
      <c r="J77" s="25" t="s">
        <v>111</v>
      </c>
      <c r="K77" s="25" t="s">
        <v>111</v>
      </c>
      <c r="L77" s="25" t="s">
        <v>111</v>
      </c>
      <c r="M77" s="25" t="s">
        <v>111</v>
      </c>
      <c r="N77" s="25" t="s">
        <v>111</v>
      </c>
      <c r="O77" s="25" t="s">
        <v>111</v>
      </c>
      <c r="P77" s="25" t="s">
        <v>111</v>
      </c>
      <c r="Q77" s="25" t="s">
        <v>111</v>
      </c>
    </row>
    <row r="78" spans="2:18" hidden="1" outlineLevel="3" x14ac:dyDescent="0.2">
      <c r="B78" s="25"/>
      <c r="D78" s="30" t="s">
        <v>7</v>
      </c>
      <c r="G78" s="25" t="s">
        <v>108</v>
      </c>
      <c r="H78" s="25" t="s">
        <v>108</v>
      </c>
      <c r="I78" s="25" t="s">
        <v>108</v>
      </c>
      <c r="J78" s="25" t="s">
        <v>108</v>
      </c>
      <c r="K78" s="25" t="s">
        <v>108</v>
      </c>
      <c r="L78" s="25" t="s">
        <v>108</v>
      </c>
      <c r="M78" s="25" t="s">
        <v>108</v>
      </c>
      <c r="N78" s="25" t="s">
        <v>108</v>
      </c>
      <c r="O78" s="25" t="s">
        <v>108</v>
      </c>
      <c r="P78" s="25" t="s">
        <v>108</v>
      </c>
      <c r="Q78" s="25" t="s">
        <v>108</v>
      </c>
    </row>
    <row r="79" spans="2:18" hidden="1" outlineLevel="3" x14ac:dyDescent="0.2">
      <c r="B79" s="25"/>
      <c r="D79" s="30" t="s">
        <v>8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</row>
    <row r="80" spans="2:18" hidden="1" outlineLevel="2" collapsed="1" x14ac:dyDescent="0.2">
      <c r="B80" s="25"/>
    </row>
    <row r="81" spans="1:18" hidden="1" outlineLevel="1" collapsed="1" x14ac:dyDescent="0.2">
      <c r="A81" s="75">
        <v>3</v>
      </c>
      <c r="B81" s="26" t="s">
        <v>112</v>
      </c>
      <c r="C81" s="27" t="s">
        <v>0</v>
      </c>
      <c r="G81" s="55" t="s">
        <v>150</v>
      </c>
    </row>
    <row r="82" spans="1:18" hidden="1" outlineLevel="2" x14ac:dyDescent="0.2">
      <c r="C82" s="27" t="s">
        <v>1</v>
      </c>
      <c r="G82" s="25" t="s">
        <v>510</v>
      </c>
    </row>
    <row r="83" spans="1:18" hidden="1" outlineLevel="2" x14ac:dyDescent="0.2">
      <c r="C83" s="27" t="s">
        <v>1</v>
      </c>
      <c r="G83" s="25" t="s">
        <v>511</v>
      </c>
    </row>
    <row r="84" spans="1:18" hidden="1" outlineLevel="2" x14ac:dyDescent="0.2">
      <c r="C84" s="27" t="s">
        <v>2</v>
      </c>
      <c r="G84" s="25" t="s">
        <v>509</v>
      </c>
    </row>
    <row r="85" spans="1:18" hidden="1" outlineLevel="2" x14ac:dyDescent="0.2">
      <c r="C85" s="27" t="s">
        <v>11</v>
      </c>
      <c r="G85" s="31">
        <v>1</v>
      </c>
      <c r="H85" s="31">
        <v>1</v>
      </c>
    </row>
    <row r="86" spans="1:18" hidden="1" outlineLevel="2" x14ac:dyDescent="0.2">
      <c r="C86" s="26" t="s">
        <v>12</v>
      </c>
      <c r="D86" s="30" t="s">
        <v>1</v>
      </c>
      <c r="G86" s="41" t="s">
        <v>114</v>
      </c>
      <c r="H86" s="41" t="s">
        <v>115</v>
      </c>
      <c r="I86" s="116" t="s">
        <v>116</v>
      </c>
      <c r="J86" s="66" t="s">
        <v>117</v>
      </c>
      <c r="K86" s="66" t="s">
        <v>118</v>
      </c>
      <c r="L86" s="39" t="s">
        <v>119</v>
      </c>
      <c r="M86" s="39" t="s">
        <v>120</v>
      </c>
      <c r="N86" s="39" t="s">
        <v>121</v>
      </c>
      <c r="O86" s="42" t="s">
        <v>122</v>
      </c>
      <c r="P86" s="42" t="s">
        <v>123</v>
      </c>
      <c r="Q86" s="42" t="s">
        <v>124</v>
      </c>
      <c r="R86" s="120" t="s">
        <v>104</v>
      </c>
    </row>
    <row r="87" spans="1:18" hidden="1" outlineLevel="3" x14ac:dyDescent="0.2">
      <c r="D87" s="30" t="s">
        <v>1</v>
      </c>
      <c r="G87" s="41" t="s">
        <v>125</v>
      </c>
      <c r="H87" s="41" t="s">
        <v>126</v>
      </c>
      <c r="I87" s="116" t="s">
        <v>127</v>
      </c>
      <c r="J87" s="66" t="s">
        <v>128</v>
      </c>
      <c r="K87" s="66" t="s">
        <v>129</v>
      </c>
      <c r="L87" s="39" t="s">
        <v>130</v>
      </c>
      <c r="M87" s="39" t="s">
        <v>131</v>
      </c>
      <c r="N87" s="39" t="s">
        <v>132</v>
      </c>
      <c r="O87" s="42" t="s">
        <v>133</v>
      </c>
      <c r="P87" s="42" t="s">
        <v>134</v>
      </c>
      <c r="Q87" s="42" t="s">
        <v>135</v>
      </c>
      <c r="R87" s="120" t="s">
        <v>105</v>
      </c>
    </row>
    <row r="88" spans="1:18" hidden="1" outlineLevel="3" x14ac:dyDescent="0.2">
      <c r="D88" s="30" t="s">
        <v>2</v>
      </c>
      <c r="G88" s="41" t="s">
        <v>136</v>
      </c>
      <c r="H88" s="41" t="s">
        <v>137</v>
      </c>
      <c r="I88" s="116" t="s">
        <v>138</v>
      </c>
      <c r="J88" s="66" t="s">
        <v>139</v>
      </c>
      <c r="K88" s="66" t="s">
        <v>140</v>
      </c>
      <c r="L88" s="39" t="s">
        <v>141</v>
      </c>
      <c r="M88" s="39" t="s">
        <v>142</v>
      </c>
      <c r="N88" s="39" t="s">
        <v>143</v>
      </c>
      <c r="O88" s="42" t="s">
        <v>144</v>
      </c>
      <c r="P88" s="42" t="s">
        <v>145</v>
      </c>
      <c r="Q88" s="42" t="s">
        <v>146</v>
      </c>
      <c r="R88" s="120" t="s">
        <v>542</v>
      </c>
    </row>
    <row r="89" spans="1:18" hidden="1" outlineLevel="3" x14ac:dyDescent="0.2">
      <c r="D89" s="30" t="s">
        <v>4</v>
      </c>
      <c r="G89" s="25">
        <v>2</v>
      </c>
      <c r="H89" s="25">
        <v>1</v>
      </c>
    </row>
    <row r="90" spans="1:18" hidden="1" outlineLevel="3" x14ac:dyDescent="0.2">
      <c r="D90" s="48" t="s">
        <v>5</v>
      </c>
      <c r="E90" s="49"/>
      <c r="F90" s="49"/>
      <c r="G90" s="25">
        <v>1230</v>
      </c>
      <c r="H90" s="25">
        <v>300</v>
      </c>
    </row>
    <row r="91" spans="1:18" hidden="1" outlineLevel="3" x14ac:dyDescent="0.2">
      <c r="D91" s="30" t="s">
        <v>6</v>
      </c>
      <c r="G91" s="25" t="s">
        <v>147</v>
      </c>
      <c r="H91" s="25" t="s">
        <v>147</v>
      </c>
      <c r="I91" s="25" t="s">
        <v>147</v>
      </c>
      <c r="J91" s="25" t="s">
        <v>147</v>
      </c>
      <c r="K91" s="25" t="s">
        <v>147</v>
      </c>
      <c r="L91" s="25" t="s">
        <v>147</v>
      </c>
      <c r="M91" s="25" t="s">
        <v>147</v>
      </c>
      <c r="N91" s="25" t="s">
        <v>147</v>
      </c>
      <c r="O91" s="25" t="s">
        <v>147</v>
      </c>
      <c r="P91" s="25" t="s">
        <v>147</v>
      </c>
      <c r="Q91" s="25" t="s">
        <v>147</v>
      </c>
      <c r="R91" s="25" t="s">
        <v>147</v>
      </c>
    </row>
    <row r="92" spans="1:18" hidden="1" outlineLevel="3" x14ac:dyDescent="0.2">
      <c r="D92" s="30" t="s">
        <v>10</v>
      </c>
      <c r="G92" s="25" t="s">
        <v>148</v>
      </c>
      <c r="H92" s="25" t="s">
        <v>154</v>
      </c>
      <c r="I92" s="25" t="s">
        <v>111</v>
      </c>
      <c r="J92" s="25" t="s">
        <v>111</v>
      </c>
      <c r="K92" s="25" t="s">
        <v>111</v>
      </c>
      <c r="L92" s="25" t="s">
        <v>111</v>
      </c>
      <c r="M92" s="25" t="s">
        <v>111</v>
      </c>
      <c r="N92" s="25" t="s">
        <v>111</v>
      </c>
      <c r="O92" s="25" t="s">
        <v>111</v>
      </c>
      <c r="P92" s="25" t="s">
        <v>111</v>
      </c>
      <c r="Q92" s="25" t="s">
        <v>111</v>
      </c>
      <c r="R92" s="25" t="s">
        <v>107</v>
      </c>
    </row>
    <row r="93" spans="1:18" hidden="1" outlineLevel="3" x14ac:dyDescent="0.2">
      <c r="D93" s="30" t="s">
        <v>7</v>
      </c>
      <c r="G93" s="25" t="s">
        <v>108</v>
      </c>
      <c r="H93" s="25" t="s">
        <v>108</v>
      </c>
      <c r="I93" s="25" t="s">
        <v>108</v>
      </c>
      <c r="J93" s="25" t="s">
        <v>108</v>
      </c>
      <c r="K93" s="25" t="s">
        <v>108</v>
      </c>
      <c r="L93" s="25" t="s">
        <v>108</v>
      </c>
      <c r="M93" s="25" t="s">
        <v>108</v>
      </c>
      <c r="N93" s="25" t="s">
        <v>108</v>
      </c>
      <c r="O93" s="25" t="s">
        <v>108</v>
      </c>
      <c r="P93" s="25" t="s">
        <v>108</v>
      </c>
      <c r="Q93" s="25" t="s">
        <v>108</v>
      </c>
      <c r="R93" s="25" t="s">
        <v>108</v>
      </c>
    </row>
    <row r="94" spans="1:18" hidden="1" outlineLevel="3" x14ac:dyDescent="0.2">
      <c r="D94" s="30" t="s">
        <v>8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5">
        <v>0</v>
      </c>
      <c r="Q94" s="25">
        <v>0</v>
      </c>
      <c r="R94" s="25">
        <v>0</v>
      </c>
    </row>
    <row r="95" spans="1:18" hidden="1" outlineLevel="2" collapsed="1" x14ac:dyDescent="0.2">
      <c r="C95" s="26" t="s">
        <v>13</v>
      </c>
      <c r="D95" s="30" t="s">
        <v>1</v>
      </c>
      <c r="G95" s="41" t="s">
        <v>114</v>
      </c>
      <c r="H95" s="41" t="s">
        <v>115</v>
      </c>
      <c r="I95" s="116" t="s">
        <v>116</v>
      </c>
      <c r="J95" s="66" t="s">
        <v>117</v>
      </c>
      <c r="K95" s="66" t="s">
        <v>118</v>
      </c>
      <c r="L95" s="39" t="s">
        <v>119</v>
      </c>
      <c r="M95" s="39" t="s">
        <v>120</v>
      </c>
      <c r="N95" s="39" t="s">
        <v>121</v>
      </c>
      <c r="O95" s="42" t="s">
        <v>122</v>
      </c>
      <c r="P95" s="42" t="s">
        <v>123</v>
      </c>
      <c r="Q95" s="42" t="s">
        <v>124</v>
      </c>
    </row>
    <row r="96" spans="1:18" hidden="1" outlineLevel="3" x14ac:dyDescent="0.2">
      <c r="D96" s="30" t="s">
        <v>1</v>
      </c>
      <c r="G96" s="41" t="s">
        <v>125</v>
      </c>
      <c r="H96" s="41" t="s">
        <v>126</v>
      </c>
      <c r="I96" s="116" t="s">
        <v>127</v>
      </c>
      <c r="J96" s="66" t="s">
        <v>128</v>
      </c>
      <c r="K96" s="66" t="s">
        <v>129</v>
      </c>
      <c r="L96" s="39" t="s">
        <v>130</v>
      </c>
      <c r="M96" s="39" t="s">
        <v>131</v>
      </c>
      <c r="N96" s="39" t="s">
        <v>132</v>
      </c>
      <c r="O96" s="42" t="s">
        <v>133</v>
      </c>
      <c r="P96" s="42" t="s">
        <v>134</v>
      </c>
      <c r="Q96" s="42" t="s">
        <v>135</v>
      </c>
    </row>
    <row r="97" spans="1:31" hidden="1" outlineLevel="3" x14ac:dyDescent="0.2">
      <c r="D97" s="30" t="s">
        <v>2</v>
      </c>
      <c r="G97" s="41" t="s">
        <v>136</v>
      </c>
      <c r="H97" s="41" t="s">
        <v>137</v>
      </c>
      <c r="I97" s="116" t="s">
        <v>138</v>
      </c>
      <c r="J97" s="66" t="s">
        <v>139</v>
      </c>
      <c r="K97" s="66" t="s">
        <v>140</v>
      </c>
      <c r="L97" s="39" t="s">
        <v>141</v>
      </c>
      <c r="M97" s="39" t="s">
        <v>142</v>
      </c>
      <c r="N97" s="39" t="s">
        <v>143</v>
      </c>
      <c r="O97" s="42" t="s">
        <v>144</v>
      </c>
      <c r="P97" s="42" t="s">
        <v>145</v>
      </c>
      <c r="Q97" s="42" t="s">
        <v>146</v>
      </c>
    </row>
    <row r="98" spans="1:31" hidden="1" outlineLevel="3" x14ac:dyDescent="0.2">
      <c r="D98" s="30" t="s">
        <v>4</v>
      </c>
      <c r="G98" s="25">
        <v>2</v>
      </c>
      <c r="H98" s="25">
        <v>1</v>
      </c>
    </row>
    <row r="99" spans="1:31" hidden="1" outlineLevel="3" x14ac:dyDescent="0.2">
      <c r="D99" s="48" t="s">
        <v>5</v>
      </c>
      <c r="E99" s="49"/>
      <c r="F99" s="49"/>
    </row>
    <row r="100" spans="1:31" hidden="1" outlineLevel="3" x14ac:dyDescent="0.2">
      <c r="D100" s="30" t="s">
        <v>6</v>
      </c>
      <c r="G100" s="25" t="s">
        <v>147</v>
      </c>
      <c r="H100" s="25" t="s">
        <v>147</v>
      </c>
      <c r="I100" s="25" t="s">
        <v>147</v>
      </c>
      <c r="J100" s="25" t="s">
        <v>147</v>
      </c>
      <c r="K100" s="25" t="s">
        <v>147</v>
      </c>
      <c r="L100" s="25" t="s">
        <v>147</v>
      </c>
      <c r="M100" s="25" t="s">
        <v>147</v>
      </c>
      <c r="N100" s="25" t="s">
        <v>147</v>
      </c>
      <c r="O100" s="25" t="s">
        <v>147</v>
      </c>
      <c r="P100" s="25" t="s">
        <v>147</v>
      </c>
      <c r="Q100" s="25" t="s">
        <v>147</v>
      </c>
    </row>
    <row r="101" spans="1:31" hidden="1" outlineLevel="3" x14ac:dyDescent="0.2">
      <c r="D101" s="30" t="s">
        <v>10</v>
      </c>
      <c r="G101" s="25" t="s">
        <v>148</v>
      </c>
      <c r="H101" s="25" t="s">
        <v>154</v>
      </c>
      <c r="I101" s="25" t="s">
        <v>111</v>
      </c>
      <c r="J101" s="25" t="s">
        <v>111</v>
      </c>
      <c r="K101" s="25" t="s">
        <v>111</v>
      </c>
      <c r="L101" s="25" t="s">
        <v>111</v>
      </c>
      <c r="M101" s="25" t="s">
        <v>111</v>
      </c>
      <c r="N101" s="25" t="s">
        <v>111</v>
      </c>
      <c r="O101" s="25" t="s">
        <v>111</v>
      </c>
      <c r="P101" s="25" t="s">
        <v>111</v>
      </c>
      <c r="Q101" s="25" t="s">
        <v>111</v>
      </c>
    </row>
    <row r="102" spans="1:31" hidden="1" outlineLevel="3" x14ac:dyDescent="0.2">
      <c r="D102" s="30" t="s">
        <v>7</v>
      </c>
      <c r="G102" s="25" t="s">
        <v>108</v>
      </c>
      <c r="H102" s="25" t="s">
        <v>108</v>
      </c>
      <c r="I102" s="25" t="s">
        <v>108</v>
      </c>
      <c r="J102" s="25" t="s">
        <v>108</v>
      </c>
      <c r="K102" s="25" t="s">
        <v>108</v>
      </c>
      <c r="L102" s="25" t="s">
        <v>108</v>
      </c>
      <c r="M102" s="25" t="s">
        <v>108</v>
      </c>
      <c r="N102" s="25" t="s">
        <v>108</v>
      </c>
      <c r="O102" s="25" t="s">
        <v>108</v>
      </c>
      <c r="P102" s="25" t="s">
        <v>108</v>
      </c>
      <c r="Q102" s="25" t="s">
        <v>108</v>
      </c>
    </row>
    <row r="103" spans="1:31" hidden="1" outlineLevel="3" x14ac:dyDescent="0.2">
      <c r="D103" s="30" t="s">
        <v>8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</row>
    <row r="104" spans="1:31" hidden="1" outlineLevel="2" collapsed="1" x14ac:dyDescent="0.2"/>
    <row r="105" spans="1:31" hidden="1" outlineLevel="1" collapsed="1" x14ac:dyDescent="0.2"/>
    <row r="106" spans="1:31" collapsed="1" x14ac:dyDescent="0.2">
      <c r="A106" s="75">
        <v>1</v>
      </c>
      <c r="B106" s="26" t="s">
        <v>151</v>
      </c>
      <c r="C106" s="27" t="s">
        <v>0</v>
      </c>
      <c r="G106" s="55" t="s">
        <v>150</v>
      </c>
    </row>
    <row r="107" spans="1:31" hidden="1" outlineLevel="2" x14ac:dyDescent="0.2">
      <c r="C107" s="27" t="s">
        <v>1</v>
      </c>
      <c r="G107" s="25" t="s">
        <v>512</v>
      </c>
      <c r="T107" s="25" t="s">
        <v>551</v>
      </c>
    </row>
    <row r="108" spans="1:31" hidden="1" outlineLevel="2" x14ac:dyDescent="0.2">
      <c r="C108" s="27" t="s">
        <v>1</v>
      </c>
      <c r="G108" s="25" t="s">
        <v>513</v>
      </c>
      <c r="T108" s="25" t="s">
        <v>552</v>
      </c>
    </row>
    <row r="109" spans="1:31" hidden="1" outlineLevel="2" x14ac:dyDescent="0.2">
      <c r="C109" s="27" t="s">
        <v>2</v>
      </c>
      <c r="G109" s="25" t="s">
        <v>514</v>
      </c>
      <c r="T109" s="25" t="s">
        <v>553</v>
      </c>
    </row>
    <row r="110" spans="1:31" hidden="1" outlineLevel="2" x14ac:dyDescent="0.2">
      <c r="C110" s="27" t="s">
        <v>11</v>
      </c>
      <c r="G110" s="25">
        <v>1</v>
      </c>
      <c r="H110" s="25">
        <v>1</v>
      </c>
    </row>
    <row r="111" spans="1:31" hidden="1" outlineLevel="2" x14ac:dyDescent="0.2">
      <c r="C111" s="26" t="s">
        <v>14</v>
      </c>
      <c r="D111" s="30" t="s">
        <v>1</v>
      </c>
      <c r="G111" s="41" t="s">
        <v>114</v>
      </c>
      <c r="H111" s="41" t="s">
        <v>115</v>
      </c>
      <c r="I111" s="116" t="s">
        <v>116</v>
      </c>
      <c r="J111" s="66" t="s">
        <v>117</v>
      </c>
      <c r="K111" s="66" t="s">
        <v>118</v>
      </c>
      <c r="L111" s="39" t="s">
        <v>119</v>
      </c>
      <c r="M111" s="39" t="s">
        <v>120</v>
      </c>
      <c r="N111" s="39" t="s">
        <v>121</v>
      </c>
      <c r="O111" s="42" t="s">
        <v>122</v>
      </c>
      <c r="P111" s="42" t="s">
        <v>123</v>
      </c>
      <c r="Q111" s="42" t="s">
        <v>124</v>
      </c>
      <c r="R111" s="117" t="s">
        <v>294</v>
      </c>
      <c r="AE111" s="117" t="s">
        <v>294</v>
      </c>
    </row>
    <row r="112" spans="1:31" hidden="1" outlineLevel="3" x14ac:dyDescent="0.2">
      <c r="D112" s="30" t="s">
        <v>1</v>
      </c>
      <c r="G112" s="41" t="s">
        <v>125</v>
      </c>
      <c r="H112" s="41" t="s">
        <v>126</v>
      </c>
      <c r="I112" s="116" t="s">
        <v>127</v>
      </c>
      <c r="J112" s="66" t="s">
        <v>128</v>
      </c>
      <c r="K112" s="66" t="s">
        <v>129</v>
      </c>
      <c r="L112" s="39" t="s">
        <v>130</v>
      </c>
      <c r="M112" s="39" t="s">
        <v>131</v>
      </c>
      <c r="N112" s="39" t="s">
        <v>132</v>
      </c>
      <c r="O112" s="42" t="s">
        <v>133</v>
      </c>
      <c r="P112" s="42" t="s">
        <v>134</v>
      </c>
      <c r="Q112" s="42" t="s">
        <v>135</v>
      </c>
      <c r="R112" s="117" t="s">
        <v>295</v>
      </c>
      <c r="AE112" s="117" t="s">
        <v>295</v>
      </c>
    </row>
    <row r="113" spans="2:31" hidden="1" outlineLevel="3" x14ac:dyDescent="0.2">
      <c r="B113" s="25"/>
      <c r="D113" s="30" t="s">
        <v>2</v>
      </c>
      <c r="G113" s="41" t="s">
        <v>136</v>
      </c>
      <c r="H113" s="41" t="s">
        <v>137</v>
      </c>
      <c r="I113" s="116" t="s">
        <v>138</v>
      </c>
      <c r="J113" s="66" t="s">
        <v>139</v>
      </c>
      <c r="K113" s="66" t="s">
        <v>140</v>
      </c>
      <c r="L113" s="39" t="s">
        <v>141</v>
      </c>
      <c r="M113" s="39" t="s">
        <v>142</v>
      </c>
      <c r="N113" s="39" t="s">
        <v>143</v>
      </c>
      <c r="O113" s="42" t="s">
        <v>144</v>
      </c>
      <c r="P113" s="42" t="s">
        <v>145</v>
      </c>
      <c r="Q113" s="42" t="s">
        <v>146</v>
      </c>
      <c r="R113" s="117" t="s">
        <v>296</v>
      </c>
      <c r="AE113" s="117" t="s">
        <v>554</v>
      </c>
    </row>
    <row r="114" spans="2:31" hidden="1" outlineLevel="3" x14ac:dyDescent="0.2">
      <c r="B114" s="25"/>
      <c r="D114" s="30" t="s">
        <v>4</v>
      </c>
      <c r="G114" s="25">
        <v>2</v>
      </c>
      <c r="H114" s="25">
        <v>2</v>
      </c>
    </row>
    <row r="115" spans="2:31" hidden="1" outlineLevel="3" x14ac:dyDescent="0.2">
      <c r="B115" s="25"/>
      <c r="D115" s="48" t="s">
        <v>5</v>
      </c>
      <c r="E115" s="49"/>
      <c r="F115" s="49"/>
      <c r="R115" s="25">
        <v>0.02</v>
      </c>
    </row>
    <row r="116" spans="2:31" hidden="1" outlineLevel="3" x14ac:dyDescent="0.2">
      <c r="B116" s="25"/>
      <c r="D116" s="30" t="s">
        <v>6</v>
      </c>
      <c r="G116" s="25" t="s">
        <v>147</v>
      </c>
      <c r="H116" s="25" t="s">
        <v>147</v>
      </c>
      <c r="I116" s="25" t="s">
        <v>147</v>
      </c>
      <c r="J116" s="25" t="s">
        <v>147</v>
      </c>
      <c r="K116" s="25" t="s">
        <v>147</v>
      </c>
      <c r="L116" s="25" t="s">
        <v>147</v>
      </c>
      <c r="M116" s="25" t="s">
        <v>147</v>
      </c>
      <c r="N116" s="25" t="s">
        <v>147</v>
      </c>
      <c r="O116" s="25" t="s">
        <v>147</v>
      </c>
      <c r="P116" s="25" t="s">
        <v>147</v>
      </c>
      <c r="Q116" s="25" t="s">
        <v>147</v>
      </c>
      <c r="R116" s="25" t="s">
        <v>147</v>
      </c>
    </row>
    <row r="117" spans="2:31" hidden="1" outlineLevel="3" x14ac:dyDescent="0.2">
      <c r="B117" s="25"/>
      <c r="D117" s="30" t="s">
        <v>10</v>
      </c>
      <c r="G117" s="25" t="s">
        <v>152</v>
      </c>
      <c r="H117" s="25" t="s">
        <v>153</v>
      </c>
      <c r="I117" s="25" t="s">
        <v>111</v>
      </c>
      <c r="J117" s="25" t="s">
        <v>111</v>
      </c>
      <c r="K117" s="25" t="s">
        <v>111</v>
      </c>
      <c r="L117" s="25" t="s">
        <v>111</v>
      </c>
      <c r="M117" s="25" t="s">
        <v>111</v>
      </c>
      <c r="N117" s="25" t="s">
        <v>111</v>
      </c>
      <c r="O117" s="25" t="s">
        <v>111</v>
      </c>
      <c r="P117" s="25" t="s">
        <v>111</v>
      </c>
      <c r="Q117" s="25" t="s">
        <v>111</v>
      </c>
      <c r="R117" s="25" t="s">
        <v>111</v>
      </c>
    </row>
    <row r="118" spans="2:31" hidden="1" outlineLevel="3" x14ac:dyDescent="0.2">
      <c r="B118" s="25"/>
      <c r="D118" s="30" t="s">
        <v>7</v>
      </c>
      <c r="G118" s="25" t="s">
        <v>108</v>
      </c>
      <c r="H118" s="25" t="s">
        <v>108</v>
      </c>
      <c r="I118" s="25" t="s">
        <v>108</v>
      </c>
      <c r="J118" s="25" t="s">
        <v>108</v>
      </c>
      <c r="K118" s="25" t="s">
        <v>108</v>
      </c>
      <c r="L118" s="25" t="s">
        <v>108</v>
      </c>
      <c r="M118" s="25" t="s">
        <v>108</v>
      </c>
      <c r="N118" s="25" t="s">
        <v>108</v>
      </c>
      <c r="O118" s="25" t="s">
        <v>108</v>
      </c>
      <c r="P118" s="25" t="s">
        <v>108</v>
      </c>
      <c r="Q118" s="25" t="s">
        <v>108</v>
      </c>
      <c r="R118" s="25">
        <v>1</v>
      </c>
    </row>
    <row r="119" spans="2:31" hidden="1" outlineLevel="3" x14ac:dyDescent="0.2">
      <c r="B119" s="25"/>
      <c r="D119" s="30" t="s">
        <v>8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</row>
    <row r="120" spans="2:31" hidden="1" outlineLevel="2" collapsed="1" x14ac:dyDescent="0.2">
      <c r="B120" s="25"/>
      <c r="C120" s="26" t="s">
        <v>15</v>
      </c>
      <c r="D120" s="30" t="s">
        <v>1</v>
      </c>
      <c r="G120" s="39" t="s">
        <v>515</v>
      </c>
      <c r="H120" s="39" t="s">
        <v>516</v>
      </c>
      <c r="I120" s="40" t="s">
        <v>517</v>
      </c>
      <c r="J120" s="41" t="s">
        <v>518</v>
      </c>
      <c r="K120" s="41" t="s">
        <v>519</v>
      </c>
      <c r="L120" s="118" t="s">
        <v>520</v>
      </c>
      <c r="M120" s="42" t="s">
        <v>521</v>
      </c>
      <c r="N120" s="42" t="s">
        <v>522</v>
      </c>
    </row>
    <row r="121" spans="2:31" hidden="1" outlineLevel="3" x14ac:dyDescent="0.2">
      <c r="B121" s="25"/>
      <c r="D121" s="30" t="s">
        <v>1</v>
      </c>
      <c r="G121" s="39" t="s">
        <v>523</v>
      </c>
      <c r="H121" s="39" t="s">
        <v>524</v>
      </c>
      <c r="I121" s="40" t="s">
        <v>525</v>
      </c>
      <c r="J121" s="41" t="s">
        <v>526</v>
      </c>
      <c r="K121" s="41" t="s">
        <v>527</v>
      </c>
      <c r="L121" s="118" t="s">
        <v>528</v>
      </c>
      <c r="M121" s="42" t="s">
        <v>529</v>
      </c>
      <c r="N121" s="42" t="s">
        <v>530</v>
      </c>
    </row>
    <row r="122" spans="2:31" hidden="1" outlineLevel="3" x14ac:dyDescent="0.2">
      <c r="B122" s="25"/>
      <c r="D122" s="30" t="s">
        <v>2</v>
      </c>
      <c r="G122" s="39" t="s">
        <v>155</v>
      </c>
      <c r="H122" s="39" t="s">
        <v>156</v>
      </c>
      <c r="I122" s="40" t="s">
        <v>531</v>
      </c>
      <c r="J122" s="40" t="s">
        <v>532</v>
      </c>
      <c r="K122" s="41" t="s">
        <v>533</v>
      </c>
      <c r="L122" s="118" t="s">
        <v>534</v>
      </c>
      <c r="M122" s="118" t="s">
        <v>535</v>
      </c>
      <c r="N122" s="42" t="s">
        <v>536</v>
      </c>
    </row>
    <row r="123" spans="2:31" hidden="1" outlineLevel="3" x14ac:dyDescent="0.2">
      <c r="B123" s="25"/>
      <c r="D123" s="30" t="s">
        <v>4</v>
      </c>
      <c r="G123" s="25">
        <v>2</v>
      </c>
      <c r="H123" s="25">
        <v>2</v>
      </c>
    </row>
    <row r="124" spans="2:31" hidden="1" outlineLevel="3" x14ac:dyDescent="0.2">
      <c r="B124" s="25"/>
      <c r="D124" s="48" t="s">
        <v>5</v>
      </c>
      <c r="E124" s="49"/>
      <c r="F124" s="49"/>
      <c r="G124" s="25">
        <v>0.1</v>
      </c>
      <c r="H124" s="25">
        <v>0.01</v>
      </c>
    </row>
    <row r="125" spans="2:31" hidden="1" outlineLevel="3" x14ac:dyDescent="0.2">
      <c r="B125" s="25"/>
      <c r="D125" s="30" t="s">
        <v>6</v>
      </c>
      <c r="G125" s="25" t="s">
        <v>147</v>
      </c>
      <c r="H125" s="25" t="s">
        <v>147</v>
      </c>
      <c r="I125" s="25" t="s">
        <v>147</v>
      </c>
      <c r="J125" s="25" t="s">
        <v>147</v>
      </c>
      <c r="K125" s="25" t="s">
        <v>147</v>
      </c>
      <c r="L125" s="25" t="s">
        <v>147</v>
      </c>
      <c r="M125" s="25" t="s">
        <v>147</v>
      </c>
      <c r="N125" s="25" t="s">
        <v>147</v>
      </c>
    </row>
    <row r="126" spans="2:31" hidden="1" outlineLevel="3" x14ac:dyDescent="0.2">
      <c r="B126" s="25"/>
      <c r="D126" s="30" t="s">
        <v>10</v>
      </c>
      <c r="G126" s="25" t="s">
        <v>159</v>
      </c>
      <c r="H126" s="25" t="s">
        <v>149</v>
      </c>
      <c r="I126" s="3" t="s">
        <v>149</v>
      </c>
      <c r="J126" s="3" t="s">
        <v>149</v>
      </c>
      <c r="K126" s="3" t="s">
        <v>149</v>
      </c>
      <c r="L126" s="3" t="s">
        <v>149</v>
      </c>
      <c r="M126" s="3" t="s">
        <v>149</v>
      </c>
      <c r="N126" s="3" t="s">
        <v>149</v>
      </c>
    </row>
    <row r="127" spans="2:31" hidden="1" outlineLevel="3" x14ac:dyDescent="0.2">
      <c r="B127" s="25"/>
      <c r="D127" s="30" t="s">
        <v>7</v>
      </c>
      <c r="G127" s="25" t="s">
        <v>108</v>
      </c>
      <c r="H127" s="25" t="s">
        <v>108</v>
      </c>
      <c r="I127" s="25" t="s">
        <v>108</v>
      </c>
      <c r="J127" s="25" t="s">
        <v>108</v>
      </c>
      <c r="K127" s="25" t="s">
        <v>108</v>
      </c>
      <c r="L127" s="25" t="s">
        <v>108</v>
      </c>
      <c r="M127" s="25" t="s">
        <v>108</v>
      </c>
      <c r="N127" s="25" t="s">
        <v>108</v>
      </c>
    </row>
    <row r="128" spans="2:31" hidden="1" outlineLevel="3" x14ac:dyDescent="0.2">
      <c r="B128" s="25"/>
      <c r="D128" s="30" t="s">
        <v>8</v>
      </c>
      <c r="G128" s="25">
        <v>0</v>
      </c>
      <c r="H128" s="25">
        <v>0</v>
      </c>
      <c r="I128" s="25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</row>
    <row r="129" spans="1:31" hidden="1" outlineLevel="2" collapsed="1" x14ac:dyDescent="0.2"/>
    <row r="130" spans="1:31" hidden="1" outlineLevel="1" x14ac:dyDescent="0.2">
      <c r="A130" s="75">
        <v>2</v>
      </c>
      <c r="B130" s="26" t="s">
        <v>151</v>
      </c>
      <c r="C130" s="27" t="s">
        <v>0</v>
      </c>
      <c r="G130" s="55" t="s">
        <v>150</v>
      </c>
    </row>
    <row r="131" spans="1:31" hidden="1" outlineLevel="2" x14ac:dyDescent="0.2">
      <c r="C131" s="27" t="s">
        <v>1</v>
      </c>
      <c r="G131" s="25" t="s">
        <v>537</v>
      </c>
      <c r="T131" s="25" t="s">
        <v>555</v>
      </c>
    </row>
    <row r="132" spans="1:31" hidden="1" outlineLevel="2" x14ac:dyDescent="0.2">
      <c r="C132" s="27" t="s">
        <v>1</v>
      </c>
      <c r="G132" s="25" t="s">
        <v>538</v>
      </c>
      <c r="T132" s="25" t="s">
        <v>556</v>
      </c>
    </row>
    <row r="133" spans="1:31" hidden="1" outlineLevel="2" x14ac:dyDescent="0.2">
      <c r="C133" s="27" t="s">
        <v>2</v>
      </c>
      <c r="G133" s="25" t="s">
        <v>539</v>
      </c>
      <c r="T133" s="25" t="s">
        <v>557</v>
      </c>
    </row>
    <row r="134" spans="1:31" hidden="1" outlineLevel="2" x14ac:dyDescent="0.2">
      <c r="C134" s="27" t="s">
        <v>11</v>
      </c>
      <c r="G134" s="25">
        <v>1</v>
      </c>
      <c r="H134" s="25">
        <v>1</v>
      </c>
    </row>
    <row r="135" spans="1:31" hidden="1" outlineLevel="2" x14ac:dyDescent="0.2">
      <c r="C135" s="26" t="s">
        <v>14</v>
      </c>
      <c r="D135" s="30" t="s">
        <v>1</v>
      </c>
      <c r="G135" s="41" t="s">
        <v>114</v>
      </c>
      <c r="H135" s="41" t="s">
        <v>115</v>
      </c>
      <c r="I135" s="116" t="s">
        <v>116</v>
      </c>
      <c r="J135" s="66" t="s">
        <v>117</v>
      </c>
      <c r="K135" s="66" t="s">
        <v>118</v>
      </c>
      <c r="L135" s="39" t="s">
        <v>119</v>
      </c>
      <c r="M135" s="39" t="s">
        <v>120</v>
      </c>
      <c r="N135" s="39" t="s">
        <v>121</v>
      </c>
      <c r="O135" s="42" t="s">
        <v>122</v>
      </c>
      <c r="P135" s="42" t="s">
        <v>123</v>
      </c>
      <c r="Q135" s="42" t="s">
        <v>124</v>
      </c>
      <c r="R135" s="117" t="s">
        <v>294</v>
      </c>
      <c r="AE135" s="117" t="s">
        <v>294</v>
      </c>
    </row>
    <row r="136" spans="1:31" hidden="1" outlineLevel="3" x14ac:dyDescent="0.2">
      <c r="D136" s="30" t="s">
        <v>1</v>
      </c>
      <c r="G136" s="41" t="s">
        <v>125</v>
      </c>
      <c r="H136" s="41" t="s">
        <v>126</v>
      </c>
      <c r="I136" s="116" t="s">
        <v>127</v>
      </c>
      <c r="J136" s="66" t="s">
        <v>128</v>
      </c>
      <c r="K136" s="66" t="s">
        <v>129</v>
      </c>
      <c r="L136" s="39" t="s">
        <v>130</v>
      </c>
      <c r="M136" s="39" t="s">
        <v>131</v>
      </c>
      <c r="N136" s="39" t="s">
        <v>132</v>
      </c>
      <c r="O136" s="42" t="s">
        <v>133</v>
      </c>
      <c r="P136" s="42" t="s">
        <v>134</v>
      </c>
      <c r="Q136" s="42" t="s">
        <v>135</v>
      </c>
      <c r="R136" s="117" t="s">
        <v>295</v>
      </c>
      <c r="AE136" s="117" t="s">
        <v>295</v>
      </c>
    </row>
    <row r="137" spans="1:31" hidden="1" outlineLevel="3" x14ac:dyDescent="0.2">
      <c r="B137" s="25"/>
      <c r="D137" s="30" t="s">
        <v>2</v>
      </c>
      <c r="G137" s="41" t="s">
        <v>136</v>
      </c>
      <c r="H137" s="41" t="s">
        <v>137</v>
      </c>
      <c r="I137" s="116" t="s">
        <v>138</v>
      </c>
      <c r="J137" s="66" t="s">
        <v>139</v>
      </c>
      <c r="K137" s="66" t="s">
        <v>140</v>
      </c>
      <c r="L137" s="39" t="s">
        <v>141</v>
      </c>
      <c r="M137" s="39" t="s">
        <v>142</v>
      </c>
      <c r="N137" s="39" t="s">
        <v>143</v>
      </c>
      <c r="O137" s="42" t="s">
        <v>144</v>
      </c>
      <c r="P137" s="42" t="s">
        <v>145</v>
      </c>
      <c r="Q137" s="42" t="s">
        <v>146</v>
      </c>
      <c r="R137" s="117" t="s">
        <v>296</v>
      </c>
      <c r="AE137" s="117" t="s">
        <v>558</v>
      </c>
    </row>
    <row r="138" spans="1:31" hidden="1" outlineLevel="3" x14ac:dyDescent="0.2">
      <c r="B138" s="25"/>
      <c r="D138" s="30" t="s">
        <v>4</v>
      </c>
      <c r="G138" s="25">
        <v>2</v>
      </c>
      <c r="H138" s="25">
        <v>2</v>
      </c>
    </row>
    <row r="139" spans="1:31" hidden="1" outlineLevel="3" x14ac:dyDescent="0.2">
      <c r="B139" s="25"/>
      <c r="D139" s="48" t="s">
        <v>5</v>
      </c>
      <c r="E139" s="49"/>
      <c r="F139" s="49"/>
      <c r="R139" s="25">
        <v>0.02</v>
      </c>
    </row>
    <row r="140" spans="1:31" hidden="1" outlineLevel="3" x14ac:dyDescent="0.2">
      <c r="B140" s="25"/>
      <c r="D140" s="30" t="s">
        <v>6</v>
      </c>
      <c r="G140" s="25" t="s">
        <v>147</v>
      </c>
      <c r="H140" s="25" t="s">
        <v>147</v>
      </c>
      <c r="I140" s="25" t="s">
        <v>147</v>
      </c>
      <c r="J140" s="25" t="s">
        <v>147</v>
      </c>
      <c r="K140" s="25" t="s">
        <v>147</v>
      </c>
      <c r="L140" s="25" t="s">
        <v>147</v>
      </c>
      <c r="M140" s="25" t="s">
        <v>147</v>
      </c>
      <c r="N140" s="25" t="s">
        <v>147</v>
      </c>
      <c r="O140" s="25" t="s">
        <v>147</v>
      </c>
      <c r="P140" s="25" t="s">
        <v>147</v>
      </c>
      <c r="Q140" s="25" t="s">
        <v>147</v>
      </c>
      <c r="R140" s="25" t="s">
        <v>147</v>
      </c>
    </row>
    <row r="141" spans="1:31" hidden="1" outlineLevel="3" x14ac:dyDescent="0.2">
      <c r="B141" s="25"/>
      <c r="D141" s="30" t="s">
        <v>10</v>
      </c>
      <c r="G141" s="25" t="s">
        <v>152</v>
      </c>
      <c r="H141" s="25" t="s">
        <v>153</v>
      </c>
      <c r="I141" s="25" t="s">
        <v>111</v>
      </c>
      <c r="J141" s="25" t="s">
        <v>111</v>
      </c>
      <c r="K141" s="25" t="s">
        <v>111</v>
      </c>
      <c r="L141" s="25" t="s">
        <v>111</v>
      </c>
      <c r="M141" s="25" t="s">
        <v>111</v>
      </c>
      <c r="N141" s="25" t="s">
        <v>111</v>
      </c>
      <c r="O141" s="25" t="s">
        <v>111</v>
      </c>
      <c r="P141" s="25" t="s">
        <v>111</v>
      </c>
      <c r="Q141" s="25" t="s">
        <v>111</v>
      </c>
      <c r="R141" s="25" t="s">
        <v>111</v>
      </c>
    </row>
    <row r="142" spans="1:31" hidden="1" outlineLevel="3" x14ac:dyDescent="0.2">
      <c r="B142" s="25"/>
      <c r="D142" s="30" t="s">
        <v>7</v>
      </c>
      <c r="G142" s="25" t="s">
        <v>108</v>
      </c>
      <c r="H142" s="25" t="s">
        <v>108</v>
      </c>
      <c r="I142" s="25" t="s">
        <v>108</v>
      </c>
      <c r="J142" s="25" t="s">
        <v>108</v>
      </c>
      <c r="K142" s="25" t="s">
        <v>108</v>
      </c>
      <c r="L142" s="25" t="s">
        <v>108</v>
      </c>
      <c r="M142" s="25" t="s">
        <v>108</v>
      </c>
      <c r="N142" s="25" t="s">
        <v>108</v>
      </c>
      <c r="O142" s="25" t="s">
        <v>108</v>
      </c>
      <c r="P142" s="25" t="s">
        <v>108</v>
      </c>
      <c r="Q142" s="25" t="s">
        <v>108</v>
      </c>
      <c r="R142" s="25">
        <v>1</v>
      </c>
    </row>
    <row r="143" spans="1:31" hidden="1" outlineLevel="3" x14ac:dyDescent="0.2">
      <c r="B143" s="25"/>
      <c r="D143" s="30" t="s">
        <v>8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5">
        <v>0</v>
      </c>
      <c r="Q143" s="25">
        <v>0</v>
      </c>
      <c r="R143" s="25">
        <v>0</v>
      </c>
    </row>
    <row r="144" spans="1:31" hidden="1" outlineLevel="2" collapsed="1" x14ac:dyDescent="0.2">
      <c r="B144" s="25"/>
      <c r="C144" s="26" t="s">
        <v>15</v>
      </c>
      <c r="D144" s="30" t="s">
        <v>1</v>
      </c>
      <c r="G144" s="39" t="s">
        <v>515</v>
      </c>
      <c r="H144" s="39" t="s">
        <v>516</v>
      </c>
      <c r="I144" s="40" t="s">
        <v>517</v>
      </c>
      <c r="J144" s="41" t="s">
        <v>518</v>
      </c>
      <c r="K144" s="41" t="s">
        <v>519</v>
      </c>
      <c r="L144" s="118" t="s">
        <v>520</v>
      </c>
      <c r="M144" s="42" t="s">
        <v>521</v>
      </c>
      <c r="N144" s="42" t="s">
        <v>522</v>
      </c>
    </row>
    <row r="145" spans="1:18" hidden="1" outlineLevel="3" x14ac:dyDescent="0.2">
      <c r="B145" s="25"/>
      <c r="D145" s="30" t="s">
        <v>1</v>
      </c>
      <c r="G145" s="39" t="s">
        <v>523</v>
      </c>
      <c r="H145" s="39" t="s">
        <v>524</v>
      </c>
      <c r="I145" s="40" t="s">
        <v>525</v>
      </c>
      <c r="J145" s="41" t="s">
        <v>526</v>
      </c>
      <c r="K145" s="41" t="s">
        <v>527</v>
      </c>
      <c r="L145" s="118" t="s">
        <v>528</v>
      </c>
      <c r="M145" s="42" t="s">
        <v>529</v>
      </c>
      <c r="N145" s="42" t="s">
        <v>530</v>
      </c>
    </row>
    <row r="146" spans="1:18" hidden="1" outlineLevel="3" x14ac:dyDescent="0.2">
      <c r="B146" s="25"/>
      <c r="D146" s="30" t="s">
        <v>2</v>
      </c>
      <c r="G146" s="39" t="s">
        <v>155</v>
      </c>
      <c r="H146" s="39" t="s">
        <v>156</v>
      </c>
      <c r="I146" s="40" t="s">
        <v>531</v>
      </c>
      <c r="J146" s="40" t="s">
        <v>532</v>
      </c>
      <c r="K146" s="41" t="s">
        <v>533</v>
      </c>
      <c r="L146" s="118" t="s">
        <v>534</v>
      </c>
      <c r="M146" s="118" t="s">
        <v>535</v>
      </c>
      <c r="N146" s="42" t="s">
        <v>536</v>
      </c>
    </row>
    <row r="147" spans="1:18" hidden="1" outlineLevel="3" x14ac:dyDescent="0.2">
      <c r="B147" s="25"/>
      <c r="D147" s="30" t="s">
        <v>4</v>
      </c>
      <c r="G147" s="25">
        <v>2</v>
      </c>
      <c r="H147" s="25">
        <v>2</v>
      </c>
    </row>
    <row r="148" spans="1:18" hidden="1" outlineLevel="3" x14ac:dyDescent="0.2">
      <c r="B148" s="25"/>
      <c r="D148" s="48" t="s">
        <v>5</v>
      </c>
      <c r="E148" s="49"/>
      <c r="F148" s="49"/>
      <c r="G148" s="25">
        <v>0.1</v>
      </c>
      <c r="H148" s="25">
        <v>0.01</v>
      </c>
    </row>
    <row r="149" spans="1:18" hidden="1" outlineLevel="3" x14ac:dyDescent="0.2">
      <c r="B149" s="25"/>
      <c r="D149" s="30" t="s">
        <v>6</v>
      </c>
      <c r="G149" s="25" t="s">
        <v>147</v>
      </c>
      <c r="H149" s="25" t="s">
        <v>147</v>
      </c>
      <c r="I149" s="25" t="s">
        <v>147</v>
      </c>
      <c r="J149" s="25" t="s">
        <v>147</v>
      </c>
      <c r="K149" s="25" t="s">
        <v>147</v>
      </c>
      <c r="L149" s="25" t="s">
        <v>147</v>
      </c>
      <c r="M149" s="25" t="s">
        <v>147</v>
      </c>
      <c r="N149" s="25" t="s">
        <v>147</v>
      </c>
    </row>
    <row r="150" spans="1:18" hidden="1" outlineLevel="3" x14ac:dyDescent="0.2">
      <c r="B150" s="25"/>
      <c r="D150" s="30" t="s">
        <v>10</v>
      </c>
      <c r="G150" s="25" t="s">
        <v>159</v>
      </c>
      <c r="H150" s="25" t="s">
        <v>149</v>
      </c>
      <c r="I150" s="3" t="s">
        <v>149</v>
      </c>
      <c r="J150" s="3" t="s">
        <v>149</v>
      </c>
      <c r="K150" s="3" t="s">
        <v>149</v>
      </c>
      <c r="L150" s="3" t="s">
        <v>149</v>
      </c>
      <c r="M150" s="3" t="s">
        <v>149</v>
      </c>
      <c r="N150" s="3" t="s">
        <v>149</v>
      </c>
    </row>
    <row r="151" spans="1:18" hidden="1" outlineLevel="3" x14ac:dyDescent="0.2">
      <c r="B151" s="25"/>
      <c r="D151" s="30" t="s">
        <v>7</v>
      </c>
      <c r="G151" s="25" t="s">
        <v>108</v>
      </c>
      <c r="H151" s="25" t="s">
        <v>108</v>
      </c>
      <c r="I151" s="25" t="s">
        <v>108</v>
      </c>
      <c r="J151" s="25" t="s">
        <v>108</v>
      </c>
      <c r="K151" s="25" t="s">
        <v>108</v>
      </c>
      <c r="L151" s="25" t="s">
        <v>108</v>
      </c>
      <c r="M151" s="25" t="s">
        <v>108</v>
      </c>
      <c r="N151" s="25" t="s">
        <v>108</v>
      </c>
    </row>
    <row r="152" spans="1:18" hidden="1" outlineLevel="3" x14ac:dyDescent="0.2">
      <c r="B152" s="25"/>
      <c r="D152" s="30" t="s">
        <v>8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</row>
    <row r="153" spans="1:18" hidden="1" outlineLevel="2" collapsed="1" x14ac:dyDescent="0.2"/>
    <row r="154" spans="1:18" hidden="1" outlineLevel="1" collapsed="1" x14ac:dyDescent="0.2">
      <c r="A154" s="75">
        <v>3</v>
      </c>
      <c r="B154" s="26" t="s">
        <v>151</v>
      </c>
      <c r="C154" s="27" t="s">
        <v>0</v>
      </c>
      <c r="G154" s="55" t="s">
        <v>150</v>
      </c>
    </row>
    <row r="155" spans="1:18" hidden="1" outlineLevel="2" x14ac:dyDescent="0.2">
      <c r="C155" s="27" t="s">
        <v>1</v>
      </c>
      <c r="G155" s="25" t="s">
        <v>540</v>
      </c>
    </row>
    <row r="156" spans="1:18" hidden="1" outlineLevel="2" x14ac:dyDescent="0.2">
      <c r="C156" s="27" t="s">
        <v>1</v>
      </c>
      <c r="G156" s="25" t="s">
        <v>541</v>
      </c>
    </row>
    <row r="157" spans="1:18" hidden="1" outlineLevel="2" x14ac:dyDescent="0.2">
      <c r="C157" s="27" t="s">
        <v>2</v>
      </c>
      <c r="G157" s="25" t="s">
        <v>539</v>
      </c>
    </row>
    <row r="158" spans="1:18" hidden="1" outlineLevel="2" x14ac:dyDescent="0.2">
      <c r="C158" s="27" t="s">
        <v>11</v>
      </c>
      <c r="G158" s="31">
        <v>1</v>
      </c>
      <c r="H158" s="31">
        <v>1</v>
      </c>
    </row>
    <row r="159" spans="1:18" hidden="1" outlineLevel="2" x14ac:dyDescent="0.2">
      <c r="C159" s="26" t="s">
        <v>14</v>
      </c>
      <c r="D159" s="30" t="s">
        <v>1</v>
      </c>
      <c r="G159" s="41" t="s">
        <v>114</v>
      </c>
      <c r="H159" s="41" t="s">
        <v>115</v>
      </c>
      <c r="I159" s="116" t="s">
        <v>116</v>
      </c>
      <c r="J159" s="66" t="s">
        <v>117</v>
      </c>
      <c r="K159" s="66" t="s">
        <v>118</v>
      </c>
      <c r="L159" s="39" t="s">
        <v>119</v>
      </c>
      <c r="M159" s="39" t="s">
        <v>120</v>
      </c>
      <c r="N159" s="39" t="s">
        <v>121</v>
      </c>
      <c r="O159" s="42" t="s">
        <v>122</v>
      </c>
      <c r="P159" s="42" t="s">
        <v>123</v>
      </c>
      <c r="Q159" s="42" t="s">
        <v>124</v>
      </c>
      <c r="R159" s="117" t="s">
        <v>294</v>
      </c>
    </row>
    <row r="160" spans="1:18" hidden="1" outlineLevel="3" x14ac:dyDescent="0.2">
      <c r="D160" s="30" t="s">
        <v>1</v>
      </c>
      <c r="G160" s="41" t="s">
        <v>125</v>
      </c>
      <c r="H160" s="41" t="s">
        <v>126</v>
      </c>
      <c r="I160" s="116" t="s">
        <v>127</v>
      </c>
      <c r="J160" s="66" t="s">
        <v>128</v>
      </c>
      <c r="K160" s="66" t="s">
        <v>129</v>
      </c>
      <c r="L160" s="39" t="s">
        <v>130</v>
      </c>
      <c r="M160" s="39" t="s">
        <v>131</v>
      </c>
      <c r="N160" s="39" t="s">
        <v>132</v>
      </c>
      <c r="O160" s="42" t="s">
        <v>133</v>
      </c>
      <c r="P160" s="42" t="s">
        <v>134</v>
      </c>
      <c r="Q160" s="42" t="s">
        <v>135</v>
      </c>
      <c r="R160" s="117" t="s">
        <v>295</v>
      </c>
    </row>
    <row r="161" spans="2:18" hidden="1" outlineLevel="3" x14ac:dyDescent="0.2">
      <c r="B161" s="25"/>
      <c r="D161" s="30" t="s">
        <v>2</v>
      </c>
      <c r="G161" s="41" t="s">
        <v>136</v>
      </c>
      <c r="H161" s="41" t="s">
        <v>137</v>
      </c>
      <c r="I161" s="116" t="s">
        <v>138</v>
      </c>
      <c r="J161" s="66" t="s">
        <v>139</v>
      </c>
      <c r="K161" s="66" t="s">
        <v>140</v>
      </c>
      <c r="L161" s="39" t="s">
        <v>141</v>
      </c>
      <c r="M161" s="39" t="s">
        <v>142</v>
      </c>
      <c r="N161" s="39" t="s">
        <v>143</v>
      </c>
      <c r="O161" s="42" t="s">
        <v>144</v>
      </c>
      <c r="P161" s="42" t="s">
        <v>145</v>
      </c>
      <c r="Q161" s="42" t="s">
        <v>146</v>
      </c>
      <c r="R161" s="117" t="s">
        <v>296</v>
      </c>
    </row>
    <row r="162" spans="2:18" hidden="1" outlineLevel="3" x14ac:dyDescent="0.2">
      <c r="B162" s="25"/>
      <c r="D162" s="30" t="s">
        <v>4</v>
      </c>
      <c r="G162" s="25">
        <v>2</v>
      </c>
      <c r="H162" s="25">
        <v>2</v>
      </c>
    </row>
    <row r="163" spans="2:18" hidden="1" outlineLevel="3" x14ac:dyDescent="0.2">
      <c r="B163" s="25"/>
      <c r="D163" s="48" t="s">
        <v>5</v>
      </c>
      <c r="E163" s="49"/>
      <c r="F163" s="49"/>
      <c r="R163" s="25">
        <v>0.02</v>
      </c>
    </row>
    <row r="164" spans="2:18" hidden="1" outlineLevel="3" x14ac:dyDescent="0.2">
      <c r="B164" s="25"/>
      <c r="D164" s="30" t="s">
        <v>6</v>
      </c>
      <c r="G164" s="25" t="s">
        <v>147</v>
      </c>
      <c r="H164" s="25" t="s">
        <v>147</v>
      </c>
      <c r="I164" s="25" t="s">
        <v>147</v>
      </c>
      <c r="J164" s="25" t="s">
        <v>147</v>
      </c>
      <c r="K164" s="25" t="s">
        <v>147</v>
      </c>
      <c r="L164" s="25" t="s">
        <v>147</v>
      </c>
      <c r="M164" s="25" t="s">
        <v>147</v>
      </c>
      <c r="N164" s="25" t="s">
        <v>147</v>
      </c>
      <c r="O164" s="25" t="s">
        <v>147</v>
      </c>
      <c r="P164" s="25" t="s">
        <v>147</v>
      </c>
      <c r="Q164" s="25" t="s">
        <v>147</v>
      </c>
      <c r="R164" s="25" t="s">
        <v>147</v>
      </c>
    </row>
    <row r="165" spans="2:18" hidden="1" outlineLevel="3" x14ac:dyDescent="0.2">
      <c r="B165" s="25"/>
      <c r="D165" s="30" t="s">
        <v>10</v>
      </c>
      <c r="G165" s="25" t="s">
        <v>152</v>
      </c>
      <c r="H165" s="25" t="s">
        <v>153</v>
      </c>
      <c r="I165" s="25" t="s">
        <v>111</v>
      </c>
      <c r="J165" s="25" t="s">
        <v>111</v>
      </c>
      <c r="K165" s="25" t="s">
        <v>111</v>
      </c>
      <c r="L165" s="25" t="s">
        <v>111</v>
      </c>
      <c r="M165" s="25" t="s">
        <v>111</v>
      </c>
      <c r="N165" s="25" t="s">
        <v>111</v>
      </c>
      <c r="O165" s="25" t="s">
        <v>111</v>
      </c>
      <c r="P165" s="25" t="s">
        <v>111</v>
      </c>
      <c r="Q165" s="25" t="s">
        <v>111</v>
      </c>
      <c r="R165" s="25" t="s">
        <v>111</v>
      </c>
    </row>
    <row r="166" spans="2:18" hidden="1" outlineLevel="3" x14ac:dyDescent="0.2">
      <c r="B166" s="25"/>
      <c r="D166" s="30" t="s">
        <v>7</v>
      </c>
      <c r="G166" s="25" t="s">
        <v>108</v>
      </c>
      <c r="H166" s="25" t="s">
        <v>108</v>
      </c>
      <c r="I166" s="25" t="s">
        <v>108</v>
      </c>
      <c r="J166" s="25" t="s">
        <v>108</v>
      </c>
      <c r="K166" s="25" t="s">
        <v>108</v>
      </c>
      <c r="L166" s="25" t="s">
        <v>108</v>
      </c>
      <c r="M166" s="25" t="s">
        <v>108</v>
      </c>
      <c r="N166" s="25" t="s">
        <v>108</v>
      </c>
      <c r="O166" s="25" t="s">
        <v>108</v>
      </c>
      <c r="P166" s="25" t="s">
        <v>108</v>
      </c>
      <c r="Q166" s="25" t="s">
        <v>108</v>
      </c>
      <c r="R166" s="25">
        <v>1</v>
      </c>
    </row>
    <row r="167" spans="2:18" hidden="1" outlineLevel="3" x14ac:dyDescent="0.2">
      <c r="B167" s="25"/>
      <c r="D167" s="30" t="s">
        <v>8</v>
      </c>
      <c r="G167" s="25">
        <v>0</v>
      </c>
      <c r="H167" s="25">
        <v>0</v>
      </c>
      <c r="I167" s="25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5">
        <v>0</v>
      </c>
      <c r="Q167" s="25">
        <v>0</v>
      </c>
      <c r="R167" s="25">
        <v>0</v>
      </c>
    </row>
    <row r="168" spans="2:18" hidden="1" outlineLevel="2" collapsed="1" x14ac:dyDescent="0.2">
      <c r="B168" s="25"/>
      <c r="C168" s="26" t="s">
        <v>15</v>
      </c>
      <c r="D168" s="30" t="s">
        <v>1</v>
      </c>
      <c r="G168" s="39" t="s">
        <v>515</v>
      </c>
      <c r="H168" s="39" t="s">
        <v>516</v>
      </c>
      <c r="I168" s="40" t="s">
        <v>517</v>
      </c>
      <c r="J168" s="41" t="s">
        <v>518</v>
      </c>
      <c r="K168" s="41" t="s">
        <v>519</v>
      </c>
      <c r="L168" s="118" t="s">
        <v>520</v>
      </c>
      <c r="M168" s="42" t="s">
        <v>521</v>
      </c>
      <c r="N168" s="42" t="s">
        <v>522</v>
      </c>
    </row>
    <row r="169" spans="2:18" hidden="1" outlineLevel="3" x14ac:dyDescent="0.2">
      <c r="B169" s="25"/>
      <c r="D169" s="30" t="s">
        <v>1</v>
      </c>
      <c r="G169" s="39" t="s">
        <v>523</v>
      </c>
      <c r="H169" s="39" t="s">
        <v>524</v>
      </c>
      <c r="I169" s="40" t="s">
        <v>525</v>
      </c>
      <c r="J169" s="41" t="s">
        <v>526</v>
      </c>
      <c r="K169" s="41" t="s">
        <v>527</v>
      </c>
      <c r="L169" s="118" t="s">
        <v>528</v>
      </c>
      <c r="M169" s="42" t="s">
        <v>529</v>
      </c>
      <c r="N169" s="42" t="s">
        <v>530</v>
      </c>
    </row>
    <row r="170" spans="2:18" hidden="1" outlineLevel="3" x14ac:dyDescent="0.2">
      <c r="B170" s="25"/>
      <c r="D170" s="30" t="s">
        <v>2</v>
      </c>
      <c r="G170" s="39" t="s">
        <v>155</v>
      </c>
      <c r="H170" s="39" t="s">
        <v>156</v>
      </c>
      <c r="I170" s="40" t="s">
        <v>531</v>
      </c>
      <c r="J170" s="40" t="s">
        <v>532</v>
      </c>
      <c r="K170" s="41" t="s">
        <v>533</v>
      </c>
      <c r="L170" s="118" t="s">
        <v>534</v>
      </c>
      <c r="M170" s="118" t="s">
        <v>535</v>
      </c>
      <c r="N170" s="42" t="s">
        <v>536</v>
      </c>
    </row>
    <row r="171" spans="2:18" hidden="1" outlineLevel="3" x14ac:dyDescent="0.2">
      <c r="B171" s="25"/>
      <c r="D171" s="30" t="s">
        <v>4</v>
      </c>
      <c r="G171" s="25">
        <v>2</v>
      </c>
      <c r="H171" s="25">
        <v>2</v>
      </c>
    </row>
    <row r="172" spans="2:18" hidden="1" outlineLevel="3" x14ac:dyDescent="0.2">
      <c r="B172" s="25"/>
      <c r="D172" s="48" t="s">
        <v>5</v>
      </c>
      <c r="E172" s="49"/>
      <c r="F172" s="49"/>
      <c r="G172" s="25">
        <v>0.1</v>
      </c>
      <c r="H172" s="25">
        <v>0.01</v>
      </c>
    </row>
    <row r="173" spans="2:18" hidden="1" outlineLevel="3" x14ac:dyDescent="0.2">
      <c r="B173" s="25"/>
      <c r="D173" s="30" t="s">
        <v>6</v>
      </c>
      <c r="G173" s="25" t="s">
        <v>147</v>
      </c>
      <c r="H173" s="25" t="s">
        <v>147</v>
      </c>
      <c r="I173" s="25" t="s">
        <v>147</v>
      </c>
      <c r="J173" s="25" t="s">
        <v>147</v>
      </c>
      <c r="K173" s="25" t="s">
        <v>147</v>
      </c>
      <c r="L173" s="25" t="s">
        <v>147</v>
      </c>
      <c r="M173" s="25" t="s">
        <v>147</v>
      </c>
      <c r="N173" s="25" t="s">
        <v>147</v>
      </c>
    </row>
    <row r="174" spans="2:18" hidden="1" outlineLevel="3" x14ac:dyDescent="0.2">
      <c r="B174" s="25"/>
      <c r="D174" s="30" t="s">
        <v>10</v>
      </c>
      <c r="G174" s="25" t="s">
        <v>159</v>
      </c>
      <c r="H174" s="25" t="s">
        <v>149</v>
      </c>
      <c r="I174" s="3" t="s">
        <v>149</v>
      </c>
      <c r="J174" s="3" t="s">
        <v>149</v>
      </c>
      <c r="K174" s="3" t="s">
        <v>149</v>
      </c>
      <c r="L174" s="3" t="s">
        <v>149</v>
      </c>
      <c r="M174" s="3" t="s">
        <v>149</v>
      </c>
      <c r="N174" s="3" t="s">
        <v>149</v>
      </c>
    </row>
    <row r="175" spans="2:18" hidden="1" outlineLevel="3" x14ac:dyDescent="0.2">
      <c r="B175" s="25"/>
      <c r="D175" s="30" t="s">
        <v>7</v>
      </c>
      <c r="G175" s="25" t="s">
        <v>108</v>
      </c>
      <c r="H175" s="25" t="s">
        <v>108</v>
      </c>
      <c r="I175" s="25" t="s">
        <v>108</v>
      </c>
      <c r="J175" s="25" t="s">
        <v>108</v>
      </c>
      <c r="K175" s="25" t="s">
        <v>108</v>
      </c>
      <c r="L175" s="25" t="s">
        <v>108</v>
      </c>
      <c r="M175" s="25" t="s">
        <v>108</v>
      </c>
      <c r="N175" s="25" t="s">
        <v>108</v>
      </c>
    </row>
    <row r="176" spans="2:18" hidden="1" outlineLevel="3" x14ac:dyDescent="0.2">
      <c r="B176" s="25"/>
      <c r="D176" s="30" t="s">
        <v>8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</row>
    <row r="177" spans="2:18" hidden="1" outlineLevel="2" collapsed="1" x14ac:dyDescent="0.2"/>
    <row r="178" spans="2:18" hidden="1" outlineLevel="1" collapsed="1" x14ac:dyDescent="0.2"/>
    <row r="179" spans="2:18" collapsed="1" x14ac:dyDescent="0.2"/>
    <row r="180" spans="2:18" x14ac:dyDescent="0.2">
      <c r="B180" s="26" t="s">
        <v>160</v>
      </c>
      <c r="C180" s="27" t="s">
        <v>11</v>
      </c>
      <c r="G180" s="54">
        <v>1</v>
      </c>
      <c r="H180" s="54">
        <v>1</v>
      </c>
    </row>
    <row r="181" spans="2:18" hidden="1" outlineLevel="1" x14ac:dyDescent="0.2">
      <c r="C181" s="26" t="s">
        <v>16</v>
      </c>
      <c r="D181" s="30" t="s">
        <v>1</v>
      </c>
      <c r="G181" s="25" t="s">
        <v>165</v>
      </c>
      <c r="H181" s="25" t="s">
        <v>167</v>
      </c>
    </row>
    <row r="182" spans="2:18" hidden="1" outlineLevel="2" x14ac:dyDescent="0.2">
      <c r="D182" s="30" t="s">
        <v>1</v>
      </c>
      <c r="G182" s="25" t="s">
        <v>166</v>
      </c>
      <c r="H182" s="25" t="s">
        <v>168</v>
      </c>
    </row>
    <row r="183" spans="2:18" hidden="1" outlineLevel="2" x14ac:dyDescent="0.2">
      <c r="D183" s="30" t="s">
        <v>2</v>
      </c>
      <c r="G183" s="25" t="s">
        <v>297</v>
      </c>
      <c r="H183" s="25" t="s">
        <v>298</v>
      </c>
    </row>
    <row r="184" spans="2:18" hidden="1" outlineLevel="2" x14ac:dyDescent="0.2">
      <c r="D184" s="30" t="s">
        <v>4</v>
      </c>
      <c r="G184" s="31">
        <v>1</v>
      </c>
      <c r="H184" s="31">
        <v>1</v>
      </c>
    </row>
    <row r="185" spans="2:18" hidden="1" outlineLevel="2" x14ac:dyDescent="0.2">
      <c r="D185" s="48" t="s">
        <v>5</v>
      </c>
      <c r="E185" s="49"/>
      <c r="F185" s="49"/>
      <c r="G185" s="25">
        <v>5</v>
      </c>
      <c r="H185" s="25">
        <v>100</v>
      </c>
    </row>
    <row r="186" spans="2:18" hidden="1" outlineLevel="2" x14ac:dyDescent="0.2">
      <c r="D186" s="30" t="s">
        <v>6</v>
      </c>
      <c r="G186" s="25" t="s">
        <v>147</v>
      </c>
      <c r="H186" s="25" t="s">
        <v>147</v>
      </c>
    </row>
    <row r="187" spans="2:18" hidden="1" outlineLevel="2" x14ac:dyDescent="0.2">
      <c r="D187" s="30" t="s">
        <v>10</v>
      </c>
      <c r="G187" s="25" t="s">
        <v>169</v>
      </c>
      <c r="H187" s="25" t="s">
        <v>169</v>
      </c>
    </row>
    <row r="188" spans="2:18" hidden="1" outlineLevel="2" x14ac:dyDescent="0.2">
      <c r="D188" s="30" t="s">
        <v>7</v>
      </c>
      <c r="G188" s="25" t="s">
        <v>108</v>
      </c>
      <c r="H188" s="25" t="s">
        <v>108</v>
      </c>
    </row>
    <row r="189" spans="2:18" hidden="1" outlineLevel="2" x14ac:dyDescent="0.2">
      <c r="D189" s="30" t="s">
        <v>8</v>
      </c>
      <c r="G189" s="25">
        <v>0</v>
      </c>
      <c r="H189" s="25">
        <v>0</v>
      </c>
    </row>
    <row r="190" spans="2:18" hidden="1" outlineLevel="1" x14ac:dyDescent="0.2">
      <c r="B190" s="93" t="s">
        <v>338</v>
      </c>
      <c r="C190" s="26" t="s">
        <v>163</v>
      </c>
      <c r="D190" s="27" t="s">
        <v>0</v>
      </c>
      <c r="G190" s="55"/>
      <c r="H190" s="92" t="s">
        <v>111</v>
      </c>
      <c r="I190" s="92" t="s">
        <v>111</v>
      </c>
      <c r="J190" s="92" t="s">
        <v>111</v>
      </c>
      <c r="K190" s="92" t="s">
        <v>111</v>
      </c>
      <c r="L190" s="92" t="s">
        <v>111</v>
      </c>
      <c r="M190" s="55"/>
      <c r="N190" s="92" t="s">
        <v>111</v>
      </c>
      <c r="O190" s="92" t="s">
        <v>111</v>
      </c>
      <c r="P190" s="92" t="s">
        <v>111</v>
      </c>
      <c r="Q190" s="92" t="s">
        <v>111</v>
      </c>
      <c r="R190" s="92" t="s">
        <v>111</v>
      </c>
    </row>
    <row r="191" spans="2:18" ht="14" hidden="1" customHeight="1" outlineLevel="2" x14ac:dyDescent="0.2">
      <c r="D191" s="26" t="s">
        <v>17</v>
      </c>
      <c r="E191" s="27" t="s">
        <v>0</v>
      </c>
      <c r="G191" s="65">
        <v>1</v>
      </c>
      <c r="H191" s="65">
        <v>2</v>
      </c>
      <c r="I191" s="65">
        <v>3</v>
      </c>
      <c r="J191" s="65">
        <v>4</v>
      </c>
      <c r="K191" s="65">
        <v>5</v>
      </c>
      <c r="L191" s="65">
        <v>6</v>
      </c>
    </row>
    <row r="192" spans="2:18" ht="14" hidden="1" customHeight="1" outlineLevel="3" x14ac:dyDescent="0.2">
      <c r="E192" s="27" t="s">
        <v>1</v>
      </c>
      <c r="G192" s="66" t="s">
        <v>170</v>
      </c>
      <c r="H192" s="66" t="s">
        <v>314</v>
      </c>
      <c r="I192" s="66" t="s">
        <v>559</v>
      </c>
      <c r="J192" s="66" t="s">
        <v>333</v>
      </c>
      <c r="K192" s="66" t="s">
        <v>334</v>
      </c>
      <c r="L192" s="66" t="s">
        <v>336</v>
      </c>
    </row>
    <row r="193" spans="2:14" ht="14" hidden="1" customHeight="1" outlineLevel="3" x14ac:dyDescent="0.2">
      <c r="E193" s="27" t="s">
        <v>1</v>
      </c>
      <c r="G193" s="66" t="s">
        <v>174</v>
      </c>
      <c r="H193" s="66" t="s">
        <v>315</v>
      </c>
      <c r="I193" s="66" t="s">
        <v>325</v>
      </c>
      <c r="J193" s="66" t="s">
        <v>332</v>
      </c>
      <c r="K193" s="66" t="s">
        <v>335</v>
      </c>
      <c r="L193" s="66" t="s">
        <v>337</v>
      </c>
    </row>
    <row r="194" spans="2:14" ht="14" hidden="1" customHeight="1" outlineLevel="3" x14ac:dyDescent="0.2">
      <c r="E194" s="27" t="s">
        <v>2</v>
      </c>
      <c r="G194" s="66" t="s">
        <v>560</v>
      </c>
      <c r="H194" s="66" t="s">
        <v>561</v>
      </c>
      <c r="I194" s="66" t="s">
        <v>562</v>
      </c>
      <c r="J194" s="66" t="s">
        <v>316</v>
      </c>
      <c r="K194" s="66" t="s">
        <v>316</v>
      </c>
      <c r="L194" s="66" t="s">
        <v>316</v>
      </c>
    </row>
    <row r="195" spans="2:14" ht="14" hidden="1" customHeight="1" outlineLevel="2" x14ac:dyDescent="0.2">
      <c r="D195" s="26" t="s">
        <v>18</v>
      </c>
      <c r="E195" s="30" t="s">
        <v>1</v>
      </c>
      <c r="G195" s="25" t="s">
        <v>171</v>
      </c>
      <c r="H195" s="25" t="s">
        <v>172</v>
      </c>
      <c r="M195" s="25" t="s">
        <v>171</v>
      </c>
      <c r="N195" s="25" t="s">
        <v>172</v>
      </c>
    </row>
    <row r="196" spans="2:14" ht="14" hidden="1" customHeight="1" outlineLevel="3" x14ac:dyDescent="0.2">
      <c r="E196" s="30" t="s">
        <v>1</v>
      </c>
      <c r="G196" s="25" t="s">
        <v>157</v>
      </c>
      <c r="H196" s="25" t="s">
        <v>158</v>
      </c>
      <c r="M196" s="25" t="s">
        <v>157</v>
      </c>
      <c r="N196" s="25" t="s">
        <v>158</v>
      </c>
    </row>
    <row r="197" spans="2:14" ht="14" hidden="1" customHeight="1" outlineLevel="3" x14ac:dyDescent="0.2">
      <c r="E197" s="30" t="s">
        <v>2</v>
      </c>
      <c r="G197" s="25" t="s">
        <v>340</v>
      </c>
      <c r="H197" s="25" t="s">
        <v>341</v>
      </c>
      <c r="M197" s="25" t="s">
        <v>340</v>
      </c>
      <c r="N197" s="25" t="s">
        <v>341</v>
      </c>
    </row>
    <row r="198" spans="2:14" ht="14" hidden="1" customHeight="1" outlineLevel="3" x14ac:dyDescent="0.2">
      <c r="E198" s="30" t="s">
        <v>4</v>
      </c>
      <c r="G198" s="25">
        <v>1</v>
      </c>
      <c r="H198" s="25">
        <v>1</v>
      </c>
      <c r="M198" s="25">
        <v>1</v>
      </c>
      <c r="N198" s="25">
        <v>1</v>
      </c>
    </row>
    <row r="199" spans="2:14" ht="14" hidden="1" customHeight="1" outlineLevel="3" x14ac:dyDescent="0.2">
      <c r="E199" s="48" t="s">
        <v>5</v>
      </c>
      <c r="F199" s="49"/>
    </row>
    <row r="200" spans="2:14" ht="14" hidden="1" customHeight="1" outlineLevel="3" x14ac:dyDescent="0.2">
      <c r="E200" s="30" t="s">
        <v>6</v>
      </c>
      <c r="G200" s="25" t="s">
        <v>147</v>
      </c>
      <c r="H200" s="25" t="s">
        <v>147</v>
      </c>
      <c r="M200" s="25" t="s">
        <v>147</v>
      </c>
      <c r="N200" s="25" t="s">
        <v>147</v>
      </c>
    </row>
    <row r="201" spans="2:14" ht="14" hidden="1" customHeight="1" outlineLevel="3" x14ac:dyDescent="0.2">
      <c r="E201" s="30" t="s">
        <v>10</v>
      </c>
      <c r="G201" s="66" t="s">
        <v>173</v>
      </c>
      <c r="H201" s="66" t="s">
        <v>342</v>
      </c>
      <c r="I201" s="66" t="s">
        <v>563</v>
      </c>
      <c r="J201" s="66" t="s">
        <v>111</v>
      </c>
      <c r="K201" s="66" t="s">
        <v>111</v>
      </c>
      <c r="L201" s="66" t="s">
        <v>111</v>
      </c>
      <c r="M201" s="66"/>
      <c r="N201" s="66"/>
    </row>
    <row r="202" spans="2:14" ht="14" hidden="1" customHeight="1" outlineLevel="3" x14ac:dyDescent="0.2">
      <c r="E202" s="30" t="s">
        <v>7</v>
      </c>
      <c r="G202" s="25" t="s">
        <v>108</v>
      </c>
      <c r="H202" s="25" t="s">
        <v>108</v>
      </c>
      <c r="M202" s="25" t="s">
        <v>108</v>
      </c>
      <c r="N202" s="25" t="s">
        <v>108</v>
      </c>
    </row>
    <row r="203" spans="2:14" ht="14" hidden="1" customHeight="1" outlineLevel="3" x14ac:dyDescent="0.2">
      <c r="E203" s="30" t="s">
        <v>8</v>
      </c>
      <c r="G203" s="25">
        <v>0</v>
      </c>
      <c r="H203" s="25">
        <v>0</v>
      </c>
      <c r="M203" s="25">
        <v>0</v>
      </c>
      <c r="N203" s="25">
        <v>0</v>
      </c>
    </row>
    <row r="204" spans="2:14" ht="14" hidden="1" customHeight="1" outlineLevel="2" x14ac:dyDescent="0.2"/>
    <row r="205" spans="2:14" hidden="1" outlineLevel="1" x14ac:dyDescent="0.2"/>
    <row r="206" spans="2:14" collapsed="1" x14ac:dyDescent="0.2"/>
    <row r="207" spans="2:14" x14ac:dyDescent="0.2">
      <c r="B207" s="26" t="s">
        <v>164</v>
      </c>
      <c r="C207" s="27" t="s">
        <v>0</v>
      </c>
      <c r="G207" s="65">
        <v>1</v>
      </c>
      <c r="H207" s="65">
        <v>2</v>
      </c>
      <c r="I207" s="65">
        <v>3</v>
      </c>
    </row>
    <row r="208" spans="2:14" outlineLevel="1" x14ac:dyDescent="0.2">
      <c r="C208" s="27" t="s">
        <v>1</v>
      </c>
      <c r="G208" s="66" t="s">
        <v>161</v>
      </c>
      <c r="H208" s="66" t="s">
        <v>317</v>
      </c>
      <c r="I208" s="66" t="s">
        <v>318</v>
      </c>
    </row>
    <row r="209" spans="2:9" outlineLevel="1" x14ac:dyDescent="0.2">
      <c r="C209" s="27" t="s">
        <v>1</v>
      </c>
      <c r="G209" s="66" t="s">
        <v>181</v>
      </c>
      <c r="H209" s="66" t="s">
        <v>319</v>
      </c>
      <c r="I209" s="66" t="s">
        <v>320</v>
      </c>
    </row>
    <row r="210" spans="2:9" outlineLevel="1" x14ac:dyDescent="0.2">
      <c r="B210" s="25"/>
      <c r="C210" s="27" t="s">
        <v>2</v>
      </c>
      <c r="G210" s="66" t="s">
        <v>175</v>
      </c>
      <c r="H210" s="66" t="s">
        <v>321</v>
      </c>
      <c r="I210" s="66" t="s">
        <v>111</v>
      </c>
    </row>
    <row r="211" spans="2:9" outlineLevel="1" x14ac:dyDescent="0.2">
      <c r="B211" s="25"/>
      <c r="C211" s="26" t="s">
        <v>17</v>
      </c>
      <c r="D211" s="27" t="s">
        <v>0</v>
      </c>
      <c r="G211" s="65">
        <v>0</v>
      </c>
      <c r="H211" s="65">
        <v>1</v>
      </c>
    </row>
    <row r="212" spans="2:9" hidden="1" outlineLevel="2" x14ac:dyDescent="0.2">
      <c r="B212" s="25"/>
      <c r="D212" s="27" t="s">
        <v>1</v>
      </c>
      <c r="G212" s="66" t="s">
        <v>176</v>
      </c>
      <c r="H212" s="66" t="s">
        <v>322</v>
      </c>
    </row>
    <row r="213" spans="2:9" hidden="1" outlineLevel="2" x14ac:dyDescent="0.2">
      <c r="B213" s="25"/>
      <c r="D213" s="27" t="s">
        <v>1</v>
      </c>
      <c r="G213" s="66" t="s">
        <v>182</v>
      </c>
      <c r="H213" s="66" t="s">
        <v>323</v>
      </c>
    </row>
    <row r="214" spans="2:9" hidden="1" outlineLevel="2" x14ac:dyDescent="0.2">
      <c r="B214" s="25"/>
      <c r="D214" s="27" t="s">
        <v>2</v>
      </c>
      <c r="G214" s="66" t="s">
        <v>177</v>
      </c>
      <c r="H214" s="66" t="s">
        <v>324</v>
      </c>
    </row>
    <row r="215" spans="2:9" outlineLevel="1" collapsed="1" x14ac:dyDescent="0.2">
      <c r="B215" s="25"/>
      <c r="C215" s="26" t="s">
        <v>160</v>
      </c>
      <c r="D215" s="27" t="s">
        <v>0</v>
      </c>
      <c r="G215" s="31">
        <v>1</v>
      </c>
    </row>
    <row r="216" spans="2:9" hidden="1" outlineLevel="2" x14ac:dyDescent="0.2">
      <c r="B216" s="25"/>
      <c r="D216" s="27" t="s">
        <v>11</v>
      </c>
      <c r="G216" s="53">
        <v>2</v>
      </c>
      <c r="H216" s="53">
        <v>1</v>
      </c>
    </row>
    <row r="217" spans="2:9" hidden="1" outlineLevel="2" x14ac:dyDescent="0.2">
      <c r="B217" s="25"/>
      <c r="D217" s="26" t="s">
        <v>19</v>
      </c>
      <c r="E217" s="30" t="s">
        <v>1</v>
      </c>
      <c r="G217" s="25" t="s">
        <v>178</v>
      </c>
    </row>
    <row r="218" spans="2:9" hidden="1" outlineLevel="3" x14ac:dyDescent="0.2">
      <c r="B218" s="25"/>
      <c r="E218" s="30" t="s">
        <v>1</v>
      </c>
      <c r="G218" s="25" t="s">
        <v>179</v>
      </c>
    </row>
    <row r="219" spans="2:9" hidden="1" outlineLevel="3" x14ac:dyDescent="0.2">
      <c r="B219" s="25"/>
      <c r="E219" s="30" t="s">
        <v>2</v>
      </c>
      <c r="G219" s="25" t="s">
        <v>180</v>
      </c>
    </row>
    <row r="220" spans="2:9" hidden="1" outlineLevel="3" x14ac:dyDescent="0.2">
      <c r="B220" s="25"/>
      <c r="E220" s="30" t="s">
        <v>4</v>
      </c>
      <c r="G220" s="25">
        <v>1</v>
      </c>
      <c r="H220" s="25">
        <v>1</v>
      </c>
    </row>
    <row r="221" spans="2:9" hidden="1" outlineLevel="3" x14ac:dyDescent="0.2">
      <c r="B221" s="25"/>
      <c r="E221" s="48" t="s">
        <v>5</v>
      </c>
      <c r="F221" s="49"/>
      <c r="G221" s="25">
        <v>1</v>
      </c>
    </row>
    <row r="222" spans="2:9" hidden="1" outlineLevel="3" x14ac:dyDescent="0.2">
      <c r="B222" s="25"/>
      <c r="E222" s="30" t="s">
        <v>6</v>
      </c>
      <c r="G222" s="25" t="s">
        <v>147</v>
      </c>
    </row>
    <row r="223" spans="2:9" hidden="1" outlineLevel="3" x14ac:dyDescent="0.2">
      <c r="B223" s="25"/>
      <c r="E223" s="30" t="s">
        <v>10</v>
      </c>
      <c r="G223" s="25" t="s">
        <v>111</v>
      </c>
    </row>
    <row r="224" spans="2:9" hidden="1" outlineLevel="3" x14ac:dyDescent="0.2">
      <c r="B224" s="25"/>
      <c r="E224" s="30" t="s">
        <v>7</v>
      </c>
      <c r="G224" s="25" t="s">
        <v>108</v>
      </c>
    </row>
    <row r="225" spans="1:14" hidden="1" outlineLevel="3" x14ac:dyDescent="0.2">
      <c r="B225" s="25"/>
      <c r="E225" s="30" t="s">
        <v>8</v>
      </c>
      <c r="G225" s="25">
        <v>0</v>
      </c>
    </row>
    <row r="226" spans="1:14" hidden="1" outlineLevel="2" collapsed="1" x14ac:dyDescent="0.2">
      <c r="B226" s="25"/>
    </row>
    <row r="227" spans="1:14" outlineLevel="1" collapsed="1" x14ac:dyDescent="0.2">
      <c r="A227" s="75">
        <v>1</v>
      </c>
      <c r="B227" s="26">
        <v>1</v>
      </c>
      <c r="C227" s="70" t="s">
        <v>327</v>
      </c>
      <c r="D227" s="71" t="s">
        <v>0</v>
      </c>
      <c r="E227" s="71"/>
      <c r="F227" s="71"/>
      <c r="G227" s="55" t="s">
        <v>150</v>
      </c>
    </row>
    <row r="228" spans="1:14" hidden="1" outlineLevel="3" x14ac:dyDescent="0.2">
      <c r="A228" s="75"/>
      <c r="D228" s="27" t="s">
        <v>11</v>
      </c>
      <c r="G228" s="25">
        <v>4</v>
      </c>
      <c r="H228" s="25">
        <v>1</v>
      </c>
      <c r="I228" s="25">
        <v>1</v>
      </c>
    </row>
    <row r="229" spans="1:14" hidden="1" outlineLevel="3" x14ac:dyDescent="0.2">
      <c r="A229" s="75"/>
      <c r="D229" s="56" t="s">
        <v>20</v>
      </c>
      <c r="E229" s="58" t="s">
        <v>1</v>
      </c>
      <c r="F229" s="57"/>
      <c r="G229" s="39" t="s">
        <v>183</v>
      </c>
      <c r="H229" s="39" t="s">
        <v>184</v>
      </c>
      <c r="I229" s="59" t="s">
        <v>305</v>
      </c>
      <c r="J229" s="41" t="s">
        <v>308</v>
      </c>
      <c r="K229" s="41" t="s">
        <v>309</v>
      </c>
      <c r="L229" s="42" t="s">
        <v>207</v>
      </c>
      <c r="M229" s="42" t="s">
        <v>299</v>
      </c>
      <c r="N229" s="42" t="s">
        <v>300</v>
      </c>
    </row>
    <row r="230" spans="1:14" hidden="1" outlineLevel="4" x14ac:dyDescent="0.2">
      <c r="A230" s="75"/>
      <c r="E230" s="30" t="s">
        <v>1</v>
      </c>
      <c r="G230" s="39" t="s">
        <v>185</v>
      </c>
      <c r="H230" s="39" t="s">
        <v>186</v>
      </c>
      <c r="I230" s="59" t="s">
        <v>306</v>
      </c>
      <c r="J230" s="41" t="s">
        <v>310</v>
      </c>
      <c r="K230" s="41" t="s">
        <v>311</v>
      </c>
      <c r="L230" s="42" t="s">
        <v>200</v>
      </c>
      <c r="M230" s="42" t="s">
        <v>301</v>
      </c>
      <c r="N230" s="42" t="s">
        <v>302</v>
      </c>
    </row>
    <row r="231" spans="1:14" hidden="1" outlineLevel="4" x14ac:dyDescent="0.2">
      <c r="A231" s="75"/>
      <c r="E231" s="30" t="s">
        <v>2</v>
      </c>
      <c r="G231" s="39" t="s">
        <v>196</v>
      </c>
      <c r="H231" s="39" t="s">
        <v>197</v>
      </c>
      <c r="I231" s="59" t="s">
        <v>307</v>
      </c>
      <c r="J231" s="41" t="s">
        <v>312</v>
      </c>
      <c r="K231" s="41" t="s">
        <v>313</v>
      </c>
      <c r="L231" s="42" t="s">
        <v>292</v>
      </c>
      <c r="M231" s="42" t="s">
        <v>303</v>
      </c>
      <c r="N231" s="42" t="s">
        <v>304</v>
      </c>
    </row>
    <row r="232" spans="1:14" hidden="1" outlineLevel="4" x14ac:dyDescent="0.2">
      <c r="A232" s="75"/>
      <c r="E232" s="30" t="s">
        <v>4</v>
      </c>
      <c r="G232" s="25">
        <v>1</v>
      </c>
      <c r="H232" s="25">
        <v>2</v>
      </c>
      <c r="I232" s="60"/>
    </row>
    <row r="233" spans="1:14" hidden="1" outlineLevel="4" x14ac:dyDescent="0.2">
      <c r="A233" s="75"/>
      <c r="E233" s="48" t="s">
        <v>5</v>
      </c>
      <c r="F233" s="49"/>
      <c r="G233" s="25">
        <v>2</v>
      </c>
      <c r="H233" s="25">
        <v>0.2</v>
      </c>
      <c r="I233" s="60"/>
      <c r="L233" s="25">
        <v>2</v>
      </c>
    </row>
    <row r="234" spans="1:14" hidden="1" outlineLevel="4" x14ac:dyDescent="0.2">
      <c r="A234" s="75"/>
      <c r="E234" s="30" t="s">
        <v>6</v>
      </c>
      <c r="G234" s="25" t="s">
        <v>147</v>
      </c>
      <c r="H234" s="25" t="s">
        <v>147</v>
      </c>
      <c r="I234" s="60" t="s">
        <v>147</v>
      </c>
      <c r="J234" s="25" t="s">
        <v>147</v>
      </c>
      <c r="K234" s="25" t="s">
        <v>147</v>
      </c>
      <c r="L234" s="25" t="s">
        <v>147</v>
      </c>
      <c r="M234" s="25" t="s">
        <v>147</v>
      </c>
      <c r="N234" s="25" t="s">
        <v>147</v>
      </c>
    </row>
    <row r="235" spans="1:14" hidden="1" outlineLevel="4" x14ac:dyDescent="0.2">
      <c r="A235" s="75"/>
      <c r="E235" s="30" t="s">
        <v>10</v>
      </c>
      <c r="G235" s="25" t="s">
        <v>169</v>
      </c>
      <c r="H235" s="25" t="s">
        <v>111</v>
      </c>
      <c r="I235" s="60" t="s">
        <v>111</v>
      </c>
      <c r="J235" s="25" t="s">
        <v>111</v>
      </c>
      <c r="K235" s="25" t="s">
        <v>111</v>
      </c>
      <c r="L235" s="25" t="s">
        <v>111</v>
      </c>
      <c r="M235" s="25" t="s">
        <v>111</v>
      </c>
      <c r="N235" s="25" t="s">
        <v>111</v>
      </c>
    </row>
    <row r="236" spans="1:14" hidden="1" outlineLevel="4" x14ac:dyDescent="0.2">
      <c r="A236" s="75"/>
      <c r="E236" s="30" t="s">
        <v>7</v>
      </c>
      <c r="G236" s="25" t="s">
        <v>108</v>
      </c>
      <c r="H236" s="25" t="s">
        <v>108</v>
      </c>
      <c r="I236" s="60" t="s">
        <v>108</v>
      </c>
      <c r="J236" s="25" t="s">
        <v>108</v>
      </c>
      <c r="K236" s="25" t="s">
        <v>108</v>
      </c>
      <c r="L236" s="25" t="s">
        <v>108</v>
      </c>
      <c r="M236" s="25" t="s">
        <v>108</v>
      </c>
      <c r="N236" s="25" t="s">
        <v>108</v>
      </c>
    </row>
    <row r="237" spans="1:14" hidden="1" outlineLevel="4" x14ac:dyDescent="0.2">
      <c r="A237" s="75"/>
      <c r="E237" s="30" t="s">
        <v>8</v>
      </c>
      <c r="G237" s="25">
        <v>0</v>
      </c>
      <c r="H237" s="37" t="s">
        <v>187</v>
      </c>
      <c r="I237" s="60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</row>
    <row r="238" spans="1:14" hidden="1" outlineLevel="3" x14ac:dyDescent="0.2">
      <c r="A238" s="75"/>
      <c r="D238" s="26" t="s">
        <v>21</v>
      </c>
      <c r="E238" s="30" t="s">
        <v>1</v>
      </c>
      <c r="G238" s="41" t="s">
        <v>188</v>
      </c>
      <c r="H238" s="41" t="s">
        <v>189</v>
      </c>
      <c r="I238" s="59" t="s">
        <v>190</v>
      </c>
      <c r="J238" s="42" t="s">
        <v>191</v>
      </c>
      <c r="K238" s="42" t="s">
        <v>192</v>
      </c>
      <c r="L238" s="42" t="s">
        <v>193</v>
      </c>
    </row>
    <row r="239" spans="1:14" hidden="1" outlineLevel="4" x14ac:dyDescent="0.2">
      <c r="A239" s="75"/>
      <c r="E239" s="30" t="s">
        <v>1</v>
      </c>
      <c r="G239" s="41" t="s">
        <v>201</v>
      </c>
      <c r="H239" s="41" t="s">
        <v>202</v>
      </c>
      <c r="I239" s="41" t="s">
        <v>203</v>
      </c>
      <c r="J239" s="42" t="s">
        <v>204</v>
      </c>
      <c r="K239" s="42" t="s">
        <v>205</v>
      </c>
      <c r="L239" s="42" t="s">
        <v>206</v>
      </c>
    </row>
    <row r="240" spans="1:14" hidden="1" outlineLevel="4" x14ac:dyDescent="0.2">
      <c r="A240" s="75"/>
      <c r="E240" s="30" t="s">
        <v>2</v>
      </c>
      <c r="G240" s="41" t="s">
        <v>194</v>
      </c>
      <c r="H240" s="41" t="s">
        <v>438</v>
      </c>
      <c r="I240" s="41" t="s">
        <v>439</v>
      </c>
      <c r="J240" s="42" t="s">
        <v>195</v>
      </c>
      <c r="K240" s="42" t="s">
        <v>440</v>
      </c>
      <c r="L240" s="42" t="s">
        <v>441</v>
      </c>
    </row>
    <row r="241" spans="1:12" hidden="1" outlineLevel="4" x14ac:dyDescent="0.2">
      <c r="A241" s="75"/>
      <c r="E241" s="30" t="s">
        <v>4</v>
      </c>
      <c r="G241" s="25">
        <v>1</v>
      </c>
      <c r="H241" s="25">
        <v>2</v>
      </c>
    </row>
    <row r="242" spans="1:12" hidden="1" outlineLevel="4" x14ac:dyDescent="0.2">
      <c r="A242" s="75"/>
      <c r="E242" s="48" t="s">
        <v>5</v>
      </c>
      <c r="F242" s="49"/>
    </row>
    <row r="243" spans="1:12" hidden="1" outlineLevel="4" x14ac:dyDescent="0.2">
      <c r="A243" s="75"/>
      <c r="E243" s="30" t="s">
        <v>6</v>
      </c>
      <c r="G243" s="25" t="s">
        <v>147</v>
      </c>
      <c r="H243" s="25" t="s">
        <v>147</v>
      </c>
      <c r="I243" s="25" t="s">
        <v>147</v>
      </c>
      <c r="J243" s="25" t="s">
        <v>147</v>
      </c>
      <c r="K243" s="25" t="s">
        <v>147</v>
      </c>
      <c r="L243" s="25" t="s">
        <v>147</v>
      </c>
    </row>
    <row r="244" spans="1:12" hidden="1" outlineLevel="4" x14ac:dyDescent="0.2">
      <c r="A244" s="75"/>
      <c r="E244" s="30" t="s">
        <v>10</v>
      </c>
      <c r="G244" s="25" t="s">
        <v>198</v>
      </c>
      <c r="H244" s="25" t="s">
        <v>442</v>
      </c>
      <c r="I244" s="25" t="s">
        <v>442</v>
      </c>
      <c r="J244" s="25" t="s">
        <v>198</v>
      </c>
      <c r="K244" s="25" t="s">
        <v>442</v>
      </c>
      <c r="L244" s="25" t="s">
        <v>442</v>
      </c>
    </row>
    <row r="245" spans="1:12" hidden="1" outlineLevel="4" x14ac:dyDescent="0.2">
      <c r="A245" s="75"/>
      <c r="E245" s="30" t="s">
        <v>7</v>
      </c>
      <c r="G245" s="25" t="s">
        <v>108</v>
      </c>
      <c r="H245" s="25" t="s">
        <v>108</v>
      </c>
      <c r="I245" s="25" t="s">
        <v>108</v>
      </c>
      <c r="J245" s="25" t="s">
        <v>108</v>
      </c>
      <c r="K245" s="25" t="s">
        <v>108</v>
      </c>
      <c r="L245" s="25" t="s">
        <v>108</v>
      </c>
    </row>
    <row r="246" spans="1:12" hidden="1" outlineLevel="4" x14ac:dyDescent="0.2">
      <c r="A246" s="75"/>
      <c r="E246" s="30" t="s">
        <v>8</v>
      </c>
      <c r="G246" s="25">
        <v>0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</row>
    <row r="247" spans="1:12" hidden="1" outlineLevel="3" collapsed="1" x14ac:dyDescent="0.2">
      <c r="A247" s="75"/>
      <c r="D247" s="26" t="s">
        <v>23</v>
      </c>
      <c r="E247" s="30" t="s">
        <v>1</v>
      </c>
      <c r="G247" s="25" t="s">
        <v>22</v>
      </c>
    </row>
    <row r="248" spans="1:12" hidden="1" outlineLevel="4" x14ac:dyDescent="0.2">
      <c r="A248" s="75"/>
      <c r="E248" s="30" t="s">
        <v>1</v>
      </c>
    </row>
    <row r="249" spans="1:12" hidden="1" outlineLevel="4" x14ac:dyDescent="0.2">
      <c r="A249" s="75"/>
      <c r="E249" s="30" t="s">
        <v>2</v>
      </c>
    </row>
    <row r="250" spans="1:12" hidden="1" outlineLevel="4" x14ac:dyDescent="0.2">
      <c r="A250" s="75"/>
      <c r="E250" s="30" t="s">
        <v>4</v>
      </c>
    </row>
    <row r="251" spans="1:12" hidden="1" outlineLevel="4" x14ac:dyDescent="0.2">
      <c r="A251" s="75"/>
      <c r="E251" s="48" t="s">
        <v>5</v>
      </c>
      <c r="F251" s="49"/>
    </row>
    <row r="252" spans="1:12" hidden="1" outlineLevel="4" x14ac:dyDescent="0.2">
      <c r="A252" s="75"/>
      <c r="E252" s="30" t="s">
        <v>6</v>
      </c>
    </row>
    <row r="253" spans="1:12" hidden="1" outlineLevel="4" x14ac:dyDescent="0.2">
      <c r="A253" s="75"/>
      <c r="E253" s="30" t="s">
        <v>10</v>
      </c>
    </row>
    <row r="254" spans="1:12" hidden="1" outlineLevel="4" x14ac:dyDescent="0.2">
      <c r="A254" s="75"/>
      <c r="E254" s="30" t="s">
        <v>7</v>
      </c>
    </row>
    <row r="255" spans="1:12" hidden="1" outlineLevel="4" x14ac:dyDescent="0.2">
      <c r="A255" s="75"/>
      <c r="E255" s="30" t="s">
        <v>8</v>
      </c>
    </row>
    <row r="256" spans="1:12" hidden="1" outlineLevel="3" collapsed="1" x14ac:dyDescent="0.2">
      <c r="A256" s="75"/>
    </row>
    <row r="257" spans="1:14" hidden="1" outlineLevel="2" x14ac:dyDescent="0.2">
      <c r="A257" s="75">
        <v>1</v>
      </c>
      <c r="B257" s="26">
        <v>2</v>
      </c>
      <c r="C257" s="26" t="s">
        <v>327</v>
      </c>
      <c r="D257" s="27" t="s">
        <v>0</v>
      </c>
      <c r="G257" s="55"/>
    </row>
    <row r="258" spans="1:14" hidden="1" outlineLevel="3" x14ac:dyDescent="0.2">
      <c r="A258" s="75"/>
      <c r="C258" s="25"/>
      <c r="D258" s="27" t="s">
        <v>11</v>
      </c>
    </row>
    <row r="259" spans="1:14" hidden="1" outlineLevel="3" x14ac:dyDescent="0.2">
      <c r="A259" s="75"/>
      <c r="C259" s="25"/>
      <c r="D259" s="26" t="s">
        <v>20</v>
      </c>
      <c r="E259" s="30" t="s">
        <v>1</v>
      </c>
      <c r="G259" s="39" t="s">
        <v>183</v>
      </c>
      <c r="H259" s="39" t="s">
        <v>184</v>
      </c>
      <c r="I259" s="40" t="s">
        <v>305</v>
      </c>
      <c r="J259" s="59" t="s">
        <v>308</v>
      </c>
      <c r="K259" s="41" t="s">
        <v>309</v>
      </c>
      <c r="L259" s="42" t="s">
        <v>207</v>
      </c>
      <c r="M259" s="42" t="s">
        <v>299</v>
      </c>
      <c r="N259" s="42" t="s">
        <v>300</v>
      </c>
    </row>
    <row r="260" spans="1:14" hidden="1" outlineLevel="4" x14ac:dyDescent="0.2">
      <c r="A260" s="75"/>
      <c r="C260" s="25"/>
      <c r="E260" s="30" t="s">
        <v>1</v>
      </c>
      <c r="G260" s="39" t="s">
        <v>185</v>
      </c>
      <c r="H260" s="39" t="s">
        <v>186</v>
      </c>
      <c r="I260" s="40" t="s">
        <v>306</v>
      </c>
      <c r="J260" s="59" t="s">
        <v>310</v>
      </c>
      <c r="K260" s="41" t="s">
        <v>311</v>
      </c>
      <c r="L260" s="42" t="s">
        <v>200</v>
      </c>
      <c r="M260" s="42" t="s">
        <v>301</v>
      </c>
      <c r="N260" s="42" t="s">
        <v>302</v>
      </c>
    </row>
    <row r="261" spans="1:14" hidden="1" outlineLevel="4" x14ac:dyDescent="0.2">
      <c r="A261" s="75"/>
      <c r="C261" s="25"/>
      <c r="E261" s="30" t="s">
        <v>2</v>
      </c>
      <c r="G261" s="39" t="s">
        <v>196</v>
      </c>
      <c r="H261" s="39" t="s">
        <v>197</v>
      </c>
      <c r="I261" s="40" t="s">
        <v>307</v>
      </c>
      <c r="J261" s="59" t="s">
        <v>312</v>
      </c>
      <c r="K261" s="41" t="s">
        <v>313</v>
      </c>
      <c r="L261" s="42" t="s">
        <v>292</v>
      </c>
      <c r="M261" s="42" t="s">
        <v>303</v>
      </c>
      <c r="N261" s="42" t="s">
        <v>304</v>
      </c>
    </row>
    <row r="262" spans="1:14" hidden="1" outlineLevel="4" x14ac:dyDescent="0.2">
      <c r="A262" s="75"/>
      <c r="C262" s="25"/>
      <c r="E262" s="30" t="s">
        <v>4</v>
      </c>
      <c r="G262" s="25">
        <v>1</v>
      </c>
      <c r="H262" s="25">
        <v>2</v>
      </c>
      <c r="I262" s="43"/>
      <c r="J262" s="60"/>
    </row>
    <row r="263" spans="1:14" hidden="1" outlineLevel="4" x14ac:dyDescent="0.2">
      <c r="A263" s="75"/>
      <c r="C263" s="25"/>
      <c r="E263" s="48" t="s">
        <v>5</v>
      </c>
      <c r="F263" s="49"/>
      <c r="I263" s="43"/>
      <c r="J263" s="60"/>
    </row>
    <row r="264" spans="1:14" hidden="1" outlineLevel="4" x14ac:dyDescent="0.2">
      <c r="A264" s="75"/>
      <c r="C264" s="25"/>
      <c r="E264" s="30" t="s">
        <v>6</v>
      </c>
      <c r="G264" s="25" t="s">
        <v>147</v>
      </c>
      <c r="H264" s="25" t="s">
        <v>147</v>
      </c>
      <c r="I264" s="43" t="s">
        <v>147</v>
      </c>
      <c r="J264" s="60" t="s">
        <v>147</v>
      </c>
      <c r="K264" s="25" t="s">
        <v>147</v>
      </c>
      <c r="L264" s="25" t="s">
        <v>147</v>
      </c>
      <c r="M264" s="25" t="s">
        <v>147</v>
      </c>
      <c r="N264" s="25" t="s">
        <v>147</v>
      </c>
    </row>
    <row r="265" spans="1:14" hidden="1" outlineLevel="4" x14ac:dyDescent="0.2">
      <c r="A265" s="75"/>
      <c r="C265" s="25"/>
      <c r="E265" s="30" t="s">
        <v>10</v>
      </c>
      <c r="G265" s="25" t="s">
        <v>169</v>
      </c>
      <c r="H265" s="25" t="s">
        <v>111</v>
      </c>
      <c r="I265" s="43" t="s">
        <v>111</v>
      </c>
      <c r="J265" s="60" t="s">
        <v>111</v>
      </c>
      <c r="K265" s="25" t="s">
        <v>111</v>
      </c>
      <c r="L265" s="25" t="s">
        <v>111</v>
      </c>
      <c r="M265" s="25" t="s">
        <v>111</v>
      </c>
      <c r="N265" s="25" t="s">
        <v>111</v>
      </c>
    </row>
    <row r="266" spans="1:14" hidden="1" outlineLevel="4" x14ac:dyDescent="0.2">
      <c r="A266" s="75"/>
      <c r="C266" s="25"/>
      <c r="E266" s="30" t="s">
        <v>7</v>
      </c>
      <c r="G266" s="25" t="s">
        <v>108</v>
      </c>
      <c r="H266" s="25" t="s">
        <v>108</v>
      </c>
      <c r="I266" s="43" t="s">
        <v>108</v>
      </c>
      <c r="J266" s="60" t="s">
        <v>108</v>
      </c>
      <c r="K266" s="25" t="s">
        <v>108</v>
      </c>
      <c r="L266" s="25" t="s">
        <v>108</v>
      </c>
      <c r="M266" s="25" t="s">
        <v>108</v>
      </c>
      <c r="N266" s="25" t="s">
        <v>108</v>
      </c>
    </row>
    <row r="267" spans="1:14" hidden="1" outlineLevel="4" x14ac:dyDescent="0.2">
      <c r="A267" s="75"/>
      <c r="C267" s="25"/>
      <c r="E267" s="30" t="s">
        <v>8</v>
      </c>
      <c r="G267" s="25">
        <v>0</v>
      </c>
      <c r="H267" s="37" t="s">
        <v>187</v>
      </c>
      <c r="I267" s="60">
        <v>0</v>
      </c>
      <c r="J267" s="25">
        <v>0</v>
      </c>
      <c r="K267" s="25">
        <v>0</v>
      </c>
      <c r="L267" s="25">
        <v>0</v>
      </c>
      <c r="M267" s="25">
        <v>0</v>
      </c>
      <c r="N267" s="25">
        <v>0</v>
      </c>
    </row>
    <row r="268" spans="1:14" hidden="1" outlineLevel="3" collapsed="1" x14ac:dyDescent="0.2">
      <c r="A268" s="75"/>
      <c r="C268" s="25"/>
      <c r="D268" s="26" t="s">
        <v>21</v>
      </c>
      <c r="E268" s="30" t="s">
        <v>1</v>
      </c>
      <c r="G268" s="41" t="s">
        <v>188</v>
      </c>
      <c r="H268" s="41" t="s">
        <v>189</v>
      </c>
      <c r="I268" s="41" t="s">
        <v>190</v>
      </c>
      <c r="J268" s="42" t="s">
        <v>191</v>
      </c>
      <c r="K268" s="42" t="s">
        <v>192</v>
      </c>
      <c r="L268" s="42" t="s">
        <v>193</v>
      </c>
    </row>
    <row r="269" spans="1:14" hidden="1" outlineLevel="4" x14ac:dyDescent="0.2">
      <c r="A269" s="75"/>
      <c r="C269" s="25"/>
      <c r="E269" s="30" t="s">
        <v>1</v>
      </c>
      <c r="G269" s="41" t="s">
        <v>201</v>
      </c>
      <c r="H269" s="41" t="s">
        <v>202</v>
      </c>
      <c r="I269" s="41" t="s">
        <v>203</v>
      </c>
      <c r="J269" s="42" t="s">
        <v>204</v>
      </c>
      <c r="K269" s="42" t="s">
        <v>205</v>
      </c>
      <c r="L269" s="42" t="s">
        <v>206</v>
      </c>
    </row>
    <row r="270" spans="1:14" hidden="1" outlineLevel="4" x14ac:dyDescent="0.2">
      <c r="A270" s="75"/>
      <c r="C270" s="25"/>
      <c r="E270" s="30" t="s">
        <v>2</v>
      </c>
      <c r="G270" s="41" t="s">
        <v>194</v>
      </c>
      <c r="H270" s="41" t="s">
        <v>438</v>
      </c>
      <c r="I270" s="41" t="s">
        <v>439</v>
      </c>
      <c r="J270" s="42" t="s">
        <v>195</v>
      </c>
      <c r="K270" s="42" t="s">
        <v>440</v>
      </c>
      <c r="L270" s="42" t="s">
        <v>441</v>
      </c>
    </row>
    <row r="271" spans="1:14" hidden="1" outlineLevel="4" x14ac:dyDescent="0.2">
      <c r="A271" s="75"/>
      <c r="C271" s="25"/>
      <c r="E271" s="30" t="s">
        <v>4</v>
      </c>
      <c r="G271" s="25">
        <v>1</v>
      </c>
      <c r="H271" s="25">
        <v>2</v>
      </c>
    </row>
    <row r="272" spans="1:14" hidden="1" outlineLevel="4" x14ac:dyDescent="0.2">
      <c r="A272" s="75"/>
      <c r="C272" s="25"/>
      <c r="E272" s="48" t="s">
        <v>5</v>
      </c>
      <c r="F272" s="49"/>
    </row>
    <row r="273" spans="1:12" hidden="1" outlineLevel="4" x14ac:dyDescent="0.2">
      <c r="A273" s="75"/>
      <c r="C273" s="25"/>
      <c r="E273" s="30" t="s">
        <v>6</v>
      </c>
      <c r="G273" s="25" t="s">
        <v>147</v>
      </c>
      <c r="H273" s="25" t="s">
        <v>147</v>
      </c>
      <c r="I273" s="25" t="s">
        <v>147</v>
      </c>
      <c r="J273" s="25" t="s">
        <v>147</v>
      </c>
      <c r="K273" s="25" t="s">
        <v>147</v>
      </c>
      <c r="L273" s="25" t="s">
        <v>147</v>
      </c>
    </row>
    <row r="274" spans="1:12" hidden="1" outlineLevel="4" x14ac:dyDescent="0.2">
      <c r="A274" s="75"/>
      <c r="E274" s="30" t="s">
        <v>10</v>
      </c>
      <c r="G274" s="25" t="s">
        <v>198</v>
      </c>
      <c r="H274" s="25" t="s">
        <v>442</v>
      </c>
      <c r="I274" s="25" t="s">
        <v>442</v>
      </c>
      <c r="J274" s="25" t="s">
        <v>198</v>
      </c>
      <c r="K274" s="25" t="s">
        <v>442</v>
      </c>
      <c r="L274" s="25" t="s">
        <v>442</v>
      </c>
    </row>
    <row r="275" spans="1:12" hidden="1" outlineLevel="4" x14ac:dyDescent="0.2">
      <c r="A275" s="75"/>
      <c r="E275" s="30" t="s">
        <v>7</v>
      </c>
      <c r="G275" s="25" t="s">
        <v>108</v>
      </c>
      <c r="H275" s="25" t="s">
        <v>108</v>
      </c>
      <c r="I275" s="25" t="s">
        <v>108</v>
      </c>
      <c r="J275" s="25" t="s">
        <v>108</v>
      </c>
      <c r="K275" s="25" t="s">
        <v>108</v>
      </c>
      <c r="L275" s="25" t="s">
        <v>108</v>
      </c>
    </row>
    <row r="276" spans="1:12" hidden="1" outlineLevel="4" x14ac:dyDescent="0.2">
      <c r="A276" s="75"/>
      <c r="E276" s="30" t="s">
        <v>8</v>
      </c>
      <c r="G276" s="25">
        <v>0</v>
      </c>
      <c r="H276" s="25">
        <v>0</v>
      </c>
      <c r="I276" s="25">
        <v>0</v>
      </c>
      <c r="J276" s="25">
        <v>0</v>
      </c>
      <c r="K276" s="25">
        <v>0</v>
      </c>
      <c r="L276" s="25">
        <v>0</v>
      </c>
    </row>
    <row r="277" spans="1:12" hidden="1" outlineLevel="3" collapsed="1" x14ac:dyDescent="0.2">
      <c r="A277" s="75"/>
      <c r="D277" s="26" t="s">
        <v>23</v>
      </c>
      <c r="E277" s="30" t="s">
        <v>1</v>
      </c>
      <c r="G277" s="25" t="s">
        <v>22</v>
      </c>
    </row>
    <row r="278" spans="1:12" hidden="1" outlineLevel="4" x14ac:dyDescent="0.2">
      <c r="A278" s="75"/>
      <c r="E278" s="30" t="s">
        <v>1</v>
      </c>
    </row>
    <row r="279" spans="1:12" hidden="1" outlineLevel="4" x14ac:dyDescent="0.2">
      <c r="A279" s="75"/>
      <c r="E279" s="30" t="s">
        <v>2</v>
      </c>
    </row>
    <row r="280" spans="1:12" hidden="1" outlineLevel="4" x14ac:dyDescent="0.2">
      <c r="A280" s="75"/>
      <c r="E280" s="30" t="s">
        <v>4</v>
      </c>
    </row>
    <row r="281" spans="1:12" hidden="1" outlineLevel="4" x14ac:dyDescent="0.2">
      <c r="A281" s="75"/>
      <c r="E281" s="48" t="s">
        <v>5</v>
      </c>
      <c r="F281" s="49"/>
    </row>
    <row r="282" spans="1:12" hidden="1" outlineLevel="4" x14ac:dyDescent="0.2">
      <c r="A282" s="75"/>
      <c r="E282" s="30" t="s">
        <v>6</v>
      </c>
    </row>
    <row r="283" spans="1:12" hidden="1" outlineLevel="4" x14ac:dyDescent="0.2">
      <c r="A283" s="75"/>
      <c r="E283" s="30" t="s">
        <v>10</v>
      </c>
    </row>
    <row r="284" spans="1:12" hidden="1" outlineLevel="4" x14ac:dyDescent="0.2">
      <c r="A284" s="75"/>
      <c r="E284" s="30" t="s">
        <v>7</v>
      </c>
    </row>
    <row r="285" spans="1:12" hidden="1" outlineLevel="4" x14ac:dyDescent="0.2">
      <c r="A285" s="75"/>
      <c r="E285" s="30" t="s">
        <v>8</v>
      </c>
    </row>
    <row r="286" spans="1:12" hidden="1" outlineLevel="3" collapsed="1" x14ac:dyDescent="0.2">
      <c r="A286" s="75"/>
    </row>
    <row r="287" spans="1:12" hidden="1" outlineLevel="2" collapsed="1" x14ac:dyDescent="0.2">
      <c r="A287" s="75">
        <v>1</v>
      </c>
      <c r="B287" s="26">
        <v>3</v>
      </c>
      <c r="C287" s="26" t="s">
        <v>327</v>
      </c>
      <c r="D287" s="27" t="s">
        <v>0</v>
      </c>
      <c r="G287" s="55"/>
    </row>
    <row r="288" spans="1:12" hidden="1" outlineLevel="3" x14ac:dyDescent="0.2">
      <c r="B288" s="25"/>
      <c r="D288" s="27" t="s">
        <v>11</v>
      </c>
    </row>
    <row r="289" spans="2:14" hidden="1" outlineLevel="3" x14ac:dyDescent="0.2">
      <c r="B289" s="25"/>
      <c r="D289" s="26" t="s">
        <v>20</v>
      </c>
      <c r="E289" s="30" t="s">
        <v>1</v>
      </c>
      <c r="G289" s="39" t="s">
        <v>183</v>
      </c>
      <c r="H289" s="39" t="s">
        <v>184</v>
      </c>
      <c r="I289" s="40" t="s">
        <v>305</v>
      </c>
      <c r="J289" s="41" t="s">
        <v>308</v>
      </c>
      <c r="K289" s="59" t="s">
        <v>309</v>
      </c>
      <c r="L289" s="42" t="s">
        <v>207</v>
      </c>
      <c r="M289" s="42" t="s">
        <v>299</v>
      </c>
      <c r="N289" s="42" t="s">
        <v>300</v>
      </c>
    </row>
    <row r="290" spans="2:14" hidden="1" outlineLevel="4" x14ac:dyDescent="0.2">
      <c r="B290" s="25"/>
      <c r="C290" s="25"/>
      <c r="E290" s="30" t="s">
        <v>1</v>
      </c>
      <c r="G290" s="39" t="s">
        <v>185</v>
      </c>
      <c r="H290" s="39" t="s">
        <v>186</v>
      </c>
      <c r="I290" s="40" t="s">
        <v>306</v>
      </c>
      <c r="J290" s="41" t="s">
        <v>310</v>
      </c>
      <c r="K290" s="59" t="s">
        <v>311</v>
      </c>
      <c r="L290" s="42" t="s">
        <v>200</v>
      </c>
      <c r="M290" s="42" t="s">
        <v>301</v>
      </c>
      <c r="N290" s="42" t="s">
        <v>302</v>
      </c>
    </row>
    <row r="291" spans="2:14" hidden="1" outlineLevel="4" x14ac:dyDescent="0.2">
      <c r="B291" s="25"/>
      <c r="C291" s="25"/>
      <c r="E291" s="30" t="s">
        <v>2</v>
      </c>
      <c r="G291" s="39" t="s">
        <v>196</v>
      </c>
      <c r="H291" s="39" t="s">
        <v>197</v>
      </c>
      <c r="I291" s="40" t="s">
        <v>307</v>
      </c>
      <c r="J291" s="41" t="s">
        <v>312</v>
      </c>
      <c r="K291" s="59" t="s">
        <v>313</v>
      </c>
      <c r="L291" s="42" t="s">
        <v>292</v>
      </c>
      <c r="M291" s="42" t="s">
        <v>303</v>
      </c>
      <c r="N291" s="42" t="s">
        <v>304</v>
      </c>
    </row>
    <row r="292" spans="2:14" hidden="1" outlineLevel="4" x14ac:dyDescent="0.2">
      <c r="B292" s="25"/>
      <c r="C292" s="25"/>
      <c r="E292" s="30" t="s">
        <v>4</v>
      </c>
      <c r="G292" s="25">
        <v>1</v>
      </c>
      <c r="H292" s="25">
        <v>2</v>
      </c>
      <c r="I292" s="43"/>
      <c r="K292" s="60"/>
    </row>
    <row r="293" spans="2:14" hidden="1" outlineLevel="4" x14ac:dyDescent="0.2">
      <c r="B293" s="25"/>
      <c r="C293" s="25"/>
      <c r="E293" s="48" t="s">
        <v>5</v>
      </c>
      <c r="F293" s="49"/>
      <c r="I293" s="43"/>
      <c r="K293" s="60"/>
    </row>
    <row r="294" spans="2:14" hidden="1" outlineLevel="4" x14ac:dyDescent="0.2">
      <c r="B294" s="25"/>
      <c r="C294" s="25"/>
      <c r="E294" s="30" t="s">
        <v>6</v>
      </c>
      <c r="G294" s="25" t="s">
        <v>147</v>
      </c>
      <c r="H294" s="25" t="s">
        <v>147</v>
      </c>
      <c r="I294" s="43" t="s">
        <v>147</v>
      </c>
      <c r="J294" s="25" t="s">
        <v>147</v>
      </c>
      <c r="K294" s="60" t="s">
        <v>147</v>
      </c>
      <c r="L294" s="25" t="s">
        <v>147</v>
      </c>
      <c r="M294" s="25" t="s">
        <v>147</v>
      </c>
      <c r="N294" s="25" t="s">
        <v>147</v>
      </c>
    </row>
    <row r="295" spans="2:14" hidden="1" outlineLevel="4" x14ac:dyDescent="0.2">
      <c r="B295" s="25"/>
      <c r="C295" s="25"/>
      <c r="E295" s="30" t="s">
        <v>10</v>
      </c>
      <c r="G295" s="25" t="s">
        <v>169</v>
      </c>
      <c r="H295" s="25" t="s">
        <v>111</v>
      </c>
      <c r="I295" s="43" t="s">
        <v>111</v>
      </c>
      <c r="J295" s="25" t="s">
        <v>111</v>
      </c>
      <c r="K295" s="60" t="s">
        <v>111</v>
      </c>
      <c r="L295" s="25" t="s">
        <v>111</v>
      </c>
      <c r="M295" s="25" t="s">
        <v>111</v>
      </c>
      <c r="N295" s="25" t="s">
        <v>111</v>
      </c>
    </row>
    <row r="296" spans="2:14" hidden="1" outlineLevel="4" x14ac:dyDescent="0.2">
      <c r="B296" s="25"/>
      <c r="C296" s="25"/>
      <c r="E296" s="30" t="s">
        <v>7</v>
      </c>
      <c r="G296" s="25" t="s">
        <v>108</v>
      </c>
      <c r="H296" s="25" t="s">
        <v>108</v>
      </c>
      <c r="I296" s="43" t="s">
        <v>108</v>
      </c>
      <c r="J296" s="25" t="s">
        <v>108</v>
      </c>
      <c r="K296" s="60" t="s">
        <v>108</v>
      </c>
      <c r="L296" s="25" t="s">
        <v>108</v>
      </c>
      <c r="M296" s="25" t="s">
        <v>108</v>
      </c>
      <c r="N296" s="25" t="s">
        <v>108</v>
      </c>
    </row>
    <row r="297" spans="2:14" hidden="1" outlineLevel="4" x14ac:dyDescent="0.2">
      <c r="B297" s="25"/>
      <c r="C297" s="25"/>
      <c r="E297" s="30" t="s">
        <v>8</v>
      </c>
      <c r="G297" s="25">
        <v>0</v>
      </c>
      <c r="H297" s="37" t="s">
        <v>187</v>
      </c>
      <c r="I297" s="43">
        <v>0</v>
      </c>
      <c r="J297" s="25">
        <v>0</v>
      </c>
      <c r="K297" s="60">
        <v>0</v>
      </c>
      <c r="L297" s="25">
        <v>0</v>
      </c>
      <c r="M297" s="25">
        <v>0</v>
      </c>
      <c r="N297" s="25">
        <v>0</v>
      </c>
    </row>
    <row r="298" spans="2:14" hidden="1" outlineLevel="3" collapsed="1" x14ac:dyDescent="0.2">
      <c r="B298" s="25"/>
      <c r="C298" s="25"/>
      <c r="D298" s="26" t="s">
        <v>21</v>
      </c>
      <c r="E298" s="30" t="s">
        <v>1</v>
      </c>
      <c r="G298" s="41" t="s">
        <v>188</v>
      </c>
      <c r="H298" s="41" t="s">
        <v>189</v>
      </c>
      <c r="I298" s="41" t="s">
        <v>190</v>
      </c>
      <c r="J298" s="42" t="s">
        <v>191</v>
      </c>
      <c r="K298" s="42" t="s">
        <v>192</v>
      </c>
      <c r="L298" s="42" t="s">
        <v>193</v>
      </c>
    </row>
    <row r="299" spans="2:14" hidden="1" outlineLevel="4" x14ac:dyDescent="0.2">
      <c r="B299" s="25"/>
      <c r="C299" s="25"/>
      <c r="E299" s="30" t="s">
        <v>1</v>
      </c>
      <c r="G299" s="41" t="s">
        <v>201</v>
      </c>
      <c r="H299" s="41" t="s">
        <v>202</v>
      </c>
      <c r="I299" s="41" t="s">
        <v>203</v>
      </c>
      <c r="J299" s="42" t="s">
        <v>204</v>
      </c>
      <c r="K299" s="42" t="s">
        <v>205</v>
      </c>
      <c r="L299" s="42" t="s">
        <v>206</v>
      </c>
    </row>
    <row r="300" spans="2:14" hidden="1" outlineLevel="4" x14ac:dyDescent="0.2">
      <c r="B300" s="25"/>
      <c r="C300" s="25"/>
      <c r="E300" s="30" t="s">
        <v>2</v>
      </c>
      <c r="G300" s="41" t="s">
        <v>194</v>
      </c>
      <c r="H300" s="41" t="s">
        <v>438</v>
      </c>
      <c r="I300" s="41" t="s">
        <v>439</v>
      </c>
      <c r="J300" s="42" t="s">
        <v>195</v>
      </c>
      <c r="K300" s="42" t="s">
        <v>440</v>
      </c>
      <c r="L300" s="42" t="s">
        <v>441</v>
      </c>
    </row>
    <row r="301" spans="2:14" hidden="1" outlineLevel="4" x14ac:dyDescent="0.2">
      <c r="B301" s="25"/>
      <c r="C301" s="25"/>
      <c r="E301" s="30" t="s">
        <v>4</v>
      </c>
      <c r="G301" s="25">
        <v>1</v>
      </c>
      <c r="H301" s="25">
        <v>2</v>
      </c>
    </row>
    <row r="302" spans="2:14" hidden="1" outlineLevel="4" x14ac:dyDescent="0.2">
      <c r="B302" s="25"/>
      <c r="C302" s="25"/>
      <c r="E302" s="48" t="s">
        <v>5</v>
      </c>
      <c r="F302" s="49"/>
    </row>
    <row r="303" spans="2:14" hidden="1" outlineLevel="4" x14ac:dyDescent="0.2">
      <c r="B303" s="25"/>
      <c r="C303" s="25"/>
      <c r="E303" s="30" t="s">
        <v>6</v>
      </c>
      <c r="G303" s="25" t="s">
        <v>147</v>
      </c>
      <c r="H303" s="25" t="s">
        <v>147</v>
      </c>
      <c r="I303" s="25" t="s">
        <v>147</v>
      </c>
      <c r="J303" s="25" t="s">
        <v>147</v>
      </c>
      <c r="K303" s="25" t="s">
        <v>147</v>
      </c>
      <c r="L303" s="25" t="s">
        <v>147</v>
      </c>
    </row>
    <row r="304" spans="2:14" hidden="1" outlineLevel="4" x14ac:dyDescent="0.2">
      <c r="B304" s="25"/>
      <c r="C304" s="25"/>
      <c r="E304" s="30" t="s">
        <v>10</v>
      </c>
      <c r="G304" s="25" t="s">
        <v>198</v>
      </c>
      <c r="H304" s="25" t="s">
        <v>442</v>
      </c>
      <c r="I304" s="25" t="s">
        <v>442</v>
      </c>
      <c r="J304" s="25" t="s">
        <v>198</v>
      </c>
      <c r="K304" s="25" t="s">
        <v>442</v>
      </c>
      <c r="L304" s="25" t="s">
        <v>442</v>
      </c>
    </row>
    <row r="305" spans="1:14" hidden="1" outlineLevel="4" x14ac:dyDescent="0.2">
      <c r="B305" s="25"/>
      <c r="C305" s="25"/>
      <c r="E305" s="30" t="s">
        <v>7</v>
      </c>
      <c r="G305" s="25" t="s">
        <v>108</v>
      </c>
      <c r="H305" s="25" t="s">
        <v>108</v>
      </c>
      <c r="I305" s="25" t="s">
        <v>108</v>
      </c>
      <c r="J305" s="25" t="s">
        <v>108</v>
      </c>
      <c r="K305" s="25" t="s">
        <v>108</v>
      </c>
      <c r="L305" s="25" t="s">
        <v>108</v>
      </c>
    </row>
    <row r="306" spans="1:14" hidden="1" outlineLevel="4" x14ac:dyDescent="0.2">
      <c r="B306" s="25"/>
      <c r="E306" s="30" t="s">
        <v>8</v>
      </c>
      <c r="G306" s="25">
        <v>0</v>
      </c>
      <c r="H306" s="25">
        <v>0</v>
      </c>
      <c r="I306" s="25">
        <v>0</v>
      </c>
      <c r="J306" s="25">
        <v>0</v>
      </c>
      <c r="K306" s="25">
        <v>0</v>
      </c>
      <c r="L306" s="25">
        <v>0</v>
      </c>
    </row>
    <row r="307" spans="1:14" hidden="1" outlineLevel="3" collapsed="1" x14ac:dyDescent="0.2">
      <c r="B307" s="25"/>
      <c r="D307" s="26" t="s">
        <v>23</v>
      </c>
      <c r="E307" s="30" t="s">
        <v>1</v>
      </c>
      <c r="G307" s="25" t="s">
        <v>22</v>
      </c>
    </row>
    <row r="308" spans="1:14" hidden="1" outlineLevel="4" x14ac:dyDescent="0.2">
      <c r="B308" s="25"/>
      <c r="E308" s="30" t="s">
        <v>1</v>
      </c>
    </row>
    <row r="309" spans="1:14" hidden="1" outlineLevel="4" x14ac:dyDescent="0.2">
      <c r="B309" s="25"/>
      <c r="E309" s="30" t="s">
        <v>2</v>
      </c>
    </row>
    <row r="310" spans="1:14" hidden="1" outlineLevel="4" x14ac:dyDescent="0.2">
      <c r="B310" s="25"/>
      <c r="E310" s="30" t="s">
        <v>4</v>
      </c>
    </row>
    <row r="311" spans="1:14" hidden="1" outlineLevel="4" x14ac:dyDescent="0.2">
      <c r="B311" s="25"/>
      <c r="E311" s="48" t="s">
        <v>5</v>
      </c>
      <c r="F311" s="49"/>
    </row>
    <row r="312" spans="1:14" hidden="1" outlineLevel="4" x14ac:dyDescent="0.2">
      <c r="B312" s="25"/>
      <c r="E312" s="30" t="s">
        <v>6</v>
      </c>
    </row>
    <row r="313" spans="1:14" hidden="1" outlineLevel="4" x14ac:dyDescent="0.2">
      <c r="B313" s="25"/>
      <c r="E313" s="30" t="s">
        <v>10</v>
      </c>
    </row>
    <row r="314" spans="1:14" hidden="1" outlineLevel="4" x14ac:dyDescent="0.2">
      <c r="B314" s="25"/>
      <c r="E314" s="30" t="s">
        <v>7</v>
      </c>
    </row>
    <row r="315" spans="1:14" hidden="1" outlineLevel="4" x14ac:dyDescent="0.2">
      <c r="B315" s="25"/>
      <c r="E315" s="30" t="s">
        <v>8</v>
      </c>
    </row>
    <row r="316" spans="1:14" hidden="1" outlineLevel="3" collapsed="1" x14ac:dyDescent="0.2">
      <c r="B316" s="25"/>
    </row>
    <row r="317" spans="1:14" hidden="1" outlineLevel="2" collapsed="1" x14ac:dyDescent="0.2">
      <c r="B317" s="25"/>
    </row>
    <row r="318" spans="1:14" outlineLevel="1" collapsed="1" x14ac:dyDescent="0.2">
      <c r="A318" s="75">
        <v>2</v>
      </c>
      <c r="B318" s="26">
        <v>1</v>
      </c>
      <c r="C318" s="70" t="s">
        <v>328</v>
      </c>
      <c r="D318" s="71" t="s">
        <v>0</v>
      </c>
      <c r="E318" s="71"/>
      <c r="F318" s="71"/>
      <c r="G318" s="55" t="s">
        <v>150</v>
      </c>
    </row>
    <row r="319" spans="1:14" hidden="1" outlineLevel="3" x14ac:dyDescent="0.2">
      <c r="A319" s="75"/>
      <c r="D319" s="27" t="s">
        <v>11</v>
      </c>
      <c r="G319" s="25">
        <v>1</v>
      </c>
      <c r="H319" s="25">
        <v>0</v>
      </c>
      <c r="I319" s="25">
        <v>1</v>
      </c>
    </row>
    <row r="320" spans="1:14" hidden="1" outlineLevel="3" x14ac:dyDescent="0.2">
      <c r="A320" s="75"/>
      <c r="D320" s="56" t="s">
        <v>20</v>
      </c>
      <c r="E320" s="58" t="s">
        <v>1</v>
      </c>
      <c r="F320" s="57"/>
      <c r="G320" s="39" t="s">
        <v>183</v>
      </c>
      <c r="H320" s="39" t="s">
        <v>184</v>
      </c>
      <c r="I320" s="40" t="s">
        <v>305</v>
      </c>
      <c r="J320" s="41" t="s">
        <v>308</v>
      </c>
      <c r="K320" s="41" t="s">
        <v>309</v>
      </c>
      <c r="L320" s="121" t="s">
        <v>207</v>
      </c>
      <c r="M320" s="42" t="s">
        <v>299</v>
      </c>
      <c r="N320" s="42" t="s">
        <v>300</v>
      </c>
    </row>
    <row r="321" spans="1:14" hidden="1" outlineLevel="4" x14ac:dyDescent="0.2">
      <c r="A321" s="75"/>
      <c r="E321" s="30" t="s">
        <v>1</v>
      </c>
      <c r="G321" s="39" t="s">
        <v>185</v>
      </c>
      <c r="H321" s="39" t="s">
        <v>186</v>
      </c>
      <c r="I321" s="40" t="s">
        <v>306</v>
      </c>
      <c r="J321" s="41" t="s">
        <v>310</v>
      </c>
      <c r="K321" s="41" t="s">
        <v>311</v>
      </c>
      <c r="L321" s="121" t="s">
        <v>200</v>
      </c>
      <c r="M321" s="42" t="s">
        <v>301</v>
      </c>
      <c r="N321" s="42" t="s">
        <v>302</v>
      </c>
    </row>
    <row r="322" spans="1:14" hidden="1" outlineLevel="4" x14ac:dyDescent="0.2">
      <c r="A322" s="75"/>
      <c r="E322" s="30" t="s">
        <v>2</v>
      </c>
      <c r="G322" s="39" t="s">
        <v>196</v>
      </c>
      <c r="H322" s="39" t="s">
        <v>197</v>
      </c>
      <c r="I322" s="40" t="s">
        <v>307</v>
      </c>
      <c r="J322" s="41" t="s">
        <v>312</v>
      </c>
      <c r="K322" s="41" t="s">
        <v>313</v>
      </c>
      <c r="L322" s="121" t="s">
        <v>292</v>
      </c>
      <c r="M322" s="42" t="s">
        <v>303</v>
      </c>
      <c r="N322" s="42" t="s">
        <v>304</v>
      </c>
    </row>
    <row r="323" spans="1:14" hidden="1" outlineLevel="4" x14ac:dyDescent="0.2">
      <c r="A323" s="75"/>
      <c r="C323" s="25"/>
      <c r="E323" s="30" t="s">
        <v>4</v>
      </c>
      <c r="G323" s="25">
        <v>1</v>
      </c>
      <c r="H323" s="25">
        <v>2</v>
      </c>
      <c r="I323" s="43"/>
      <c r="L323" s="60"/>
    </row>
    <row r="324" spans="1:14" hidden="1" outlineLevel="4" x14ac:dyDescent="0.2">
      <c r="A324" s="75"/>
      <c r="C324" s="25"/>
      <c r="E324" s="48" t="s">
        <v>5</v>
      </c>
      <c r="F324" s="49"/>
      <c r="G324" s="25">
        <v>0</v>
      </c>
      <c r="H324" s="25">
        <v>0.2</v>
      </c>
      <c r="I324" s="43">
        <v>0</v>
      </c>
      <c r="J324" s="25">
        <v>1</v>
      </c>
      <c r="L324" s="60"/>
    </row>
    <row r="325" spans="1:14" hidden="1" outlineLevel="4" x14ac:dyDescent="0.2">
      <c r="A325" s="75"/>
      <c r="C325" s="25"/>
      <c r="E325" s="30" t="s">
        <v>6</v>
      </c>
      <c r="G325" s="25" t="s">
        <v>147</v>
      </c>
      <c r="H325" s="25" t="s">
        <v>147</v>
      </c>
      <c r="I325" s="43" t="s">
        <v>147</v>
      </c>
      <c r="J325" s="25" t="s">
        <v>147</v>
      </c>
      <c r="K325" s="25" t="s">
        <v>147</v>
      </c>
      <c r="L325" s="60" t="s">
        <v>147</v>
      </c>
      <c r="M325" s="25" t="s">
        <v>147</v>
      </c>
      <c r="N325" s="25" t="s">
        <v>147</v>
      </c>
    </row>
    <row r="326" spans="1:14" hidden="1" outlineLevel="4" x14ac:dyDescent="0.2">
      <c r="A326" s="75"/>
      <c r="C326" s="25"/>
      <c r="E326" s="30" t="s">
        <v>10</v>
      </c>
      <c r="G326" s="25" t="s">
        <v>169</v>
      </c>
      <c r="H326" s="25" t="s">
        <v>111</v>
      </c>
      <c r="I326" s="43" t="s">
        <v>111</v>
      </c>
      <c r="J326" s="25" t="s">
        <v>111</v>
      </c>
      <c r="K326" s="25" t="s">
        <v>111</v>
      </c>
      <c r="L326" s="60" t="s">
        <v>111</v>
      </c>
      <c r="M326" s="25" t="s">
        <v>111</v>
      </c>
      <c r="N326" s="25" t="s">
        <v>111</v>
      </c>
    </row>
    <row r="327" spans="1:14" hidden="1" outlineLevel="4" x14ac:dyDescent="0.2">
      <c r="A327" s="75"/>
      <c r="C327" s="25"/>
      <c r="E327" s="30" t="s">
        <v>7</v>
      </c>
      <c r="G327" s="25" t="s">
        <v>108</v>
      </c>
      <c r="H327" s="25" t="s">
        <v>108</v>
      </c>
      <c r="I327" s="43" t="s">
        <v>108</v>
      </c>
      <c r="J327" s="25" t="s">
        <v>108</v>
      </c>
      <c r="K327" s="25" t="s">
        <v>108</v>
      </c>
      <c r="L327" s="60" t="s">
        <v>108</v>
      </c>
      <c r="M327" s="25" t="s">
        <v>108</v>
      </c>
      <c r="N327" s="25" t="s">
        <v>108</v>
      </c>
    </row>
    <row r="328" spans="1:14" hidden="1" outlineLevel="4" x14ac:dyDescent="0.2">
      <c r="A328" s="75"/>
      <c r="C328" s="25"/>
      <c r="E328" s="30" t="s">
        <v>8</v>
      </c>
      <c r="G328" s="25">
        <v>0</v>
      </c>
      <c r="H328" s="25">
        <v>0</v>
      </c>
      <c r="I328" s="43">
        <v>0</v>
      </c>
      <c r="J328" s="25">
        <v>0</v>
      </c>
      <c r="K328" s="25">
        <v>0</v>
      </c>
      <c r="L328" s="60">
        <v>0</v>
      </c>
      <c r="M328" s="25">
        <v>0</v>
      </c>
      <c r="N328" s="25">
        <v>0</v>
      </c>
    </row>
    <row r="329" spans="1:14" hidden="1" outlineLevel="3" x14ac:dyDescent="0.2">
      <c r="A329" s="75"/>
      <c r="C329" s="25"/>
      <c r="D329" s="56" t="s">
        <v>21</v>
      </c>
      <c r="E329" s="58" t="s">
        <v>1</v>
      </c>
      <c r="F329" s="57"/>
      <c r="G329" s="41" t="s">
        <v>188</v>
      </c>
      <c r="H329" s="41" t="s">
        <v>189</v>
      </c>
      <c r="I329" s="41" t="s">
        <v>190</v>
      </c>
      <c r="J329" s="42" t="s">
        <v>191</v>
      </c>
      <c r="K329" s="42" t="s">
        <v>192</v>
      </c>
      <c r="L329" s="42" t="s">
        <v>193</v>
      </c>
    </row>
    <row r="330" spans="1:14" hidden="1" outlineLevel="4" x14ac:dyDescent="0.2">
      <c r="A330" s="75"/>
      <c r="C330" s="25"/>
      <c r="E330" s="30" t="s">
        <v>1</v>
      </c>
      <c r="G330" s="41" t="s">
        <v>201</v>
      </c>
      <c r="H330" s="41" t="s">
        <v>202</v>
      </c>
      <c r="I330" s="41" t="s">
        <v>203</v>
      </c>
      <c r="J330" s="42" t="s">
        <v>204</v>
      </c>
      <c r="K330" s="42" t="s">
        <v>205</v>
      </c>
      <c r="L330" s="42" t="s">
        <v>206</v>
      </c>
    </row>
    <row r="331" spans="1:14" hidden="1" outlineLevel="4" x14ac:dyDescent="0.2">
      <c r="A331" s="75"/>
      <c r="C331" s="25"/>
      <c r="E331" s="30" t="s">
        <v>2</v>
      </c>
      <c r="G331" s="41" t="s">
        <v>194</v>
      </c>
      <c r="H331" s="41" t="s">
        <v>438</v>
      </c>
      <c r="I331" s="41" t="s">
        <v>439</v>
      </c>
      <c r="J331" s="42" t="s">
        <v>195</v>
      </c>
      <c r="K331" s="42" t="s">
        <v>440</v>
      </c>
      <c r="L331" s="42" t="s">
        <v>441</v>
      </c>
    </row>
    <row r="332" spans="1:14" hidden="1" outlineLevel="4" x14ac:dyDescent="0.2">
      <c r="A332" s="75"/>
      <c r="C332" s="25"/>
      <c r="E332" s="30" t="s">
        <v>4</v>
      </c>
      <c r="G332" s="25">
        <v>1</v>
      </c>
      <c r="H332" s="25">
        <v>2</v>
      </c>
    </row>
    <row r="333" spans="1:14" hidden="1" outlineLevel="4" x14ac:dyDescent="0.2">
      <c r="A333" s="75"/>
      <c r="C333" s="25"/>
      <c r="E333" s="48" t="s">
        <v>5</v>
      </c>
      <c r="F333" s="49"/>
      <c r="G333" s="25">
        <v>300</v>
      </c>
      <c r="H333" s="25">
        <v>1</v>
      </c>
      <c r="J333" s="25">
        <v>300</v>
      </c>
      <c r="K333" s="25">
        <v>1</v>
      </c>
    </row>
    <row r="334" spans="1:14" hidden="1" outlineLevel="4" x14ac:dyDescent="0.2">
      <c r="A334" s="75"/>
      <c r="C334" s="25"/>
      <c r="E334" s="30" t="s">
        <v>6</v>
      </c>
      <c r="G334" s="25" t="s">
        <v>147</v>
      </c>
      <c r="H334" s="25" t="s">
        <v>147</v>
      </c>
      <c r="I334" s="25" t="s">
        <v>147</v>
      </c>
      <c r="J334" s="25" t="s">
        <v>147</v>
      </c>
      <c r="K334" s="25" t="s">
        <v>147</v>
      </c>
      <c r="L334" s="25" t="s">
        <v>147</v>
      </c>
    </row>
    <row r="335" spans="1:14" hidden="1" outlineLevel="4" x14ac:dyDescent="0.2">
      <c r="A335" s="75"/>
      <c r="C335" s="25"/>
      <c r="E335" s="30" t="s">
        <v>10</v>
      </c>
      <c r="G335" s="25" t="s">
        <v>198</v>
      </c>
      <c r="H335" s="25" t="s">
        <v>442</v>
      </c>
      <c r="I335" s="25" t="s">
        <v>442</v>
      </c>
      <c r="J335" s="25" t="s">
        <v>198</v>
      </c>
      <c r="K335" s="25" t="s">
        <v>442</v>
      </c>
      <c r="L335" s="25" t="s">
        <v>442</v>
      </c>
    </row>
    <row r="336" spans="1:14" hidden="1" outlineLevel="4" x14ac:dyDescent="0.2">
      <c r="A336" s="75"/>
      <c r="C336" s="25"/>
      <c r="E336" s="30" t="s">
        <v>7</v>
      </c>
      <c r="G336" s="25" t="s">
        <v>108</v>
      </c>
      <c r="H336" s="25" t="s">
        <v>108</v>
      </c>
      <c r="I336" s="25" t="s">
        <v>108</v>
      </c>
      <c r="J336" s="25" t="s">
        <v>108</v>
      </c>
      <c r="K336" s="25" t="s">
        <v>108</v>
      </c>
      <c r="L336" s="25" t="s">
        <v>108</v>
      </c>
    </row>
    <row r="337" spans="1:14" hidden="1" outlineLevel="4" x14ac:dyDescent="0.2">
      <c r="A337" s="75"/>
      <c r="C337" s="25"/>
      <c r="E337" s="30" t="s">
        <v>8</v>
      </c>
      <c r="G337" s="25">
        <v>0</v>
      </c>
      <c r="H337" s="25">
        <v>0</v>
      </c>
      <c r="I337" s="25">
        <v>0</v>
      </c>
      <c r="J337" s="25">
        <v>0</v>
      </c>
      <c r="K337" s="25">
        <v>0</v>
      </c>
      <c r="L337" s="25">
        <v>0</v>
      </c>
    </row>
    <row r="338" spans="1:14" hidden="1" outlineLevel="3" collapsed="1" x14ac:dyDescent="0.2">
      <c r="A338" s="75"/>
      <c r="C338" s="25"/>
      <c r="D338" s="26" t="s">
        <v>23</v>
      </c>
      <c r="E338" s="30" t="s">
        <v>1</v>
      </c>
      <c r="G338" s="25" t="s">
        <v>22</v>
      </c>
    </row>
    <row r="339" spans="1:14" hidden="1" outlineLevel="4" x14ac:dyDescent="0.2">
      <c r="A339" s="75"/>
      <c r="E339" s="30" t="s">
        <v>1</v>
      </c>
    </row>
    <row r="340" spans="1:14" hidden="1" outlineLevel="4" x14ac:dyDescent="0.2">
      <c r="A340" s="75"/>
      <c r="E340" s="30" t="s">
        <v>2</v>
      </c>
    </row>
    <row r="341" spans="1:14" hidden="1" outlineLevel="4" x14ac:dyDescent="0.2">
      <c r="A341" s="75"/>
      <c r="E341" s="30" t="s">
        <v>4</v>
      </c>
    </row>
    <row r="342" spans="1:14" hidden="1" outlineLevel="4" x14ac:dyDescent="0.2">
      <c r="A342" s="75"/>
      <c r="E342" s="48" t="s">
        <v>5</v>
      </c>
      <c r="F342" s="49"/>
    </row>
    <row r="343" spans="1:14" hidden="1" outlineLevel="4" x14ac:dyDescent="0.2">
      <c r="A343" s="75"/>
      <c r="E343" s="30" t="s">
        <v>6</v>
      </c>
    </row>
    <row r="344" spans="1:14" hidden="1" outlineLevel="4" x14ac:dyDescent="0.2">
      <c r="A344" s="75"/>
      <c r="E344" s="30" t="s">
        <v>10</v>
      </c>
    </row>
    <row r="345" spans="1:14" hidden="1" outlineLevel="4" x14ac:dyDescent="0.2">
      <c r="A345" s="75"/>
      <c r="E345" s="30" t="s">
        <v>7</v>
      </c>
    </row>
    <row r="346" spans="1:14" hidden="1" outlineLevel="4" x14ac:dyDescent="0.2">
      <c r="A346" s="75"/>
      <c r="E346" s="30" t="s">
        <v>8</v>
      </c>
    </row>
    <row r="347" spans="1:14" hidden="1" outlineLevel="3" collapsed="1" x14ac:dyDescent="0.2">
      <c r="A347" s="75"/>
    </row>
    <row r="348" spans="1:14" hidden="1" outlineLevel="2" x14ac:dyDescent="0.2">
      <c r="A348" s="75">
        <v>2</v>
      </c>
      <c r="B348" s="26">
        <v>2</v>
      </c>
      <c r="C348" s="70" t="s">
        <v>328</v>
      </c>
      <c r="D348" s="27" t="s">
        <v>0</v>
      </c>
      <c r="G348" s="55"/>
    </row>
    <row r="349" spans="1:14" hidden="1" outlineLevel="3" x14ac:dyDescent="0.2">
      <c r="A349" s="75"/>
      <c r="D349" s="27" t="s">
        <v>11</v>
      </c>
    </row>
    <row r="350" spans="1:14" hidden="1" outlineLevel="3" x14ac:dyDescent="0.2">
      <c r="A350" s="75"/>
      <c r="D350" s="26" t="s">
        <v>20</v>
      </c>
      <c r="E350" s="30" t="s">
        <v>1</v>
      </c>
      <c r="G350" s="39" t="s">
        <v>183</v>
      </c>
      <c r="H350" s="39" t="s">
        <v>184</v>
      </c>
      <c r="I350" s="40" t="s">
        <v>305</v>
      </c>
      <c r="J350" s="40" t="s">
        <v>308</v>
      </c>
      <c r="K350" s="40" t="s">
        <v>309</v>
      </c>
      <c r="L350" s="42" t="s">
        <v>207</v>
      </c>
      <c r="M350" s="121" t="s">
        <v>299</v>
      </c>
      <c r="N350" s="42" t="s">
        <v>300</v>
      </c>
    </row>
    <row r="351" spans="1:14" hidden="1" outlineLevel="4" x14ac:dyDescent="0.2">
      <c r="A351" s="75"/>
      <c r="E351" s="30" t="s">
        <v>1</v>
      </c>
      <c r="G351" s="39" t="s">
        <v>185</v>
      </c>
      <c r="H351" s="39" t="s">
        <v>186</v>
      </c>
      <c r="I351" s="40" t="s">
        <v>306</v>
      </c>
      <c r="J351" s="40" t="s">
        <v>310</v>
      </c>
      <c r="K351" s="40" t="s">
        <v>311</v>
      </c>
      <c r="L351" s="42" t="s">
        <v>200</v>
      </c>
      <c r="M351" s="121" t="s">
        <v>301</v>
      </c>
      <c r="N351" s="42" t="s">
        <v>302</v>
      </c>
    </row>
    <row r="352" spans="1:14" hidden="1" outlineLevel="4" x14ac:dyDescent="0.2">
      <c r="A352" s="75"/>
      <c r="E352" s="30" t="s">
        <v>2</v>
      </c>
      <c r="G352" s="39" t="s">
        <v>196</v>
      </c>
      <c r="H352" s="39" t="s">
        <v>197</v>
      </c>
      <c r="I352" s="40" t="s">
        <v>307</v>
      </c>
      <c r="J352" s="40" t="s">
        <v>312</v>
      </c>
      <c r="K352" s="40" t="s">
        <v>313</v>
      </c>
      <c r="L352" s="42" t="s">
        <v>292</v>
      </c>
      <c r="M352" s="121" t="s">
        <v>303</v>
      </c>
      <c r="N352" s="42" t="s">
        <v>304</v>
      </c>
    </row>
    <row r="353" spans="1:14" hidden="1" outlineLevel="4" x14ac:dyDescent="0.2">
      <c r="A353" s="75"/>
      <c r="E353" s="30" t="s">
        <v>4</v>
      </c>
      <c r="G353" s="25">
        <v>1</v>
      </c>
      <c r="H353" s="25">
        <v>2</v>
      </c>
      <c r="J353" s="43"/>
      <c r="M353" s="60"/>
    </row>
    <row r="354" spans="1:14" hidden="1" outlineLevel="4" x14ac:dyDescent="0.2">
      <c r="A354" s="75"/>
      <c r="E354" s="48" t="s">
        <v>5</v>
      </c>
      <c r="F354" s="49"/>
      <c r="I354" s="43"/>
      <c r="J354" s="43"/>
      <c r="M354" s="60"/>
    </row>
    <row r="355" spans="1:14" hidden="1" outlineLevel="4" x14ac:dyDescent="0.2">
      <c r="A355" s="75"/>
      <c r="C355" s="25"/>
      <c r="E355" s="30" t="s">
        <v>6</v>
      </c>
      <c r="G355" s="25" t="s">
        <v>147</v>
      </c>
      <c r="H355" s="25" t="s">
        <v>147</v>
      </c>
      <c r="I355" s="25" t="s">
        <v>147</v>
      </c>
      <c r="J355" s="43" t="s">
        <v>147</v>
      </c>
      <c r="K355" s="25" t="s">
        <v>147</v>
      </c>
      <c r="L355" s="25" t="s">
        <v>147</v>
      </c>
      <c r="M355" s="60" t="s">
        <v>147</v>
      </c>
      <c r="N355" s="25" t="s">
        <v>147</v>
      </c>
    </row>
    <row r="356" spans="1:14" hidden="1" outlineLevel="4" x14ac:dyDescent="0.2">
      <c r="A356" s="75"/>
      <c r="C356" s="25"/>
      <c r="E356" s="30" t="s">
        <v>10</v>
      </c>
      <c r="G356" s="25" t="s">
        <v>169</v>
      </c>
      <c r="H356" s="25" t="s">
        <v>111</v>
      </c>
      <c r="I356" s="25" t="s">
        <v>111</v>
      </c>
      <c r="J356" s="43" t="s">
        <v>111</v>
      </c>
      <c r="K356" s="25" t="s">
        <v>111</v>
      </c>
      <c r="L356" s="25" t="s">
        <v>111</v>
      </c>
      <c r="M356" s="60" t="s">
        <v>111</v>
      </c>
      <c r="N356" s="25" t="s">
        <v>111</v>
      </c>
    </row>
    <row r="357" spans="1:14" hidden="1" outlineLevel="4" x14ac:dyDescent="0.2">
      <c r="A357" s="75"/>
      <c r="C357" s="25"/>
      <c r="E357" s="30" t="s">
        <v>7</v>
      </c>
      <c r="G357" s="25" t="s">
        <v>108</v>
      </c>
      <c r="H357" s="25" t="s">
        <v>108</v>
      </c>
      <c r="I357" s="25" t="s">
        <v>108</v>
      </c>
      <c r="J357" s="43" t="s">
        <v>108</v>
      </c>
      <c r="K357" s="25" t="s">
        <v>108</v>
      </c>
      <c r="L357" s="25" t="s">
        <v>108</v>
      </c>
      <c r="M357" s="60" t="s">
        <v>108</v>
      </c>
      <c r="N357" s="25" t="s">
        <v>108</v>
      </c>
    </row>
    <row r="358" spans="1:14" hidden="1" outlineLevel="4" x14ac:dyDescent="0.2">
      <c r="A358" s="75"/>
      <c r="C358" s="25"/>
      <c r="E358" s="30" t="s">
        <v>8</v>
      </c>
      <c r="G358" s="25">
        <v>0</v>
      </c>
      <c r="H358" s="37" t="s">
        <v>187</v>
      </c>
      <c r="I358" s="25">
        <v>0</v>
      </c>
      <c r="J358" s="43">
        <v>0</v>
      </c>
      <c r="K358" s="25">
        <v>0</v>
      </c>
      <c r="L358" s="25">
        <v>0</v>
      </c>
      <c r="M358" s="25">
        <v>0</v>
      </c>
      <c r="N358" s="25">
        <v>0</v>
      </c>
    </row>
    <row r="359" spans="1:14" hidden="1" outlineLevel="3" x14ac:dyDescent="0.2">
      <c r="A359" s="75"/>
      <c r="C359" s="25"/>
      <c r="D359" s="26" t="s">
        <v>21</v>
      </c>
      <c r="E359" s="30" t="s">
        <v>1</v>
      </c>
      <c r="G359" s="41" t="s">
        <v>188</v>
      </c>
      <c r="H359" s="41" t="s">
        <v>189</v>
      </c>
      <c r="I359" s="41" t="s">
        <v>190</v>
      </c>
      <c r="J359" s="42" t="s">
        <v>191</v>
      </c>
      <c r="K359" s="42" t="s">
        <v>192</v>
      </c>
      <c r="L359" s="42" t="s">
        <v>193</v>
      </c>
    </row>
    <row r="360" spans="1:14" hidden="1" outlineLevel="4" x14ac:dyDescent="0.2">
      <c r="A360" s="75"/>
      <c r="C360" s="25"/>
      <c r="E360" s="30" t="s">
        <v>1</v>
      </c>
      <c r="G360" s="41" t="s">
        <v>201</v>
      </c>
      <c r="H360" s="41" t="s">
        <v>202</v>
      </c>
      <c r="I360" s="41" t="s">
        <v>203</v>
      </c>
      <c r="J360" s="42" t="s">
        <v>204</v>
      </c>
      <c r="K360" s="42" t="s">
        <v>205</v>
      </c>
      <c r="L360" s="42" t="s">
        <v>206</v>
      </c>
    </row>
    <row r="361" spans="1:14" hidden="1" outlineLevel="4" x14ac:dyDescent="0.2">
      <c r="A361" s="75"/>
      <c r="C361" s="25"/>
      <c r="E361" s="30" t="s">
        <v>2</v>
      </c>
      <c r="G361" s="41" t="s">
        <v>194</v>
      </c>
      <c r="H361" s="41" t="s">
        <v>438</v>
      </c>
      <c r="I361" s="41" t="s">
        <v>439</v>
      </c>
      <c r="J361" s="42" t="s">
        <v>195</v>
      </c>
      <c r="K361" s="42" t="s">
        <v>440</v>
      </c>
      <c r="L361" s="42" t="s">
        <v>441</v>
      </c>
    </row>
    <row r="362" spans="1:14" hidden="1" outlineLevel="4" x14ac:dyDescent="0.2">
      <c r="A362" s="75"/>
      <c r="C362" s="25"/>
      <c r="E362" s="30" t="s">
        <v>4</v>
      </c>
      <c r="G362" s="25">
        <v>1</v>
      </c>
      <c r="H362" s="25">
        <v>2</v>
      </c>
    </row>
    <row r="363" spans="1:14" hidden="1" outlineLevel="4" x14ac:dyDescent="0.2">
      <c r="A363" s="75"/>
      <c r="C363" s="25"/>
      <c r="E363" s="48" t="s">
        <v>5</v>
      </c>
      <c r="F363" s="49"/>
    </row>
    <row r="364" spans="1:14" hidden="1" outlineLevel="4" x14ac:dyDescent="0.2">
      <c r="A364" s="75"/>
      <c r="C364" s="25"/>
      <c r="E364" s="30" t="s">
        <v>6</v>
      </c>
      <c r="G364" s="25" t="s">
        <v>147</v>
      </c>
      <c r="H364" s="25" t="s">
        <v>147</v>
      </c>
      <c r="I364" s="25" t="s">
        <v>147</v>
      </c>
      <c r="J364" s="25" t="s">
        <v>147</v>
      </c>
      <c r="K364" s="25" t="s">
        <v>147</v>
      </c>
      <c r="L364" s="25" t="s">
        <v>147</v>
      </c>
    </row>
    <row r="365" spans="1:14" hidden="1" outlineLevel="4" x14ac:dyDescent="0.2">
      <c r="A365" s="75"/>
      <c r="C365" s="25"/>
      <c r="E365" s="30" t="s">
        <v>10</v>
      </c>
      <c r="G365" s="25" t="s">
        <v>198</v>
      </c>
      <c r="H365" s="25" t="s">
        <v>442</v>
      </c>
      <c r="I365" s="25" t="s">
        <v>442</v>
      </c>
      <c r="J365" s="25" t="s">
        <v>198</v>
      </c>
      <c r="K365" s="25" t="s">
        <v>442</v>
      </c>
      <c r="L365" s="25" t="s">
        <v>442</v>
      </c>
    </row>
    <row r="366" spans="1:14" hidden="1" outlineLevel="4" x14ac:dyDescent="0.2">
      <c r="A366" s="75"/>
      <c r="C366" s="25"/>
      <c r="E366" s="30" t="s">
        <v>7</v>
      </c>
      <c r="G366" s="25" t="s">
        <v>108</v>
      </c>
      <c r="H366" s="25" t="s">
        <v>108</v>
      </c>
      <c r="I366" s="25" t="s">
        <v>108</v>
      </c>
      <c r="J366" s="25" t="s">
        <v>108</v>
      </c>
      <c r="K366" s="25" t="s">
        <v>108</v>
      </c>
      <c r="L366" s="25" t="s">
        <v>108</v>
      </c>
    </row>
    <row r="367" spans="1:14" hidden="1" outlineLevel="4" x14ac:dyDescent="0.2">
      <c r="A367" s="75"/>
      <c r="C367" s="25"/>
      <c r="E367" s="30" t="s">
        <v>8</v>
      </c>
      <c r="G367" s="25">
        <v>0</v>
      </c>
      <c r="H367" s="25">
        <v>0</v>
      </c>
      <c r="I367" s="25">
        <v>0</v>
      </c>
      <c r="J367" s="25">
        <v>0</v>
      </c>
      <c r="K367" s="25">
        <v>0</v>
      </c>
      <c r="L367" s="25">
        <v>0</v>
      </c>
    </row>
    <row r="368" spans="1:14" hidden="1" outlineLevel="3" collapsed="1" x14ac:dyDescent="0.2">
      <c r="A368" s="75"/>
      <c r="C368" s="25"/>
      <c r="D368" s="26" t="s">
        <v>23</v>
      </c>
      <c r="E368" s="30" t="s">
        <v>1</v>
      </c>
      <c r="G368" s="25" t="s">
        <v>22</v>
      </c>
    </row>
    <row r="369" spans="1:14" hidden="1" outlineLevel="4" x14ac:dyDescent="0.2">
      <c r="A369" s="75"/>
      <c r="C369" s="25"/>
      <c r="E369" s="30" t="s">
        <v>1</v>
      </c>
    </row>
    <row r="370" spans="1:14" hidden="1" outlineLevel="4" x14ac:dyDescent="0.2">
      <c r="A370" s="75"/>
      <c r="C370" s="25"/>
      <c r="E370" s="30" t="s">
        <v>2</v>
      </c>
    </row>
    <row r="371" spans="1:14" hidden="1" outlineLevel="4" x14ac:dyDescent="0.2">
      <c r="A371" s="75"/>
      <c r="E371" s="30" t="s">
        <v>4</v>
      </c>
    </row>
    <row r="372" spans="1:14" hidden="1" outlineLevel="4" x14ac:dyDescent="0.2">
      <c r="A372" s="75"/>
      <c r="E372" s="48" t="s">
        <v>5</v>
      </c>
      <c r="F372" s="49"/>
    </row>
    <row r="373" spans="1:14" hidden="1" outlineLevel="4" x14ac:dyDescent="0.2">
      <c r="A373" s="75"/>
      <c r="E373" s="30" t="s">
        <v>6</v>
      </c>
    </row>
    <row r="374" spans="1:14" hidden="1" outlineLevel="4" x14ac:dyDescent="0.2">
      <c r="A374" s="75"/>
      <c r="E374" s="30" t="s">
        <v>10</v>
      </c>
    </row>
    <row r="375" spans="1:14" hidden="1" outlineLevel="4" x14ac:dyDescent="0.2">
      <c r="A375" s="75"/>
      <c r="E375" s="30" t="s">
        <v>7</v>
      </c>
    </row>
    <row r="376" spans="1:14" hidden="1" outlineLevel="4" x14ac:dyDescent="0.2">
      <c r="A376" s="75"/>
      <c r="E376" s="30" t="s">
        <v>8</v>
      </c>
    </row>
    <row r="377" spans="1:14" hidden="1" outlineLevel="3" collapsed="1" x14ac:dyDescent="0.2">
      <c r="A377" s="75"/>
    </row>
    <row r="378" spans="1:14" hidden="1" outlineLevel="2" x14ac:dyDescent="0.2">
      <c r="A378" s="75">
        <v>2</v>
      </c>
      <c r="B378" s="26">
        <v>3</v>
      </c>
      <c r="C378" s="70" t="s">
        <v>328</v>
      </c>
      <c r="D378" s="27" t="s">
        <v>0</v>
      </c>
      <c r="G378" s="55"/>
    </row>
    <row r="379" spans="1:14" hidden="1" outlineLevel="3" x14ac:dyDescent="0.2">
      <c r="B379" s="25"/>
      <c r="D379" s="27" t="s">
        <v>11</v>
      </c>
    </row>
    <row r="380" spans="1:14" hidden="1" outlineLevel="3" x14ac:dyDescent="0.2">
      <c r="B380" s="25"/>
      <c r="D380" s="26" t="s">
        <v>20</v>
      </c>
      <c r="E380" s="30" t="s">
        <v>1</v>
      </c>
      <c r="G380" s="39" t="s">
        <v>183</v>
      </c>
      <c r="H380" s="39" t="s">
        <v>184</v>
      </c>
      <c r="I380" s="40" t="s">
        <v>305</v>
      </c>
      <c r="J380" s="41" t="s">
        <v>308</v>
      </c>
      <c r="K380" s="40" t="s">
        <v>309</v>
      </c>
      <c r="L380" s="42" t="s">
        <v>207</v>
      </c>
      <c r="M380" s="42" t="s">
        <v>299</v>
      </c>
      <c r="N380" s="121" t="s">
        <v>300</v>
      </c>
    </row>
    <row r="381" spans="1:14" hidden="1" outlineLevel="4" x14ac:dyDescent="0.2">
      <c r="B381" s="25"/>
      <c r="E381" s="30" t="s">
        <v>1</v>
      </c>
      <c r="G381" s="39" t="s">
        <v>185</v>
      </c>
      <c r="H381" s="39" t="s">
        <v>186</v>
      </c>
      <c r="I381" s="40" t="s">
        <v>306</v>
      </c>
      <c r="J381" s="41" t="s">
        <v>310</v>
      </c>
      <c r="K381" s="40" t="s">
        <v>311</v>
      </c>
      <c r="L381" s="42" t="s">
        <v>200</v>
      </c>
      <c r="M381" s="42" t="s">
        <v>301</v>
      </c>
      <c r="N381" s="121" t="s">
        <v>302</v>
      </c>
    </row>
    <row r="382" spans="1:14" hidden="1" outlineLevel="4" x14ac:dyDescent="0.2">
      <c r="B382" s="25"/>
      <c r="E382" s="30" t="s">
        <v>2</v>
      </c>
      <c r="G382" s="39" t="s">
        <v>196</v>
      </c>
      <c r="H382" s="39" t="s">
        <v>197</v>
      </c>
      <c r="I382" s="40" t="s">
        <v>307</v>
      </c>
      <c r="J382" s="41" t="s">
        <v>312</v>
      </c>
      <c r="K382" s="40" t="s">
        <v>313</v>
      </c>
      <c r="L382" s="42" t="s">
        <v>292</v>
      </c>
      <c r="M382" s="42" t="s">
        <v>303</v>
      </c>
      <c r="N382" s="121" t="s">
        <v>304</v>
      </c>
    </row>
    <row r="383" spans="1:14" hidden="1" outlineLevel="4" x14ac:dyDescent="0.2">
      <c r="B383" s="25"/>
      <c r="E383" s="30" t="s">
        <v>4</v>
      </c>
      <c r="G383" s="25">
        <v>1</v>
      </c>
      <c r="H383" s="25">
        <v>2</v>
      </c>
      <c r="K383" s="43"/>
      <c r="N383" s="60"/>
    </row>
    <row r="384" spans="1:14" hidden="1" outlineLevel="4" x14ac:dyDescent="0.2">
      <c r="B384" s="25"/>
      <c r="E384" s="48" t="s">
        <v>5</v>
      </c>
      <c r="F384" s="49"/>
      <c r="I384" s="43"/>
      <c r="K384" s="43"/>
      <c r="N384" s="60"/>
    </row>
    <row r="385" spans="2:14" hidden="1" outlineLevel="4" x14ac:dyDescent="0.2">
      <c r="B385" s="25"/>
      <c r="E385" s="30" t="s">
        <v>6</v>
      </c>
      <c r="G385" s="25" t="s">
        <v>147</v>
      </c>
      <c r="H385" s="25" t="s">
        <v>147</v>
      </c>
      <c r="I385" s="43" t="s">
        <v>147</v>
      </c>
      <c r="J385" s="25" t="s">
        <v>147</v>
      </c>
      <c r="K385" s="43" t="s">
        <v>147</v>
      </c>
      <c r="L385" s="25" t="s">
        <v>147</v>
      </c>
      <c r="M385" s="25" t="s">
        <v>147</v>
      </c>
      <c r="N385" s="60" t="s">
        <v>147</v>
      </c>
    </row>
    <row r="386" spans="2:14" hidden="1" outlineLevel="4" x14ac:dyDescent="0.2">
      <c r="B386" s="25"/>
      <c r="E386" s="30" t="s">
        <v>10</v>
      </c>
      <c r="G386" s="25" t="s">
        <v>169</v>
      </c>
      <c r="H386" s="25" t="s">
        <v>111</v>
      </c>
      <c r="I386" s="43" t="s">
        <v>111</v>
      </c>
      <c r="J386" s="25" t="s">
        <v>111</v>
      </c>
      <c r="K386" s="43" t="s">
        <v>111</v>
      </c>
      <c r="L386" s="25" t="s">
        <v>111</v>
      </c>
      <c r="M386" s="25" t="s">
        <v>111</v>
      </c>
      <c r="N386" s="60" t="s">
        <v>111</v>
      </c>
    </row>
    <row r="387" spans="2:14" hidden="1" outlineLevel="4" x14ac:dyDescent="0.2">
      <c r="B387" s="25"/>
      <c r="C387" s="25"/>
      <c r="E387" s="30" t="s">
        <v>7</v>
      </c>
      <c r="G387" s="25" t="s">
        <v>108</v>
      </c>
      <c r="H387" s="25" t="s">
        <v>108</v>
      </c>
      <c r="I387" s="43" t="s">
        <v>108</v>
      </c>
      <c r="J387" s="25" t="s">
        <v>108</v>
      </c>
      <c r="K387" s="43" t="s">
        <v>108</v>
      </c>
      <c r="L387" s="25" t="s">
        <v>108</v>
      </c>
      <c r="M387" s="25" t="s">
        <v>108</v>
      </c>
      <c r="N387" s="60" t="s">
        <v>108</v>
      </c>
    </row>
    <row r="388" spans="2:14" hidden="1" outlineLevel="4" x14ac:dyDescent="0.2">
      <c r="B388" s="25"/>
      <c r="C388" s="25"/>
      <c r="E388" s="30" t="s">
        <v>8</v>
      </c>
      <c r="G388" s="25">
        <v>0</v>
      </c>
      <c r="H388" s="37" t="s">
        <v>187</v>
      </c>
      <c r="I388" s="43">
        <v>0</v>
      </c>
      <c r="J388" s="25">
        <v>0</v>
      </c>
      <c r="K388" s="43">
        <v>0</v>
      </c>
      <c r="L388" s="25">
        <v>0</v>
      </c>
      <c r="M388" s="25">
        <v>0</v>
      </c>
      <c r="N388" s="60">
        <v>0</v>
      </c>
    </row>
    <row r="389" spans="2:14" hidden="1" outlineLevel="3" collapsed="1" x14ac:dyDescent="0.2">
      <c r="B389" s="25"/>
      <c r="C389" s="25"/>
      <c r="D389" s="26" t="s">
        <v>21</v>
      </c>
      <c r="E389" s="30" t="s">
        <v>1</v>
      </c>
      <c r="G389" s="41" t="s">
        <v>188</v>
      </c>
      <c r="H389" s="41" t="s">
        <v>189</v>
      </c>
      <c r="I389" s="41" t="s">
        <v>190</v>
      </c>
      <c r="J389" s="42" t="s">
        <v>191</v>
      </c>
      <c r="K389" s="42" t="s">
        <v>192</v>
      </c>
      <c r="L389" s="42" t="s">
        <v>193</v>
      </c>
    </row>
    <row r="390" spans="2:14" hidden="1" outlineLevel="4" x14ac:dyDescent="0.2">
      <c r="B390" s="25"/>
      <c r="C390" s="25"/>
      <c r="E390" s="30" t="s">
        <v>1</v>
      </c>
      <c r="G390" s="41" t="s">
        <v>201</v>
      </c>
      <c r="H390" s="41" t="s">
        <v>202</v>
      </c>
      <c r="I390" s="41" t="s">
        <v>203</v>
      </c>
      <c r="J390" s="42" t="s">
        <v>204</v>
      </c>
      <c r="K390" s="42" t="s">
        <v>205</v>
      </c>
      <c r="L390" s="42" t="s">
        <v>206</v>
      </c>
    </row>
    <row r="391" spans="2:14" hidden="1" outlineLevel="4" x14ac:dyDescent="0.2">
      <c r="B391" s="25"/>
      <c r="C391" s="25"/>
      <c r="E391" s="30" t="s">
        <v>2</v>
      </c>
      <c r="G391" s="41" t="s">
        <v>194</v>
      </c>
      <c r="H391" s="41" t="s">
        <v>438</v>
      </c>
      <c r="I391" s="41" t="s">
        <v>439</v>
      </c>
      <c r="J391" s="42" t="s">
        <v>195</v>
      </c>
      <c r="K391" s="42" t="s">
        <v>440</v>
      </c>
      <c r="L391" s="42" t="s">
        <v>441</v>
      </c>
    </row>
    <row r="392" spans="2:14" hidden="1" outlineLevel="4" x14ac:dyDescent="0.2">
      <c r="B392" s="25"/>
      <c r="C392" s="25"/>
      <c r="E392" s="30" t="s">
        <v>4</v>
      </c>
      <c r="G392" s="25">
        <v>1</v>
      </c>
      <c r="H392" s="25">
        <v>2</v>
      </c>
    </row>
    <row r="393" spans="2:14" hidden="1" outlineLevel="4" x14ac:dyDescent="0.2">
      <c r="B393" s="25"/>
      <c r="C393" s="25"/>
      <c r="E393" s="48" t="s">
        <v>5</v>
      </c>
      <c r="F393" s="49"/>
    </row>
    <row r="394" spans="2:14" hidden="1" outlineLevel="4" x14ac:dyDescent="0.2">
      <c r="B394" s="25"/>
      <c r="C394" s="25"/>
      <c r="E394" s="30" t="s">
        <v>6</v>
      </c>
      <c r="G394" s="25" t="s">
        <v>147</v>
      </c>
      <c r="H394" s="25" t="s">
        <v>147</v>
      </c>
      <c r="I394" s="25" t="s">
        <v>147</v>
      </c>
      <c r="J394" s="25" t="s">
        <v>147</v>
      </c>
      <c r="K394" s="25" t="s">
        <v>147</v>
      </c>
      <c r="L394" s="25" t="s">
        <v>147</v>
      </c>
    </row>
    <row r="395" spans="2:14" hidden="1" outlineLevel="4" x14ac:dyDescent="0.2">
      <c r="B395" s="25"/>
      <c r="C395" s="25"/>
      <c r="E395" s="30" t="s">
        <v>10</v>
      </c>
      <c r="G395" s="25" t="s">
        <v>198</v>
      </c>
      <c r="H395" s="25" t="s">
        <v>442</v>
      </c>
      <c r="I395" s="25" t="s">
        <v>442</v>
      </c>
      <c r="J395" s="25" t="s">
        <v>198</v>
      </c>
      <c r="K395" s="25" t="s">
        <v>442</v>
      </c>
      <c r="L395" s="25" t="s">
        <v>442</v>
      </c>
    </row>
    <row r="396" spans="2:14" hidden="1" outlineLevel="4" x14ac:dyDescent="0.2">
      <c r="B396" s="25"/>
      <c r="C396" s="25"/>
      <c r="E396" s="30" t="s">
        <v>7</v>
      </c>
      <c r="G396" s="25" t="s">
        <v>108</v>
      </c>
      <c r="H396" s="25" t="s">
        <v>108</v>
      </c>
      <c r="I396" s="25" t="s">
        <v>108</v>
      </c>
      <c r="J396" s="25" t="s">
        <v>108</v>
      </c>
      <c r="K396" s="25" t="s">
        <v>108</v>
      </c>
      <c r="L396" s="25" t="s">
        <v>108</v>
      </c>
    </row>
    <row r="397" spans="2:14" hidden="1" outlineLevel="4" x14ac:dyDescent="0.2">
      <c r="B397" s="25"/>
      <c r="C397" s="25"/>
      <c r="E397" s="30" t="s">
        <v>8</v>
      </c>
      <c r="G397" s="25">
        <v>0</v>
      </c>
      <c r="H397" s="25">
        <v>0</v>
      </c>
      <c r="I397" s="25">
        <v>0</v>
      </c>
      <c r="J397" s="25">
        <v>0</v>
      </c>
      <c r="K397" s="25">
        <v>0</v>
      </c>
      <c r="L397" s="25">
        <v>0</v>
      </c>
    </row>
    <row r="398" spans="2:14" hidden="1" outlineLevel="3" collapsed="1" x14ac:dyDescent="0.2">
      <c r="B398" s="25"/>
      <c r="C398" s="25"/>
      <c r="D398" s="26" t="s">
        <v>23</v>
      </c>
      <c r="E398" s="30" t="s">
        <v>1</v>
      </c>
      <c r="G398" s="25" t="s">
        <v>22</v>
      </c>
    </row>
    <row r="399" spans="2:14" hidden="1" outlineLevel="4" x14ac:dyDescent="0.2">
      <c r="B399" s="25"/>
      <c r="C399" s="25"/>
      <c r="E399" s="30" t="s">
        <v>1</v>
      </c>
    </row>
    <row r="400" spans="2:14" hidden="1" outlineLevel="4" x14ac:dyDescent="0.2">
      <c r="B400" s="25"/>
      <c r="C400" s="25"/>
      <c r="E400" s="30" t="s">
        <v>2</v>
      </c>
    </row>
    <row r="401" spans="2:14" hidden="1" outlineLevel="4" x14ac:dyDescent="0.2">
      <c r="B401" s="25"/>
      <c r="C401" s="25"/>
      <c r="E401" s="30" t="s">
        <v>4</v>
      </c>
    </row>
    <row r="402" spans="2:14" hidden="1" outlineLevel="4" x14ac:dyDescent="0.2">
      <c r="B402" s="25"/>
      <c r="C402" s="25"/>
      <c r="E402" s="48" t="s">
        <v>5</v>
      </c>
      <c r="F402" s="49"/>
    </row>
    <row r="403" spans="2:14" hidden="1" outlineLevel="4" x14ac:dyDescent="0.2">
      <c r="B403" s="25"/>
      <c r="E403" s="30" t="s">
        <v>6</v>
      </c>
    </row>
    <row r="404" spans="2:14" hidden="1" outlineLevel="4" x14ac:dyDescent="0.2">
      <c r="B404" s="25"/>
      <c r="E404" s="30" t="s">
        <v>10</v>
      </c>
    </row>
    <row r="405" spans="2:14" hidden="1" outlineLevel="4" x14ac:dyDescent="0.2">
      <c r="B405" s="25"/>
      <c r="E405" s="30" t="s">
        <v>7</v>
      </c>
    </row>
    <row r="406" spans="2:14" hidden="1" outlineLevel="4" x14ac:dyDescent="0.2">
      <c r="B406" s="25"/>
      <c r="E406" s="30" t="s">
        <v>8</v>
      </c>
    </row>
    <row r="407" spans="2:14" hidden="1" outlineLevel="3" collapsed="1" x14ac:dyDescent="0.2"/>
    <row r="408" spans="2:14" hidden="1" outlineLevel="2" collapsed="1" x14ac:dyDescent="0.2">
      <c r="B408" s="25"/>
    </row>
    <row r="409" spans="2:14" outlineLevel="1" collapsed="1" x14ac:dyDescent="0.2">
      <c r="B409" s="25"/>
      <c r="C409" s="26" t="s">
        <v>199</v>
      </c>
      <c r="D409" s="27" t="s">
        <v>0</v>
      </c>
      <c r="G409" s="55"/>
    </row>
    <row r="410" spans="2:14" ht="14" hidden="1" customHeight="1" outlineLevel="2" x14ac:dyDescent="0.2">
      <c r="B410" s="25"/>
      <c r="D410" s="27" t="s">
        <v>11</v>
      </c>
    </row>
    <row r="411" spans="2:14" ht="14" hidden="1" customHeight="1" outlineLevel="2" x14ac:dyDescent="0.2">
      <c r="B411" s="25"/>
      <c r="D411" s="26" t="s">
        <v>23</v>
      </c>
      <c r="E411" s="30" t="s">
        <v>1</v>
      </c>
      <c r="G411" s="39" t="s">
        <v>220</v>
      </c>
      <c r="H411" s="39" t="s">
        <v>221</v>
      </c>
      <c r="I411" s="40" t="s">
        <v>222</v>
      </c>
      <c r="J411" s="41" t="s">
        <v>223</v>
      </c>
      <c r="K411" s="41"/>
      <c r="L411" s="42"/>
      <c r="M411" s="42"/>
      <c r="N411" s="42"/>
    </row>
    <row r="412" spans="2:14" ht="14" hidden="1" customHeight="1" outlineLevel="3" x14ac:dyDescent="0.2">
      <c r="B412" s="25"/>
      <c r="E412" s="30" t="s">
        <v>1</v>
      </c>
      <c r="G412" s="39" t="s">
        <v>226</v>
      </c>
      <c r="H412" s="39" t="s">
        <v>225</v>
      </c>
      <c r="I412" s="40" t="s">
        <v>224</v>
      </c>
      <c r="J412" s="41" t="s">
        <v>227</v>
      </c>
      <c r="K412" s="41"/>
      <c r="L412" s="42"/>
      <c r="M412" s="42"/>
      <c r="N412" s="42"/>
    </row>
    <row r="413" spans="2:14" ht="14" hidden="1" customHeight="1" outlineLevel="3" x14ac:dyDescent="0.2">
      <c r="B413" s="25"/>
      <c r="E413" s="30" t="s">
        <v>2</v>
      </c>
      <c r="G413" s="39" t="s">
        <v>228</v>
      </c>
      <c r="H413" s="39" t="s">
        <v>229</v>
      </c>
      <c r="I413" s="40" t="s">
        <v>230</v>
      </c>
      <c r="J413" s="41" t="s">
        <v>231</v>
      </c>
      <c r="K413" s="41"/>
      <c r="L413" s="42"/>
      <c r="M413" s="42"/>
      <c r="N413" s="42"/>
    </row>
    <row r="414" spans="2:14" ht="14" hidden="1" customHeight="1" outlineLevel="3" x14ac:dyDescent="0.2">
      <c r="B414" s="25"/>
      <c r="E414" s="30" t="s">
        <v>4</v>
      </c>
      <c r="G414" s="25">
        <v>1</v>
      </c>
      <c r="H414" s="25">
        <v>2</v>
      </c>
    </row>
    <row r="415" spans="2:14" ht="14" hidden="1" customHeight="1" outlineLevel="3" x14ac:dyDescent="0.2">
      <c r="B415" s="25"/>
      <c r="E415" s="48" t="s">
        <v>5</v>
      </c>
      <c r="F415" s="49"/>
      <c r="G415" s="25">
        <v>0</v>
      </c>
      <c r="H415" s="25">
        <v>0.5</v>
      </c>
      <c r="I415" s="43">
        <v>0</v>
      </c>
      <c r="J415" s="25">
        <v>1</v>
      </c>
    </row>
    <row r="416" spans="2:14" ht="14" hidden="1" customHeight="1" outlineLevel="3" x14ac:dyDescent="0.2">
      <c r="B416" s="25"/>
      <c r="E416" s="30" t="s">
        <v>6</v>
      </c>
      <c r="G416" s="25" t="s">
        <v>147</v>
      </c>
      <c r="H416" s="25" t="s">
        <v>147</v>
      </c>
      <c r="I416" s="25" t="s">
        <v>147</v>
      </c>
      <c r="J416" s="25" t="s">
        <v>147</v>
      </c>
    </row>
    <row r="417" spans="2:12" ht="14" hidden="1" customHeight="1" outlineLevel="3" x14ac:dyDescent="0.2">
      <c r="B417" s="25"/>
      <c r="E417" s="30" t="s">
        <v>10</v>
      </c>
      <c r="G417" s="25" t="s">
        <v>469</v>
      </c>
      <c r="H417" s="25" t="s">
        <v>111</v>
      </c>
      <c r="I417" s="25" t="s">
        <v>469</v>
      </c>
      <c r="J417" s="25" t="s">
        <v>111</v>
      </c>
    </row>
    <row r="418" spans="2:12" ht="14" hidden="1" customHeight="1" outlineLevel="3" x14ac:dyDescent="0.2">
      <c r="B418" s="25"/>
      <c r="E418" s="30" t="s">
        <v>7</v>
      </c>
      <c r="G418" s="25" t="s">
        <v>108</v>
      </c>
      <c r="H418" s="25">
        <v>1</v>
      </c>
      <c r="I418" s="25" t="s">
        <v>108</v>
      </c>
      <c r="J418" s="25">
        <v>1</v>
      </c>
    </row>
    <row r="419" spans="2:12" ht="14" hidden="1" customHeight="1" outlineLevel="3" x14ac:dyDescent="0.2">
      <c r="B419" s="25"/>
      <c r="E419" s="30" t="s">
        <v>8</v>
      </c>
      <c r="G419" s="25">
        <v>0</v>
      </c>
      <c r="H419" s="37">
        <v>0</v>
      </c>
      <c r="I419" s="25">
        <v>0</v>
      </c>
      <c r="J419" s="25">
        <v>0</v>
      </c>
    </row>
    <row r="420" spans="2:12" ht="14" hidden="1" customHeight="1" outlineLevel="2" x14ac:dyDescent="0.2">
      <c r="B420" s="25"/>
      <c r="D420" s="26" t="s">
        <v>21</v>
      </c>
      <c r="E420" s="30" t="s">
        <v>1</v>
      </c>
      <c r="G420" s="41" t="s">
        <v>188</v>
      </c>
      <c r="H420" s="41" t="s">
        <v>189</v>
      </c>
      <c r="I420" s="41" t="s">
        <v>190</v>
      </c>
      <c r="J420" s="42" t="s">
        <v>191</v>
      </c>
      <c r="K420" s="42" t="s">
        <v>192</v>
      </c>
      <c r="L420" s="42" t="s">
        <v>193</v>
      </c>
    </row>
    <row r="421" spans="2:12" ht="14" hidden="1" customHeight="1" outlineLevel="3" x14ac:dyDescent="0.2">
      <c r="B421" s="25"/>
      <c r="E421" s="30" t="s">
        <v>1</v>
      </c>
      <c r="G421" s="41" t="s">
        <v>201</v>
      </c>
      <c r="H421" s="41" t="s">
        <v>202</v>
      </c>
      <c r="I421" s="41" t="s">
        <v>203</v>
      </c>
      <c r="J421" s="42" t="s">
        <v>204</v>
      </c>
      <c r="K421" s="42" t="s">
        <v>205</v>
      </c>
      <c r="L421" s="42" t="s">
        <v>206</v>
      </c>
    </row>
    <row r="422" spans="2:12" ht="14" hidden="1" customHeight="1" outlineLevel="3" x14ac:dyDescent="0.2">
      <c r="B422" s="25"/>
      <c r="E422" s="30" t="s">
        <v>2</v>
      </c>
      <c r="G422" s="41" t="s">
        <v>232</v>
      </c>
      <c r="H422" s="41" t="s">
        <v>443</v>
      </c>
      <c r="I422" s="41" t="s">
        <v>444</v>
      </c>
      <c r="J422" s="42" t="s">
        <v>233</v>
      </c>
      <c r="K422" s="42" t="s">
        <v>445</v>
      </c>
      <c r="L422" s="42" t="s">
        <v>446</v>
      </c>
    </row>
    <row r="423" spans="2:12" ht="14" hidden="1" customHeight="1" outlineLevel="3" x14ac:dyDescent="0.2">
      <c r="B423" s="25"/>
      <c r="E423" s="30" t="s">
        <v>4</v>
      </c>
      <c r="G423" s="25">
        <v>1</v>
      </c>
      <c r="H423" s="25">
        <v>2</v>
      </c>
    </row>
    <row r="424" spans="2:12" ht="14" hidden="1" customHeight="1" outlineLevel="3" x14ac:dyDescent="0.2">
      <c r="B424" s="25"/>
      <c r="E424" s="48" t="s">
        <v>5</v>
      </c>
      <c r="F424" s="49"/>
      <c r="G424" s="25">
        <v>0</v>
      </c>
      <c r="H424" s="25">
        <v>1</v>
      </c>
      <c r="I424" s="25">
        <v>0</v>
      </c>
      <c r="J424" s="25">
        <v>0</v>
      </c>
      <c r="K424" s="25">
        <v>1</v>
      </c>
      <c r="L424" s="25">
        <v>0</v>
      </c>
    </row>
    <row r="425" spans="2:12" ht="14" hidden="1" customHeight="1" outlineLevel="3" x14ac:dyDescent="0.2">
      <c r="B425" s="25"/>
      <c r="E425" s="30" t="s">
        <v>6</v>
      </c>
      <c r="G425" s="25" t="s">
        <v>147</v>
      </c>
      <c r="H425" s="25" t="s">
        <v>147</v>
      </c>
      <c r="I425" s="25" t="s">
        <v>147</v>
      </c>
      <c r="J425" s="25" t="s">
        <v>147</v>
      </c>
      <c r="K425" s="25" t="s">
        <v>147</v>
      </c>
      <c r="L425" s="25" t="s">
        <v>147</v>
      </c>
    </row>
    <row r="426" spans="2:12" ht="14" hidden="1" customHeight="1" outlineLevel="3" x14ac:dyDescent="0.2">
      <c r="B426" s="25"/>
      <c r="E426" s="30" t="s">
        <v>10</v>
      </c>
      <c r="G426" s="25" t="s">
        <v>470</v>
      </c>
      <c r="H426" s="25" t="s">
        <v>442</v>
      </c>
      <c r="I426" s="25" t="s">
        <v>442</v>
      </c>
      <c r="J426" s="25" t="s">
        <v>470</v>
      </c>
      <c r="K426" s="25" t="s">
        <v>442</v>
      </c>
      <c r="L426" s="25" t="s">
        <v>442</v>
      </c>
    </row>
    <row r="427" spans="2:12" ht="14" hidden="1" customHeight="1" outlineLevel="3" x14ac:dyDescent="0.2">
      <c r="B427" s="25"/>
      <c r="E427" s="30" t="s">
        <v>7</v>
      </c>
      <c r="G427" s="25" t="s">
        <v>108</v>
      </c>
      <c r="H427" s="25" t="s">
        <v>108</v>
      </c>
      <c r="I427" s="25" t="s">
        <v>108</v>
      </c>
      <c r="J427" s="25" t="s">
        <v>108</v>
      </c>
      <c r="K427" s="25" t="s">
        <v>108</v>
      </c>
      <c r="L427" s="25" t="s">
        <v>108</v>
      </c>
    </row>
    <row r="428" spans="2:12" ht="14" hidden="1" customHeight="1" outlineLevel="3" x14ac:dyDescent="0.2">
      <c r="B428" s="25"/>
      <c r="E428" s="30" t="s">
        <v>8</v>
      </c>
      <c r="G428" s="25">
        <v>0</v>
      </c>
      <c r="H428" s="25">
        <v>0</v>
      </c>
      <c r="I428" s="25">
        <v>0</v>
      </c>
      <c r="J428" s="25">
        <v>0</v>
      </c>
      <c r="K428" s="25">
        <v>0</v>
      </c>
      <c r="L428" s="25">
        <v>0</v>
      </c>
    </row>
    <row r="429" spans="2:12" ht="14" hidden="1" customHeight="1" outlineLevel="2" x14ac:dyDescent="0.2">
      <c r="B429" s="25"/>
    </row>
    <row r="430" spans="2:12" outlineLevel="1" collapsed="1" x14ac:dyDescent="0.2">
      <c r="B430" s="25"/>
      <c r="C430" s="26" t="s">
        <v>24</v>
      </c>
      <c r="D430" s="26" t="s">
        <v>25</v>
      </c>
      <c r="E430" s="30" t="s">
        <v>1</v>
      </c>
      <c r="G430" s="39" t="s">
        <v>234</v>
      </c>
      <c r="H430" s="39" t="s">
        <v>235</v>
      </c>
      <c r="I430" s="41" t="s">
        <v>236</v>
      </c>
      <c r="J430" s="41" t="s">
        <v>237</v>
      </c>
      <c r="K430" s="46" t="s">
        <v>238</v>
      </c>
    </row>
    <row r="431" spans="2:12" hidden="1" outlineLevel="3" x14ac:dyDescent="0.2">
      <c r="B431" s="25"/>
      <c r="E431" s="30" t="s">
        <v>1</v>
      </c>
      <c r="G431" s="39" t="s">
        <v>241</v>
      </c>
      <c r="H431" s="39" t="s">
        <v>240</v>
      </c>
      <c r="I431" s="41" t="s">
        <v>249</v>
      </c>
      <c r="J431" s="41" t="s">
        <v>248</v>
      </c>
      <c r="K431" s="46" t="s">
        <v>250</v>
      </c>
    </row>
    <row r="432" spans="2:12" hidden="1" outlineLevel="3" x14ac:dyDescent="0.2">
      <c r="B432" s="25"/>
      <c r="E432" s="30" t="s">
        <v>2</v>
      </c>
      <c r="G432" s="39" t="s">
        <v>239</v>
      </c>
      <c r="H432" s="39" t="s">
        <v>242</v>
      </c>
      <c r="I432" s="41" t="s">
        <v>243</v>
      </c>
      <c r="J432" s="41" t="s">
        <v>244</v>
      </c>
      <c r="K432" s="46" t="s">
        <v>245</v>
      </c>
    </row>
    <row r="433" spans="2:11" hidden="1" outlineLevel="3" x14ac:dyDescent="0.2">
      <c r="B433" s="25"/>
      <c r="E433" s="30" t="s">
        <v>4</v>
      </c>
      <c r="G433" s="25">
        <v>1</v>
      </c>
      <c r="H433" s="25">
        <v>2</v>
      </c>
    </row>
    <row r="434" spans="2:11" hidden="1" outlineLevel="3" x14ac:dyDescent="0.2">
      <c r="B434" s="25"/>
      <c r="E434" s="48" t="s">
        <v>5</v>
      </c>
      <c r="F434" s="49"/>
    </row>
    <row r="435" spans="2:11" hidden="1" outlineLevel="3" x14ac:dyDescent="0.2">
      <c r="B435" s="25"/>
      <c r="E435" s="30" t="s">
        <v>6</v>
      </c>
      <c r="G435" s="25" t="s">
        <v>147</v>
      </c>
      <c r="H435" s="25" t="s">
        <v>147</v>
      </c>
      <c r="I435" s="25" t="s">
        <v>147</v>
      </c>
      <c r="J435" s="25" t="s">
        <v>147</v>
      </c>
      <c r="K435" s="25" t="s">
        <v>106</v>
      </c>
    </row>
    <row r="436" spans="2:11" hidden="1" outlineLevel="3" x14ac:dyDescent="0.2">
      <c r="B436" s="25"/>
      <c r="E436" s="30" t="s">
        <v>10</v>
      </c>
      <c r="G436" s="25" t="s">
        <v>246</v>
      </c>
      <c r="H436" s="25" t="s">
        <v>247</v>
      </c>
      <c r="I436" s="25" t="s">
        <v>246</v>
      </c>
      <c r="J436" s="25" t="s">
        <v>247</v>
      </c>
      <c r="K436" s="25" t="s">
        <v>111</v>
      </c>
    </row>
    <row r="437" spans="2:11" hidden="1" outlineLevel="3" x14ac:dyDescent="0.2">
      <c r="B437" s="25"/>
      <c r="E437" s="30" t="s">
        <v>7</v>
      </c>
      <c r="G437" s="25" t="s">
        <v>108</v>
      </c>
      <c r="H437" s="25" t="s">
        <v>108</v>
      </c>
      <c r="I437" s="25" t="s">
        <v>108</v>
      </c>
      <c r="J437" s="25" t="s">
        <v>108</v>
      </c>
      <c r="K437" s="25">
        <v>1</v>
      </c>
    </row>
    <row r="438" spans="2:11" hidden="1" outlineLevel="3" x14ac:dyDescent="0.2">
      <c r="B438" s="25"/>
      <c r="E438" s="30" t="s">
        <v>8</v>
      </c>
      <c r="G438" s="25">
        <v>0</v>
      </c>
      <c r="H438" s="25">
        <v>0</v>
      </c>
      <c r="I438" s="25">
        <v>0</v>
      </c>
      <c r="J438" s="25">
        <v>0</v>
      </c>
      <c r="K438" s="25">
        <v>0</v>
      </c>
    </row>
    <row r="439" spans="2:11" hidden="1" outlineLevel="2" collapsed="1" x14ac:dyDescent="0.2">
      <c r="B439" s="25"/>
      <c r="D439" s="26" t="s">
        <v>26</v>
      </c>
      <c r="E439" s="30" t="s">
        <v>1</v>
      </c>
      <c r="G439" s="39" t="s">
        <v>260</v>
      </c>
      <c r="H439" s="39" t="s">
        <v>261</v>
      </c>
      <c r="I439" s="41" t="s">
        <v>262</v>
      </c>
      <c r="J439" s="41" t="s">
        <v>263</v>
      </c>
      <c r="K439" s="46" t="s">
        <v>238</v>
      </c>
    </row>
    <row r="440" spans="2:11" hidden="1" outlineLevel="3" x14ac:dyDescent="0.2">
      <c r="B440" s="25"/>
      <c r="E440" s="30" t="s">
        <v>1</v>
      </c>
      <c r="G440" s="39" t="s">
        <v>254</v>
      </c>
      <c r="H440" s="39" t="s">
        <v>255</v>
      </c>
      <c r="I440" s="41" t="s">
        <v>251</v>
      </c>
      <c r="J440" s="41" t="s">
        <v>252</v>
      </c>
      <c r="K440" s="46" t="s">
        <v>253</v>
      </c>
    </row>
    <row r="441" spans="2:11" hidden="1" outlineLevel="3" x14ac:dyDescent="0.2">
      <c r="B441" s="25"/>
      <c r="E441" s="30" t="s">
        <v>2</v>
      </c>
      <c r="G441" s="39" t="s">
        <v>256</v>
      </c>
      <c r="H441" s="39" t="s">
        <v>257</v>
      </c>
      <c r="I441" s="41" t="s">
        <v>258</v>
      </c>
      <c r="J441" s="41" t="s">
        <v>259</v>
      </c>
      <c r="K441" s="46" t="s">
        <v>245</v>
      </c>
    </row>
    <row r="442" spans="2:11" hidden="1" outlineLevel="3" x14ac:dyDescent="0.2">
      <c r="B442" s="25"/>
      <c r="E442" s="30" t="s">
        <v>4</v>
      </c>
      <c r="G442" s="25">
        <v>1</v>
      </c>
      <c r="H442" s="25">
        <v>2</v>
      </c>
    </row>
    <row r="443" spans="2:11" hidden="1" outlineLevel="3" x14ac:dyDescent="0.2">
      <c r="B443" s="25"/>
      <c r="E443" s="48" t="s">
        <v>5</v>
      </c>
      <c r="F443" s="49"/>
    </row>
    <row r="444" spans="2:11" hidden="1" outlineLevel="3" x14ac:dyDescent="0.2">
      <c r="B444" s="25"/>
      <c r="E444" s="30" t="s">
        <v>6</v>
      </c>
      <c r="G444" s="25" t="s">
        <v>147</v>
      </c>
      <c r="H444" s="25" t="s">
        <v>147</v>
      </c>
      <c r="I444" s="25" t="s">
        <v>147</v>
      </c>
      <c r="J444" s="25" t="s">
        <v>147</v>
      </c>
      <c r="K444" s="25" t="s">
        <v>106</v>
      </c>
    </row>
    <row r="445" spans="2:11" hidden="1" outlineLevel="3" x14ac:dyDescent="0.2">
      <c r="B445" s="25"/>
      <c r="E445" s="30" t="s">
        <v>10</v>
      </c>
      <c r="G445" s="25" t="s">
        <v>246</v>
      </c>
      <c r="H445" s="25" t="s">
        <v>247</v>
      </c>
      <c r="I445" s="25" t="s">
        <v>246</v>
      </c>
      <c r="J445" s="25" t="s">
        <v>247</v>
      </c>
      <c r="K445" s="25" t="s">
        <v>111</v>
      </c>
    </row>
    <row r="446" spans="2:11" hidden="1" outlineLevel="3" x14ac:dyDescent="0.2">
      <c r="B446" s="25"/>
      <c r="E446" s="30" t="s">
        <v>7</v>
      </c>
      <c r="G446" s="25" t="s">
        <v>108</v>
      </c>
      <c r="H446" s="25" t="s">
        <v>108</v>
      </c>
      <c r="I446" s="25" t="s">
        <v>108</v>
      </c>
      <c r="J446" s="25" t="s">
        <v>108</v>
      </c>
      <c r="K446" s="25">
        <v>1</v>
      </c>
    </row>
    <row r="447" spans="2:11" hidden="1" outlineLevel="3" x14ac:dyDescent="0.2">
      <c r="B447" s="25"/>
      <c r="E447" s="30" t="s">
        <v>8</v>
      </c>
      <c r="G447" s="25">
        <v>0</v>
      </c>
      <c r="H447" s="25">
        <v>0</v>
      </c>
      <c r="I447" s="25">
        <v>0</v>
      </c>
      <c r="J447" s="25">
        <v>0</v>
      </c>
      <c r="K447" s="25">
        <v>0</v>
      </c>
    </row>
    <row r="448" spans="2:11" hidden="1" outlineLevel="2" collapsed="1" x14ac:dyDescent="0.2">
      <c r="B448" s="25"/>
    </row>
    <row r="449" spans="2:9" outlineLevel="1" collapsed="1" x14ac:dyDescent="0.2">
      <c r="B449" s="26">
        <v>1</v>
      </c>
      <c r="C449" s="26" t="s">
        <v>329</v>
      </c>
      <c r="D449" s="27" t="s">
        <v>0</v>
      </c>
      <c r="G449" s="55"/>
    </row>
    <row r="450" spans="2:9" hidden="1" outlineLevel="3" x14ac:dyDescent="0.2">
      <c r="B450" s="25"/>
      <c r="D450" s="27" t="s">
        <v>1</v>
      </c>
      <c r="G450" s="25" t="s">
        <v>271</v>
      </c>
    </row>
    <row r="451" spans="2:9" hidden="1" outlineLevel="3" x14ac:dyDescent="0.2">
      <c r="B451" s="25"/>
      <c r="D451" s="27" t="s">
        <v>1</v>
      </c>
      <c r="G451" s="25" t="s">
        <v>272</v>
      </c>
    </row>
    <row r="452" spans="2:9" hidden="1" outlineLevel="3" x14ac:dyDescent="0.2">
      <c r="B452" s="25"/>
      <c r="C452" s="25"/>
      <c r="D452" s="27" t="s">
        <v>2</v>
      </c>
      <c r="G452" s="25" t="s">
        <v>111</v>
      </c>
    </row>
    <row r="453" spans="2:9" hidden="1" outlineLevel="3" x14ac:dyDescent="0.2">
      <c r="B453" s="25"/>
      <c r="C453" s="25"/>
      <c r="D453" s="26" t="s">
        <v>24</v>
      </c>
      <c r="E453" s="30" t="s">
        <v>1</v>
      </c>
      <c r="G453" s="46" t="s">
        <v>264</v>
      </c>
      <c r="H453" s="39" t="s">
        <v>265</v>
      </c>
      <c r="I453" s="39" t="s">
        <v>266</v>
      </c>
    </row>
    <row r="454" spans="2:9" hidden="1" outlineLevel="4" x14ac:dyDescent="0.2">
      <c r="B454" s="25"/>
      <c r="C454" s="25"/>
      <c r="E454" s="30" t="s">
        <v>1</v>
      </c>
      <c r="G454" s="46" t="s">
        <v>270</v>
      </c>
      <c r="H454" s="39" t="s">
        <v>277</v>
      </c>
      <c r="I454" s="39" t="s">
        <v>278</v>
      </c>
    </row>
    <row r="455" spans="2:9" hidden="1" outlineLevel="4" x14ac:dyDescent="0.2">
      <c r="B455" s="25"/>
      <c r="C455" s="25"/>
      <c r="E455" s="30" t="s">
        <v>2</v>
      </c>
      <c r="G455" s="46" t="s">
        <v>268</v>
      </c>
      <c r="H455" s="39" t="s">
        <v>267</v>
      </c>
      <c r="I455" s="39" t="s">
        <v>269</v>
      </c>
    </row>
    <row r="456" spans="2:9" hidden="1" outlineLevel="4" x14ac:dyDescent="0.2">
      <c r="B456" s="25"/>
      <c r="C456" s="25"/>
      <c r="E456" s="30" t="s">
        <v>4</v>
      </c>
      <c r="G456" s="25">
        <v>1</v>
      </c>
      <c r="H456" s="25">
        <v>2</v>
      </c>
    </row>
    <row r="457" spans="2:9" hidden="1" outlineLevel="4" x14ac:dyDescent="0.2">
      <c r="B457" s="25"/>
      <c r="C457" s="25"/>
      <c r="E457" s="48" t="s">
        <v>5</v>
      </c>
      <c r="F457" s="49"/>
      <c r="G457" s="44">
        <v>1</v>
      </c>
      <c r="H457" s="25">
        <v>1.3879999999999999E-3</v>
      </c>
      <c r="I457" s="25">
        <v>2.7700000000000001E-4</v>
      </c>
    </row>
    <row r="458" spans="2:9" hidden="1" outlineLevel="4" x14ac:dyDescent="0.2">
      <c r="B458" s="25"/>
      <c r="C458" s="25"/>
      <c r="E458" s="30" t="s">
        <v>6</v>
      </c>
      <c r="G458" s="25" t="s">
        <v>147</v>
      </c>
      <c r="H458" s="25" t="s">
        <v>147</v>
      </c>
      <c r="I458" s="25" t="s">
        <v>147</v>
      </c>
    </row>
    <row r="459" spans="2:9" hidden="1" outlineLevel="4" x14ac:dyDescent="0.2">
      <c r="B459" s="25"/>
      <c r="C459" s="25"/>
      <c r="E459" s="30" t="s">
        <v>10</v>
      </c>
      <c r="G459" s="25" t="s">
        <v>246</v>
      </c>
      <c r="H459" s="25" t="s">
        <v>246</v>
      </c>
      <c r="I459" s="25" t="s">
        <v>246</v>
      </c>
    </row>
    <row r="460" spans="2:9" hidden="1" outlineLevel="4" x14ac:dyDescent="0.2">
      <c r="B460" s="25"/>
      <c r="C460" s="25"/>
      <c r="E460" s="30" t="s">
        <v>7</v>
      </c>
      <c r="G460" s="25" t="s">
        <v>108</v>
      </c>
      <c r="H460" s="25" t="s">
        <v>108</v>
      </c>
      <c r="I460" s="25" t="s">
        <v>108</v>
      </c>
    </row>
    <row r="461" spans="2:9" hidden="1" outlineLevel="4" x14ac:dyDescent="0.2">
      <c r="B461" s="25"/>
      <c r="C461" s="25"/>
      <c r="E461" s="30" t="s">
        <v>8</v>
      </c>
      <c r="G461" s="25">
        <v>0</v>
      </c>
      <c r="H461" s="25">
        <v>0</v>
      </c>
      <c r="I461" s="25">
        <v>0</v>
      </c>
    </row>
    <row r="462" spans="2:9" hidden="1" outlineLevel="3" x14ac:dyDescent="0.2">
      <c r="B462" s="25"/>
      <c r="C462" s="25"/>
      <c r="D462" s="26" t="s">
        <v>20</v>
      </c>
      <c r="E462" s="45" t="s">
        <v>1</v>
      </c>
      <c r="G462" s="39" t="s">
        <v>273</v>
      </c>
      <c r="H462" s="39" t="s">
        <v>274</v>
      </c>
      <c r="I462" s="47"/>
    </row>
    <row r="463" spans="2:9" hidden="1" outlineLevel="4" x14ac:dyDescent="0.2">
      <c r="B463" s="25"/>
      <c r="C463" s="25"/>
      <c r="E463" s="45" t="s">
        <v>1</v>
      </c>
      <c r="G463" s="39" t="s">
        <v>275</v>
      </c>
      <c r="H463" s="39" t="s">
        <v>276</v>
      </c>
      <c r="I463" s="47"/>
    </row>
    <row r="464" spans="2:9" hidden="1" outlineLevel="4" x14ac:dyDescent="0.2">
      <c r="B464" s="25"/>
      <c r="C464" s="25"/>
      <c r="E464" s="45" t="s">
        <v>2</v>
      </c>
      <c r="G464" s="39" t="s">
        <v>280</v>
      </c>
      <c r="H464" s="39" t="s">
        <v>279</v>
      </c>
      <c r="I464" s="47"/>
    </row>
    <row r="465" spans="2:9" hidden="1" outlineLevel="4" x14ac:dyDescent="0.2">
      <c r="B465" s="25"/>
      <c r="C465" s="25"/>
      <c r="E465" s="45" t="s">
        <v>4</v>
      </c>
      <c r="G465" s="25">
        <v>1</v>
      </c>
      <c r="H465" s="25">
        <v>2</v>
      </c>
    </row>
    <row r="466" spans="2:9" hidden="1" outlineLevel="4" x14ac:dyDescent="0.2">
      <c r="C466" s="25"/>
      <c r="E466" s="50" t="s">
        <v>5</v>
      </c>
      <c r="F466" s="49"/>
      <c r="G466" s="25">
        <v>1</v>
      </c>
      <c r="H466" s="25">
        <v>0.2</v>
      </c>
    </row>
    <row r="467" spans="2:9" hidden="1" outlineLevel="4" x14ac:dyDescent="0.2">
      <c r="C467" s="25"/>
      <c r="E467" s="45" t="s">
        <v>6</v>
      </c>
      <c r="G467" s="25" t="s">
        <v>147</v>
      </c>
      <c r="H467" s="25" t="s">
        <v>147</v>
      </c>
    </row>
    <row r="468" spans="2:9" hidden="1" outlineLevel="4" x14ac:dyDescent="0.2">
      <c r="E468" s="45" t="s">
        <v>10</v>
      </c>
      <c r="G468" s="25" t="s">
        <v>169</v>
      </c>
      <c r="H468" s="25" t="s">
        <v>111</v>
      </c>
    </row>
    <row r="469" spans="2:9" hidden="1" outlineLevel="4" x14ac:dyDescent="0.2">
      <c r="E469" s="45" t="s">
        <v>7</v>
      </c>
      <c r="G469" s="25" t="s">
        <v>108</v>
      </c>
      <c r="H469" s="25" t="s">
        <v>108</v>
      </c>
    </row>
    <row r="470" spans="2:9" hidden="1" outlineLevel="4" x14ac:dyDescent="0.2">
      <c r="E470" s="45" t="s">
        <v>8</v>
      </c>
      <c r="G470" s="25">
        <v>0</v>
      </c>
      <c r="H470" s="25">
        <v>0</v>
      </c>
    </row>
    <row r="471" spans="2:9" hidden="1" outlineLevel="3" collapsed="1" x14ac:dyDescent="0.2">
      <c r="D471" s="26" t="s">
        <v>27</v>
      </c>
      <c r="E471" s="45" t="s">
        <v>1</v>
      </c>
      <c r="G471" s="39" t="s">
        <v>281</v>
      </c>
      <c r="H471" s="39" t="s">
        <v>282</v>
      </c>
      <c r="I471" s="47"/>
    </row>
    <row r="472" spans="2:9" hidden="1" outlineLevel="4" x14ac:dyDescent="0.2">
      <c r="E472" s="45" t="s">
        <v>1</v>
      </c>
      <c r="G472" s="39" t="s">
        <v>283</v>
      </c>
      <c r="H472" s="39" t="s">
        <v>284</v>
      </c>
      <c r="I472" s="47"/>
    </row>
    <row r="473" spans="2:9" hidden="1" outlineLevel="4" x14ac:dyDescent="0.2">
      <c r="E473" s="45" t="s">
        <v>2</v>
      </c>
      <c r="G473" s="39" t="s">
        <v>285</v>
      </c>
      <c r="H473" s="39" t="s">
        <v>286</v>
      </c>
      <c r="I473" s="47"/>
    </row>
    <row r="474" spans="2:9" hidden="1" outlineLevel="4" x14ac:dyDescent="0.2">
      <c r="E474" s="45" t="s">
        <v>4</v>
      </c>
      <c r="G474" s="25">
        <v>2</v>
      </c>
      <c r="H474" s="25">
        <v>2</v>
      </c>
    </row>
    <row r="475" spans="2:9" hidden="1" outlineLevel="4" x14ac:dyDescent="0.2">
      <c r="E475" s="50" t="s">
        <v>5</v>
      </c>
      <c r="F475" s="49"/>
      <c r="G475" s="25">
        <v>4</v>
      </c>
      <c r="H475" s="25">
        <v>0.1</v>
      </c>
    </row>
    <row r="476" spans="2:9" hidden="1" outlineLevel="4" x14ac:dyDescent="0.2">
      <c r="E476" s="45" t="s">
        <v>6</v>
      </c>
      <c r="G476" s="25" t="s">
        <v>147</v>
      </c>
      <c r="H476" s="25" t="s">
        <v>147</v>
      </c>
    </row>
    <row r="477" spans="2:9" hidden="1" outlineLevel="4" x14ac:dyDescent="0.2">
      <c r="E477" s="45" t="s">
        <v>10</v>
      </c>
      <c r="G477" s="25" t="s">
        <v>148</v>
      </c>
      <c r="H477" s="25" t="s">
        <v>154</v>
      </c>
    </row>
    <row r="478" spans="2:9" hidden="1" outlineLevel="4" x14ac:dyDescent="0.2">
      <c r="E478" s="45" t="s">
        <v>7</v>
      </c>
      <c r="G478" s="25" t="s">
        <v>108</v>
      </c>
      <c r="H478" s="25" t="s">
        <v>108</v>
      </c>
    </row>
    <row r="479" spans="2:9" hidden="1" outlineLevel="4" x14ac:dyDescent="0.2">
      <c r="E479" s="45" t="s">
        <v>8</v>
      </c>
      <c r="G479" s="25">
        <v>0</v>
      </c>
      <c r="H479" s="25">
        <v>0</v>
      </c>
    </row>
    <row r="480" spans="2:9" hidden="1" outlineLevel="3" collapsed="1" x14ac:dyDescent="0.2"/>
    <row r="481" spans="2:9" hidden="1" outlineLevel="2" collapsed="1" x14ac:dyDescent="0.2">
      <c r="B481" s="26">
        <v>2</v>
      </c>
      <c r="C481" s="26" t="s">
        <v>329</v>
      </c>
      <c r="D481" s="27" t="s">
        <v>0</v>
      </c>
      <c r="G481" s="55"/>
    </row>
    <row r="482" spans="2:9" hidden="1" outlineLevel="3" x14ac:dyDescent="0.2">
      <c r="B482" s="25"/>
      <c r="D482" s="27" t="s">
        <v>1</v>
      </c>
      <c r="G482" s="25" t="s">
        <v>287</v>
      </c>
    </row>
    <row r="483" spans="2:9" hidden="1" outlineLevel="3" x14ac:dyDescent="0.2">
      <c r="B483" s="25"/>
      <c r="D483" s="27" t="s">
        <v>1</v>
      </c>
      <c r="G483" s="25" t="s">
        <v>288</v>
      </c>
    </row>
    <row r="484" spans="2:9" hidden="1" outlineLevel="3" x14ac:dyDescent="0.2">
      <c r="B484" s="25"/>
      <c r="C484" s="25"/>
      <c r="D484" s="27" t="s">
        <v>2</v>
      </c>
      <c r="G484" s="25" t="s">
        <v>111</v>
      </c>
    </row>
    <row r="485" spans="2:9" hidden="1" outlineLevel="3" x14ac:dyDescent="0.2">
      <c r="B485" s="25"/>
      <c r="C485" s="25"/>
      <c r="D485" s="26" t="s">
        <v>24</v>
      </c>
      <c r="E485" s="30" t="s">
        <v>1</v>
      </c>
      <c r="G485" s="46" t="s">
        <v>264</v>
      </c>
      <c r="H485" s="39" t="s">
        <v>265</v>
      </c>
      <c r="I485" s="39" t="s">
        <v>266</v>
      </c>
    </row>
    <row r="486" spans="2:9" hidden="1" outlineLevel="4" x14ac:dyDescent="0.2">
      <c r="B486" s="25"/>
      <c r="C486" s="25"/>
      <c r="E486" s="30" t="s">
        <v>1</v>
      </c>
      <c r="G486" s="46" t="s">
        <v>270</v>
      </c>
      <c r="H486" s="39" t="s">
        <v>277</v>
      </c>
      <c r="I486" s="39" t="s">
        <v>278</v>
      </c>
    </row>
    <row r="487" spans="2:9" hidden="1" outlineLevel="4" x14ac:dyDescent="0.2">
      <c r="B487" s="25"/>
      <c r="C487" s="25"/>
      <c r="E487" s="30" t="s">
        <v>2</v>
      </c>
      <c r="G487" s="46" t="s">
        <v>268</v>
      </c>
      <c r="H487" s="39" t="s">
        <v>267</v>
      </c>
      <c r="I487" s="39" t="s">
        <v>269</v>
      </c>
    </row>
    <row r="488" spans="2:9" hidden="1" outlineLevel="4" x14ac:dyDescent="0.2">
      <c r="B488" s="25"/>
      <c r="C488" s="25"/>
      <c r="E488" s="30" t="s">
        <v>4</v>
      </c>
      <c r="G488" s="25">
        <v>1</v>
      </c>
      <c r="H488" s="25">
        <v>2</v>
      </c>
    </row>
    <row r="489" spans="2:9" hidden="1" outlineLevel="4" x14ac:dyDescent="0.2">
      <c r="B489" s="25"/>
      <c r="C489" s="25"/>
      <c r="E489" s="48" t="s">
        <v>5</v>
      </c>
      <c r="F489" s="49"/>
      <c r="G489" s="44">
        <v>8</v>
      </c>
      <c r="H489" s="25">
        <v>1.3879999999999999E-3</v>
      </c>
      <c r="I489" s="25">
        <v>2.7700000000000001E-4</v>
      </c>
    </row>
    <row r="490" spans="2:9" hidden="1" outlineLevel="4" x14ac:dyDescent="0.2">
      <c r="B490" s="25"/>
      <c r="C490" s="25"/>
      <c r="E490" s="30" t="s">
        <v>6</v>
      </c>
      <c r="G490" s="25" t="s">
        <v>147</v>
      </c>
      <c r="H490" s="25" t="s">
        <v>147</v>
      </c>
      <c r="I490" s="25" t="s">
        <v>147</v>
      </c>
    </row>
    <row r="491" spans="2:9" hidden="1" outlineLevel="4" x14ac:dyDescent="0.2">
      <c r="B491" s="25"/>
      <c r="C491" s="25"/>
      <c r="E491" s="30" t="s">
        <v>10</v>
      </c>
      <c r="G491" s="25" t="s">
        <v>246</v>
      </c>
      <c r="H491" s="25" t="s">
        <v>246</v>
      </c>
      <c r="I491" s="25" t="s">
        <v>246</v>
      </c>
    </row>
    <row r="492" spans="2:9" hidden="1" outlineLevel="4" x14ac:dyDescent="0.2">
      <c r="B492" s="25"/>
      <c r="C492" s="25"/>
      <c r="E492" s="30" t="s">
        <v>7</v>
      </c>
      <c r="G492" s="25" t="s">
        <v>108</v>
      </c>
      <c r="H492" s="25" t="s">
        <v>108</v>
      </c>
      <c r="I492" s="25" t="s">
        <v>108</v>
      </c>
    </row>
    <row r="493" spans="2:9" hidden="1" outlineLevel="4" x14ac:dyDescent="0.2">
      <c r="B493" s="25"/>
      <c r="C493" s="25"/>
      <c r="E493" s="30" t="s">
        <v>8</v>
      </c>
      <c r="G493" s="25">
        <v>0</v>
      </c>
      <c r="H493" s="25">
        <v>0</v>
      </c>
      <c r="I493" s="25">
        <v>0</v>
      </c>
    </row>
    <row r="494" spans="2:9" hidden="1" outlineLevel="3" collapsed="1" x14ac:dyDescent="0.2">
      <c r="B494" s="25"/>
      <c r="C494" s="25"/>
      <c r="D494" s="26" t="s">
        <v>20</v>
      </c>
      <c r="E494" s="45" t="s">
        <v>1</v>
      </c>
      <c r="G494" s="39" t="s">
        <v>273</v>
      </c>
      <c r="H494" s="39" t="s">
        <v>274</v>
      </c>
      <c r="I494" s="47"/>
    </row>
    <row r="495" spans="2:9" hidden="1" outlineLevel="4" x14ac:dyDescent="0.2">
      <c r="B495" s="25"/>
      <c r="C495" s="25"/>
      <c r="E495" s="45" t="s">
        <v>1</v>
      </c>
      <c r="G495" s="39" t="s">
        <v>275</v>
      </c>
      <c r="H495" s="39" t="s">
        <v>276</v>
      </c>
      <c r="I495" s="47"/>
    </row>
    <row r="496" spans="2:9" hidden="1" outlineLevel="4" x14ac:dyDescent="0.2">
      <c r="B496" s="25"/>
      <c r="C496" s="25"/>
      <c r="E496" s="45" t="s">
        <v>2</v>
      </c>
      <c r="G496" s="39" t="s">
        <v>280</v>
      </c>
      <c r="H496" s="39" t="s">
        <v>279</v>
      </c>
      <c r="I496" s="47"/>
    </row>
    <row r="497" spans="2:9" hidden="1" outlineLevel="4" x14ac:dyDescent="0.2">
      <c r="B497" s="25"/>
      <c r="C497" s="25"/>
      <c r="E497" s="45" t="s">
        <v>4</v>
      </c>
      <c r="G497" s="25">
        <v>1</v>
      </c>
      <c r="H497" s="25">
        <v>2</v>
      </c>
    </row>
    <row r="498" spans="2:9" hidden="1" outlineLevel="4" x14ac:dyDescent="0.2">
      <c r="C498" s="25"/>
      <c r="E498" s="50" t="s">
        <v>5</v>
      </c>
      <c r="F498" s="49"/>
      <c r="G498" s="25">
        <v>1</v>
      </c>
      <c r="H498" s="25">
        <v>0.2</v>
      </c>
    </row>
    <row r="499" spans="2:9" hidden="1" outlineLevel="4" x14ac:dyDescent="0.2">
      <c r="C499" s="25"/>
      <c r="E499" s="45" t="s">
        <v>6</v>
      </c>
      <c r="G499" s="25" t="s">
        <v>147</v>
      </c>
      <c r="H499" s="25" t="s">
        <v>147</v>
      </c>
    </row>
    <row r="500" spans="2:9" hidden="1" outlineLevel="4" x14ac:dyDescent="0.2">
      <c r="E500" s="45" t="s">
        <v>10</v>
      </c>
      <c r="G500" s="25" t="s">
        <v>169</v>
      </c>
      <c r="H500" s="25" t="s">
        <v>111</v>
      </c>
    </row>
    <row r="501" spans="2:9" hidden="1" outlineLevel="4" x14ac:dyDescent="0.2">
      <c r="E501" s="45" t="s">
        <v>7</v>
      </c>
      <c r="G501" s="25" t="s">
        <v>108</v>
      </c>
      <c r="H501" s="25" t="s">
        <v>108</v>
      </c>
    </row>
    <row r="502" spans="2:9" hidden="1" outlineLevel="4" x14ac:dyDescent="0.2">
      <c r="E502" s="45" t="s">
        <v>8</v>
      </c>
      <c r="G502" s="25">
        <v>0</v>
      </c>
      <c r="H502" s="25">
        <v>0</v>
      </c>
    </row>
    <row r="503" spans="2:9" hidden="1" outlineLevel="3" collapsed="1" x14ac:dyDescent="0.2">
      <c r="D503" s="26" t="s">
        <v>27</v>
      </c>
      <c r="E503" s="45" t="s">
        <v>1</v>
      </c>
      <c r="G503" s="39" t="s">
        <v>281</v>
      </c>
      <c r="H503" s="39" t="s">
        <v>282</v>
      </c>
      <c r="I503" s="47"/>
    </row>
    <row r="504" spans="2:9" hidden="1" outlineLevel="4" x14ac:dyDescent="0.2">
      <c r="E504" s="45" t="s">
        <v>1</v>
      </c>
      <c r="G504" s="39" t="s">
        <v>283</v>
      </c>
      <c r="H504" s="39" t="s">
        <v>284</v>
      </c>
      <c r="I504" s="47"/>
    </row>
    <row r="505" spans="2:9" hidden="1" outlineLevel="4" x14ac:dyDescent="0.2">
      <c r="E505" s="45" t="s">
        <v>2</v>
      </c>
      <c r="G505" s="39" t="s">
        <v>285</v>
      </c>
      <c r="H505" s="39" t="s">
        <v>286</v>
      </c>
      <c r="I505" s="47"/>
    </row>
    <row r="506" spans="2:9" hidden="1" outlineLevel="4" x14ac:dyDescent="0.2">
      <c r="E506" s="45" t="s">
        <v>4</v>
      </c>
      <c r="G506" s="25">
        <v>2</v>
      </c>
      <c r="H506" s="25">
        <v>2</v>
      </c>
    </row>
    <row r="507" spans="2:9" hidden="1" outlineLevel="4" x14ac:dyDescent="0.2">
      <c r="E507" s="50" t="s">
        <v>5</v>
      </c>
      <c r="F507" s="49"/>
      <c r="G507" s="25">
        <v>4</v>
      </c>
      <c r="H507" s="25">
        <v>0.1</v>
      </c>
    </row>
    <row r="508" spans="2:9" hidden="1" outlineLevel="4" x14ac:dyDescent="0.2">
      <c r="E508" s="45" t="s">
        <v>6</v>
      </c>
      <c r="G508" s="25" t="s">
        <v>147</v>
      </c>
      <c r="H508" s="25" t="s">
        <v>147</v>
      </c>
    </row>
    <row r="509" spans="2:9" hidden="1" outlineLevel="4" x14ac:dyDescent="0.2">
      <c r="E509" s="45" t="s">
        <v>10</v>
      </c>
      <c r="G509" s="25" t="s">
        <v>148</v>
      </c>
      <c r="H509" s="25" t="s">
        <v>154</v>
      </c>
    </row>
    <row r="510" spans="2:9" hidden="1" outlineLevel="4" x14ac:dyDescent="0.2">
      <c r="E510" s="45" t="s">
        <v>7</v>
      </c>
      <c r="G510" s="25" t="s">
        <v>108</v>
      </c>
      <c r="H510" s="25" t="s">
        <v>108</v>
      </c>
    </row>
    <row r="511" spans="2:9" hidden="1" outlineLevel="4" x14ac:dyDescent="0.2">
      <c r="E511" s="45" t="s">
        <v>8</v>
      </c>
      <c r="G511" s="25">
        <v>0</v>
      </c>
      <c r="H511" s="25">
        <v>0</v>
      </c>
    </row>
    <row r="512" spans="2:9" hidden="1" outlineLevel="3" collapsed="1" x14ac:dyDescent="0.2"/>
    <row r="513" spans="2:9" hidden="1" outlineLevel="2" collapsed="1" x14ac:dyDescent="0.2">
      <c r="B513" s="26">
        <v>3</v>
      </c>
      <c r="C513" s="26" t="s">
        <v>329</v>
      </c>
      <c r="D513" s="27" t="s">
        <v>0</v>
      </c>
      <c r="G513" s="55"/>
    </row>
    <row r="514" spans="2:9" hidden="1" outlineLevel="3" x14ac:dyDescent="0.2">
      <c r="B514" s="25"/>
      <c r="D514" s="27" t="s">
        <v>1</v>
      </c>
      <c r="G514" s="25" t="s">
        <v>289</v>
      </c>
    </row>
    <row r="515" spans="2:9" hidden="1" outlineLevel="3" x14ac:dyDescent="0.2">
      <c r="B515" s="25"/>
      <c r="D515" s="27" t="s">
        <v>1</v>
      </c>
      <c r="G515" s="25" t="s">
        <v>290</v>
      </c>
    </row>
    <row r="516" spans="2:9" hidden="1" outlineLevel="3" x14ac:dyDescent="0.2">
      <c r="B516" s="25"/>
      <c r="C516" s="25"/>
      <c r="D516" s="27" t="s">
        <v>2</v>
      </c>
      <c r="G516" s="25" t="s">
        <v>111</v>
      </c>
    </row>
    <row r="517" spans="2:9" hidden="1" outlineLevel="3" x14ac:dyDescent="0.2">
      <c r="B517" s="25"/>
      <c r="C517" s="25"/>
      <c r="D517" s="26" t="s">
        <v>24</v>
      </c>
      <c r="E517" s="30" t="s">
        <v>1</v>
      </c>
      <c r="G517" s="46" t="s">
        <v>264</v>
      </c>
      <c r="H517" s="39" t="s">
        <v>265</v>
      </c>
      <c r="I517" s="39" t="s">
        <v>266</v>
      </c>
    </row>
    <row r="518" spans="2:9" hidden="1" outlineLevel="4" x14ac:dyDescent="0.2">
      <c r="B518" s="25"/>
      <c r="C518" s="25"/>
      <c r="E518" s="30" t="s">
        <v>1</v>
      </c>
      <c r="G518" s="46" t="s">
        <v>270</v>
      </c>
      <c r="H518" s="39" t="s">
        <v>277</v>
      </c>
      <c r="I518" s="39" t="s">
        <v>278</v>
      </c>
    </row>
    <row r="519" spans="2:9" hidden="1" outlineLevel="4" x14ac:dyDescent="0.2">
      <c r="B519" s="25"/>
      <c r="C519" s="25"/>
      <c r="E519" s="30" t="s">
        <v>2</v>
      </c>
      <c r="G519" s="46" t="s">
        <v>268</v>
      </c>
      <c r="H519" s="39" t="s">
        <v>267</v>
      </c>
      <c r="I519" s="39" t="s">
        <v>269</v>
      </c>
    </row>
    <row r="520" spans="2:9" hidden="1" outlineLevel="4" x14ac:dyDescent="0.2">
      <c r="B520" s="25"/>
      <c r="C520" s="25"/>
      <c r="E520" s="30" t="s">
        <v>4</v>
      </c>
      <c r="G520" s="25">
        <v>1</v>
      </c>
      <c r="H520" s="25">
        <v>2</v>
      </c>
    </row>
    <row r="521" spans="2:9" hidden="1" outlineLevel="4" x14ac:dyDescent="0.2">
      <c r="B521" s="25"/>
      <c r="C521" s="25"/>
      <c r="E521" s="50" t="s">
        <v>5</v>
      </c>
      <c r="F521" s="49"/>
      <c r="G521" s="44">
        <v>48</v>
      </c>
      <c r="H521" s="25">
        <v>1.3879999999999999E-3</v>
      </c>
      <c r="I521" s="25">
        <v>2.7700000000000001E-4</v>
      </c>
    </row>
    <row r="522" spans="2:9" hidden="1" outlineLevel="4" x14ac:dyDescent="0.2">
      <c r="B522" s="25"/>
      <c r="C522" s="25"/>
      <c r="E522" s="30" t="s">
        <v>6</v>
      </c>
      <c r="G522" s="25" t="s">
        <v>147</v>
      </c>
      <c r="H522" s="25" t="s">
        <v>147</v>
      </c>
      <c r="I522" s="25" t="s">
        <v>147</v>
      </c>
    </row>
    <row r="523" spans="2:9" hidden="1" outlineLevel="4" x14ac:dyDescent="0.2">
      <c r="B523" s="25"/>
      <c r="C523" s="25"/>
      <c r="E523" s="30" t="s">
        <v>10</v>
      </c>
      <c r="G523" s="25" t="s">
        <v>246</v>
      </c>
      <c r="H523" s="25" t="s">
        <v>246</v>
      </c>
      <c r="I523" s="25" t="s">
        <v>246</v>
      </c>
    </row>
    <row r="524" spans="2:9" hidden="1" outlineLevel="4" x14ac:dyDescent="0.2">
      <c r="B524" s="25"/>
      <c r="C524" s="25"/>
      <c r="E524" s="30" t="s">
        <v>7</v>
      </c>
      <c r="G524" s="25" t="s">
        <v>108</v>
      </c>
      <c r="H524" s="25" t="s">
        <v>108</v>
      </c>
      <c r="I524" s="25" t="s">
        <v>108</v>
      </c>
    </row>
    <row r="525" spans="2:9" hidden="1" outlineLevel="4" x14ac:dyDescent="0.2">
      <c r="B525" s="25"/>
      <c r="C525" s="25"/>
      <c r="E525" s="30" t="s">
        <v>8</v>
      </c>
      <c r="G525" s="25">
        <v>0</v>
      </c>
      <c r="H525" s="25">
        <v>0</v>
      </c>
      <c r="I525" s="25">
        <v>0</v>
      </c>
    </row>
    <row r="526" spans="2:9" hidden="1" outlineLevel="3" collapsed="1" x14ac:dyDescent="0.2">
      <c r="B526" s="25"/>
      <c r="C526" s="25"/>
      <c r="D526" s="26" t="s">
        <v>20</v>
      </c>
      <c r="E526" s="45" t="s">
        <v>1</v>
      </c>
      <c r="G526" s="39" t="s">
        <v>273</v>
      </c>
      <c r="H526" s="39" t="s">
        <v>274</v>
      </c>
      <c r="I526" s="47"/>
    </row>
    <row r="527" spans="2:9" hidden="1" outlineLevel="4" x14ac:dyDescent="0.2">
      <c r="B527" s="25"/>
      <c r="C527" s="25"/>
      <c r="E527" s="45" t="s">
        <v>1</v>
      </c>
      <c r="G527" s="39" t="s">
        <v>275</v>
      </c>
      <c r="H527" s="39" t="s">
        <v>276</v>
      </c>
      <c r="I527" s="47"/>
    </row>
    <row r="528" spans="2:9" hidden="1" outlineLevel="4" x14ac:dyDescent="0.2">
      <c r="B528" s="25"/>
      <c r="C528" s="25"/>
      <c r="E528" s="45" t="s">
        <v>2</v>
      </c>
      <c r="G528" s="39" t="s">
        <v>280</v>
      </c>
      <c r="H528" s="39" t="s">
        <v>279</v>
      </c>
      <c r="I528" s="47"/>
    </row>
    <row r="529" spans="2:9" hidden="1" outlineLevel="4" x14ac:dyDescent="0.2">
      <c r="B529" s="25"/>
      <c r="C529" s="25"/>
      <c r="E529" s="45" t="s">
        <v>4</v>
      </c>
      <c r="G529" s="25">
        <v>1</v>
      </c>
      <c r="H529" s="25">
        <v>2</v>
      </c>
    </row>
    <row r="530" spans="2:9" hidden="1" outlineLevel="4" x14ac:dyDescent="0.2">
      <c r="B530" s="25"/>
      <c r="C530" s="25"/>
      <c r="E530" s="50" t="s">
        <v>5</v>
      </c>
      <c r="F530" s="49"/>
      <c r="G530" s="25">
        <v>4</v>
      </c>
      <c r="H530" s="25">
        <v>0.1</v>
      </c>
    </row>
    <row r="531" spans="2:9" hidden="1" outlineLevel="4" x14ac:dyDescent="0.2">
      <c r="B531" s="25"/>
      <c r="C531" s="25"/>
      <c r="E531" s="45" t="s">
        <v>6</v>
      </c>
      <c r="G531" s="25" t="s">
        <v>147</v>
      </c>
      <c r="H531" s="25" t="s">
        <v>147</v>
      </c>
    </row>
    <row r="532" spans="2:9" hidden="1" outlineLevel="4" x14ac:dyDescent="0.2">
      <c r="B532" s="25"/>
      <c r="E532" s="45" t="s">
        <v>10</v>
      </c>
      <c r="G532" s="25" t="s">
        <v>169</v>
      </c>
      <c r="H532" s="25" t="s">
        <v>111</v>
      </c>
    </row>
    <row r="533" spans="2:9" hidden="1" outlineLevel="4" x14ac:dyDescent="0.2">
      <c r="B533" s="25"/>
      <c r="E533" s="45" t="s">
        <v>7</v>
      </c>
      <c r="G533" s="25" t="s">
        <v>108</v>
      </c>
      <c r="H533" s="25" t="s">
        <v>108</v>
      </c>
    </row>
    <row r="534" spans="2:9" hidden="1" outlineLevel="4" x14ac:dyDescent="0.2">
      <c r="B534" s="25"/>
      <c r="E534" s="45" t="s">
        <v>8</v>
      </c>
      <c r="G534" s="25">
        <v>0</v>
      </c>
      <c r="H534" s="25">
        <v>0</v>
      </c>
    </row>
    <row r="535" spans="2:9" hidden="1" outlineLevel="3" collapsed="1" x14ac:dyDescent="0.2">
      <c r="B535" s="25"/>
      <c r="D535" s="26" t="s">
        <v>27</v>
      </c>
      <c r="E535" s="45" t="s">
        <v>1</v>
      </c>
      <c r="G535" s="39" t="s">
        <v>281</v>
      </c>
      <c r="H535" s="39" t="s">
        <v>282</v>
      </c>
      <c r="I535" s="47"/>
    </row>
    <row r="536" spans="2:9" hidden="1" outlineLevel="4" x14ac:dyDescent="0.2">
      <c r="B536" s="25"/>
      <c r="E536" s="45" t="s">
        <v>1</v>
      </c>
      <c r="G536" s="39" t="s">
        <v>283</v>
      </c>
      <c r="H536" s="39" t="s">
        <v>284</v>
      </c>
      <c r="I536" s="47"/>
    </row>
    <row r="537" spans="2:9" hidden="1" outlineLevel="4" x14ac:dyDescent="0.2">
      <c r="B537" s="25"/>
      <c r="E537" s="45" t="s">
        <v>2</v>
      </c>
      <c r="G537" s="39" t="s">
        <v>285</v>
      </c>
      <c r="H537" s="39" t="s">
        <v>286</v>
      </c>
      <c r="I537" s="47"/>
    </row>
    <row r="538" spans="2:9" hidden="1" outlineLevel="4" x14ac:dyDescent="0.2">
      <c r="B538" s="25"/>
      <c r="E538" s="45" t="s">
        <v>4</v>
      </c>
      <c r="G538" s="25">
        <v>2</v>
      </c>
      <c r="H538" s="25">
        <v>2</v>
      </c>
    </row>
    <row r="539" spans="2:9" hidden="1" outlineLevel="4" x14ac:dyDescent="0.2">
      <c r="B539" s="25"/>
      <c r="E539" s="50" t="s">
        <v>5</v>
      </c>
      <c r="F539" s="49"/>
      <c r="G539" s="25">
        <v>1</v>
      </c>
      <c r="H539" s="25">
        <v>0.2</v>
      </c>
    </row>
    <row r="540" spans="2:9" hidden="1" outlineLevel="4" x14ac:dyDescent="0.2">
      <c r="B540" s="25"/>
      <c r="E540" s="45" t="s">
        <v>6</v>
      </c>
      <c r="G540" s="25" t="s">
        <v>147</v>
      </c>
      <c r="H540" s="25" t="s">
        <v>147</v>
      </c>
    </row>
    <row r="541" spans="2:9" hidden="1" outlineLevel="4" x14ac:dyDescent="0.2">
      <c r="B541" s="25"/>
      <c r="E541" s="45" t="s">
        <v>10</v>
      </c>
      <c r="G541" s="25" t="s">
        <v>148</v>
      </c>
      <c r="H541" s="25" t="s">
        <v>154</v>
      </c>
    </row>
    <row r="542" spans="2:9" hidden="1" outlineLevel="4" x14ac:dyDescent="0.2">
      <c r="B542" s="25"/>
      <c r="E542" s="45" t="s">
        <v>7</v>
      </c>
      <c r="G542" s="25" t="s">
        <v>108</v>
      </c>
      <c r="H542" s="25" t="s">
        <v>108</v>
      </c>
    </row>
    <row r="543" spans="2:9" hidden="1" outlineLevel="4" x14ac:dyDescent="0.2">
      <c r="B543" s="25"/>
      <c r="E543" s="45" t="s">
        <v>8</v>
      </c>
      <c r="G543" s="25">
        <v>0</v>
      </c>
      <c r="H543" s="25">
        <v>0</v>
      </c>
    </row>
    <row r="544" spans="2:9" hidden="1" outlineLevel="3" collapsed="1" x14ac:dyDescent="0.2"/>
    <row r="545" spans="2:9" hidden="1" outlineLevel="2" collapsed="1" x14ac:dyDescent="0.2">
      <c r="B545" s="25"/>
    </row>
    <row r="546" spans="2:9" outlineLevel="1" collapsed="1" x14ac:dyDescent="0.2">
      <c r="B546" s="26">
        <v>1</v>
      </c>
      <c r="C546" s="26" t="s">
        <v>330</v>
      </c>
      <c r="D546" s="27" t="s">
        <v>0</v>
      </c>
      <c r="G546" s="55"/>
    </row>
    <row r="547" spans="2:9" hidden="1" outlineLevel="3" x14ac:dyDescent="0.2">
      <c r="C547" s="26"/>
      <c r="D547" s="27" t="s">
        <v>1</v>
      </c>
      <c r="G547" s="25">
        <v>1</v>
      </c>
    </row>
    <row r="548" spans="2:9" hidden="1" outlineLevel="3" x14ac:dyDescent="0.2">
      <c r="C548" s="26"/>
      <c r="D548" s="27" t="s">
        <v>1</v>
      </c>
      <c r="G548" s="25" t="s">
        <v>150</v>
      </c>
    </row>
    <row r="549" spans="2:9" hidden="1" outlineLevel="3" x14ac:dyDescent="0.2">
      <c r="C549" s="26"/>
      <c r="D549" s="27" t="s">
        <v>2</v>
      </c>
      <c r="G549" s="25" t="s">
        <v>150</v>
      </c>
    </row>
    <row r="550" spans="2:9" hidden="1" outlineLevel="3" x14ac:dyDescent="0.2">
      <c r="D550" s="26" t="s">
        <v>291</v>
      </c>
      <c r="E550" s="45" t="s">
        <v>1</v>
      </c>
      <c r="G550" s="47" t="s">
        <v>150</v>
      </c>
      <c r="H550" s="47"/>
      <c r="I550" s="47"/>
    </row>
    <row r="551" spans="2:9" hidden="1" outlineLevel="4" x14ac:dyDescent="0.2">
      <c r="E551" s="45" t="s">
        <v>1</v>
      </c>
      <c r="G551" s="47" t="s">
        <v>150</v>
      </c>
      <c r="H551" s="47"/>
      <c r="I551" s="47"/>
    </row>
    <row r="552" spans="2:9" hidden="1" outlineLevel="4" x14ac:dyDescent="0.2">
      <c r="E552" s="45" t="s">
        <v>2</v>
      </c>
      <c r="G552" s="47" t="s">
        <v>150</v>
      </c>
      <c r="H552" s="47"/>
      <c r="I552" s="47"/>
    </row>
    <row r="553" spans="2:9" hidden="1" outlineLevel="4" x14ac:dyDescent="0.2">
      <c r="E553" s="45" t="s">
        <v>4</v>
      </c>
    </row>
    <row r="554" spans="2:9" hidden="1" outlineLevel="4" x14ac:dyDescent="0.2">
      <c r="E554" s="50" t="s">
        <v>5</v>
      </c>
      <c r="F554" s="49"/>
    </row>
    <row r="555" spans="2:9" hidden="1" outlineLevel="4" x14ac:dyDescent="0.2">
      <c r="E555" s="45" t="s">
        <v>6</v>
      </c>
    </row>
    <row r="556" spans="2:9" hidden="1" outlineLevel="4" x14ac:dyDescent="0.2">
      <c r="E556" s="45" t="s">
        <v>10</v>
      </c>
    </row>
    <row r="557" spans="2:9" hidden="1" outlineLevel="4" x14ac:dyDescent="0.2">
      <c r="E557" s="45" t="s">
        <v>7</v>
      </c>
      <c r="G557" s="25" t="s">
        <v>108</v>
      </c>
    </row>
    <row r="558" spans="2:9" hidden="1" outlineLevel="4" x14ac:dyDescent="0.2">
      <c r="E558" s="45" t="s">
        <v>8</v>
      </c>
      <c r="G558" s="25">
        <v>0</v>
      </c>
    </row>
    <row r="559" spans="2:9" hidden="1" outlineLevel="3" collapsed="1" x14ac:dyDescent="0.2"/>
    <row r="560" spans="2:9" hidden="1" outlineLevel="2" collapsed="1" x14ac:dyDescent="0.2">
      <c r="B560" s="26">
        <v>2</v>
      </c>
      <c r="C560" s="26" t="s">
        <v>330</v>
      </c>
      <c r="D560" s="27" t="s">
        <v>0</v>
      </c>
      <c r="G560" s="55"/>
    </row>
    <row r="561" spans="2:9" hidden="1" outlineLevel="3" x14ac:dyDescent="0.2">
      <c r="C561" s="26"/>
      <c r="D561" s="27" t="s">
        <v>1</v>
      </c>
      <c r="G561" s="25">
        <v>2</v>
      </c>
    </row>
    <row r="562" spans="2:9" hidden="1" outlineLevel="3" x14ac:dyDescent="0.2">
      <c r="C562" s="26"/>
      <c r="D562" s="27" t="s">
        <v>1</v>
      </c>
      <c r="G562" s="25" t="s">
        <v>150</v>
      </c>
    </row>
    <row r="563" spans="2:9" hidden="1" outlineLevel="3" x14ac:dyDescent="0.2">
      <c r="C563" s="26"/>
      <c r="D563" s="27" t="s">
        <v>2</v>
      </c>
      <c r="G563" s="25" t="s">
        <v>150</v>
      </c>
    </row>
    <row r="564" spans="2:9" hidden="1" outlineLevel="3" x14ac:dyDescent="0.2">
      <c r="D564" s="26" t="s">
        <v>291</v>
      </c>
      <c r="E564" s="45" t="s">
        <v>1</v>
      </c>
      <c r="G564" s="47" t="s">
        <v>150</v>
      </c>
      <c r="H564" s="47"/>
      <c r="I564" s="47"/>
    </row>
    <row r="565" spans="2:9" hidden="1" outlineLevel="4" x14ac:dyDescent="0.2">
      <c r="E565" s="45" t="s">
        <v>1</v>
      </c>
      <c r="G565" s="47" t="s">
        <v>150</v>
      </c>
      <c r="H565" s="47"/>
      <c r="I565" s="47"/>
    </row>
    <row r="566" spans="2:9" hidden="1" outlineLevel="4" x14ac:dyDescent="0.2">
      <c r="E566" s="45" t="s">
        <v>2</v>
      </c>
      <c r="G566" s="47" t="s">
        <v>150</v>
      </c>
      <c r="H566" s="47"/>
      <c r="I566" s="47"/>
    </row>
    <row r="567" spans="2:9" hidden="1" outlineLevel="4" x14ac:dyDescent="0.2">
      <c r="E567" s="45" t="s">
        <v>4</v>
      </c>
    </row>
    <row r="568" spans="2:9" hidden="1" outlineLevel="4" x14ac:dyDescent="0.2">
      <c r="E568" s="50" t="s">
        <v>5</v>
      </c>
      <c r="F568" s="49"/>
    </row>
    <row r="569" spans="2:9" hidden="1" outlineLevel="4" x14ac:dyDescent="0.2">
      <c r="E569" s="45" t="s">
        <v>6</v>
      </c>
    </row>
    <row r="570" spans="2:9" hidden="1" outlineLevel="4" x14ac:dyDescent="0.2">
      <c r="E570" s="45" t="s">
        <v>10</v>
      </c>
    </row>
    <row r="571" spans="2:9" hidden="1" outlineLevel="4" x14ac:dyDescent="0.2">
      <c r="E571" s="45" t="s">
        <v>7</v>
      </c>
      <c r="G571" s="25" t="s">
        <v>108</v>
      </c>
    </row>
    <row r="572" spans="2:9" hidden="1" outlineLevel="4" x14ac:dyDescent="0.2">
      <c r="E572" s="45" t="s">
        <v>8</v>
      </c>
      <c r="G572" s="25">
        <v>0</v>
      </c>
    </row>
    <row r="573" spans="2:9" hidden="1" outlineLevel="3" collapsed="1" x14ac:dyDescent="0.2"/>
    <row r="574" spans="2:9" hidden="1" outlineLevel="2" collapsed="1" x14ac:dyDescent="0.2">
      <c r="B574" s="26">
        <v>3</v>
      </c>
      <c r="C574" s="26" t="s">
        <v>330</v>
      </c>
      <c r="D574" s="27" t="s">
        <v>0</v>
      </c>
      <c r="G574" s="55"/>
    </row>
    <row r="575" spans="2:9" hidden="1" outlineLevel="3" x14ac:dyDescent="0.2">
      <c r="C575" s="26"/>
      <c r="D575" s="27" t="s">
        <v>1</v>
      </c>
      <c r="G575" s="25">
        <v>3</v>
      </c>
    </row>
    <row r="576" spans="2:9" hidden="1" outlineLevel="3" x14ac:dyDescent="0.2">
      <c r="C576" s="26"/>
      <c r="D576" s="27" t="s">
        <v>1</v>
      </c>
      <c r="G576" s="25" t="s">
        <v>150</v>
      </c>
    </row>
    <row r="577" spans="2:9" hidden="1" outlineLevel="3" x14ac:dyDescent="0.2">
      <c r="C577" s="26"/>
      <c r="D577" s="27" t="s">
        <v>2</v>
      </c>
      <c r="G577" s="25" t="s">
        <v>150</v>
      </c>
    </row>
    <row r="578" spans="2:9" hidden="1" outlineLevel="3" x14ac:dyDescent="0.2">
      <c r="D578" s="26" t="s">
        <v>291</v>
      </c>
      <c r="E578" s="45" t="s">
        <v>1</v>
      </c>
      <c r="G578" s="47" t="s">
        <v>150</v>
      </c>
      <c r="H578" s="47"/>
      <c r="I578" s="47"/>
    </row>
    <row r="579" spans="2:9" hidden="1" outlineLevel="4" x14ac:dyDescent="0.2">
      <c r="E579" s="45" t="s">
        <v>1</v>
      </c>
      <c r="G579" s="47" t="s">
        <v>150</v>
      </c>
      <c r="H579" s="47"/>
      <c r="I579" s="47"/>
    </row>
    <row r="580" spans="2:9" hidden="1" outlineLevel="4" x14ac:dyDescent="0.2">
      <c r="E580" s="45" t="s">
        <v>2</v>
      </c>
      <c r="G580" s="47" t="s">
        <v>150</v>
      </c>
      <c r="H580" s="47"/>
      <c r="I580" s="47"/>
    </row>
    <row r="581" spans="2:9" hidden="1" outlineLevel="4" x14ac:dyDescent="0.2">
      <c r="E581" s="45" t="s">
        <v>4</v>
      </c>
    </row>
    <row r="582" spans="2:9" hidden="1" outlineLevel="4" x14ac:dyDescent="0.2">
      <c r="E582" s="50" t="s">
        <v>5</v>
      </c>
      <c r="F582" s="49"/>
    </row>
    <row r="583" spans="2:9" hidden="1" outlineLevel="4" x14ac:dyDescent="0.2">
      <c r="E583" s="45" t="s">
        <v>6</v>
      </c>
    </row>
    <row r="584" spans="2:9" hidden="1" outlineLevel="4" x14ac:dyDescent="0.2">
      <c r="E584" s="45" t="s">
        <v>10</v>
      </c>
    </row>
    <row r="585" spans="2:9" hidden="1" outlineLevel="4" x14ac:dyDescent="0.2">
      <c r="E585" s="45" t="s">
        <v>7</v>
      </c>
      <c r="G585" s="25" t="s">
        <v>108</v>
      </c>
    </row>
    <row r="586" spans="2:9" hidden="1" outlineLevel="4" x14ac:dyDescent="0.2">
      <c r="E586" s="45" t="s">
        <v>8</v>
      </c>
      <c r="G586" s="25">
        <v>0</v>
      </c>
    </row>
    <row r="587" spans="2:9" hidden="1" outlineLevel="3" collapsed="1" x14ac:dyDescent="0.2"/>
    <row r="588" spans="2:9" hidden="1" outlineLevel="2" collapsed="1" x14ac:dyDescent="0.2">
      <c r="B588" s="26">
        <v>4</v>
      </c>
      <c r="C588" s="26" t="s">
        <v>330</v>
      </c>
      <c r="D588" s="27" t="s">
        <v>0</v>
      </c>
      <c r="G588" s="55"/>
    </row>
    <row r="589" spans="2:9" hidden="1" outlineLevel="3" x14ac:dyDescent="0.2">
      <c r="B589" s="25"/>
      <c r="C589" s="26"/>
      <c r="D589" s="27" t="s">
        <v>1</v>
      </c>
      <c r="G589" s="25">
        <v>4</v>
      </c>
    </row>
    <row r="590" spans="2:9" hidden="1" outlineLevel="3" x14ac:dyDescent="0.2">
      <c r="B590" s="25"/>
      <c r="C590" s="26"/>
      <c r="D590" s="27" t="s">
        <v>1</v>
      </c>
      <c r="G590" s="25" t="s">
        <v>150</v>
      </c>
    </row>
    <row r="591" spans="2:9" hidden="1" outlineLevel="3" x14ac:dyDescent="0.2">
      <c r="B591" s="25"/>
      <c r="C591" s="26"/>
      <c r="D591" s="27" t="s">
        <v>2</v>
      </c>
      <c r="G591" s="25" t="s">
        <v>150</v>
      </c>
    </row>
    <row r="592" spans="2:9" hidden="1" outlineLevel="3" x14ac:dyDescent="0.2">
      <c r="B592" s="25"/>
      <c r="D592" s="26" t="s">
        <v>291</v>
      </c>
      <c r="E592" s="45" t="s">
        <v>1</v>
      </c>
      <c r="G592" s="47" t="s">
        <v>150</v>
      </c>
      <c r="H592" s="47"/>
      <c r="I592" s="47"/>
    </row>
    <row r="593" spans="2:9" hidden="1" outlineLevel="4" x14ac:dyDescent="0.2">
      <c r="B593" s="25"/>
      <c r="E593" s="45" t="s">
        <v>1</v>
      </c>
      <c r="G593" s="47" t="s">
        <v>150</v>
      </c>
      <c r="H593" s="47"/>
      <c r="I593" s="47"/>
    </row>
    <row r="594" spans="2:9" hidden="1" outlineLevel="4" x14ac:dyDescent="0.2">
      <c r="B594" s="25"/>
      <c r="E594" s="45" t="s">
        <v>2</v>
      </c>
      <c r="G594" s="47" t="s">
        <v>150</v>
      </c>
      <c r="H594" s="47"/>
      <c r="I594" s="47"/>
    </row>
    <row r="595" spans="2:9" hidden="1" outlineLevel="4" x14ac:dyDescent="0.2">
      <c r="B595" s="25"/>
      <c r="E595" s="45" t="s">
        <v>4</v>
      </c>
    </row>
    <row r="596" spans="2:9" hidden="1" outlineLevel="4" x14ac:dyDescent="0.2">
      <c r="B596" s="25"/>
      <c r="E596" s="50" t="s">
        <v>5</v>
      </c>
      <c r="F596" s="49"/>
    </row>
    <row r="597" spans="2:9" hidden="1" outlineLevel="4" x14ac:dyDescent="0.2">
      <c r="B597" s="25"/>
      <c r="C597" s="25"/>
      <c r="D597" s="25"/>
      <c r="E597" s="45" t="s">
        <v>6</v>
      </c>
    </row>
    <row r="598" spans="2:9" hidden="1" outlineLevel="4" x14ac:dyDescent="0.2">
      <c r="B598" s="25"/>
      <c r="C598" s="25"/>
      <c r="D598" s="25"/>
      <c r="E598" s="45" t="s">
        <v>10</v>
      </c>
    </row>
    <row r="599" spans="2:9" hidden="1" outlineLevel="4" x14ac:dyDescent="0.2">
      <c r="B599" s="25"/>
      <c r="C599" s="25"/>
      <c r="D599" s="25"/>
      <c r="E599" s="45" t="s">
        <v>7</v>
      </c>
      <c r="G599" s="25" t="s">
        <v>108</v>
      </c>
    </row>
    <row r="600" spans="2:9" hidden="1" outlineLevel="4" x14ac:dyDescent="0.2">
      <c r="B600" s="25"/>
      <c r="C600" s="25"/>
      <c r="D600" s="25"/>
      <c r="E600" s="45" t="s">
        <v>8</v>
      </c>
      <c r="G600" s="25">
        <v>0</v>
      </c>
    </row>
    <row r="601" spans="2:9" hidden="1" outlineLevel="3" collapsed="1" x14ac:dyDescent="0.2">
      <c r="B601" s="25"/>
      <c r="C601" s="25"/>
      <c r="D601" s="25"/>
    </row>
    <row r="602" spans="2:9" hidden="1" outlineLevel="2" collapsed="1" x14ac:dyDescent="0.2">
      <c r="B602" s="25"/>
      <c r="C602" s="25"/>
      <c r="D602" s="25"/>
    </row>
    <row r="603" spans="2:9" outlineLevel="1" collapsed="1" x14ac:dyDescent="0.2">
      <c r="B603" s="25"/>
      <c r="C603" s="25"/>
      <c r="D603" s="25"/>
    </row>
    <row r="604" spans="2:9" x14ac:dyDescent="0.2">
      <c r="B604" s="25"/>
      <c r="C604" s="25"/>
      <c r="D604" s="25"/>
    </row>
    <row r="618" spans="2:10" x14ac:dyDescent="0.2">
      <c r="B618" s="25"/>
      <c r="C618" s="26" t="s">
        <v>331</v>
      </c>
    </row>
    <row r="619" spans="2:10" x14ac:dyDescent="0.2">
      <c r="B619" s="25"/>
      <c r="D619" s="56" t="s">
        <v>20</v>
      </c>
      <c r="E619" s="58" t="s">
        <v>1</v>
      </c>
      <c r="F619" s="57"/>
      <c r="G619" s="39" t="s">
        <v>208</v>
      </c>
      <c r="H619" s="39" t="s">
        <v>209</v>
      </c>
      <c r="I619" s="40" t="s">
        <v>218</v>
      </c>
      <c r="J619" s="41" t="s">
        <v>219</v>
      </c>
    </row>
    <row r="620" spans="2:10" x14ac:dyDescent="0.2">
      <c r="B620" s="25"/>
      <c r="E620" s="30" t="s">
        <v>1</v>
      </c>
      <c r="G620" s="39" t="s">
        <v>214</v>
      </c>
      <c r="H620" s="39" t="s">
        <v>215</v>
      </c>
      <c r="I620" s="40" t="s">
        <v>216</v>
      </c>
      <c r="J620" s="41" t="s">
        <v>217</v>
      </c>
    </row>
    <row r="621" spans="2:10" x14ac:dyDescent="0.2">
      <c r="B621" s="25"/>
      <c r="E621" s="30" t="s">
        <v>2</v>
      </c>
      <c r="G621" s="39" t="s">
        <v>210</v>
      </c>
      <c r="H621" s="39" t="s">
        <v>211</v>
      </c>
      <c r="I621" s="40" t="s">
        <v>212</v>
      </c>
      <c r="J621" s="41" t="s">
        <v>213</v>
      </c>
    </row>
  </sheetData>
  <conditionalFormatting sqref="G23:R31">
    <cfRule type="cellIs" dxfId="425" priority="119" operator="equal">
      <formula>0</formula>
    </cfRule>
  </conditionalFormatting>
  <conditionalFormatting sqref="G3:R6">
    <cfRule type="cellIs" dxfId="424" priority="118" operator="equal">
      <formula>0</formula>
    </cfRule>
  </conditionalFormatting>
  <conditionalFormatting sqref="G8:R11">
    <cfRule type="cellIs" dxfId="423" priority="117" operator="equal">
      <formula>0</formula>
    </cfRule>
  </conditionalFormatting>
  <conditionalFormatting sqref="G33:R55">
    <cfRule type="cellIs" dxfId="422" priority="116" operator="equal">
      <formula>0</formula>
    </cfRule>
  </conditionalFormatting>
  <conditionalFormatting sqref="G117:H117 K117:R117 G118:R119 G107:R110 H106:R106 G114:R116 R111:R113">
    <cfRule type="cellIs" dxfId="421" priority="115" operator="equal">
      <formula>0</formula>
    </cfRule>
  </conditionalFormatting>
  <conditionalFormatting sqref="I117">
    <cfRule type="cellIs" dxfId="420" priority="114" operator="equal">
      <formula>0</formula>
    </cfRule>
  </conditionalFormatting>
  <conditionalFormatting sqref="J117">
    <cfRule type="cellIs" dxfId="419" priority="113" operator="equal">
      <formula>0</formula>
    </cfRule>
  </conditionalFormatting>
  <conditionalFormatting sqref="G378:R379">
    <cfRule type="cellIs" dxfId="418" priority="107" operator="equal">
      <formula>0</formula>
    </cfRule>
  </conditionalFormatting>
  <conditionalFormatting sqref="G227:R255">
    <cfRule type="cellIs" dxfId="417" priority="112" operator="equal">
      <formula>0</formula>
    </cfRule>
  </conditionalFormatting>
  <conditionalFormatting sqref="G257:R258 G278:R285">
    <cfRule type="cellIs" dxfId="416" priority="111" operator="equal">
      <formula>0</formula>
    </cfRule>
  </conditionalFormatting>
  <conditionalFormatting sqref="G308:R315">
    <cfRule type="cellIs" dxfId="415" priority="110" operator="equal">
      <formula>0</formula>
    </cfRule>
  </conditionalFormatting>
  <conditionalFormatting sqref="G339:R346 G318:R319">
    <cfRule type="cellIs" dxfId="414" priority="109" operator="equal">
      <formula>0</formula>
    </cfRule>
  </conditionalFormatting>
  <conditionalFormatting sqref="G348:R349">
    <cfRule type="cellIs" dxfId="413" priority="108" operator="equal">
      <formula>0</formula>
    </cfRule>
  </conditionalFormatting>
  <conditionalFormatting sqref="G409:R410">
    <cfRule type="cellIs" dxfId="412" priority="106" operator="equal">
      <formula>0</formula>
    </cfRule>
  </conditionalFormatting>
  <conditionalFormatting sqref="G268:R277 O259:R267">
    <cfRule type="cellIs" dxfId="411" priority="105" operator="equal">
      <formula>0</formula>
    </cfRule>
  </conditionalFormatting>
  <conditionalFormatting sqref="G287:R288">
    <cfRule type="cellIs" dxfId="410" priority="104" operator="equal">
      <formula>0</formula>
    </cfRule>
  </conditionalFormatting>
  <conditionalFormatting sqref="G298:R307 O289:R297">
    <cfRule type="cellIs" dxfId="409" priority="103" operator="equal">
      <formula>0</formula>
    </cfRule>
  </conditionalFormatting>
  <conditionalFormatting sqref="O320:R322 G323:R325 G327:R338 O326:R326">
    <cfRule type="cellIs" dxfId="408" priority="102" operator="equal">
      <formula>0</formula>
    </cfRule>
  </conditionalFormatting>
  <conditionalFormatting sqref="G369:R376">
    <cfRule type="cellIs" dxfId="407" priority="101" operator="equal">
      <formula>0</formula>
    </cfRule>
  </conditionalFormatting>
  <conditionalFormatting sqref="G353:R354 G350:H352 O350:R352 G359:R368 G355:H358 O355:R358">
    <cfRule type="cellIs" dxfId="406" priority="100" operator="equal">
      <formula>0</formula>
    </cfRule>
  </conditionalFormatting>
  <conditionalFormatting sqref="G399:R406">
    <cfRule type="cellIs" dxfId="405" priority="99" operator="equal">
      <formula>0</formula>
    </cfRule>
  </conditionalFormatting>
  <conditionalFormatting sqref="G383:R384 G380:H382 O380:R382 G389:R398 G385:H388 O385:R388">
    <cfRule type="cellIs" dxfId="404" priority="98" operator="equal">
      <formula>0</formula>
    </cfRule>
  </conditionalFormatting>
  <conditionalFormatting sqref="G411:R428">
    <cfRule type="cellIs" dxfId="403" priority="97" operator="equal">
      <formula>0</formula>
    </cfRule>
  </conditionalFormatting>
  <conditionalFormatting sqref="G430:R438">
    <cfRule type="cellIs" dxfId="402" priority="96" operator="equal">
      <formula>0</formula>
    </cfRule>
  </conditionalFormatting>
  <conditionalFormatting sqref="G439:R447">
    <cfRule type="cellIs" dxfId="401" priority="95" operator="equal">
      <formula>0</formula>
    </cfRule>
  </conditionalFormatting>
  <conditionalFormatting sqref="G449:R461">
    <cfRule type="cellIs" dxfId="400" priority="94" operator="equal">
      <formula>0</formula>
    </cfRule>
  </conditionalFormatting>
  <conditionalFormatting sqref="G462:R470">
    <cfRule type="cellIs" dxfId="399" priority="93" operator="equal">
      <formula>0</formula>
    </cfRule>
  </conditionalFormatting>
  <conditionalFormatting sqref="G471:R479">
    <cfRule type="cellIs" dxfId="398" priority="92" operator="equal">
      <formula>0</formula>
    </cfRule>
  </conditionalFormatting>
  <conditionalFormatting sqref="G481:R493">
    <cfRule type="cellIs" dxfId="397" priority="91" operator="equal">
      <formula>0</formula>
    </cfRule>
  </conditionalFormatting>
  <conditionalFormatting sqref="G494:R502">
    <cfRule type="cellIs" dxfId="396" priority="90" operator="equal">
      <formula>0</formula>
    </cfRule>
  </conditionalFormatting>
  <conditionalFormatting sqref="G503:R511">
    <cfRule type="cellIs" dxfId="395" priority="89" operator="equal">
      <formula>0</formula>
    </cfRule>
  </conditionalFormatting>
  <conditionalFormatting sqref="G513:R525">
    <cfRule type="cellIs" dxfId="394" priority="88" operator="equal">
      <formula>0</formula>
    </cfRule>
  </conditionalFormatting>
  <conditionalFormatting sqref="G526:R534">
    <cfRule type="cellIs" dxfId="393" priority="87" operator="equal">
      <formula>0</formula>
    </cfRule>
  </conditionalFormatting>
  <conditionalFormatting sqref="G535:R543">
    <cfRule type="cellIs" dxfId="392" priority="86" operator="equal">
      <formula>0</formula>
    </cfRule>
  </conditionalFormatting>
  <conditionalFormatting sqref="G550:R558">
    <cfRule type="cellIs" dxfId="391" priority="85" operator="equal">
      <formula>0</formula>
    </cfRule>
  </conditionalFormatting>
  <conditionalFormatting sqref="G546:R549">
    <cfRule type="cellIs" dxfId="390" priority="84" operator="equal">
      <formula>0</formula>
    </cfRule>
  </conditionalFormatting>
  <conditionalFormatting sqref="H564:R572">
    <cfRule type="cellIs" dxfId="389" priority="83" operator="equal">
      <formula>0</formula>
    </cfRule>
  </conditionalFormatting>
  <conditionalFormatting sqref="G560:R560 H561:R563">
    <cfRule type="cellIs" dxfId="388" priority="82" operator="equal">
      <formula>0</formula>
    </cfRule>
  </conditionalFormatting>
  <conditionalFormatting sqref="H578:R586">
    <cfRule type="cellIs" dxfId="387" priority="81" operator="equal">
      <formula>0</formula>
    </cfRule>
  </conditionalFormatting>
  <conditionalFormatting sqref="G574:R574 H575:R577">
    <cfRule type="cellIs" dxfId="386" priority="80" operator="equal">
      <formula>0</formula>
    </cfRule>
  </conditionalFormatting>
  <conditionalFormatting sqref="H592:R600">
    <cfRule type="cellIs" dxfId="385" priority="79" operator="equal">
      <formula>0</formula>
    </cfRule>
  </conditionalFormatting>
  <conditionalFormatting sqref="G588:R588 H589:R591">
    <cfRule type="cellIs" dxfId="384" priority="78" operator="equal">
      <formula>0</formula>
    </cfRule>
  </conditionalFormatting>
  <conditionalFormatting sqref="G564:G572">
    <cfRule type="cellIs" dxfId="383" priority="77" operator="equal">
      <formula>0</formula>
    </cfRule>
  </conditionalFormatting>
  <conditionalFormatting sqref="G561:G563">
    <cfRule type="cellIs" dxfId="382" priority="76" operator="equal">
      <formula>0</formula>
    </cfRule>
  </conditionalFormatting>
  <conditionalFormatting sqref="G578:G586">
    <cfRule type="cellIs" dxfId="381" priority="75" operator="equal">
      <formula>0</formula>
    </cfRule>
  </conditionalFormatting>
  <conditionalFormatting sqref="G575:G577">
    <cfRule type="cellIs" dxfId="380" priority="74" operator="equal">
      <formula>0</formula>
    </cfRule>
  </conditionalFormatting>
  <conditionalFormatting sqref="G592:G600">
    <cfRule type="cellIs" dxfId="379" priority="73" operator="equal">
      <formula>0</formula>
    </cfRule>
  </conditionalFormatting>
  <conditionalFormatting sqref="G589:G591">
    <cfRule type="cellIs" dxfId="378" priority="72" operator="equal">
      <formula>0</formula>
    </cfRule>
  </conditionalFormatting>
  <conditionalFormatting sqref="G259:N267">
    <cfRule type="cellIs" dxfId="377" priority="71" operator="equal">
      <formula>0</formula>
    </cfRule>
  </conditionalFormatting>
  <conditionalFormatting sqref="G289:N297">
    <cfRule type="cellIs" dxfId="376" priority="70" operator="equal">
      <formula>0</formula>
    </cfRule>
  </conditionalFormatting>
  <conditionalFormatting sqref="I350:N352">
    <cfRule type="cellIs" dxfId="375" priority="69" operator="equal">
      <formula>0</formula>
    </cfRule>
  </conditionalFormatting>
  <conditionalFormatting sqref="I355:I358">
    <cfRule type="cellIs" dxfId="374" priority="68" operator="equal">
      <formula>0</formula>
    </cfRule>
  </conditionalFormatting>
  <conditionalFormatting sqref="J355:J358">
    <cfRule type="cellIs" dxfId="373" priority="67" operator="equal">
      <formula>0</formula>
    </cfRule>
  </conditionalFormatting>
  <conditionalFormatting sqref="K355:K358">
    <cfRule type="cellIs" dxfId="372" priority="66" operator="equal">
      <formula>0</formula>
    </cfRule>
  </conditionalFormatting>
  <conditionalFormatting sqref="L355:L358">
    <cfRule type="cellIs" dxfId="371" priority="65" operator="equal">
      <formula>0</formula>
    </cfRule>
  </conditionalFormatting>
  <conditionalFormatting sqref="M355:M358">
    <cfRule type="cellIs" dxfId="370" priority="64" operator="equal">
      <formula>0</formula>
    </cfRule>
  </conditionalFormatting>
  <conditionalFormatting sqref="N355:N358">
    <cfRule type="cellIs" dxfId="369" priority="63" operator="equal">
      <formula>0</formula>
    </cfRule>
  </conditionalFormatting>
  <conditionalFormatting sqref="I380:N382">
    <cfRule type="cellIs" dxfId="368" priority="62" operator="equal">
      <formula>0</formula>
    </cfRule>
  </conditionalFormatting>
  <conditionalFormatting sqref="I385:N388">
    <cfRule type="cellIs" dxfId="367" priority="61" operator="equal">
      <formula>0</formula>
    </cfRule>
  </conditionalFormatting>
  <conditionalFormatting sqref="G320:N322">
    <cfRule type="cellIs" dxfId="366" priority="60" operator="equal">
      <formula>0</formula>
    </cfRule>
  </conditionalFormatting>
  <conditionalFormatting sqref="G619:J621">
    <cfRule type="cellIs" dxfId="365" priority="59" operator="equal">
      <formula>0</formula>
    </cfRule>
  </conditionalFormatting>
  <conditionalFormatting sqref="G13:R21">
    <cfRule type="cellIs" dxfId="364" priority="120" operator="equal">
      <formula>0</formula>
    </cfRule>
  </conditionalFormatting>
  <conditionalFormatting sqref="G207:R225">
    <cfRule type="containsBlanks" dxfId="363" priority="121">
      <formula>LEN(TRIM(G207))=0</formula>
    </cfRule>
  </conditionalFormatting>
  <conditionalFormatting sqref="G82:G84">
    <cfRule type="cellIs" dxfId="362" priority="55" operator="equal">
      <formula>0</formula>
    </cfRule>
  </conditionalFormatting>
  <conditionalFormatting sqref="G141:H141 K141:R141 G142:R143 G131:R134 H130:R130 G138:R140">
    <cfRule type="cellIs" dxfId="361" priority="54" operator="equal">
      <formula>0</formula>
    </cfRule>
  </conditionalFormatting>
  <conditionalFormatting sqref="I141">
    <cfRule type="cellIs" dxfId="360" priority="53" operator="equal">
      <formula>0</formula>
    </cfRule>
  </conditionalFormatting>
  <conditionalFormatting sqref="G326:N326">
    <cfRule type="cellIs" dxfId="359" priority="58" operator="equal">
      <formula>0</formula>
    </cfRule>
  </conditionalFormatting>
  <conditionalFormatting sqref="G58:R60 H57:R57 G65:R66 I61:R61 G74:R79 R71:R73 G67:Q70">
    <cfRule type="cellIs" dxfId="358" priority="57" operator="equal">
      <formula>0</formula>
    </cfRule>
  </conditionalFormatting>
  <conditionalFormatting sqref="G89:R90 H81:R84 I85:R85 G98:R103 R95:R97 G91:Q94">
    <cfRule type="cellIs" dxfId="357" priority="56" operator="equal">
      <formula>0</formula>
    </cfRule>
  </conditionalFormatting>
  <conditionalFormatting sqref="J141">
    <cfRule type="cellIs" dxfId="356" priority="52" operator="equal">
      <formula>0</formula>
    </cfRule>
  </conditionalFormatting>
  <conditionalFormatting sqref="G165:H165 K165:R165 G174:H174 O174:R174 G166:R167 H154:R157 G162:R164 I158:R158 O168:R170 G171:R173 G175:R176">
    <cfRule type="cellIs" dxfId="355" priority="51" operator="equal">
      <formula>0</formula>
    </cfRule>
  </conditionalFormatting>
  <conditionalFormatting sqref="I165">
    <cfRule type="cellIs" dxfId="354" priority="50" operator="equal">
      <formula>0</formula>
    </cfRule>
  </conditionalFormatting>
  <conditionalFormatting sqref="J165">
    <cfRule type="cellIs" dxfId="353" priority="49" operator="equal">
      <formula>0</formula>
    </cfRule>
  </conditionalFormatting>
  <conditionalFormatting sqref="G57">
    <cfRule type="cellIs" dxfId="352" priority="48" operator="equal">
      <formula>0</formula>
    </cfRule>
  </conditionalFormatting>
  <conditionalFormatting sqref="G81">
    <cfRule type="cellIs" dxfId="351" priority="47" operator="equal">
      <formula>0</formula>
    </cfRule>
  </conditionalFormatting>
  <conditionalFormatting sqref="G106">
    <cfRule type="cellIs" dxfId="350" priority="46" operator="equal">
      <formula>0</formula>
    </cfRule>
  </conditionalFormatting>
  <conditionalFormatting sqref="G130">
    <cfRule type="cellIs" dxfId="349" priority="45" operator="equal">
      <formula>0</formula>
    </cfRule>
  </conditionalFormatting>
  <conditionalFormatting sqref="G154">
    <cfRule type="cellIs" dxfId="348" priority="44" operator="equal">
      <formula>0</formula>
    </cfRule>
  </conditionalFormatting>
  <conditionalFormatting sqref="G61:H61">
    <cfRule type="cellIs" dxfId="347" priority="43" operator="equal">
      <formula>0</formula>
    </cfRule>
  </conditionalFormatting>
  <conditionalFormatting sqref="G85:H85">
    <cfRule type="cellIs" dxfId="346" priority="42" operator="equal">
      <formula>0</formula>
    </cfRule>
  </conditionalFormatting>
  <conditionalFormatting sqref="G158:H158">
    <cfRule type="cellIs" dxfId="345" priority="41" operator="equal">
      <formula>0</formula>
    </cfRule>
  </conditionalFormatting>
  <conditionalFormatting sqref="I146:K146 G144:K145">
    <cfRule type="cellIs" dxfId="344" priority="35" operator="equal">
      <formula>0</formula>
    </cfRule>
  </conditionalFormatting>
  <conditionalFormatting sqref="I170:K170 G168:K169">
    <cfRule type="cellIs" dxfId="343" priority="40" operator="equal">
      <formula>0</formula>
    </cfRule>
  </conditionalFormatting>
  <conditionalFormatting sqref="G170">
    <cfRule type="cellIs" dxfId="342" priority="39" operator="equal">
      <formula>0</formula>
    </cfRule>
  </conditionalFormatting>
  <conditionalFormatting sqref="H170">
    <cfRule type="cellIs" dxfId="341" priority="38" operator="equal">
      <formula>0</formula>
    </cfRule>
  </conditionalFormatting>
  <conditionalFormatting sqref="L168:N170">
    <cfRule type="cellIs" dxfId="340" priority="37" operator="equal">
      <formula>0</formula>
    </cfRule>
  </conditionalFormatting>
  <conditionalFormatting sqref="G150:H150 O150:R150 O144:R146 G147:R149 G151:R152">
    <cfRule type="cellIs" dxfId="339" priority="36" operator="equal">
      <formula>0</formula>
    </cfRule>
  </conditionalFormatting>
  <conditionalFormatting sqref="G146">
    <cfRule type="cellIs" dxfId="338" priority="34" operator="equal">
      <formula>0</formula>
    </cfRule>
  </conditionalFormatting>
  <conditionalFormatting sqref="H146">
    <cfRule type="cellIs" dxfId="337" priority="33" operator="equal">
      <formula>0</formula>
    </cfRule>
  </conditionalFormatting>
  <conditionalFormatting sqref="L144:N146">
    <cfRule type="cellIs" dxfId="336" priority="32" operator="equal">
      <formula>0</formula>
    </cfRule>
  </conditionalFormatting>
  <conditionalFormatting sqref="G126:H126 O126:R126 O120:R122 G123:R125 G127:R128">
    <cfRule type="cellIs" dxfId="335" priority="31" operator="equal">
      <formula>0</formula>
    </cfRule>
  </conditionalFormatting>
  <conditionalFormatting sqref="I122:K122 G120:K121">
    <cfRule type="cellIs" dxfId="334" priority="30" operator="equal">
      <formula>0</formula>
    </cfRule>
  </conditionalFormatting>
  <conditionalFormatting sqref="G122">
    <cfRule type="cellIs" dxfId="333" priority="29" operator="equal">
      <formula>0</formula>
    </cfRule>
  </conditionalFormatting>
  <conditionalFormatting sqref="H122">
    <cfRule type="cellIs" dxfId="332" priority="28" operator="equal">
      <formula>0</formula>
    </cfRule>
  </conditionalFormatting>
  <conditionalFormatting sqref="L120:N122">
    <cfRule type="cellIs" dxfId="331" priority="27" operator="equal">
      <formula>0</formula>
    </cfRule>
  </conditionalFormatting>
  <conditionalFormatting sqref="G155:G157">
    <cfRule type="cellIs" dxfId="330" priority="26" operator="equal">
      <formula>0</formula>
    </cfRule>
  </conditionalFormatting>
  <conditionalFormatting sqref="G62:Q64">
    <cfRule type="cellIs" dxfId="329" priority="25" operator="equal">
      <formula>0</formula>
    </cfRule>
  </conditionalFormatting>
  <conditionalFormatting sqref="G71:Q73">
    <cfRule type="cellIs" dxfId="328" priority="24" operator="equal">
      <formula>0</formula>
    </cfRule>
  </conditionalFormatting>
  <conditionalFormatting sqref="G86:Q88">
    <cfRule type="cellIs" dxfId="327" priority="23" operator="equal">
      <formula>0</formula>
    </cfRule>
  </conditionalFormatting>
  <conditionalFormatting sqref="G95:Q97">
    <cfRule type="cellIs" dxfId="326" priority="22" operator="equal">
      <formula>0</formula>
    </cfRule>
  </conditionalFormatting>
  <conditionalFormatting sqref="G111:Q113">
    <cfRule type="cellIs" dxfId="325" priority="21" operator="equal">
      <formula>0</formula>
    </cfRule>
  </conditionalFormatting>
  <conditionalFormatting sqref="R159:R161">
    <cfRule type="cellIs" dxfId="324" priority="20" operator="equal">
      <formula>0</formula>
    </cfRule>
  </conditionalFormatting>
  <conditionalFormatting sqref="G159:Q161">
    <cfRule type="cellIs" dxfId="323" priority="19" operator="equal">
      <formula>0</formula>
    </cfRule>
  </conditionalFormatting>
  <conditionalFormatting sqref="R135:R137">
    <cfRule type="cellIs" dxfId="322" priority="18" operator="equal">
      <formula>0</formula>
    </cfRule>
  </conditionalFormatting>
  <conditionalFormatting sqref="G135:Q137">
    <cfRule type="cellIs" dxfId="321" priority="17" operator="equal">
      <formula>0</formula>
    </cfRule>
  </conditionalFormatting>
  <conditionalFormatting sqref="R62:R64">
    <cfRule type="cellIs" dxfId="320" priority="16" operator="equal">
      <formula>0</formula>
    </cfRule>
  </conditionalFormatting>
  <conditionalFormatting sqref="R86:R88">
    <cfRule type="cellIs" dxfId="319" priority="15" operator="equal">
      <formula>0</formula>
    </cfRule>
  </conditionalFormatting>
  <conditionalFormatting sqref="R67:R70">
    <cfRule type="cellIs" dxfId="318" priority="14" operator="equal">
      <formula>0</formula>
    </cfRule>
  </conditionalFormatting>
  <conditionalFormatting sqref="R91:R94">
    <cfRule type="cellIs" dxfId="317" priority="13" operator="equal">
      <formula>0</formula>
    </cfRule>
  </conditionalFormatting>
  <conditionalFormatting sqref="G191:I191">
    <cfRule type="cellIs" dxfId="316" priority="11" operator="equal">
      <formula>0</formula>
    </cfRule>
  </conditionalFormatting>
  <conditionalFormatting sqref="K191:K194">
    <cfRule type="cellIs" dxfId="315" priority="10" operator="equal">
      <formula>0</formula>
    </cfRule>
  </conditionalFormatting>
  <conditionalFormatting sqref="L191:L193">
    <cfRule type="cellIs" dxfId="314" priority="9" operator="equal">
      <formula>0</formula>
    </cfRule>
  </conditionalFormatting>
  <conditionalFormatting sqref="L194">
    <cfRule type="cellIs" dxfId="313" priority="8" operator="equal">
      <formula>0</formula>
    </cfRule>
  </conditionalFormatting>
  <conditionalFormatting sqref="G184:H184">
    <cfRule type="cellIs" dxfId="312" priority="7" operator="equal">
      <formula>0</formula>
    </cfRule>
  </conditionalFormatting>
  <conditionalFormatting sqref="J191 G192:J194 M191:R194 G180:R183 G195:R203 G185:R190 I184:R184">
    <cfRule type="cellIs" dxfId="311" priority="12" operator="equal">
      <formula>0</formula>
    </cfRule>
  </conditionalFormatting>
  <conditionalFormatting sqref="T34:AE36">
    <cfRule type="cellIs" dxfId="310" priority="6" operator="equal">
      <formula>0</formula>
    </cfRule>
  </conditionalFormatting>
  <conditionalFormatting sqref="T58:AE60">
    <cfRule type="cellIs" dxfId="309" priority="5" operator="equal">
      <formula>0</formula>
    </cfRule>
  </conditionalFormatting>
  <conditionalFormatting sqref="T107:AE109">
    <cfRule type="cellIs" dxfId="308" priority="4" operator="equal">
      <formula>0</formula>
    </cfRule>
  </conditionalFormatting>
  <conditionalFormatting sqref="T131:AE133">
    <cfRule type="cellIs" dxfId="307" priority="3" operator="equal">
      <formula>0</formula>
    </cfRule>
  </conditionalFormatting>
  <conditionalFormatting sqref="AE110:AE113">
    <cfRule type="cellIs" dxfId="306" priority="2" operator="equal">
      <formula>0</formula>
    </cfRule>
  </conditionalFormatting>
  <conditionalFormatting sqref="AE134:AE137">
    <cfRule type="cellIs" dxfId="305" priority="1" operator="equal">
      <formula>0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4"/>
  <sheetViews>
    <sheetView workbookViewId="0">
      <pane xSplit="6" topLeftCell="G1" activePane="topRight" state="frozen"/>
      <selection pane="topRight" activeCell="H620" sqref="H620"/>
    </sheetView>
  </sheetViews>
  <sheetFormatPr baseColWidth="10" defaultRowHeight="14" outlineLevelRow="4" outlineLevelCol="1" x14ac:dyDescent="0.2"/>
  <cols>
    <col min="1" max="1" width="10.83203125" style="61"/>
    <col min="2" max="2" width="3.83203125" style="26" customWidth="1"/>
    <col min="3" max="6" width="3.83203125" style="27" customWidth="1"/>
    <col min="7" max="18" width="10.83203125" style="25" customWidth="1" outlineLevel="1"/>
    <col min="19" max="19" width="1.83203125" style="25" customWidth="1"/>
    <col min="20" max="31" width="10.83203125" style="25"/>
    <col min="32" max="32" width="1.83203125" style="25" customWidth="1"/>
    <col min="33" max="16384" width="10.83203125" style="25"/>
  </cols>
  <sheetData>
    <row r="1" spans="1:20" x14ac:dyDescent="0.2">
      <c r="A1" s="67" t="s">
        <v>109</v>
      </c>
      <c r="G1" s="31" t="s">
        <v>161</v>
      </c>
      <c r="R1" s="38" t="s">
        <v>162</v>
      </c>
      <c r="T1" s="31"/>
    </row>
    <row r="2" spans="1:20" s="31" customFormat="1" x14ac:dyDescent="0.2">
      <c r="A2" s="67"/>
      <c r="B2" s="26"/>
      <c r="C2" s="26"/>
      <c r="D2" s="26"/>
      <c r="E2" s="26"/>
      <c r="F2" s="35" t="s">
        <v>150</v>
      </c>
      <c r="G2" s="31">
        <v>1</v>
      </c>
      <c r="H2" s="31">
        <v>2</v>
      </c>
      <c r="I2" s="31">
        <v>3</v>
      </c>
      <c r="J2" s="31">
        <v>4</v>
      </c>
      <c r="K2" s="31">
        <v>5</v>
      </c>
      <c r="L2" s="31">
        <v>6</v>
      </c>
      <c r="M2" s="31">
        <v>7</v>
      </c>
      <c r="N2" s="31">
        <v>8</v>
      </c>
      <c r="O2" s="31">
        <v>9</v>
      </c>
      <c r="P2" s="31">
        <v>10</v>
      </c>
      <c r="Q2" s="31">
        <v>11</v>
      </c>
      <c r="R2" s="31">
        <v>12</v>
      </c>
      <c r="S2" s="36"/>
    </row>
    <row r="3" spans="1:20" x14ac:dyDescent="0.2">
      <c r="B3" s="26" t="s">
        <v>17</v>
      </c>
      <c r="C3" s="27" t="s">
        <v>0</v>
      </c>
      <c r="G3" s="76">
        <v>1</v>
      </c>
      <c r="H3" s="76">
        <v>2</v>
      </c>
      <c r="I3" s="76">
        <v>5</v>
      </c>
      <c r="J3" s="76">
        <v>1</v>
      </c>
      <c r="K3" s="76">
        <v>0</v>
      </c>
      <c r="L3" s="76">
        <v>1</v>
      </c>
      <c r="M3" s="76"/>
      <c r="N3" s="77"/>
      <c r="O3" s="77"/>
      <c r="P3" s="77"/>
      <c r="Q3" s="78"/>
      <c r="R3" s="78"/>
    </row>
    <row r="4" spans="1:20" outlineLevel="1" x14ac:dyDescent="0.2">
      <c r="B4" s="26" t="s">
        <v>17</v>
      </c>
      <c r="C4" s="27" t="s">
        <v>1</v>
      </c>
      <c r="G4" s="34" t="str">
        <f>IF(G3=1,def!D6,IF(G3=2,def!D7,IF(G3=3,def!D8)))</f>
        <v>Electric</v>
      </c>
      <c r="H4" s="34" t="str">
        <f>IF(H3=1,def!F6,IF(H3=2,def!F7,IF(H3=3,def!F8,IF(H3=4,def!F9,IF(H3=5,def!F10)))))</f>
        <v>Non-dispatchable generation/conversion</v>
      </c>
      <c r="I4" s="34" t="str">
        <f>IF(I3=1,def!H6,IF(I3=2,def!H7,IF(I3=3,def!H8,IF(I3=4,def!H9,IF(I3=5,def!H10)))))</f>
        <v>Radiation-driven</v>
      </c>
      <c r="J4" s="79" t="str">
        <f>def!AB6</f>
        <v>PV system</v>
      </c>
      <c r="K4" s="34" t="str">
        <f>IF(G3=1,IF(K3=0,def!BH5,IF(K3=1,def!BH6,IF(K3=2,def!BH7,IF(K3=3,def!BH8,IF(K3=4,def!BH9,IF(K3=5,def!BH10)))))),  IF(G3=2,IF(K3=0,def!BH25,IF(K3=1,def!BH26,IF(K3=2,def!BH27,IF(K3=3,def!BH28,IF(K3=4,def!BH29,IF(K3=5,def!BH30)))))),  IF(G3=3,IF(K3=0,def!BH45,IF(K3=1,def!BH46,IF(K3=2,def!BH47,IF(K3=3,def!BH48,IF(K3=4,def!BH49,IF(K3=5,def!BH50)))))),"")))</f>
        <v>Undefined voltage level</v>
      </c>
      <c r="L4" s="34" t="str">
        <f>IF(G3=1,IF(L3=0,def!BJ5,IF(L3=1,def!BJ6,IF(L3=2,def!BJ7,IF(L3=3,def!BJ8,IF(L3=4,def!BJ9,IF(L3=5,def!BJ10)))))),"")</f>
        <v>Output AC</v>
      </c>
      <c r="M4" s="34" t="str">
        <f>IF(G3=1,IF(M3=0,def!BL5,IF(M3=1,def!BL6,IF(M3=2,def!BL7,IF(M3=3,def!BL8,IF(M3=4,def!BL9,IF(M3=5,def!BL10)))))),"")</f>
        <v>No heat-recovery</v>
      </c>
    </row>
    <row r="5" spans="1:20" outlineLevel="1" x14ac:dyDescent="0.2">
      <c r="B5" s="26" t="s">
        <v>17</v>
      </c>
      <c r="C5" s="27" t="s">
        <v>1</v>
      </c>
      <c r="G5" s="34" t="str">
        <f>IF(G3=1,def!E6,IF(G3=2,def!E7,IF(G3=3,def!E8)))</f>
        <v>EL</v>
      </c>
      <c r="H5" s="34" t="str">
        <f>IF(H3=1,def!G6,IF(H3=2,def!G7,IF(H3=3,def!G8,IF(H3=4,def!G9,IF(H3=5,def!G10)))))</f>
        <v>ND</v>
      </c>
      <c r="I5" s="34" t="str">
        <f>IF(I3=1,def!I6,IF(I3=2,def!I7,IF(I3=3,def!I8,IF(I3=4,def!I9,IF(I3=5,def!I10)))))</f>
        <v>RD</v>
      </c>
      <c r="J5" s="79" t="str">
        <f>def!AC6</f>
        <v>PV</v>
      </c>
      <c r="K5" s="34" t="str">
        <f>IF(G3=1,IF(K3=0,def!BI5,IF(K3=1,def!BI6,IF(K3=2,def!BI7,IF(K3=3,def!BI8,IF(K3=4,def!BI9,IF(K3=5,def!BI10)))))),  IF(G3=2,IF(K3=0,def!BI25,IF(K3=1,def!BI26,IF(K3=2,def!BI27,IF(K3=3,def!BI28,IF(K3=4,def!BI29,IF(K3=5,def!BI30)))))),  IF(G3=3,IF(K3=0,def!BI45,IF(K3=1,def!BI46,IF(K3=2,def!BI47,IF(K3=3,def!BI48,IF(K3=4,def!BI49,IF(K3=5,def!BI50)))))),"")))</f>
        <v>UN</v>
      </c>
      <c r="L5" s="34" t="str">
        <f>IF(G3=1,IF(L3=0,def!BK5,IF(L3=1,def!BK6,IF(L3=2,def!BK7,IF(L3=3,def!BK8,IF(L3=4,def!BK9,IF(L3=5,def!BK10)))))),"")</f>
        <v>AC</v>
      </c>
      <c r="M5" s="34" t="str">
        <f>IF(G3=1,IF(M3=0,def!BM5,IF(M3=1,def!BM6,IF(M3=2,def!BM7,IF(M3=3,def!BM8,IF(M3=4,def!BM9,IF(M3=5,def!BM10)))))),"")</f>
        <v>NH</v>
      </c>
    </row>
    <row r="6" spans="1:20" outlineLevel="1" x14ac:dyDescent="0.2">
      <c r="B6" s="26" t="s">
        <v>17</v>
      </c>
      <c r="C6" s="27" t="s">
        <v>2</v>
      </c>
      <c r="G6" s="79" t="s">
        <v>437</v>
      </c>
      <c r="H6" s="28"/>
      <c r="I6" s="28"/>
      <c r="J6" s="28"/>
      <c r="K6" s="28"/>
      <c r="L6" s="28"/>
      <c r="M6" s="28"/>
    </row>
    <row r="8" spans="1:20" x14ac:dyDescent="0.2">
      <c r="B8" s="26" t="s">
        <v>97</v>
      </c>
      <c r="C8" s="27" t="s">
        <v>0</v>
      </c>
      <c r="G8" s="29"/>
      <c r="H8" s="29"/>
      <c r="I8" s="29"/>
      <c r="J8" s="29"/>
      <c r="K8" s="29"/>
      <c r="L8" s="29"/>
      <c r="M8" s="29"/>
    </row>
    <row r="9" spans="1:20" hidden="1" outlineLevel="1" x14ac:dyDescent="0.2">
      <c r="B9" s="26" t="s">
        <v>97</v>
      </c>
      <c r="C9" s="27" t="s">
        <v>1</v>
      </c>
      <c r="G9" s="79" t="s">
        <v>98</v>
      </c>
      <c r="H9" s="79" t="s">
        <v>99</v>
      </c>
    </row>
    <row r="10" spans="1:20" hidden="1" outlineLevel="1" x14ac:dyDescent="0.2">
      <c r="B10" s="26" t="s">
        <v>97</v>
      </c>
      <c r="C10" s="27" t="s">
        <v>1</v>
      </c>
      <c r="G10" s="79" t="s">
        <v>96</v>
      </c>
      <c r="H10" s="79" t="s">
        <v>96</v>
      </c>
    </row>
    <row r="11" spans="1:20" hidden="1" outlineLevel="1" x14ac:dyDescent="0.2">
      <c r="B11" s="26" t="s">
        <v>97</v>
      </c>
      <c r="C11" s="27" t="s">
        <v>2</v>
      </c>
      <c r="G11" s="79" t="s">
        <v>110</v>
      </c>
      <c r="H11" s="28"/>
    </row>
    <row r="12" spans="1:20" collapsed="1" x14ac:dyDescent="0.2"/>
    <row r="13" spans="1:20" x14ac:dyDescent="0.2">
      <c r="B13" s="26" t="s">
        <v>3</v>
      </c>
      <c r="C13" s="30" t="s">
        <v>1</v>
      </c>
      <c r="G13" s="25" t="str">
        <f>IF(ISBLANK(des!G13),"",des!G13)</f>
        <v>Discretized Component</v>
      </c>
      <c r="H13" s="25" t="str">
        <f>IF(ISBLANK(des!H13),"",des!H13)</f>
        <v/>
      </c>
      <c r="I13" s="25" t="str">
        <f>IF(ISBLANK(des!I13),"",des!I13)</f>
        <v/>
      </c>
      <c r="J13" s="25" t="str">
        <f>IF(ISBLANK(des!J13),"",des!J13)</f>
        <v/>
      </c>
      <c r="K13" s="25" t="str">
        <f>IF(ISBLANK(des!K13),"",des!K13)</f>
        <v/>
      </c>
      <c r="L13" s="25" t="str">
        <f>IF(ISBLANK(des!L13),"",des!L13)</f>
        <v/>
      </c>
      <c r="M13" s="25" t="str">
        <f>IF(ISBLANK(des!M13),"",des!M13)</f>
        <v/>
      </c>
      <c r="N13" s="25" t="str">
        <f>IF(ISBLANK(des!N13),"",des!N13)</f>
        <v/>
      </c>
      <c r="O13" s="25" t="str">
        <f>IF(ISBLANK(des!O13),"",des!O13)</f>
        <v/>
      </c>
      <c r="P13" s="25" t="str">
        <f>IF(ISBLANK(des!P13),"",des!P13)</f>
        <v/>
      </c>
      <c r="Q13" s="25" t="str">
        <f>IF(ISBLANK(des!Q13),"",des!Q13)</f>
        <v/>
      </c>
      <c r="R13" s="25" t="str">
        <f>IF(ISBLANK(des!R13),"",des!R13)</f>
        <v/>
      </c>
    </row>
    <row r="14" spans="1:20" hidden="1" outlineLevel="1" x14ac:dyDescent="0.2">
      <c r="C14" s="30" t="s">
        <v>1</v>
      </c>
      <c r="G14" s="25" t="str">
        <f>IF(ISBLANK(des!G14),"",des!G14)</f>
        <v>DcrCmp</v>
      </c>
      <c r="H14" s="25" t="str">
        <f>IF(ISBLANK(des!H14),"",des!H14)</f>
        <v/>
      </c>
      <c r="I14" s="25" t="str">
        <f>IF(ISBLANK(des!I14),"",des!I14)</f>
        <v/>
      </c>
      <c r="J14" s="25" t="str">
        <f>IF(ISBLANK(des!J14),"",des!J14)</f>
        <v/>
      </c>
      <c r="K14" s="25" t="str">
        <f>IF(ISBLANK(des!K14),"",des!K14)</f>
        <v/>
      </c>
      <c r="L14" s="25" t="str">
        <f>IF(ISBLANK(des!L14),"",des!L14)</f>
        <v/>
      </c>
      <c r="M14" s="25" t="str">
        <f>IF(ISBLANK(des!M14),"",des!M14)</f>
        <v/>
      </c>
      <c r="N14" s="25" t="str">
        <f>IF(ISBLANK(des!N14),"",des!N14)</f>
        <v/>
      </c>
      <c r="O14" s="25" t="str">
        <f>IF(ISBLANK(des!O14),"",des!O14)</f>
        <v/>
      </c>
      <c r="P14" s="25" t="str">
        <f>IF(ISBLANK(des!P14),"",des!P14)</f>
        <v/>
      </c>
      <c r="Q14" s="25" t="str">
        <f>IF(ISBLANK(des!Q14),"",des!Q14)</f>
        <v/>
      </c>
      <c r="R14" s="25" t="str">
        <f>IF(ISBLANK(des!R14),"",des!R14)</f>
        <v/>
      </c>
    </row>
    <row r="15" spans="1:20" hidden="1" outlineLevel="1" x14ac:dyDescent="0.2">
      <c r="C15" s="30" t="s">
        <v>2</v>
      </c>
      <c r="G15" s="25" t="str">
        <f>IF(ISBLANK(des!G15),"",des!G15)</f>
        <v>Indicates, if the component must be treated as discrete in size (1, relevant for technologies with one large main element such as stand-alone generators) or can be handled as continuously scalable technology (0, relevant for components with many small elements such as PV systems)_x000D_</v>
      </c>
      <c r="H15" s="25" t="str">
        <f>IF(ISBLANK(des!H15),"",des!H15)</f>
        <v/>
      </c>
      <c r="I15" s="25" t="str">
        <f>IF(ISBLANK(des!I15),"",des!I15)</f>
        <v/>
      </c>
      <c r="J15" s="25" t="str">
        <f>IF(ISBLANK(des!J15),"",des!J15)</f>
        <v/>
      </c>
      <c r="K15" s="25" t="str">
        <f>IF(ISBLANK(des!K15),"",des!K15)</f>
        <v/>
      </c>
      <c r="L15" s="25" t="str">
        <f>IF(ISBLANK(des!L15),"",des!L15)</f>
        <v/>
      </c>
      <c r="M15" s="25" t="str">
        <f>IF(ISBLANK(des!M15),"",des!M15)</f>
        <v/>
      </c>
      <c r="N15" s="25" t="str">
        <f>IF(ISBLANK(des!N15),"",des!N15)</f>
        <v/>
      </c>
      <c r="O15" s="25" t="str">
        <f>IF(ISBLANK(des!O15),"",des!O15)</f>
        <v/>
      </c>
      <c r="P15" s="25" t="str">
        <f>IF(ISBLANK(des!P15),"",des!P15)</f>
        <v/>
      </c>
      <c r="Q15" s="25" t="str">
        <f>IF(ISBLANK(des!Q15),"",des!Q15)</f>
        <v/>
      </c>
      <c r="R15" s="25" t="str">
        <f>IF(ISBLANK(des!R15),"",des!R15)</f>
        <v/>
      </c>
    </row>
    <row r="16" spans="1:20" hidden="1" outlineLevel="1" x14ac:dyDescent="0.2">
      <c r="C16" s="30" t="s">
        <v>4</v>
      </c>
      <c r="G16" s="25">
        <f>IF(ISBLANK(des!G16),"",des!G16)</f>
        <v>1</v>
      </c>
      <c r="H16" s="25">
        <f>IF(ISBLANK(des!H16),"",des!H16)</f>
        <v>1</v>
      </c>
      <c r="I16" s="25" t="str">
        <f>IF(ISBLANK(des!I16),"",des!I16)</f>
        <v/>
      </c>
      <c r="J16" s="25" t="str">
        <f>IF(ISBLANK(des!J16),"",des!J16)</f>
        <v/>
      </c>
      <c r="K16" s="25" t="str">
        <f>IF(ISBLANK(des!K16),"",des!K16)</f>
        <v/>
      </c>
      <c r="L16" s="25" t="str">
        <f>IF(ISBLANK(des!L16),"",des!L16)</f>
        <v/>
      </c>
      <c r="M16" s="25" t="str">
        <f>IF(ISBLANK(des!M16),"",des!M16)</f>
        <v/>
      </c>
      <c r="N16" s="25" t="str">
        <f>IF(ISBLANK(des!N16),"",des!N16)</f>
        <v/>
      </c>
      <c r="O16" s="25" t="str">
        <f>IF(ISBLANK(des!O16),"",des!O16)</f>
        <v/>
      </c>
      <c r="P16" s="25" t="str">
        <f>IF(ISBLANK(des!P16),"",des!P16)</f>
        <v/>
      </c>
      <c r="Q16" s="25" t="str">
        <f>IF(ISBLANK(des!Q16),"",des!Q16)</f>
        <v/>
      </c>
      <c r="R16" s="25" t="str">
        <f>IF(ISBLANK(des!R16),"",des!R16)</f>
        <v/>
      </c>
    </row>
    <row r="17" spans="2:18" hidden="1" outlineLevel="1" x14ac:dyDescent="0.2">
      <c r="C17" s="48" t="s">
        <v>5</v>
      </c>
      <c r="D17" s="49"/>
      <c r="E17" s="49"/>
      <c r="F17" s="49"/>
      <c r="G17" s="76">
        <v>0</v>
      </c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</row>
    <row r="18" spans="2:18" hidden="1" outlineLevel="1" x14ac:dyDescent="0.2">
      <c r="C18" s="30" t="s">
        <v>6</v>
      </c>
      <c r="G18" s="25" t="str">
        <f>IF(ISBLANK(des!G18),"",des!G18)</f>
        <v>bin</v>
      </c>
      <c r="H18" s="25" t="str">
        <f>IF(ISBLANK(des!H18),"",des!H18)</f>
        <v/>
      </c>
      <c r="I18" s="25" t="str">
        <f>IF(ISBLANK(des!I18),"",des!I18)</f>
        <v/>
      </c>
      <c r="J18" s="25" t="str">
        <f>IF(ISBLANK(des!J18),"",des!J18)</f>
        <v/>
      </c>
      <c r="K18" s="25" t="str">
        <f>IF(ISBLANK(des!K18),"",des!K18)</f>
        <v/>
      </c>
      <c r="L18" s="25" t="str">
        <f>IF(ISBLANK(des!L18),"",des!L18)</f>
        <v/>
      </c>
      <c r="M18" s="25" t="str">
        <f>IF(ISBLANK(des!M18),"",des!M18)</f>
        <v/>
      </c>
      <c r="N18" s="25" t="str">
        <f>IF(ISBLANK(des!N18),"",des!N18)</f>
        <v/>
      </c>
      <c r="O18" s="25" t="str">
        <f>IF(ISBLANK(des!O18),"",des!O18)</f>
        <v/>
      </c>
      <c r="P18" s="25" t="str">
        <f>IF(ISBLANK(des!P18),"",des!P18)</f>
        <v/>
      </c>
      <c r="Q18" s="25" t="str">
        <f>IF(ISBLANK(des!Q18),"",des!Q18)</f>
        <v/>
      </c>
      <c r="R18" s="25" t="str">
        <f>IF(ISBLANK(des!R18),"",des!R18)</f>
        <v/>
      </c>
    </row>
    <row r="19" spans="2:18" hidden="1" outlineLevel="1" x14ac:dyDescent="0.2">
      <c r="C19" s="30" t="s">
        <v>10</v>
      </c>
      <c r="G19" s="25" t="str">
        <f>IF(ISBLANK(des!G19),"",des!G19)</f>
        <v>-</v>
      </c>
      <c r="H19" s="25" t="str">
        <f>IF(ISBLANK(des!H19),"",des!H19)</f>
        <v/>
      </c>
      <c r="I19" s="25" t="str">
        <f>IF(ISBLANK(des!I19),"",des!I19)</f>
        <v/>
      </c>
      <c r="J19" s="25" t="str">
        <f>IF(ISBLANK(des!J19),"",des!J19)</f>
        <v/>
      </c>
      <c r="K19" s="25" t="str">
        <f>IF(ISBLANK(des!K19),"",des!K19)</f>
        <v/>
      </c>
      <c r="L19" s="25" t="str">
        <f>IF(ISBLANK(des!L19),"",des!L19)</f>
        <v/>
      </c>
      <c r="M19" s="25" t="str">
        <f>IF(ISBLANK(des!M19),"",des!M19)</f>
        <v/>
      </c>
      <c r="N19" s="25" t="str">
        <f>IF(ISBLANK(des!N19),"",des!N19)</f>
        <v/>
      </c>
      <c r="O19" s="25" t="str">
        <f>IF(ISBLANK(des!O19),"",des!O19)</f>
        <v/>
      </c>
      <c r="P19" s="25" t="str">
        <f>IF(ISBLANK(des!P19),"",des!P19)</f>
        <v/>
      </c>
      <c r="Q19" s="25" t="str">
        <f>IF(ISBLANK(des!Q19),"",des!Q19)</f>
        <v/>
      </c>
      <c r="R19" s="25" t="str">
        <f>IF(ISBLANK(des!R19),"",des!R19)</f>
        <v/>
      </c>
    </row>
    <row r="20" spans="2:18" hidden="1" outlineLevel="1" x14ac:dyDescent="0.2">
      <c r="C20" s="30" t="s">
        <v>7</v>
      </c>
      <c r="G20" s="25">
        <f>IF(ISBLANK(des!G20),"",des!G20)</f>
        <v>1</v>
      </c>
      <c r="H20" s="25" t="str">
        <f>IF(ISBLANK(des!H20),"",des!H20)</f>
        <v/>
      </c>
      <c r="I20" s="25" t="str">
        <f>IF(ISBLANK(des!I20),"",des!I20)</f>
        <v/>
      </c>
      <c r="J20" s="25" t="str">
        <f>IF(ISBLANK(des!J20),"",des!J20)</f>
        <v/>
      </c>
      <c r="K20" s="25" t="str">
        <f>IF(ISBLANK(des!K20),"",des!K20)</f>
        <v/>
      </c>
      <c r="L20" s="25" t="str">
        <f>IF(ISBLANK(des!L20),"",des!L20)</f>
        <v/>
      </c>
      <c r="M20" s="25" t="str">
        <f>IF(ISBLANK(des!M20),"",des!M20)</f>
        <v/>
      </c>
      <c r="N20" s="25" t="str">
        <f>IF(ISBLANK(des!N20),"",des!N20)</f>
        <v/>
      </c>
      <c r="O20" s="25" t="str">
        <f>IF(ISBLANK(des!O20),"",des!O20)</f>
        <v/>
      </c>
      <c r="P20" s="25" t="str">
        <f>IF(ISBLANK(des!P20),"",des!P20)</f>
        <v/>
      </c>
      <c r="Q20" s="25" t="str">
        <f>IF(ISBLANK(des!Q20),"",des!Q20)</f>
        <v/>
      </c>
      <c r="R20" s="25" t="str">
        <f>IF(ISBLANK(des!R20),"",des!R20)</f>
        <v/>
      </c>
    </row>
    <row r="21" spans="2:18" hidden="1" outlineLevel="1" x14ac:dyDescent="0.2">
      <c r="C21" s="30" t="s">
        <v>8</v>
      </c>
      <c r="G21" s="25">
        <f>IF(ISBLANK(des!G21),"",des!G21)</f>
        <v>0</v>
      </c>
      <c r="H21" s="25" t="str">
        <f>IF(ISBLANK(des!H21),"",des!H21)</f>
        <v/>
      </c>
      <c r="I21" s="25" t="str">
        <f>IF(ISBLANK(des!I21),"",des!I21)</f>
        <v/>
      </c>
      <c r="J21" s="25" t="str">
        <f>IF(ISBLANK(des!J21),"",des!J21)</f>
        <v/>
      </c>
      <c r="K21" s="25" t="str">
        <f>IF(ISBLANK(des!K21),"",des!K21)</f>
        <v/>
      </c>
      <c r="L21" s="25" t="str">
        <f>IF(ISBLANK(des!L21),"",des!L21)</f>
        <v/>
      </c>
      <c r="M21" s="25" t="str">
        <f>IF(ISBLANK(des!M21),"",des!M21)</f>
        <v/>
      </c>
      <c r="N21" s="25" t="str">
        <f>IF(ISBLANK(des!N21),"",des!N21)</f>
        <v/>
      </c>
      <c r="O21" s="25" t="str">
        <f>IF(ISBLANK(des!O21),"",des!O21)</f>
        <v/>
      </c>
      <c r="P21" s="25" t="str">
        <f>IF(ISBLANK(des!P21),"",des!P21)</f>
        <v/>
      </c>
      <c r="Q21" s="25" t="str">
        <f>IF(ISBLANK(des!Q21),"",des!Q21)</f>
        <v/>
      </c>
      <c r="R21" s="25" t="str">
        <f>IF(ISBLANK(des!R21),"",des!R21)</f>
        <v/>
      </c>
    </row>
    <row r="22" spans="2:18" collapsed="1" x14ac:dyDescent="0.2"/>
    <row r="23" spans="2:18" x14ac:dyDescent="0.2">
      <c r="B23" s="26" t="s">
        <v>9</v>
      </c>
      <c r="C23" s="30" t="s">
        <v>1</v>
      </c>
      <c r="G23" s="25" t="str">
        <f>IF(ISBLANK(des!G23),"",des!G23)</f>
        <v>Lifetime</v>
      </c>
      <c r="H23" s="25" t="str">
        <f>IF(ISBLANK(des!H23),"",des!H23)</f>
        <v/>
      </c>
      <c r="I23" s="25" t="str">
        <f>IF(ISBLANK(des!I23),"",des!I23)</f>
        <v/>
      </c>
      <c r="J23" s="25" t="str">
        <f>IF(ISBLANK(des!J23),"",des!J23)</f>
        <v/>
      </c>
      <c r="K23" s="25" t="str">
        <f>IF(ISBLANK(des!K23),"",des!K23)</f>
        <v/>
      </c>
      <c r="L23" s="25" t="str">
        <f>IF(ISBLANK(des!L23),"",des!L23)</f>
        <v/>
      </c>
      <c r="M23" s="25" t="str">
        <f>IF(ISBLANK(des!M23),"",des!M23)</f>
        <v/>
      </c>
      <c r="N23" s="25" t="str">
        <f>IF(ISBLANK(des!N23),"",des!N23)</f>
        <v/>
      </c>
      <c r="O23" s="25" t="str">
        <f>IF(ISBLANK(des!O23),"",des!O23)</f>
        <v/>
      </c>
      <c r="P23" s="25" t="str">
        <f>IF(ISBLANK(des!P23),"",des!P23)</f>
        <v/>
      </c>
      <c r="Q23" s="25" t="str">
        <f>IF(ISBLANK(des!Q23),"",des!Q23)</f>
        <v/>
      </c>
      <c r="R23" s="25" t="str">
        <f>IF(ISBLANK(des!R23),"",des!R23)</f>
        <v/>
      </c>
    </row>
    <row r="24" spans="2:18" hidden="1" outlineLevel="1" x14ac:dyDescent="0.2">
      <c r="C24" s="30" t="s">
        <v>1</v>
      </c>
      <c r="G24" s="25" t="str">
        <f>IF(ISBLANK(des!G24),"",des!G24)</f>
        <v>LT</v>
      </c>
      <c r="H24" s="25" t="str">
        <f>IF(ISBLANK(des!H24),"",des!H24)</f>
        <v/>
      </c>
      <c r="I24" s="25" t="str">
        <f>IF(ISBLANK(des!I24),"",des!I24)</f>
        <v/>
      </c>
      <c r="J24" s="25" t="str">
        <f>IF(ISBLANK(des!J24),"",des!J24)</f>
        <v/>
      </c>
      <c r="K24" s="25" t="str">
        <f>IF(ISBLANK(des!K24),"",des!K24)</f>
        <v/>
      </c>
      <c r="L24" s="25" t="str">
        <f>IF(ISBLANK(des!L24),"",des!L24)</f>
        <v/>
      </c>
      <c r="M24" s="25" t="str">
        <f>IF(ISBLANK(des!M24),"",des!M24)</f>
        <v/>
      </c>
      <c r="N24" s="25" t="str">
        <f>IF(ISBLANK(des!N24),"",des!N24)</f>
        <v/>
      </c>
      <c r="O24" s="25" t="str">
        <f>IF(ISBLANK(des!O24),"",des!O24)</f>
        <v/>
      </c>
      <c r="P24" s="25" t="str">
        <f>IF(ISBLANK(des!P24),"",des!P24)</f>
        <v/>
      </c>
      <c r="Q24" s="25" t="str">
        <f>IF(ISBLANK(des!Q24),"",des!Q24)</f>
        <v/>
      </c>
      <c r="R24" s="25" t="str">
        <f>IF(ISBLANK(des!R24),"",des!R24)</f>
        <v/>
      </c>
    </row>
    <row r="25" spans="2:18" hidden="1" outlineLevel="1" x14ac:dyDescent="0.2">
      <c r="C25" s="30" t="s">
        <v>2</v>
      </c>
      <c r="G25" s="25" t="str">
        <f>IF(ISBLANK(des!G25),"",des!G25)</f>
        <v>Design lifetime for the entire facility under normal conditions (upper boundary of usability). In case, parts of the facility has a lower lifetime these must be indicated in the CAPEX section.</v>
      </c>
      <c r="H25" s="25" t="str">
        <f>IF(ISBLANK(des!H25),"",des!H25)</f>
        <v/>
      </c>
      <c r="I25" s="25" t="str">
        <f>IF(ISBLANK(des!I25),"",des!I25)</f>
        <v/>
      </c>
      <c r="J25" s="25" t="str">
        <f>IF(ISBLANK(des!J25),"",des!J25)</f>
        <v/>
      </c>
      <c r="K25" s="25" t="str">
        <f>IF(ISBLANK(des!K25),"",des!K25)</f>
        <v/>
      </c>
      <c r="L25" s="25" t="str">
        <f>IF(ISBLANK(des!L25),"",des!L25)</f>
        <v/>
      </c>
      <c r="M25" s="25" t="str">
        <f>IF(ISBLANK(des!M25),"",des!M25)</f>
        <v/>
      </c>
      <c r="N25" s="25" t="str">
        <f>IF(ISBLANK(des!N25),"",des!N25)</f>
        <v/>
      </c>
      <c r="O25" s="25" t="str">
        <f>IF(ISBLANK(des!O25),"",des!O25)</f>
        <v/>
      </c>
      <c r="P25" s="25" t="str">
        <f>IF(ISBLANK(des!P25),"",des!P25)</f>
        <v/>
      </c>
      <c r="Q25" s="25" t="str">
        <f>IF(ISBLANK(des!Q25),"",des!Q25)</f>
        <v/>
      </c>
      <c r="R25" s="25" t="str">
        <f>IF(ISBLANK(des!R25),"",des!R25)</f>
        <v/>
      </c>
    </row>
    <row r="26" spans="2:18" hidden="1" outlineLevel="1" x14ac:dyDescent="0.2">
      <c r="C26" s="30" t="s">
        <v>4</v>
      </c>
      <c r="G26" s="25">
        <f>IF(ISBLANK(des!G26),"",des!G26)</f>
        <v>2</v>
      </c>
      <c r="H26" s="25">
        <f>IF(ISBLANK(des!H26),"",des!H26)</f>
        <v>1</v>
      </c>
      <c r="I26" s="25" t="str">
        <f>IF(ISBLANK(des!I26),"",des!I26)</f>
        <v/>
      </c>
      <c r="J26" s="25" t="str">
        <f>IF(ISBLANK(des!J26),"",des!J26)</f>
        <v/>
      </c>
      <c r="K26" s="25" t="str">
        <f>IF(ISBLANK(des!K26),"",des!K26)</f>
        <v/>
      </c>
      <c r="L26" s="25" t="str">
        <f>IF(ISBLANK(des!L26),"",des!L26)</f>
        <v/>
      </c>
      <c r="M26" s="25" t="str">
        <f>IF(ISBLANK(des!M26),"",des!M26)</f>
        <v/>
      </c>
      <c r="N26" s="25" t="str">
        <f>IF(ISBLANK(des!N26),"",des!N26)</f>
        <v/>
      </c>
      <c r="O26" s="25" t="str">
        <f>IF(ISBLANK(des!O26),"",des!O26)</f>
        <v/>
      </c>
      <c r="P26" s="25" t="str">
        <f>IF(ISBLANK(des!P26),"",des!P26)</f>
        <v/>
      </c>
      <c r="Q26" s="25" t="str">
        <f>IF(ISBLANK(des!Q26),"",des!Q26)</f>
        <v/>
      </c>
      <c r="R26" s="25" t="str">
        <f>IF(ISBLANK(des!R26),"",des!R26)</f>
        <v/>
      </c>
    </row>
    <row r="27" spans="2:18" hidden="1" outlineLevel="1" x14ac:dyDescent="0.2">
      <c r="C27" s="48" t="s">
        <v>5</v>
      </c>
      <c r="D27" s="49"/>
      <c r="E27" s="49"/>
      <c r="F27" s="49"/>
      <c r="G27" s="76">
        <v>20</v>
      </c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</row>
    <row r="28" spans="2:18" hidden="1" outlineLevel="1" x14ac:dyDescent="0.2">
      <c r="C28" s="30" t="s">
        <v>6</v>
      </c>
      <c r="G28" s="25" t="str">
        <f>IF(ISBLANK(des!G28),"",des!G28)</f>
        <v>int</v>
      </c>
      <c r="H28" s="25" t="str">
        <f>IF(ISBLANK(des!H28),"",des!H28)</f>
        <v/>
      </c>
      <c r="I28" s="25" t="str">
        <f>IF(ISBLANK(des!I28),"",des!I28)</f>
        <v/>
      </c>
      <c r="J28" s="25" t="str">
        <f>IF(ISBLANK(des!J28),"",des!J28)</f>
        <v/>
      </c>
      <c r="K28" s="25" t="str">
        <f>IF(ISBLANK(des!K28),"",des!K28)</f>
        <v/>
      </c>
      <c r="L28" s="25" t="str">
        <f>IF(ISBLANK(des!L28),"",des!L28)</f>
        <v/>
      </c>
      <c r="M28" s="25" t="str">
        <f>IF(ISBLANK(des!M28),"",des!M28)</f>
        <v/>
      </c>
      <c r="N28" s="25" t="str">
        <f>IF(ISBLANK(des!N28),"",des!N28)</f>
        <v/>
      </c>
      <c r="O28" s="25" t="str">
        <f>IF(ISBLANK(des!O28),"",des!O28)</f>
        <v/>
      </c>
      <c r="P28" s="25" t="str">
        <f>IF(ISBLANK(des!P28),"",des!P28)</f>
        <v/>
      </c>
      <c r="Q28" s="25" t="str">
        <f>IF(ISBLANK(des!Q28),"",des!Q28)</f>
        <v/>
      </c>
      <c r="R28" s="25" t="str">
        <f>IF(ISBLANK(des!R28),"",des!R28)</f>
        <v/>
      </c>
    </row>
    <row r="29" spans="2:18" hidden="1" outlineLevel="1" x14ac:dyDescent="0.2">
      <c r="C29" s="30" t="s">
        <v>10</v>
      </c>
      <c r="G29" s="25" t="str">
        <f>IF(ISBLANK(des!G29),"",des!G29)</f>
        <v>a</v>
      </c>
      <c r="H29" s="25" t="str">
        <f>IF(ISBLANK(des!H29),"",des!H29)</f>
        <v/>
      </c>
      <c r="I29" s="25" t="str">
        <f>IF(ISBLANK(des!I29),"",des!I29)</f>
        <v/>
      </c>
      <c r="J29" s="25" t="str">
        <f>IF(ISBLANK(des!J29),"",des!J29)</f>
        <v/>
      </c>
      <c r="K29" s="25" t="str">
        <f>IF(ISBLANK(des!K29),"",des!K29)</f>
        <v/>
      </c>
      <c r="L29" s="25" t="str">
        <f>IF(ISBLANK(des!L29),"",des!L29)</f>
        <v/>
      </c>
      <c r="M29" s="25" t="str">
        <f>IF(ISBLANK(des!M29),"",des!M29)</f>
        <v/>
      </c>
      <c r="N29" s="25" t="str">
        <f>IF(ISBLANK(des!N29),"",des!N29)</f>
        <v/>
      </c>
      <c r="O29" s="25" t="str">
        <f>IF(ISBLANK(des!O29),"",des!O29)</f>
        <v/>
      </c>
      <c r="P29" s="25" t="str">
        <f>IF(ISBLANK(des!P29),"",des!P29)</f>
        <v/>
      </c>
      <c r="Q29" s="25" t="str">
        <f>IF(ISBLANK(des!Q29),"",des!Q29)</f>
        <v/>
      </c>
      <c r="R29" s="25" t="str">
        <f>IF(ISBLANK(des!R29),"",des!R29)</f>
        <v/>
      </c>
    </row>
    <row r="30" spans="2:18" hidden="1" outlineLevel="1" x14ac:dyDescent="0.2">
      <c r="C30" s="30" t="s">
        <v>7</v>
      </c>
      <c r="G30" s="25" t="str">
        <f>IF(ISBLANK(des!G30),"",des!G30)</f>
        <v>Inf</v>
      </c>
      <c r="H30" s="25" t="str">
        <f>IF(ISBLANK(des!H30),"",des!H30)</f>
        <v/>
      </c>
      <c r="I30" s="25" t="str">
        <f>IF(ISBLANK(des!I30),"",des!I30)</f>
        <v/>
      </c>
      <c r="J30" s="25" t="str">
        <f>IF(ISBLANK(des!J30),"",des!J30)</f>
        <v/>
      </c>
      <c r="K30" s="25" t="str">
        <f>IF(ISBLANK(des!K30),"",des!K30)</f>
        <v/>
      </c>
      <c r="L30" s="25" t="str">
        <f>IF(ISBLANK(des!L30),"",des!L30)</f>
        <v/>
      </c>
      <c r="M30" s="25" t="str">
        <f>IF(ISBLANK(des!M30),"",des!M30)</f>
        <v/>
      </c>
      <c r="N30" s="25" t="str">
        <f>IF(ISBLANK(des!N30),"",des!N30)</f>
        <v/>
      </c>
      <c r="O30" s="25" t="str">
        <f>IF(ISBLANK(des!O30),"",des!O30)</f>
        <v/>
      </c>
      <c r="P30" s="25" t="str">
        <f>IF(ISBLANK(des!P30),"",des!P30)</f>
        <v/>
      </c>
      <c r="Q30" s="25" t="str">
        <f>IF(ISBLANK(des!Q30),"",des!Q30)</f>
        <v/>
      </c>
      <c r="R30" s="25" t="str">
        <f>IF(ISBLANK(des!R30),"",des!R30)</f>
        <v/>
      </c>
    </row>
    <row r="31" spans="2:18" hidden="1" outlineLevel="1" x14ac:dyDescent="0.2">
      <c r="C31" s="30" t="s">
        <v>8</v>
      </c>
      <c r="G31" s="25">
        <f>IF(ISBLANK(des!G31),"",des!G31)</f>
        <v>0</v>
      </c>
      <c r="H31" s="25" t="str">
        <f>IF(ISBLANK(des!H31),"",des!H31)</f>
        <v/>
      </c>
      <c r="I31" s="25" t="str">
        <f>IF(ISBLANK(des!I31),"",des!I31)</f>
        <v/>
      </c>
      <c r="J31" s="25" t="str">
        <f>IF(ISBLANK(des!J31),"",des!J31)</f>
        <v/>
      </c>
      <c r="K31" s="25" t="str">
        <f>IF(ISBLANK(des!K31),"",des!K31)</f>
        <v/>
      </c>
      <c r="L31" s="25" t="str">
        <f>IF(ISBLANK(des!L31),"",des!L31)</f>
        <v/>
      </c>
      <c r="M31" s="25" t="str">
        <f>IF(ISBLANK(des!M31),"",des!M31)</f>
        <v/>
      </c>
      <c r="N31" s="25" t="str">
        <f>IF(ISBLANK(des!N31),"",des!N31)</f>
        <v/>
      </c>
      <c r="O31" s="25" t="str">
        <f>IF(ISBLANK(des!O31),"",des!O31)</f>
        <v/>
      </c>
      <c r="P31" s="25" t="str">
        <f>IF(ISBLANK(des!P31),"",des!P31)</f>
        <v/>
      </c>
      <c r="Q31" s="25" t="str">
        <f>IF(ISBLANK(des!Q31),"",des!Q31)</f>
        <v/>
      </c>
      <c r="R31" s="25" t="str">
        <f>IF(ISBLANK(des!R31),"",des!R31)</f>
        <v/>
      </c>
    </row>
    <row r="32" spans="2:18" collapsed="1" x14ac:dyDescent="0.2"/>
    <row r="33" spans="1:18" x14ac:dyDescent="0.2">
      <c r="A33" s="119">
        <v>1</v>
      </c>
      <c r="B33" s="56" t="s">
        <v>112</v>
      </c>
      <c r="C33" s="57" t="s">
        <v>0</v>
      </c>
      <c r="D33" s="57"/>
      <c r="E33" s="57"/>
      <c r="F33" s="57"/>
      <c r="G33" s="84" t="s">
        <v>150</v>
      </c>
    </row>
    <row r="34" spans="1:18" hidden="1" outlineLevel="2" x14ac:dyDescent="0.2">
      <c r="C34" s="27" t="s">
        <v>1</v>
      </c>
      <c r="G34" s="25" t="str">
        <f>IF($H$5="LN",IF(ISBLANK(des!T34),"",des!T34),IF(ISBLANK(des!G34),"",des!G34))</f>
        <v>Capex for main component</v>
      </c>
    </row>
    <row r="35" spans="1:18" hidden="1" outlineLevel="2" x14ac:dyDescent="0.2">
      <c r="C35" s="27" t="s">
        <v>1</v>
      </c>
      <c r="G35" s="25" t="str">
        <f>IF($H$5="LN",IF(ISBLANK(des!T35),"",des!T35),IF(ISBLANK(des!G35),"",des!G35))</f>
        <v>CpxMnc</v>
      </c>
    </row>
    <row r="36" spans="1:18" hidden="1" outlineLevel="2" x14ac:dyDescent="0.2">
      <c r="C36" s="27" t="s">
        <v>2</v>
      </c>
      <c r="G36" s="25" t="str">
        <f>IF($H$5="LN",IF(ISBLANK(des!T36),"",des!T36),IF(ISBLANK(des!G36),"",des!G36))</f>
        <v>Investment cost for main component.</v>
      </c>
    </row>
    <row r="37" spans="1:18" hidden="1" outlineLevel="2" x14ac:dyDescent="0.2">
      <c r="C37" s="27" t="s">
        <v>11</v>
      </c>
      <c r="G37" s="80">
        <v>1</v>
      </c>
      <c r="H37" s="80">
        <v>1</v>
      </c>
    </row>
    <row r="38" spans="1:18" hidden="1" outlineLevel="2" x14ac:dyDescent="0.2">
      <c r="C38" s="56" t="s">
        <v>12</v>
      </c>
      <c r="D38" s="58" t="s">
        <v>1</v>
      </c>
      <c r="E38" s="57"/>
      <c r="F38" s="57"/>
      <c r="G38" s="41" t="str">
        <f>IF(ISBLANK(des!G38),"",des!G38)</f>
        <v>Capacity-independent offset</v>
      </c>
      <c r="H38" s="41" t="str">
        <f>IF(ISBLANK(des!H38),"",des!H38)</f>
        <v>Capacity linear factor</v>
      </c>
      <c r="I38" s="116" t="str">
        <f>IF(ISBLANK(des!I38),"",des!I38)</f>
        <v>Capacity quadratic factor</v>
      </c>
      <c r="J38" s="66" t="str">
        <f>IF(ISBLANK(des!J38),"",des!J38)</f>
        <v>Power function factor</v>
      </c>
      <c r="K38" s="66" t="str">
        <f>IF(ISBLANK(des!K38),"",des!K38)</f>
        <v>Power function exponent</v>
      </c>
      <c r="L38" s="39" t="str">
        <f>IF(ISBLANK(des!L38),"",des!L38)</f>
        <v>Logarithmic function outer factor</v>
      </c>
      <c r="M38" s="39" t="str">
        <f>IF(ISBLANK(des!M38),"",des!M38)</f>
        <v>Logarithmic function inner addend</v>
      </c>
      <c r="N38" s="39" t="str">
        <f>IF(ISBLANK(des!N38),"",des!N38)</f>
        <v>Logarithmic function inner exponent</v>
      </c>
      <c r="O38" s="42" t="str">
        <f>IF(ISBLANK(des!O38),"",des!O38)</f>
        <v>Exponential function outer factor</v>
      </c>
      <c r="P38" s="42" t="str">
        <f>IF(ISBLANK(des!P38),"",des!P38)</f>
        <v>Exponential function inner factor</v>
      </c>
      <c r="Q38" s="42" t="str">
        <f>IF(ISBLANK(des!Q38),"",des!Q38)</f>
        <v>Exponential function inner exponent</v>
      </c>
      <c r="R38" s="120" t="str">
        <f>IF(ISBLANK(des!R38),"",des!R38)</f>
        <v>Lifetime</v>
      </c>
    </row>
    <row r="39" spans="1:18" hidden="1" outlineLevel="3" x14ac:dyDescent="0.2">
      <c r="C39" s="71"/>
      <c r="D39" s="72" t="s">
        <v>1</v>
      </c>
      <c r="E39" s="71"/>
      <c r="F39" s="71"/>
      <c r="G39" s="41" t="str">
        <f>IF(ISBLANK(des!G39),"",des!G39)</f>
        <v>pPl1</v>
      </c>
      <c r="H39" s="41" t="str">
        <f>IF(ISBLANK(des!H39),"",des!H39)</f>
        <v>pPl2</v>
      </c>
      <c r="I39" s="116" t="str">
        <f>IF(ISBLANK(des!I39),"",des!I39)</f>
        <v>pPl3</v>
      </c>
      <c r="J39" s="66" t="str">
        <f>IF(ISBLANK(des!J39),"",des!J39)</f>
        <v>pPw1</v>
      </c>
      <c r="K39" s="66" t="str">
        <f>IF(ISBLANK(des!K39),"",des!K39)</f>
        <v>pPw2</v>
      </c>
      <c r="L39" s="39" t="str">
        <f>IF(ISBLANK(des!L39),"",des!L39)</f>
        <v>pLg1</v>
      </c>
      <c r="M39" s="39" t="str">
        <f>IF(ISBLANK(des!M39),"",des!M39)</f>
        <v>pLg2</v>
      </c>
      <c r="N39" s="39" t="str">
        <f>IF(ISBLANK(des!N39),"",des!N39)</f>
        <v>pLg3</v>
      </c>
      <c r="O39" s="42" t="str">
        <f>IF(ISBLANK(des!O39),"",des!O39)</f>
        <v>pEx1</v>
      </c>
      <c r="P39" s="42" t="str">
        <f>IF(ISBLANK(des!P39),"",des!P39)</f>
        <v>pEx2</v>
      </c>
      <c r="Q39" s="42" t="str">
        <f>IF(ISBLANK(des!Q39),"",des!Q39)</f>
        <v>pEx3</v>
      </c>
      <c r="R39" s="120" t="str">
        <f>IF(ISBLANK(des!R39),"",des!R39)</f>
        <v>LT</v>
      </c>
    </row>
    <row r="40" spans="1:18" hidden="1" outlineLevel="3" x14ac:dyDescent="0.2">
      <c r="C40" s="71"/>
      <c r="D40" s="72" t="s">
        <v>2</v>
      </c>
      <c r="E40" s="71"/>
      <c r="F40" s="71"/>
      <c r="G40" s="41" t="str">
        <f>IF(ISBLANK(des!G40),"",des!G40)</f>
        <v>Capacity-independent absolute cost.</v>
      </c>
      <c r="H40" s="41" t="str">
        <f>IF(ISBLANK(des!H40),"",des!H40)</f>
        <v>Capacity dependent relative cost.</v>
      </c>
      <c r="I40" s="116" t="str">
        <f>IF(ISBLANK(des!I40),"",des!I40)</f>
        <v>Polynomial function: quadratic factor.</v>
      </c>
      <c r="J40" s="66" t="str">
        <f>IF(ISBLANK(des!J40),"",des!J40)</f>
        <v>Power function: linear factor.</v>
      </c>
      <c r="K40" s="66" t="str">
        <f>IF(ISBLANK(des!K40),"",des!K40)</f>
        <v>Power function: exponent.</v>
      </c>
      <c r="L40" s="39" t="str">
        <f>IF(ISBLANK(des!L40),"",des!L40)</f>
        <v>Logarithmic function: outer factor.</v>
      </c>
      <c r="M40" s="39" t="str">
        <f>IF(ISBLANK(des!M40),"",des!M40)</f>
        <v>Logarithmic function: inner addend.</v>
      </c>
      <c r="N40" s="39" t="str">
        <f>IF(ISBLANK(des!N40),"",des!N40)</f>
        <v>Logarithmic function: inner exponent.</v>
      </c>
      <c r="O40" s="42" t="str">
        <f>IF(ISBLANK(des!O40),"",des!O40)</f>
        <v>Exponential function: outer factor.</v>
      </c>
      <c r="P40" s="42" t="str">
        <f>IF(ISBLANK(des!P40),"",des!P40)</f>
        <v>Exponential function: inner factor.</v>
      </c>
      <c r="Q40" s="42" t="str">
        <f>IF(ISBLANK(des!Q40),"",des!Q40)</f>
        <v>Exponential function: inner exponent.</v>
      </c>
      <c r="R40" s="120" t="str">
        <f>IF(ISBLANK(des!R40),"",des!R40)</f>
        <v>Design lifetime for this specific CAPEX component. This specifies after which time a new investment has to be taken, for which the cost can be indicated in the Replacement Cost section (if different from the initial cost).</v>
      </c>
    </row>
    <row r="41" spans="1:18" hidden="1" outlineLevel="3" x14ac:dyDescent="0.2">
      <c r="D41" s="30" t="s">
        <v>4</v>
      </c>
      <c r="G41" s="25">
        <f>IF(ISBLANK(des!G41),"",des!G41)</f>
        <v>2</v>
      </c>
      <c r="H41" s="25">
        <f>IF(ISBLANK(des!H41),"",des!H41)</f>
        <v>1</v>
      </c>
      <c r="I41" s="25" t="str">
        <f>IF(ISBLANK(des!I41),"",des!I41)</f>
        <v/>
      </c>
      <c r="J41" s="25" t="str">
        <f>IF(ISBLANK(des!J41),"",des!J41)</f>
        <v/>
      </c>
      <c r="K41" s="25" t="str">
        <f>IF(ISBLANK(des!K41),"",des!K41)</f>
        <v/>
      </c>
      <c r="L41" s="25" t="str">
        <f>IF(ISBLANK(des!L41),"",des!L41)</f>
        <v/>
      </c>
      <c r="M41" s="25" t="str">
        <f>IF(ISBLANK(des!M41),"",des!M41)</f>
        <v/>
      </c>
      <c r="N41" s="25" t="str">
        <f>IF(ISBLANK(des!N41),"",des!N41)</f>
        <v/>
      </c>
      <c r="O41" s="25" t="str">
        <f>IF(ISBLANK(des!O41),"",des!O41)</f>
        <v/>
      </c>
      <c r="P41" s="25" t="str">
        <f>IF(ISBLANK(des!P41),"",des!P41)</f>
        <v/>
      </c>
      <c r="Q41" s="25" t="str">
        <f>IF(ISBLANK(des!Q41),"",des!Q41)</f>
        <v/>
      </c>
      <c r="R41" s="25" t="str">
        <f>IF(ISBLANK(des!R41),"",des!R41)</f>
        <v/>
      </c>
    </row>
    <row r="42" spans="1:18" hidden="1" outlineLevel="3" x14ac:dyDescent="0.2">
      <c r="D42" s="48" t="s">
        <v>5</v>
      </c>
      <c r="E42" s="49"/>
      <c r="F42" s="49"/>
      <c r="G42" s="76">
        <v>800</v>
      </c>
      <c r="H42" s="76">
        <v>100</v>
      </c>
      <c r="I42" s="76"/>
      <c r="J42" s="76"/>
      <c r="K42" s="76"/>
      <c r="L42" s="76"/>
      <c r="M42" s="76"/>
      <c r="N42" s="76"/>
      <c r="O42" s="76"/>
      <c r="P42" s="76"/>
      <c r="Q42" s="76"/>
      <c r="R42" s="76">
        <f>$G$27</f>
        <v>20</v>
      </c>
    </row>
    <row r="43" spans="1:18" hidden="1" outlineLevel="3" x14ac:dyDescent="0.2">
      <c r="D43" s="30" t="s">
        <v>6</v>
      </c>
      <c r="G43" s="25" t="str">
        <f>IF(ISBLANK(des!G43),"",des!G43)</f>
        <v>float</v>
      </c>
      <c r="H43" s="25" t="str">
        <f>IF(ISBLANK(des!H43),"",des!H43)</f>
        <v>float</v>
      </c>
      <c r="I43" s="25" t="str">
        <f>IF(ISBLANK(des!I43),"",des!I43)</f>
        <v>float</v>
      </c>
      <c r="J43" s="25" t="str">
        <f>IF(ISBLANK(des!J43),"",des!J43)</f>
        <v>float</v>
      </c>
      <c r="K43" s="25" t="str">
        <f>IF(ISBLANK(des!K43),"",des!K43)</f>
        <v>float</v>
      </c>
      <c r="L43" s="25" t="str">
        <f>IF(ISBLANK(des!L43),"",des!L43)</f>
        <v>float</v>
      </c>
      <c r="M43" s="25" t="str">
        <f>IF(ISBLANK(des!M43),"",des!M43)</f>
        <v>float</v>
      </c>
      <c r="N43" s="25" t="str">
        <f>IF(ISBLANK(des!N43),"",des!N43)</f>
        <v>float</v>
      </c>
      <c r="O43" s="25" t="str">
        <f>IF(ISBLANK(des!O43),"",des!O43)</f>
        <v>float</v>
      </c>
      <c r="P43" s="25" t="str">
        <f>IF(ISBLANK(des!P43),"",des!P43)</f>
        <v>float</v>
      </c>
      <c r="Q43" s="25" t="str">
        <f>IF(ISBLANK(des!Q43),"",des!Q43)</f>
        <v>float</v>
      </c>
      <c r="R43" s="25" t="str">
        <f>IF(ISBLANK(des!R43),"",des!R43)</f>
        <v>float</v>
      </c>
    </row>
    <row r="44" spans="1:18" hidden="1" outlineLevel="3" x14ac:dyDescent="0.2">
      <c r="B44" s="122"/>
      <c r="C44" s="123" t="s">
        <v>564</v>
      </c>
      <c r="D44" s="30" t="s">
        <v>10</v>
      </c>
      <c r="F44" s="97" t="str">
        <f>IF($G$216&lt;=2,"kW","kWh")</f>
        <v>kW</v>
      </c>
      <c r="G44" s="25" t="str">
        <f>IF(ISBLANK(des!G44),"",des!G44)</f>
        <v>EUR</v>
      </c>
      <c r="H44" s="66" t="str">
        <f>"EUR/"&amp;$F44</f>
        <v>EUR/kW</v>
      </c>
      <c r="I44" s="66" t="str">
        <f>"EUR/("&amp;$F44&amp;"^2)"</f>
        <v>EUR/(kW^2)</v>
      </c>
      <c r="J44" s="25" t="str">
        <f>IF(ISBLANK(des!J44),"",des!J44)</f>
        <v>-</v>
      </c>
      <c r="K44" s="25" t="str">
        <f>IF(ISBLANK(des!K44),"",des!K44)</f>
        <v>-</v>
      </c>
      <c r="L44" s="25" t="str">
        <f>IF(ISBLANK(des!L44),"",des!L44)</f>
        <v>-</v>
      </c>
      <c r="M44" s="25" t="str">
        <f>IF(ISBLANK(des!M44),"",des!M44)</f>
        <v>-</v>
      </c>
      <c r="N44" s="25" t="str">
        <f>IF(ISBLANK(des!N44),"",des!N44)</f>
        <v>-</v>
      </c>
      <c r="O44" s="25" t="str">
        <f>IF(ISBLANK(des!O44),"",des!O44)</f>
        <v>-</v>
      </c>
      <c r="P44" s="25" t="str">
        <f>IF(ISBLANK(des!P44),"",des!P44)</f>
        <v>-</v>
      </c>
      <c r="Q44" s="25" t="str">
        <f>IF(ISBLANK(des!Q44),"",des!Q44)</f>
        <v>-</v>
      </c>
      <c r="R44" s="25" t="str">
        <f>IF(ISBLANK(des!R44),"",des!R44)</f>
        <v>a</v>
      </c>
    </row>
    <row r="45" spans="1:18" hidden="1" outlineLevel="3" x14ac:dyDescent="0.2">
      <c r="D45" s="30" t="s">
        <v>7</v>
      </c>
      <c r="G45" s="25" t="str">
        <f>IF(ISBLANK(des!G45),"",des!G45)</f>
        <v>Inf</v>
      </c>
      <c r="H45" s="25" t="str">
        <f>IF(ISBLANK(des!H45),"",des!H45)</f>
        <v>Inf</v>
      </c>
      <c r="I45" s="25" t="str">
        <f>IF(ISBLANK(des!I45),"",des!I45)</f>
        <v>Inf</v>
      </c>
      <c r="J45" s="25" t="str">
        <f>IF(ISBLANK(des!J45),"",des!J45)</f>
        <v>Inf</v>
      </c>
      <c r="K45" s="25" t="str">
        <f>IF(ISBLANK(des!K45),"",des!K45)</f>
        <v>Inf</v>
      </c>
      <c r="L45" s="25" t="str">
        <f>IF(ISBLANK(des!L45),"",des!L45)</f>
        <v>Inf</v>
      </c>
      <c r="M45" s="25" t="str">
        <f>IF(ISBLANK(des!M45),"",des!M45)</f>
        <v>Inf</v>
      </c>
      <c r="N45" s="25" t="str">
        <f>IF(ISBLANK(des!N45),"",des!N45)</f>
        <v>Inf</v>
      </c>
      <c r="O45" s="25" t="str">
        <f>IF(ISBLANK(des!O45),"",des!O45)</f>
        <v>Inf</v>
      </c>
      <c r="P45" s="25" t="str">
        <f>IF(ISBLANK(des!P45),"",des!P45)</f>
        <v>Inf</v>
      </c>
      <c r="Q45" s="25" t="str">
        <f>IF(ISBLANK(des!Q45),"",des!Q45)</f>
        <v>Inf</v>
      </c>
      <c r="R45" s="25" t="str">
        <f>IF(ISBLANK(des!R45),"",des!R45)</f>
        <v>Inf</v>
      </c>
    </row>
    <row r="46" spans="1:18" hidden="1" outlineLevel="3" x14ac:dyDescent="0.2">
      <c r="D46" s="30" t="s">
        <v>8</v>
      </c>
      <c r="G46" s="25">
        <f>IF(ISBLANK(des!G46),"",des!G46)</f>
        <v>0</v>
      </c>
      <c r="H46" s="25">
        <f>IF(ISBLANK(des!H46),"",des!H46)</f>
        <v>0</v>
      </c>
      <c r="I46" s="25">
        <f>IF(ISBLANK(des!I46),"",des!I46)</f>
        <v>0</v>
      </c>
      <c r="J46" s="25">
        <f>IF(ISBLANK(des!J46),"",des!J46)</f>
        <v>0</v>
      </c>
      <c r="K46" s="25">
        <f>IF(ISBLANK(des!K46),"",des!K46)</f>
        <v>0</v>
      </c>
      <c r="L46" s="25">
        <f>IF(ISBLANK(des!L46),"",des!L46)</f>
        <v>0</v>
      </c>
      <c r="M46" s="25">
        <f>IF(ISBLANK(des!M46),"",des!M46)</f>
        <v>0</v>
      </c>
      <c r="N46" s="25">
        <f>IF(ISBLANK(des!N46),"",des!N46)</f>
        <v>0</v>
      </c>
      <c r="O46" s="25">
        <f>IF(ISBLANK(des!O46),"",des!O46)</f>
        <v>0</v>
      </c>
      <c r="P46" s="25">
        <f>IF(ISBLANK(des!P46),"",des!P46)</f>
        <v>0</v>
      </c>
      <c r="Q46" s="25">
        <f>IF(ISBLANK(des!Q46),"",des!Q46)</f>
        <v>0</v>
      </c>
      <c r="R46" s="25">
        <f>IF(ISBLANK(des!R46),"",des!R46)</f>
        <v>0</v>
      </c>
    </row>
    <row r="47" spans="1:18" hidden="1" outlineLevel="2" x14ac:dyDescent="0.2">
      <c r="C47" s="56" t="s">
        <v>13</v>
      </c>
      <c r="D47" s="58" t="s">
        <v>1</v>
      </c>
      <c r="E47" s="57"/>
      <c r="F47" s="57"/>
      <c r="G47" s="41" t="str">
        <f>IF(ISBLANK(des!G47),"",des!G47)</f>
        <v>Capacity-independent offset</v>
      </c>
      <c r="H47" s="41" t="str">
        <f>IF(ISBLANK(des!H47),"",des!H47)</f>
        <v>Capacity linear factor</v>
      </c>
      <c r="I47" s="116" t="str">
        <f>IF(ISBLANK(des!I47),"",des!I47)</f>
        <v>Capacity quadratic factor</v>
      </c>
      <c r="J47" s="66" t="str">
        <f>IF(ISBLANK(des!J47),"",des!J47)</f>
        <v>Power function factor</v>
      </c>
      <c r="K47" s="66" t="str">
        <f>IF(ISBLANK(des!K47),"",des!K47)</f>
        <v>Power function exponent</v>
      </c>
      <c r="L47" s="39" t="str">
        <f>IF(ISBLANK(des!L47),"",des!L47)</f>
        <v>Logarithmic function outer factor</v>
      </c>
      <c r="M47" s="39" t="str">
        <f>IF(ISBLANK(des!M47),"",des!M47)</f>
        <v>Logarithmic function inner addend</v>
      </c>
      <c r="N47" s="39" t="str">
        <f>IF(ISBLANK(des!N47),"",des!N47)</f>
        <v>Logarithmic function inner exponent</v>
      </c>
      <c r="O47" s="42" t="str">
        <f>IF(ISBLANK(des!O47),"",des!O47)</f>
        <v>Exponential function outer factor</v>
      </c>
      <c r="P47" s="42" t="str">
        <f>IF(ISBLANK(des!P47),"",des!P47)</f>
        <v>Exponential function inner factor</v>
      </c>
      <c r="Q47" s="42" t="str">
        <f>IF(ISBLANK(des!Q47),"",des!Q47)</f>
        <v>Exponential function inner exponent</v>
      </c>
      <c r="R47" s="25" t="str">
        <f>IF(ISBLANK(des!R47),"",des!R47)</f>
        <v/>
      </c>
    </row>
    <row r="48" spans="1:18" hidden="1" outlineLevel="3" x14ac:dyDescent="0.2">
      <c r="D48" s="30" t="s">
        <v>1</v>
      </c>
      <c r="G48" s="41" t="str">
        <f>IF(ISBLANK(des!G48),"",des!G48)</f>
        <v>pPl1</v>
      </c>
      <c r="H48" s="41" t="str">
        <f>IF(ISBLANK(des!H48),"",des!H48)</f>
        <v>pPl2</v>
      </c>
      <c r="I48" s="116" t="str">
        <f>IF(ISBLANK(des!I48),"",des!I48)</f>
        <v>pPl3</v>
      </c>
      <c r="J48" s="66" t="str">
        <f>IF(ISBLANK(des!J48),"",des!J48)</f>
        <v>pPw1</v>
      </c>
      <c r="K48" s="66" t="str">
        <f>IF(ISBLANK(des!K48),"",des!K48)</f>
        <v>pPw2</v>
      </c>
      <c r="L48" s="39" t="str">
        <f>IF(ISBLANK(des!L48),"",des!L48)</f>
        <v>pLg1</v>
      </c>
      <c r="M48" s="39" t="str">
        <f>IF(ISBLANK(des!M48),"",des!M48)</f>
        <v>pLg2</v>
      </c>
      <c r="N48" s="39" t="str">
        <f>IF(ISBLANK(des!N48),"",des!N48)</f>
        <v>pLg3</v>
      </c>
      <c r="O48" s="42" t="str">
        <f>IF(ISBLANK(des!O48),"",des!O48)</f>
        <v>pEx1</v>
      </c>
      <c r="P48" s="42" t="str">
        <f>IF(ISBLANK(des!P48),"",des!P48)</f>
        <v>pEx2</v>
      </c>
      <c r="Q48" s="42" t="str">
        <f>IF(ISBLANK(des!Q48),"",des!Q48)</f>
        <v>pEx3</v>
      </c>
      <c r="R48" s="25" t="str">
        <f>IF(ISBLANK(des!R48),"",des!R48)</f>
        <v/>
      </c>
    </row>
    <row r="49" spans="1:18" hidden="1" outlineLevel="3" x14ac:dyDescent="0.2">
      <c r="D49" s="30" t="s">
        <v>2</v>
      </c>
      <c r="G49" s="41" t="str">
        <f>IF(ISBLANK(des!G49),"",des!G49)</f>
        <v>Capacity-independent absolute cost.</v>
      </c>
      <c r="H49" s="41" t="str">
        <f>IF(ISBLANK(des!H49),"",des!H49)</f>
        <v>Capacity dependent relative cost.</v>
      </c>
      <c r="I49" s="116" t="str">
        <f>IF(ISBLANK(des!I49),"",des!I49)</f>
        <v>Polynomial function: quadratic factor.</v>
      </c>
      <c r="J49" s="66" t="str">
        <f>IF(ISBLANK(des!J49),"",des!J49)</f>
        <v>Power function: linear factor.</v>
      </c>
      <c r="K49" s="66" t="str">
        <f>IF(ISBLANK(des!K49),"",des!K49)</f>
        <v>Power function: exponent.</v>
      </c>
      <c r="L49" s="39" t="str">
        <f>IF(ISBLANK(des!L49),"",des!L49)</f>
        <v>Logarithmic function: outer factor.</v>
      </c>
      <c r="M49" s="39" t="str">
        <f>IF(ISBLANK(des!M49),"",des!M49)</f>
        <v>Logarithmic function: inner addend.</v>
      </c>
      <c r="N49" s="39" t="str">
        <f>IF(ISBLANK(des!N49),"",des!N49)</f>
        <v>Logarithmic function: inner exponent.</v>
      </c>
      <c r="O49" s="42" t="str">
        <f>IF(ISBLANK(des!O49),"",des!O49)</f>
        <v>Exponential function: outer factor.</v>
      </c>
      <c r="P49" s="42" t="str">
        <f>IF(ISBLANK(des!P49),"",des!P49)</f>
        <v>Exponential function: inner factor.</v>
      </c>
      <c r="Q49" s="42" t="str">
        <f>IF(ISBLANK(des!Q49),"",des!Q49)</f>
        <v>Exponential function: inner exponent.</v>
      </c>
      <c r="R49" s="25" t="str">
        <f>IF(ISBLANK(des!R49),"",des!R49)</f>
        <v/>
      </c>
    </row>
    <row r="50" spans="1:18" hidden="1" outlineLevel="3" x14ac:dyDescent="0.2">
      <c r="D50" s="30" t="s">
        <v>4</v>
      </c>
      <c r="G50" s="25">
        <f>IF(ISBLANK(des!G50),"",des!G50)</f>
        <v>2</v>
      </c>
      <c r="H50" s="25">
        <f>IF(ISBLANK(des!H50),"",des!H50)</f>
        <v>1</v>
      </c>
      <c r="I50" s="25" t="str">
        <f>IF(ISBLANK(des!I50),"",des!I50)</f>
        <v/>
      </c>
      <c r="J50" s="25" t="str">
        <f>IF(ISBLANK(des!J50),"",des!J50)</f>
        <v/>
      </c>
      <c r="K50" s="25" t="str">
        <f>IF(ISBLANK(des!K50),"",des!K50)</f>
        <v/>
      </c>
      <c r="L50" s="25" t="str">
        <f>IF(ISBLANK(des!L50),"",des!L50)</f>
        <v/>
      </c>
      <c r="M50" s="25" t="str">
        <f>IF(ISBLANK(des!M50),"",des!M50)</f>
        <v/>
      </c>
      <c r="N50" s="25" t="str">
        <f>IF(ISBLANK(des!N50),"",des!N50)</f>
        <v/>
      </c>
      <c r="O50" s="25" t="str">
        <f>IF(ISBLANK(des!O50),"",des!O50)</f>
        <v/>
      </c>
      <c r="P50" s="25" t="str">
        <f>IF(ISBLANK(des!P50),"",des!P50)</f>
        <v/>
      </c>
      <c r="Q50" s="25" t="str">
        <f>IF(ISBLANK(des!Q50),"",des!Q50)</f>
        <v/>
      </c>
      <c r="R50" s="25" t="str">
        <f>IF(ISBLANK(des!R50),"",des!R50)</f>
        <v/>
      </c>
    </row>
    <row r="51" spans="1:18" hidden="1" outlineLevel="3" x14ac:dyDescent="0.2">
      <c r="D51" s="48" t="s">
        <v>5</v>
      </c>
      <c r="E51" s="49"/>
      <c r="F51" s="49"/>
      <c r="G51" s="76">
        <f>G42</f>
        <v>800</v>
      </c>
      <c r="H51" s="76">
        <f>H42</f>
        <v>100</v>
      </c>
      <c r="I51" s="76"/>
      <c r="J51" s="76"/>
      <c r="K51" s="76"/>
      <c r="L51" s="76"/>
      <c r="M51" s="76"/>
      <c r="N51" s="76"/>
      <c r="O51" s="76"/>
      <c r="P51" s="76"/>
      <c r="Q51" s="76"/>
      <c r="R51" s="76"/>
    </row>
    <row r="52" spans="1:18" hidden="1" outlineLevel="3" x14ac:dyDescent="0.2">
      <c r="D52" s="30" t="s">
        <v>6</v>
      </c>
      <c r="G52" s="25" t="str">
        <f>IF(ISBLANK(des!G52),"",des!G52)</f>
        <v>float</v>
      </c>
      <c r="H52" s="25" t="str">
        <f>IF(ISBLANK(des!H52),"",des!H52)</f>
        <v>float</v>
      </c>
      <c r="I52" s="25" t="str">
        <f>IF(ISBLANK(des!I52),"",des!I52)</f>
        <v>float</v>
      </c>
      <c r="J52" s="25" t="str">
        <f>IF(ISBLANK(des!J52),"",des!J52)</f>
        <v>float</v>
      </c>
      <c r="K52" s="25" t="str">
        <f>IF(ISBLANK(des!K52),"",des!K52)</f>
        <v>float</v>
      </c>
      <c r="L52" s="25" t="str">
        <f>IF(ISBLANK(des!L52),"",des!L52)</f>
        <v>float</v>
      </c>
      <c r="M52" s="25" t="str">
        <f>IF(ISBLANK(des!M52),"",des!M52)</f>
        <v>float</v>
      </c>
      <c r="N52" s="25" t="str">
        <f>IF(ISBLANK(des!N52),"",des!N52)</f>
        <v>float</v>
      </c>
      <c r="O52" s="25" t="str">
        <f>IF(ISBLANK(des!O52),"",des!O52)</f>
        <v>float</v>
      </c>
      <c r="P52" s="25" t="str">
        <f>IF(ISBLANK(des!P52),"",des!P52)</f>
        <v>float</v>
      </c>
      <c r="Q52" s="25" t="str">
        <f>IF(ISBLANK(des!Q52),"",des!Q52)</f>
        <v>float</v>
      </c>
      <c r="R52" s="25" t="str">
        <f>IF(ISBLANK(des!R52),"",des!R52)</f>
        <v/>
      </c>
    </row>
    <row r="53" spans="1:18" hidden="1" outlineLevel="3" x14ac:dyDescent="0.2">
      <c r="B53" s="122"/>
      <c r="C53" s="123" t="s">
        <v>564</v>
      </c>
      <c r="D53" s="30" t="s">
        <v>10</v>
      </c>
      <c r="F53" s="97" t="str">
        <f>IF($G$216&lt;=2,"kW","kWh")</f>
        <v>kW</v>
      </c>
      <c r="G53" s="25" t="str">
        <f>IF(ISBLANK(des!G53),"",des!G53)</f>
        <v>EUR</v>
      </c>
      <c r="H53" s="66" t="str">
        <f>"EUR/"&amp;$F53</f>
        <v>EUR/kW</v>
      </c>
      <c r="I53" s="66" t="str">
        <f>"EUR/("&amp;$F53&amp;"^2)"</f>
        <v>EUR/(kW^2)</v>
      </c>
      <c r="J53" s="25" t="str">
        <f>IF(ISBLANK(des!J53),"",des!J53)</f>
        <v>-</v>
      </c>
      <c r="K53" s="25" t="str">
        <f>IF(ISBLANK(des!K53),"",des!K53)</f>
        <v>-</v>
      </c>
      <c r="L53" s="25" t="str">
        <f>IF(ISBLANK(des!L53),"",des!L53)</f>
        <v>-</v>
      </c>
      <c r="M53" s="25" t="str">
        <f>IF(ISBLANK(des!M53),"",des!M53)</f>
        <v>-</v>
      </c>
      <c r="N53" s="25" t="str">
        <f>IF(ISBLANK(des!N53),"",des!N53)</f>
        <v>-</v>
      </c>
      <c r="O53" s="25" t="str">
        <f>IF(ISBLANK(des!O53),"",des!O53)</f>
        <v>-</v>
      </c>
      <c r="P53" s="25" t="str">
        <f>IF(ISBLANK(des!P53),"",des!P53)</f>
        <v>-</v>
      </c>
      <c r="Q53" s="25" t="str">
        <f>IF(ISBLANK(des!Q53),"",des!Q53)</f>
        <v>-</v>
      </c>
      <c r="R53" s="25" t="str">
        <f>IF(ISBLANK(des!R53),"",des!R53)</f>
        <v/>
      </c>
    </row>
    <row r="54" spans="1:18" hidden="1" outlineLevel="3" x14ac:dyDescent="0.2">
      <c r="D54" s="30" t="s">
        <v>7</v>
      </c>
      <c r="G54" s="25" t="str">
        <f>IF(ISBLANK(des!G54),"",des!G54)</f>
        <v>Inf</v>
      </c>
      <c r="H54" s="25" t="str">
        <f>IF(ISBLANK(des!H54),"",des!H54)</f>
        <v>Inf</v>
      </c>
      <c r="I54" s="25" t="str">
        <f>IF(ISBLANK(des!I54),"",des!I54)</f>
        <v>Inf</v>
      </c>
      <c r="J54" s="25" t="str">
        <f>IF(ISBLANK(des!J54),"",des!J54)</f>
        <v>Inf</v>
      </c>
      <c r="K54" s="25" t="str">
        <f>IF(ISBLANK(des!K54),"",des!K54)</f>
        <v>Inf</v>
      </c>
      <c r="L54" s="25" t="str">
        <f>IF(ISBLANK(des!L54),"",des!L54)</f>
        <v>Inf</v>
      </c>
      <c r="M54" s="25" t="str">
        <f>IF(ISBLANK(des!M54),"",des!M54)</f>
        <v>Inf</v>
      </c>
      <c r="N54" s="25" t="str">
        <f>IF(ISBLANK(des!N54),"",des!N54)</f>
        <v>Inf</v>
      </c>
      <c r="O54" s="25" t="str">
        <f>IF(ISBLANK(des!O54),"",des!O54)</f>
        <v>Inf</v>
      </c>
      <c r="P54" s="25" t="str">
        <f>IF(ISBLANK(des!P54),"",des!P54)</f>
        <v>Inf</v>
      </c>
      <c r="Q54" s="25" t="str">
        <f>IF(ISBLANK(des!Q54),"",des!Q54)</f>
        <v>Inf</v>
      </c>
      <c r="R54" s="25" t="str">
        <f>IF(ISBLANK(des!R54),"",des!R54)</f>
        <v/>
      </c>
    </row>
    <row r="55" spans="1:18" hidden="1" outlineLevel="3" x14ac:dyDescent="0.2">
      <c r="D55" s="30" t="s">
        <v>8</v>
      </c>
      <c r="G55" s="25">
        <f>IF(ISBLANK(des!G55),"",des!G55)</f>
        <v>0</v>
      </c>
      <c r="H55" s="25">
        <f>IF(ISBLANK(des!H55),"",des!H55)</f>
        <v>0</v>
      </c>
      <c r="I55" s="25">
        <f>IF(ISBLANK(des!I55),"",des!I55)</f>
        <v>0</v>
      </c>
      <c r="J55" s="25">
        <f>IF(ISBLANK(des!J55),"",des!J55)</f>
        <v>0</v>
      </c>
      <c r="K55" s="25">
        <f>IF(ISBLANK(des!K55),"",des!K55)</f>
        <v>0</v>
      </c>
      <c r="L55" s="25">
        <f>IF(ISBLANK(des!L55),"",des!L55)</f>
        <v>0</v>
      </c>
      <c r="M55" s="25">
        <f>IF(ISBLANK(des!M55),"",des!M55)</f>
        <v>0</v>
      </c>
      <c r="N55" s="25">
        <f>IF(ISBLANK(des!N55),"",des!N55)</f>
        <v>0</v>
      </c>
      <c r="O55" s="25">
        <f>IF(ISBLANK(des!O55),"",des!O55)</f>
        <v>0</v>
      </c>
      <c r="P55" s="25">
        <f>IF(ISBLANK(des!P55),"",des!P55)</f>
        <v>0</v>
      </c>
      <c r="Q55" s="25">
        <f>IF(ISBLANK(des!Q55),"",des!Q55)</f>
        <v>0</v>
      </c>
      <c r="R55" s="25" t="str">
        <f>IF(ISBLANK(des!R55),"",des!R55)</f>
        <v/>
      </c>
    </row>
    <row r="56" spans="1:18" hidden="1" outlineLevel="2" x14ac:dyDescent="0.2"/>
    <row r="57" spans="1:18" hidden="1" outlineLevel="1" x14ac:dyDescent="0.2">
      <c r="A57" s="119">
        <v>2</v>
      </c>
      <c r="B57" s="26" t="s">
        <v>112</v>
      </c>
      <c r="C57" s="27" t="s">
        <v>0</v>
      </c>
      <c r="G57" s="84"/>
    </row>
    <row r="58" spans="1:18" hidden="1" outlineLevel="2" x14ac:dyDescent="0.2">
      <c r="C58" s="27" t="s">
        <v>1</v>
      </c>
      <c r="G58" s="25" t="str">
        <f>IF($H$5="LN",IF(ISBLANK(des!T58),"",des!T58),IF(ISBLANK(des!G58),"",des!G58))</f>
        <v>Capex element 2</v>
      </c>
    </row>
    <row r="59" spans="1:18" hidden="1" outlineLevel="2" x14ac:dyDescent="0.2">
      <c r="C59" s="27" t="s">
        <v>1</v>
      </c>
      <c r="G59" s="25" t="str">
        <f>IF($H$5="LN",IF(ISBLANK(des!T59),"",des!T59),IF(ISBLANK(des!G59),"",des!G59))</f>
        <v>Cpx002</v>
      </c>
    </row>
    <row r="60" spans="1:18" hidden="1" outlineLevel="2" x14ac:dyDescent="0.2">
      <c r="C60" s="27" t="s">
        <v>2</v>
      </c>
      <c r="G60" s="25" t="str">
        <f>IF($H$5="LN",IF(ISBLANK(des!T60),"",des!T60),IF(ISBLANK(des!G60),"",des!G60))</f>
        <v>Additional capex element, e.g. the procurement of a physical (sub-)component or installation cost for the whole technology.</v>
      </c>
    </row>
    <row r="61" spans="1:18" hidden="1" outlineLevel="2" x14ac:dyDescent="0.2">
      <c r="C61" s="27" t="s">
        <v>11</v>
      </c>
      <c r="G61" s="80">
        <v>1</v>
      </c>
      <c r="H61" s="80">
        <v>1</v>
      </c>
    </row>
    <row r="62" spans="1:18" hidden="1" outlineLevel="2" x14ac:dyDescent="0.2">
      <c r="C62" s="56" t="s">
        <v>12</v>
      </c>
      <c r="D62" s="58" t="s">
        <v>1</v>
      </c>
      <c r="E62" s="57"/>
      <c r="F62" s="57"/>
      <c r="G62" s="41" t="str">
        <f>IF(ISBLANK(des!G62),"",des!G62)</f>
        <v>Capacity-independent offset</v>
      </c>
      <c r="H62" s="41" t="str">
        <f>IF(ISBLANK(des!H62),"",des!H62)</f>
        <v>Capacity linear factor</v>
      </c>
      <c r="I62" s="116" t="str">
        <f>IF(ISBLANK(des!I62),"",des!I62)</f>
        <v>Capacity quadratic factor</v>
      </c>
      <c r="J62" s="66" t="str">
        <f>IF(ISBLANK(des!J62),"",des!J62)</f>
        <v>Power function factor</v>
      </c>
      <c r="K62" s="66" t="str">
        <f>IF(ISBLANK(des!K62),"",des!K62)</f>
        <v>Power function exponent</v>
      </c>
      <c r="L62" s="39" t="str">
        <f>IF(ISBLANK(des!L62),"",des!L62)</f>
        <v>Logarithmic function outer factor</v>
      </c>
      <c r="M62" s="39" t="str">
        <f>IF(ISBLANK(des!M62),"",des!M62)</f>
        <v>Logarithmic function inner addend</v>
      </c>
      <c r="N62" s="39" t="str">
        <f>IF(ISBLANK(des!N62),"",des!N62)</f>
        <v>Logarithmic function inner exponent</v>
      </c>
      <c r="O62" s="42" t="str">
        <f>IF(ISBLANK(des!O62),"",des!O62)</f>
        <v>Exponential function outer factor</v>
      </c>
      <c r="P62" s="42" t="str">
        <f>IF(ISBLANK(des!P62),"",des!P62)</f>
        <v>Exponential function inner factor</v>
      </c>
      <c r="Q62" s="42" t="str">
        <f>IF(ISBLANK(des!Q62),"",des!Q62)</f>
        <v>Exponential function inner exponent</v>
      </c>
      <c r="R62" s="120" t="str">
        <f>IF(ISBLANK(des!R62),"",des!R62)</f>
        <v>Lifetime</v>
      </c>
    </row>
    <row r="63" spans="1:18" hidden="1" outlineLevel="3" x14ac:dyDescent="0.2">
      <c r="C63" s="71"/>
      <c r="D63" s="72" t="s">
        <v>1</v>
      </c>
      <c r="E63" s="71"/>
      <c r="F63" s="71"/>
      <c r="G63" s="41" t="str">
        <f>IF(ISBLANK(des!G63),"",des!G63)</f>
        <v>pPl1</v>
      </c>
      <c r="H63" s="41" t="str">
        <f>IF(ISBLANK(des!H63),"",des!H63)</f>
        <v>pPl2</v>
      </c>
      <c r="I63" s="116" t="str">
        <f>IF(ISBLANK(des!I63),"",des!I63)</f>
        <v>pPl3</v>
      </c>
      <c r="J63" s="66" t="str">
        <f>IF(ISBLANK(des!J63),"",des!J63)</f>
        <v>pPw1</v>
      </c>
      <c r="K63" s="66" t="str">
        <f>IF(ISBLANK(des!K63),"",des!K63)</f>
        <v>pPw2</v>
      </c>
      <c r="L63" s="39" t="str">
        <f>IF(ISBLANK(des!L63),"",des!L63)</f>
        <v>pLg1</v>
      </c>
      <c r="M63" s="39" t="str">
        <f>IF(ISBLANK(des!M63),"",des!M63)</f>
        <v>pLg2</v>
      </c>
      <c r="N63" s="39" t="str">
        <f>IF(ISBLANK(des!N63),"",des!N63)</f>
        <v>pLg3</v>
      </c>
      <c r="O63" s="42" t="str">
        <f>IF(ISBLANK(des!O63),"",des!O63)</f>
        <v>pEx1</v>
      </c>
      <c r="P63" s="42" t="str">
        <f>IF(ISBLANK(des!P63),"",des!P63)</f>
        <v>pEx2</v>
      </c>
      <c r="Q63" s="42" t="str">
        <f>IF(ISBLANK(des!Q63),"",des!Q63)</f>
        <v>pEx3</v>
      </c>
      <c r="R63" s="120" t="str">
        <f>IF(ISBLANK(des!R63),"",des!R63)</f>
        <v>LT</v>
      </c>
    </row>
    <row r="64" spans="1:18" hidden="1" outlineLevel="3" x14ac:dyDescent="0.2">
      <c r="C64" s="71"/>
      <c r="D64" s="72" t="s">
        <v>2</v>
      </c>
      <c r="E64" s="71"/>
      <c r="F64" s="71"/>
      <c r="G64" s="41" t="str">
        <f>IF(ISBLANK(des!G64),"",des!G64)</f>
        <v>Capacity-independent absolute cost.</v>
      </c>
      <c r="H64" s="41" t="str">
        <f>IF(ISBLANK(des!H64),"",des!H64)</f>
        <v>Capacity dependent relative cost.</v>
      </c>
      <c r="I64" s="116" t="str">
        <f>IF(ISBLANK(des!I64),"",des!I64)</f>
        <v>Polynomial function: quadratic factor.</v>
      </c>
      <c r="J64" s="66" t="str">
        <f>IF(ISBLANK(des!J64),"",des!J64)</f>
        <v>Power function: linear factor.</v>
      </c>
      <c r="K64" s="66" t="str">
        <f>IF(ISBLANK(des!K64),"",des!K64)</f>
        <v>Power function: exponent.</v>
      </c>
      <c r="L64" s="39" t="str">
        <f>IF(ISBLANK(des!L64),"",des!L64)</f>
        <v>Logarithmic function: outer factor.</v>
      </c>
      <c r="M64" s="39" t="str">
        <f>IF(ISBLANK(des!M64),"",des!M64)</f>
        <v>Logarithmic function: inner addend.</v>
      </c>
      <c r="N64" s="39" t="str">
        <f>IF(ISBLANK(des!N64),"",des!N64)</f>
        <v>Logarithmic function: inner exponent.</v>
      </c>
      <c r="O64" s="42" t="str">
        <f>IF(ISBLANK(des!O64),"",des!O64)</f>
        <v>Exponential function: outer factor.</v>
      </c>
      <c r="P64" s="42" t="str">
        <f>IF(ISBLANK(des!P64),"",des!P64)</f>
        <v>Exponential function: inner factor.</v>
      </c>
      <c r="Q64" s="42" t="str">
        <f>IF(ISBLANK(des!Q64),"",des!Q64)</f>
        <v>Exponential function: inner exponent.</v>
      </c>
      <c r="R64" s="120" t="str">
        <f>IF(ISBLANK(des!R64),"",des!R64)</f>
        <v>Design lifetime for this specific CAPEX component. This specifies after which time a new investment has to be taken, for which the cost can be indicated in the Replacement Cost section (if different from the initial cost).</v>
      </c>
    </row>
    <row r="65" spans="3:18" hidden="1" outlineLevel="3" x14ac:dyDescent="0.2">
      <c r="D65" s="30" t="s">
        <v>4</v>
      </c>
      <c r="G65" s="25">
        <f>IF(ISBLANK(des!G65),"",des!G65)</f>
        <v>2</v>
      </c>
      <c r="H65" s="25">
        <f>IF(ISBLANK(des!H65),"",des!H65)</f>
        <v>1</v>
      </c>
      <c r="I65" s="25" t="str">
        <f>IF(ISBLANK(des!I65),"",des!I65)</f>
        <v/>
      </c>
      <c r="J65" s="25" t="str">
        <f>IF(ISBLANK(des!J65),"",des!J65)</f>
        <v/>
      </c>
      <c r="K65" s="25" t="str">
        <f>IF(ISBLANK(des!K65),"",des!K65)</f>
        <v/>
      </c>
      <c r="L65" s="25" t="str">
        <f>IF(ISBLANK(des!L65),"",des!L65)</f>
        <v/>
      </c>
      <c r="M65" s="25" t="str">
        <f>IF(ISBLANK(des!M65),"",des!M65)</f>
        <v/>
      </c>
      <c r="N65" s="25" t="str">
        <f>IF(ISBLANK(des!N65),"",des!N65)</f>
        <v/>
      </c>
      <c r="O65" s="25" t="str">
        <f>IF(ISBLANK(des!O65),"",des!O65)</f>
        <v/>
      </c>
      <c r="P65" s="25" t="str">
        <f>IF(ISBLANK(des!P65),"",des!P65)</f>
        <v/>
      </c>
      <c r="Q65" s="25" t="str">
        <f>IF(ISBLANK(des!Q65),"",des!Q65)</f>
        <v/>
      </c>
      <c r="R65" s="25" t="str">
        <f>IF(ISBLANK(des!R65),"",des!R65)</f>
        <v/>
      </c>
    </row>
    <row r="66" spans="3:18" hidden="1" outlineLevel="3" x14ac:dyDescent="0.2">
      <c r="D66" s="48" t="s">
        <v>5</v>
      </c>
      <c r="E66" s="49"/>
      <c r="F66" s="49"/>
      <c r="G66" s="76">
        <v>800</v>
      </c>
      <c r="H66" s="76">
        <v>100</v>
      </c>
      <c r="I66" s="76"/>
      <c r="J66" s="76"/>
      <c r="K66" s="76"/>
      <c r="L66" s="76"/>
      <c r="M66" s="76"/>
      <c r="N66" s="76"/>
      <c r="O66" s="76"/>
      <c r="P66" s="76"/>
      <c r="Q66" s="76"/>
      <c r="R66" s="76">
        <f>$G$27</f>
        <v>20</v>
      </c>
    </row>
    <row r="67" spans="3:18" hidden="1" outlineLevel="3" x14ac:dyDescent="0.2">
      <c r="D67" s="30" t="s">
        <v>6</v>
      </c>
      <c r="G67" s="25" t="str">
        <f>IF(ISBLANK(des!G67),"",des!G67)</f>
        <v>float</v>
      </c>
      <c r="H67" s="25" t="str">
        <f>IF(ISBLANK(des!H67),"",des!H67)</f>
        <v>float</v>
      </c>
      <c r="I67" s="25" t="str">
        <f>IF(ISBLANK(des!I67),"",des!I67)</f>
        <v>float</v>
      </c>
      <c r="J67" s="25" t="str">
        <f>IF(ISBLANK(des!J67),"",des!J67)</f>
        <v>float</v>
      </c>
      <c r="K67" s="25" t="str">
        <f>IF(ISBLANK(des!K67),"",des!K67)</f>
        <v>float</v>
      </c>
      <c r="L67" s="25" t="str">
        <f>IF(ISBLANK(des!L67),"",des!L67)</f>
        <v>float</v>
      </c>
      <c r="M67" s="25" t="str">
        <f>IF(ISBLANK(des!M67),"",des!M67)</f>
        <v>float</v>
      </c>
      <c r="N67" s="25" t="str">
        <f>IF(ISBLANK(des!N67),"",des!N67)</f>
        <v>float</v>
      </c>
      <c r="O67" s="25" t="str">
        <f>IF(ISBLANK(des!O67),"",des!O67)</f>
        <v>float</v>
      </c>
      <c r="P67" s="25" t="str">
        <f>IF(ISBLANK(des!P67),"",des!P67)</f>
        <v>float</v>
      </c>
      <c r="Q67" s="25" t="str">
        <f>IF(ISBLANK(des!Q67),"",des!Q67)</f>
        <v>float</v>
      </c>
      <c r="R67" s="25" t="str">
        <f>IF(ISBLANK(des!R67),"",des!R67)</f>
        <v>float</v>
      </c>
    </row>
    <row r="68" spans="3:18" hidden="1" outlineLevel="3" x14ac:dyDescent="0.2">
      <c r="D68" s="30" t="s">
        <v>10</v>
      </c>
      <c r="F68" s="97" t="str">
        <f>IF($G$216&lt;=2,"kW","kWh")</f>
        <v>kW</v>
      </c>
      <c r="G68" s="66" t="str">
        <f>"EUR" &amp; IF($H$5="LN","/m","")</f>
        <v>EUR</v>
      </c>
      <c r="H68" s="66" t="str">
        <f xml:space="preserve"> IF($H$5="LN","(","") &amp; "EUR" &amp; IF($H$5="LN","/m)","") &amp; "/" &amp; $F68</f>
        <v>EUR/kW</v>
      </c>
      <c r="I68" s="66" t="str">
        <f xml:space="preserve"> IF($H$5="LN","(","") &amp; "EUR" &amp; IF($H$5="LN","/m)","") &amp; "/(" &amp; $F68 &amp; "^2)"</f>
        <v>EUR/(kW^2)</v>
      </c>
      <c r="J68" s="25" t="str">
        <f>IF(ISBLANK(des!J68),"",des!J68)</f>
        <v>-</v>
      </c>
      <c r="K68" s="25" t="str">
        <f>IF(ISBLANK(des!K68),"",des!K68)</f>
        <v>-</v>
      </c>
      <c r="L68" s="25" t="str">
        <f>IF(ISBLANK(des!L68),"",des!L68)</f>
        <v>-</v>
      </c>
      <c r="M68" s="25" t="str">
        <f>IF(ISBLANK(des!M68),"",des!M68)</f>
        <v>-</v>
      </c>
      <c r="N68" s="25" t="str">
        <f>IF(ISBLANK(des!N68),"",des!N68)</f>
        <v>-</v>
      </c>
      <c r="O68" s="25" t="str">
        <f>IF(ISBLANK(des!O68),"",des!O68)</f>
        <v>-</v>
      </c>
      <c r="P68" s="25" t="str">
        <f>IF(ISBLANK(des!P68),"",des!P68)</f>
        <v>-</v>
      </c>
      <c r="Q68" s="25" t="str">
        <f>IF(ISBLANK(des!Q68),"",des!Q68)</f>
        <v>-</v>
      </c>
      <c r="R68" s="25" t="str">
        <f>IF(ISBLANK(des!R68),"",des!R68)</f>
        <v>a</v>
      </c>
    </row>
    <row r="69" spans="3:18" hidden="1" outlineLevel="3" x14ac:dyDescent="0.2">
      <c r="D69" s="30" t="s">
        <v>7</v>
      </c>
      <c r="G69" s="25" t="str">
        <f>IF(ISBLANK(des!G69),"",des!G69)</f>
        <v>Inf</v>
      </c>
      <c r="H69" s="25" t="str">
        <f>IF(ISBLANK(des!H69),"",des!H69)</f>
        <v>Inf</v>
      </c>
      <c r="I69" s="25" t="str">
        <f>IF(ISBLANK(des!I69),"",des!I69)</f>
        <v>Inf</v>
      </c>
      <c r="J69" s="25" t="str">
        <f>IF(ISBLANK(des!J69),"",des!J69)</f>
        <v>Inf</v>
      </c>
      <c r="K69" s="25" t="str">
        <f>IF(ISBLANK(des!K69),"",des!K69)</f>
        <v>Inf</v>
      </c>
      <c r="L69" s="25" t="str">
        <f>IF(ISBLANK(des!L69),"",des!L69)</f>
        <v>Inf</v>
      </c>
      <c r="M69" s="25" t="str">
        <f>IF(ISBLANK(des!M69),"",des!M69)</f>
        <v>Inf</v>
      </c>
      <c r="N69" s="25" t="str">
        <f>IF(ISBLANK(des!N69),"",des!N69)</f>
        <v>Inf</v>
      </c>
      <c r="O69" s="25" t="str">
        <f>IF(ISBLANK(des!O69),"",des!O69)</f>
        <v>Inf</v>
      </c>
      <c r="P69" s="25" t="str">
        <f>IF(ISBLANK(des!P69),"",des!P69)</f>
        <v>Inf</v>
      </c>
      <c r="Q69" s="25" t="str">
        <f>IF(ISBLANK(des!Q69),"",des!Q69)</f>
        <v>Inf</v>
      </c>
      <c r="R69" s="25" t="str">
        <f>IF(ISBLANK(des!R69),"",des!R69)</f>
        <v>Inf</v>
      </c>
    </row>
    <row r="70" spans="3:18" hidden="1" outlineLevel="3" x14ac:dyDescent="0.2">
      <c r="D70" s="30" t="s">
        <v>8</v>
      </c>
      <c r="G70" s="25">
        <f>IF(ISBLANK(des!G70),"",des!G70)</f>
        <v>0</v>
      </c>
      <c r="H70" s="25">
        <f>IF(ISBLANK(des!H70),"",des!H70)</f>
        <v>0</v>
      </c>
      <c r="I70" s="25">
        <f>IF(ISBLANK(des!I70),"",des!I70)</f>
        <v>0</v>
      </c>
      <c r="J70" s="25">
        <f>IF(ISBLANK(des!J70),"",des!J70)</f>
        <v>0</v>
      </c>
      <c r="K70" s="25">
        <f>IF(ISBLANK(des!K70),"",des!K70)</f>
        <v>0</v>
      </c>
      <c r="L70" s="25">
        <f>IF(ISBLANK(des!L70),"",des!L70)</f>
        <v>0</v>
      </c>
      <c r="M70" s="25">
        <f>IF(ISBLANK(des!M70),"",des!M70)</f>
        <v>0</v>
      </c>
      <c r="N70" s="25">
        <f>IF(ISBLANK(des!N70),"",des!N70)</f>
        <v>0</v>
      </c>
      <c r="O70" s="25">
        <f>IF(ISBLANK(des!O70),"",des!O70)</f>
        <v>0</v>
      </c>
      <c r="P70" s="25">
        <f>IF(ISBLANK(des!P70),"",des!P70)</f>
        <v>0</v>
      </c>
      <c r="Q70" s="25">
        <f>IF(ISBLANK(des!Q70),"",des!Q70)</f>
        <v>0</v>
      </c>
      <c r="R70" s="25">
        <f>IF(ISBLANK(des!R70),"",des!R70)</f>
        <v>0</v>
      </c>
    </row>
    <row r="71" spans="3:18" hidden="1" outlineLevel="2" x14ac:dyDescent="0.2">
      <c r="C71" s="56" t="s">
        <v>13</v>
      </c>
      <c r="D71" s="58" t="s">
        <v>1</v>
      </c>
      <c r="E71" s="57"/>
      <c r="F71" s="57"/>
      <c r="G71" s="41" t="str">
        <f>IF(ISBLANK(des!G71),"",des!G71)</f>
        <v>Capacity-independent offset</v>
      </c>
      <c r="H71" s="41" t="str">
        <f>IF(ISBLANK(des!H71),"",des!H71)</f>
        <v>Capacity linear factor</v>
      </c>
      <c r="I71" s="116" t="str">
        <f>IF(ISBLANK(des!I71),"",des!I71)</f>
        <v>Capacity quadratic factor</v>
      </c>
      <c r="J71" s="66" t="str">
        <f>IF(ISBLANK(des!J71),"",des!J71)</f>
        <v>Power function factor</v>
      </c>
      <c r="K71" s="66" t="str">
        <f>IF(ISBLANK(des!K71),"",des!K71)</f>
        <v>Power function exponent</v>
      </c>
      <c r="L71" s="39" t="str">
        <f>IF(ISBLANK(des!L71),"",des!L71)</f>
        <v>Logarithmic function outer factor</v>
      </c>
      <c r="M71" s="39" t="str">
        <f>IF(ISBLANK(des!M71),"",des!M71)</f>
        <v>Logarithmic function inner addend</v>
      </c>
      <c r="N71" s="39" t="str">
        <f>IF(ISBLANK(des!N71),"",des!N71)</f>
        <v>Logarithmic function inner exponent</v>
      </c>
      <c r="O71" s="42" t="str">
        <f>IF(ISBLANK(des!O71),"",des!O71)</f>
        <v>Exponential function outer factor</v>
      </c>
      <c r="P71" s="42" t="str">
        <f>IF(ISBLANK(des!P71),"",des!P71)</f>
        <v>Exponential function inner factor</v>
      </c>
      <c r="Q71" s="42" t="str">
        <f>IF(ISBLANK(des!Q71),"",des!Q71)</f>
        <v>Exponential function inner exponent</v>
      </c>
      <c r="R71" s="25" t="str">
        <f>IF(ISBLANK(des!R71),"",des!R71)</f>
        <v/>
      </c>
    </row>
    <row r="72" spans="3:18" hidden="1" outlineLevel="3" x14ac:dyDescent="0.2">
      <c r="D72" s="30" t="s">
        <v>1</v>
      </c>
      <c r="G72" s="41" t="str">
        <f>IF(ISBLANK(des!G72),"",des!G72)</f>
        <v>pPl1</v>
      </c>
      <c r="H72" s="41" t="str">
        <f>IF(ISBLANK(des!H72),"",des!H72)</f>
        <v>pPl2</v>
      </c>
      <c r="I72" s="116" t="str">
        <f>IF(ISBLANK(des!I72),"",des!I72)</f>
        <v>pPl3</v>
      </c>
      <c r="J72" s="66" t="str">
        <f>IF(ISBLANK(des!J72),"",des!J72)</f>
        <v>pPw1</v>
      </c>
      <c r="K72" s="66" t="str">
        <f>IF(ISBLANK(des!K72),"",des!K72)</f>
        <v>pPw2</v>
      </c>
      <c r="L72" s="39" t="str">
        <f>IF(ISBLANK(des!L72),"",des!L72)</f>
        <v>pLg1</v>
      </c>
      <c r="M72" s="39" t="str">
        <f>IF(ISBLANK(des!M72),"",des!M72)</f>
        <v>pLg2</v>
      </c>
      <c r="N72" s="39" t="str">
        <f>IF(ISBLANK(des!N72),"",des!N72)</f>
        <v>pLg3</v>
      </c>
      <c r="O72" s="42" t="str">
        <f>IF(ISBLANK(des!O72),"",des!O72)</f>
        <v>pEx1</v>
      </c>
      <c r="P72" s="42" t="str">
        <f>IF(ISBLANK(des!P72),"",des!P72)</f>
        <v>pEx2</v>
      </c>
      <c r="Q72" s="42" t="str">
        <f>IF(ISBLANK(des!Q72),"",des!Q72)</f>
        <v>pEx3</v>
      </c>
      <c r="R72" s="25" t="str">
        <f>IF(ISBLANK(des!R72),"",des!R72)</f>
        <v/>
      </c>
    </row>
    <row r="73" spans="3:18" hidden="1" outlineLevel="3" x14ac:dyDescent="0.2">
      <c r="D73" s="30" t="s">
        <v>2</v>
      </c>
      <c r="G73" s="41" t="str">
        <f>IF(ISBLANK(des!G73),"",des!G73)</f>
        <v>Capacity-independent absolute cost.</v>
      </c>
      <c r="H73" s="41" t="str">
        <f>IF(ISBLANK(des!H73),"",des!H73)</f>
        <v>Capacity dependent relative cost.</v>
      </c>
      <c r="I73" s="116" t="str">
        <f>IF(ISBLANK(des!I73),"",des!I73)</f>
        <v>Polynomial function: quadratic factor.</v>
      </c>
      <c r="J73" s="66" t="str">
        <f>IF(ISBLANK(des!J73),"",des!J73)</f>
        <v>Power function: linear factor.</v>
      </c>
      <c r="K73" s="66" t="str">
        <f>IF(ISBLANK(des!K73),"",des!K73)</f>
        <v>Power function: exponent.</v>
      </c>
      <c r="L73" s="39" t="str">
        <f>IF(ISBLANK(des!L73),"",des!L73)</f>
        <v>Logarithmic function: outer factor.</v>
      </c>
      <c r="M73" s="39" t="str">
        <f>IF(ISBLANK(des!M73),"",des!M73)</f>
        <v>Logarithmic function: inner addend.</v>
      </c>
      <c r="N73" s="39" t="str">
        <f>IF(ISBLANK(des!N73),"",des!N73)</f>
        <v>Logarithmic function: inner exponent.</v>
      </c>
      <c r="O73" s="42" t="str">
        <f>IF(ISBLANK(des!O73),"",des!O73)</f>
        <v>Exponential function: outer factor.</v>
      </c>
      <c r="P73" s="42" t="str">
        <f>IF(ISBLANK(des!P73),"",des!P73)</f>
        <v>Exponential function: inner factor.</v>
      </c>
      <c r="Q73" s="42" t="str">
        <f>IF(ISBLANK(des!Q73),"",des!Q73)</f>
        <v>Exponential function: inner exponent.</v>
      </c>
      <c r="R73" s="25" t="str">
        <f>IF(ISBLANK(des!R73),"",des!R73)</f>
        <v/>
      </c>
    </row>
    <row r="74" spans="3:18" hidden="1" outlineLevel="3" x14ac:dyDescent="0.2">
      <c r="D74" s="30" t="s">
        <v>4</v>
      </c>
      <c r="G74" s="25">
        <f>IF(ISBLANK(des!G74),"",des!G74)</f>
        <v>2</v>
      </c>
      <c r="H74" s="25">
        <f>IF(ISBLANK(des!H74),"",des!H74)</f>
        <v>1</v>
      </c>
      <c r="I74" s="25" t="str">
        <f>IF(ISBLANK(des!I74),"",des!I74)</f>
        <v/>
      </c>
      <c r="J74" s="25" t="str">
        <f>IF(ISBLANK(des!J74),"",des!J74)</f>
        <v/>
      </c>
      <c r="K74" s="25" t="str">
        <f>IF(ISBLANK(des!K74),"",des!K74)</f>
        <v/>
      </c>
      <c r="L74" s="25" t="str">
        <f>IF(ISBLANK(des!L74),"",des!L74)</f>
        <v/>
      </c>
      <c r="M74" s="25" t="str">
        <f>IF(ISBLANK(des!M74),"",des!M74)</f>
        <v/>
      </c>
      <c r="N74" s="25" t="str">
        <f>IF(ISBLANK(des!N74),"",des!N74)</f>
        <v/>
      </c>
      <c r="O74" s="25" t="str">
        <f>IF(ISBLANK(des!O74),"",des!O74)</f>
        <v/>
      </c>
      <c r="P74" s="25" t="str">
        <f>IF(ISBLANK(des!P74),"",des!P74)</f>
        <v/>
      </c>
      <c r="Q74" s="25" t="str">
        <f>IF(ISBLANK(des!Q74),"",des!Q74)</f>
        <v/>
      </c>
      <c r="R74" s="25" t="str">
        <f>IF(ISBLANK(des!R74),"",des!R74)</f>
        <v/>
      </c>
    </row>
    <row r="75" spans="3:18" hidden="1" outlineLevel="3" x14ac:dyDescent="0.2">
      <c r="D75" s="48" t="s">
        <v>5</v>
      </c>
      <c r="E75" s="49"/>
      <c r="F75" s="49"/>
      <c r="G75" s="76">
        <f>G66</f>
        <v>800</v>
      </c>
      <c r="H75" s="76">
        <f>H66</f>
        <v>100</v>
      </c>
      <c r="I75" s="76"/>
      <c r="J75" s="76"/>
      <c r="K75" s="76"/>
      <c r="L75" s="76"/>
      <c r="M75" s="76"/>
      <c r="N75" s="76"/>
      <c r="O75" s="76"/>
      <c r="P75" s="76"/>
      <c r="Q75" s="76"/>
      <c r="R75" s="76"/>
    </row>
    <row r="76" spans="3:18" hidden="1" outlineLevel="3" x14ac:dyDescent="0.2">
      <c r="D76" s="30" t="s">
        <v>6</v>
      </c>
      <c r="G76" s="25" t="str">
        <f>IF(ISBLANK(des!G76),"",des!G76)</f>
        <v>float</v>
      </c>
      <c r="H76" s="25" t="str">
        <f>IF(ISBLANK(des!H76),"",des!H76)</f>
        <v>float</v>
      </c>
      <c r="I76" s="25" t="str">
        <f>IF(ISBLANK(des!I76),"",des!I76)</f>
        <v>float</v>
      </c>
      <c r="J76" s="25" t="str">
        <f>IF(ISBLANK(des!J76),"",des!J76)</f>
        <v>float</v>
      </c>
      <c r="K76" s="25" t="str">
        <f>IF(ISBLANK(des!K76),"",des!K76)</f>
        <v>float</v>
      </c>
      <c r="L76" s="25" t="str">
        <f>IF(ISBLANK(des!L76),"",des!L76)</f>
        <v>float</v>
      </c>
      <c r="M76" s="25" t="str">
        <f>IF(ISBLANK(des!M76),"",des!M76)</f>
        <v>float</v>
      </c>
      <c r="N76" s="25" t="str">
        <f>IF(ISBLANK(des!N76),"",des!N76)</f>
        <v>float</v>
      </c>
      <c r="O76" s="25" t="str">
        <f>IF(ISBLANK(des!O76),"",des!O76)</f>
        <v>float</v>
      </c>
      <c r="P76" s="25" t="str">
        <f>IF(ISBLANK(des!P76),"",des!P76)</f>
        <v>float</v>
      </c>
      <c r="Q76" s="25" t="str">
        <f>IF(ISBLANK(des!Q76),"",des!Q76)</f>
        <v>float</v>
      </c>
      <c r="R76" s="25" t="str">
        <f>IF(ISBLANK(des!R76),"",des!R76)</f>
        <v/>
      </c>
    </row>
    <row r="77" spans="3:18" hidden="1" outlineLevel="3" x14ac:dyDescent="0.2">
      <c r="D77" s="30" t="s">
        <v>10</v>
      </c>
      <c r="F77" s="97" t="str">
        <f>IF($G$216&lt;=2,"kW","kWh")</f>
        <v>kW</v>
      </c>
      <c r="G77" s="66" t="str">
        <f>"EUR" &amp; IF($H$5="LN","/m","")</f>
        <v>EUR</v>
      </c>
      <c r="H77" s="66" t="str">
        <f xml:space="preserve"> IF($H$5="LN","(","") &amp; "EUR" &amp; IF($H$5="LN","/m)","") &amp; "/" &amp; $F77</f>
        <v>EUR/kW</v>
      </c>
      <c r="I77" s="66" t="str">
        <f xml:space="preserve"> IF($H$5="LN","(","") &amp; "EUR" &amp; IF($H$5="LN","/m)","") &amp; "/(" &amp; $F77 &amp; "^2)"</f>
        <v>EUR/(kW^2)</v>
      </c>
      <c r="J77" s="25" t="str">
        <f>IF(ISBLANK(des!J77),"",des!J77)</f>
        <v>-</v>
      </c>
      <c r="K77" s="25" t="str">
        <f>IF(ISBLANK(des!K77),"",des!K77)</f>
        <v>-</v>
      </c>
      <c r="L77" s="25" t="str">
        <f>IF(ISBLANK(des!L77),"",des!L77)</f>
        <v>-</v>
      </c>
      <c r="M77" s="25" t="str">
        <f>IF(ISBLANK(des!M77),"",des!M77)</f>
        <v>-</v>
      </c>
      <c r="N77" s="25" t="str">
        <f>IF(ISBLANK(des!N77),"",des!N77)</f>
        <v>-</v>
      </c>
      <c r="O77" s="25" t="str">
        <f>IF(ISBLANK(des!O77),"",des!O77)</f>
        <v>-</v>
      </c>
      <c r="P77" s="25" t="str">
        <f>IF(ISBLANK(des!P77),"",des!P77)</f>
        <v>-</v>
      </c>
      <c r="Q77" s="25" t="str">
        <f>IF(ISBLANK(des!Q77),"",des!Q77)</f>
        <v>-</v>
      </c>
      <c r="R77" s="25" t="str">
        <f>IF(ISBLANK(des!R77),"",des!R77)</f>
        <v/>
      </c>
    </row>
    <row r="78" spans="3:18" hidden="1" outlineLevel="3" x14ac:dyDescent="0.2">
      <c r="D78" s="30" t="s">
        <v>7</v>
      </c>
      <c r="G78" s="25" t="str">
        <f>IF(ISBLANK(des!G78),"",des!G78)</f>
        <v>Inf</v>
      </c>
      <c r="H78" s="25" t="str">
        <f>IF(ISBLANK(des!H78),"",des!H78)</f>
        <v>Inf</v>
      </c>
      <c r="I78" s="25" t="str">
        <f>IF(ISBLANK(des!I78),"",des!I78)</f>
        <v>Inf</v>
      </c>
      <c r="J78" s="25" t="str">
        <f>IF(ISBLANK(des!J78),"",des!J78)</f>
        <v>Inf</v>
      </c>
      <c r="K78" s="25" t="str">
        <f>IF(ISBLANK(des!K78),"",des!K78)</f>
        <v>Inf</v>
      </c>
      <c r="L78" s="25" t="str">
        <f>IF(ISBLANK(des!L78),"",des!L78)</f>
        <v>Inf</v>
      </c>
      <c r="M78" s="25" t="str">
        <f>IF(ISBLANK(des!M78),"",des!M78)</f>
        <v>Inf</v>
      </c>
      <c r="N78" s="25" t="str">
        <f>IF(ISBLANK(des!N78),"",des!N78)</f>
        <v>Inf</v>
      </c>
      <c r="O78" s="25" t="str">
        <f>IF(ISBLANK(des!O78),"",des!O78)</f>
        <v>Inf</v>
      </c>
      <c r="P78" s="25" t="str">
        <f>IF(ISBLANK(des!P78),"",des!P78)</f>
        <v>Inf</v>
      </c>
      <c r="Q78" s="25" t="str">
        <f>IF(ISBLANK(des!Q78),"",des!Q78)</f>
        <v>Inf</v>
      </c>
      <c r="R78" s="25" t="str">
        <f>IF(ISBLANK(des!R78),"",des!R78)</f>
        <v/>
      </c>
    </row>
    <row r="79" spans="3:18" hidden="1" outlineLevel="3" x14ac:dyDescent="0.2">
      <c r="D79" s="30" t="s">
        <v>8</v>
      </c>
      <c r="G79" s="25">
        <f>IF(ISBLANK(des!G79),"",des!G79)</f>
        <v>0</v>
      </c>
      <c r="H79" s="25">
        <f>IF(ISBLANK(des!H79),"",des!H79)</f>
        <v>0</v>
      </c>
      <c r="I79" s="25">
        <f>IF(ISBLANK(des!I79),"",des!I79)</f>
        <v>0</v>
      </c>
      <c r="J79" s="25">
        <f>IF(ISBLANK(des!J79),"",des!J79)</f>
        <v>0</v>
      </c>
      <c r="K79" s="25">
        <f>IF(ISBLANK(des!K79),"",des!K79)</f>
        <v>0</v>
      </c>
      <c r="L79" s="25">
        <f>IF(ISBLANK(des!L79),"",des!L79)</f>
        <v>0</v>
      </c>
      <c r="M79" s="25">
        <f>IF(ISBLANK(des!M79),"",des!M79)</f>
        <v>0</v>
      </c>
      <c r="N79" s="25">
        <f>IF(ISBLANK(des!N79),"",des!N79)</f>
        <v>0</v>
      </c>
      <c r="O79" s="25">
        <f>IF(ISBLANK(des!O79),"",des!O79)</f>
        <v>0</v>
      </c>
      <c r="P79" s="25">
        <f>IF(ISBLANK(des!P79),"",des!P79)</f>
        <v>0</v>
      </c>
      <c r="Q79" s="25">
        <f>IF(ISBLANK(des!Q79),"",des!Q79)</f>
        <v>0</v>
      </c>
      <c r="R79" s="25" t="str">
        <f>IF(ISBLANK(des!R79),"",des!R79)</f>
        <v/>
      </c>
    </row>
    <row r="80" spans="3:18" hidden="1" outlineLevel="2" x14ac:dyDescent="0.2"/>
    <row r="81" spans="1:18" hidden="1" outlineLevel="1" collapsed="1" x14ac:dyDescent="0.2">
      <c r="A81" s="119">
        <v>3</v>
      </c>
      <c r="B81" s="26" t="s">
        <v>112</v>
      </c>
      <c r="C81" s="27" t="s">
        <v>0</v>
      </c>
      <c r="G81" s="84"/>
    </row>
    <row r="82" spans="1:18" hidden="1" outlineLevel="2" x14ac:dyDescent="0.2">
      <c r="C82" s="27" t="s">
        <v>1</v>
      </c>
      <c r="G82" s="25" t="str">
        <f>IF(ISBLANK(des!G82),"",des!G82)</f>
        <v>Capex element 3</v>
      </c>
    </row>
    <row r="83" spans="1:18" hidden="1" outlineLevel="2" x14ac:dyDescent="0.2">
      <c r="C83" s="27" t="s">
        <v>1</v>
      </c>
      <c r="G83" s="25" t="str">
        <f>IF(ISBLANK(des!G83),"",des!G83)</f>
        <v>Cpx003</v>
      </c>
    </row>
    <row r="84" spans="1:18" hidden="1" outlineLevel="2" x14ac:dyDescent="0.2">
      <c r="C84" s="27" t="s">
        <v>2</v>
      </c>
      <c r="G84" s="25" t="str">
        <f>IF(ISBLANK(des!G84),"",des!G84)</f>
        <v>Additional capex element, e.g. the procurement of a physical (sub-)component or installation cost for the whole technology.</v>
      </c>
    </row>
    <row r="85" spans="1:18" hidden="1" outlineLevel="2" x14ac:dyDescent="0.2">
      <c r="C85" s="27" t="s">
        <v>11</v>
      </c>
      <c r="G85" s="80">
        <v>1</v>
      </c>
      <c r="H85" s="80">
        <v>1</v>
      </c>
    </row>
    <row r="86" spans="1:18" hidden="1" outlineLevel="2" x14ac:dyDescent="0.2">
      <c r="C86" s="56" t="s">
        <v>12</v>
      </c>
      <c r="D86" s="58" t="s">
        <v>1</v>
      </c>
      <c r="E86" s="57"/>
      <c r="F86" s="57"/>
      <c r="G86" s="41" t="str">
        <f>IF(ISBLANK(des!G86),"",des!G86)</f>
        <v>Capacity-independent offset</v>
      </c>
      <c r="H86" s="41" t="str">
        <f>IF(ISBLANK(des!H86),"",des!H86)</f>
        <v>Capacity linear factor</v>
      </c>
      <c r="I86" s="116" t="str">
        <f>IF(ISBLANK(des!I86),"",des!I86)</f>
        <v>Capacity quadratic factor</v>
      </c>
      <c r="J86" s="66" t="str">
        <f>IF(ISBLANK(des!J86),"",des!J86)</f>
        <v>Power function factor</v>
      </c>
      <c r="K86" s="66" t="str">
        <f>IF(ISBLANK(des!K86),"",des!K86)</f>
        <v>Power function exponent</v>
      </c>
      <c r="L86" s="39" t="str">
        <f>IF(ISBLANK(des!L86),"",des!L86)</f>
        <v>Logarithmic function outer factor</v>
      </c>
      <c r="M86" s="39" t="str">
        <f>IF(ISBLANK(des!M86),"",des!M86)</f>
        <v>Logarithmic function inner addend</v>
      </c>
      <c r="N86" s="39" t="str">
        <f>IF(ISBLANK(des!N86),"",des!N86)</f>
        <v>Logarithmic function inner exponent</v>
      </c>
      <c r="O86" s="42" t="str">
        <f>IF(ISBLANK(des!O86),"",des!O86)</f>
        <v>Exponential function outer factor</v>
      </c>
      <c r="P86" s="42" t="str">
        <f>IF(ISBLANK(des!P86),"",des!P86)</f>
        <v>Exponential function inner factor</v>
      </c>
      <c r="Q86" s="42" t="str">
        <f>IF(ISBLANK(des!Q86),"",des!Q86)</f>
        <v>Exponential function inner exponent</v>
      </c>
      <c r="R86" s="120" t="str">
        <f>IF(ISBLANK(des!R86),"",des!R86)</f>
        <v>Lifetime</v>
      </c>
    </row>
    <row r="87" spans="1:18" hidden="1" outlineLevel="3" x14ac:dyDescent="0.2">
      <c r="C87" s="71"/>
      <c r="D87" s="72" t="s">
        <v>1</v>
      </c>
      <c r="E87" s="71"/>
      <c r="F87" s="71"/>
      <c r="G87" s="41" t="str">
        <f>IF(ISBLANK(des!G87),"",des!G87)</f>
        <v>pPl1</v>
      </c>
      <c r="H87" s="41" t="str">
        <f>IF(ISBLANK(des!H87),"",des!H87)</f>
        <v>pPl2</v>
      </c>
      <c r="I87" s="116" t="str">
        <f>IF(ISBLANK(des!I87),"",des!I87)</f>
        <v>pPl3</v>
      </c>
      <c r="J87" s="66" t="str">
        <f>IF(ISBLANK(des!J87),"",des!J87)</f>
        <v>pPw1</v>
      </c>
      <c r="K87" s="66" t="str">
        <f>IF(ISBLANK(des!K87),"",des!K87)</f>
        <v>pPw2</v>
      </c>
      <c r="L87" s="39" t="str">
        <f>IF(ISBLANK(des!L87),"",des!L87)</f>
        <v>pLg1</v>
      </c>
      <c r="M87" s="39" t="str">
        <f>IF(ISBLANK(des!M87),"",des!M87)</f>
        <v>pLg2</v>
      </c>
      <c r="N87" s="39" t="str">
        <f>IF(ISBLANK(des!N87),"",des!N87)</f>
        <v>pLg3</v>
      </c>
      <c r="O87" s="42" t="str">
        <f>IF(ISBLANK(des!O87),"",des!O87)</f>
        <v>pEx1</v>
      </c>
      <c r="P87" s="42" t="str">
        <f>IF(ISBLANK(des!P87),"",des!P87)</f>
        <v>pEx2</v>
      </c>
      <c r="Q87" s="42" t="str">
        <f>IF(ISBLANK(des!Q87),"",des!Q87)</f>
        <v>pEx3</v>
      </c>
      <c r="R87" s="120" t="str">
        <f>IF(ISBLANK(des!R87),"",des!R87)</f>
        <v>LT</v>
      </c>
    </row>
    <row r="88" spans="1:18" hidden="1" outlineLevel="3" x14ac:dyDescent="0.2">
      <c r="C88" s="71"/>
      <c r="D88" s="72" t="s">
        <v>2</v>
      </c>
      <c r="E88" s="71"/>
      <c r="F88" s="71"/>
      <c r="G88" s="41" t="str">
        <f>IF(ISBLANK(des!G88),"",des!G88)</f>
        <v>Capacity-independent absolute cost.</v>
      </c>
      <c r="H88" s="41" t="str">
        <f>IF(ISBLANK(des!H88),"",des!H88)</f>
        <v>Capacity dependent relative cost.</v>
      </c>
      <c r="I88" s="116" t="str">
        <f>IF(ISBLANK(des!I88),"",des!I88)</f>
        <v>Polynomial function: quadratic factor.</v>
      </c>
      <c r="J88" s="66" t="str">
        <f>IF(ISBLANK(des!J88),"",des!J88)</f>
        <v>Power function: linear factor.</v>
      </c>
      <c r="K88" s="66" t="str">
        <f>IF(ISBLANK(des!K88),"",des!K88)</f>
        <v>Power function: exponent.</v>
      </c>
      <c r="L88" s="39" t="str">
        <f>IF(ISBLANK(des!L88),"",des!L88)</f>
        <v>Logarithmic function: outer factor.</v>
      </c>
      <c r="M88" s="39" t="str">
        <f>IF(ISBLANK(des!M88),"",des!M88)</f>
        <v>Logarithmic function: inner addend.</v>
      </c>
      <c r="N88" s="39" t="str">
        <f>IF(ISBLANK(des!N88),"",des!N88)</f>
        <v>Logarithmic function: inner exponent.</v>
      </c>
      <c r="O88" s="42" t="str">
        <f>IF(ISBLANK(des!O88),"",des!O88)</f>
        <v>Exponential function: outer factor.</v>
      </c>
      <c r="P88" s="42" t="str">
        <f>IF(ISBLANK(des!P88),"",des!P88)</f>
        <v>Exponential function: inner factor.</v>
      </c>
      <c r="Q88" s="42" t="str">
        <f>IF(ISBLANK(des!Q88),"",des!Q88)</f>
        <v>Exponential function: inner exponent.</v>
      </c>
      <c r="R88" s="120" t="str">
        <f>IF(ISBLANK(des!R88),"",des!R88)</f>
        <v>Design lifetime for this specific CAPEX component. This specifies after which time a new investment has to be taken, for which the cost can be indicated in the Replacement Cost section (if different from the initial cost).</v>
      </c>
    </row>
    <row r="89" spans="1:18" hidden="1" outlineLevel="3" x14ac:dyDescent="0.2">
      <c r="D89" s="30" t="s">
        <v>4</v>
      </c>
      <c r="G89" s="25">
        <f>IF(ISBLANK(des!G89),"",des!G89)</f>
        <v>2</v>
      </c>
      <c r="H89" s="25">
        <f>IF(ISBLANK(des!H89),"",des!H89)</f>
        <v>1</v>
      </c>
      <c r="I89" s="25" t="str">
        <f>IF(ISBLANK(des!I89),"",des!I89)</f>
        <v/>
      </c>
      <c r="J89" s="25" t="str">
        <f>IF(ISBLANK(des!J89),"",des!J89)</f>
        <v/>
      </c>
      <c r="K89" s="25" t="str">
        <f>IF(ISBLANK(des!K89),"",des!K89)</f>
        <v/>
      </c>
      <c r="L89" s="25" t="str">
        <f>IF(ISBLANK(des!L89),"",des!L89)</f>
        <v/>
      </c>
      <c r="M89" s="25" t="str">
        <f>IF(ISBLANK(des!M89),"",des!M89)</f>
        <v/>
      </c>
      <c r="N89" s="25" t="str">
        <f>IF(ISBLANK(des!N89),"",des!N89)</f>
        <v/>
      </c>
      <c r="O89" s="25" t="str">
        <f>IF(ISBLANK(des!O89),"",des!O89)</f>
        <v/>
      </c>
      <c r="P89" s="25" t="str">
        <f>IF(ISBLANK(des!P89),"",des!P89)</f>
        <v/>
      </c>
      <c r="Q89" s="25" t="str">
        <f>IF(ISBLANK(des!Q89),"",des!Q89)</f>
        <v/>
      </c>
      <c r="R89" s="25" t="str">
        <f>IF(ISBLANK(des!R89),"",des!R89)</f>
        <v/>
      </c>
    </row>
    <row r="90" spans="1:18" hidden="1" outlineLevel="3" x14ac:dyDescent="0.2">
      <c r="D90" s="48" t="s">
        <v>5</v>
      </c>
      <c r="E90" s="49"/>
      <c r="F90" s="49"/>
      <c r="G90" s="76">
        <v>800</v>
      </c>
      <c r="H90" s="76">
        <v>100</v>
      </c>
      <c r="I90" s="76"/>
      <c r="J90" s="76"/>
      <c r="K90" s="76"/>
      <c r="L90" s="76"/>
      <c r="M90" s="76"/>
      <c r="N90" s="76"/>
      <c r="O90" s="76"/>
      <c r="P90" s="76"/>
      <c r="Q90" s="76"/>
      <c r="R90" s="76">
        <f>$G$27</f>
        <v>20</v>
      </c>
    </row>
    <row r="91" spans="1:18" hidden="1" outlineLevel="3" x14ac:dyDescent="0.2">
      <c r="D91" s="30" t="s">
        <v>6</v>
      </c>
      <c r="G91" s="25" t="str">
        <f>IF(ISBLANK(des!G91),"",des!G91)</f>
        <v>float</v>
      </c>
      <c r="H91" s="25" t="str">
        <f>IF(ISBLANK(des!H91),"",des!H91)</f>
        <v>float</v>
      </c>
      <c r="I91" s="25" t="str">
        <f>IF(ISBLANK(des!I91),"",des!I91)</f>
        <v>float</v>
      </c>
      <c r="J91" s="25" t="str">
        <f>IF(ISBLANK(des!J91),"",des!J91)</f>
        <v>float</v>
      </c>
      <c r="K91" s="25" t="str">
        <f>IF(ISBLANK(des!K91),"",des!K91)</f>
        <v>float</v>
      </c>
      <c r="L91" s="25" t="str">
        <f>IF(ISBLANK(des!L91),"",des!L91)</f>
        <v>float</v>
      </c>
      <c r="M91" s="25" t="str">
        <f>IF(ISBLANK(des!M91),"",des!M91)</f>
        <v>float</v>
      </c>
      <c r="N91" s="25" t="str">
        <f>IF(ISBLANK(des!N91),"",des!N91)</f>
        <v>float</v>
      </c>
      <c r="O91" s="25" t="str">
        <f>IF(ISBLANK(des!O91),"",des!O91)</f>
        <v>float</v>
      </c>
      <c r="P91" s="25" t="str">
        <f>IF(ISBLANK(des!P91),"",des!P91)</f>
        <v>float</v>
      </c>
      <c r="Q91" s="25" t="str">
        <f>IF(ISBLANK(des!Q91),"",des!Q91)</f>
        <v>float</v>
      </c>
      <c r="R91" s="25" t="str">
        <f>IF(ISBLANK(des!R91),"",des!R91)</f>
        <v>float</v>
      </c>
    </row>
    <row r="92" spans="1:18" hidden="1" outlineLevel="3" x14ac:dyDescent="0.2">
      <c r="D92" s="30" t="s">
        <v>10</v>
      </c>
      <c r="F92" s="97" t="str">
        <f>IF($G$216&lt;=2,"kW","kWh")</f>
        <v>kW</v>
      </c>
      <c r="G92" s="66" t="str">
        <f>"EUR" &amp; IF($H$5="LN","/m","")</f>
        <v>EUR</v>
      </c>
      <c r="H92" s="66" t="str">
        <f xml:space="preserve"> IF($H$5="LN","(","") &amp; "EUR" &amp; IF($H$5="LN","/m)","") &amp; "/" &amp; $F92</f>
        <v>EUR/kW</v>
      </c>
      <c r="I92" s="66" t="str">
        <f xml:space="preserve"> IF($H$5="LN","(","") &amp; "EUR" &amp; IF($H$5="LN","/m)","") &amp; "/(" &amp; $F92 &amp; "^2)"</f>
        <v>EUR/(kW^2)</v>
      </c>
      <c r="J92" s="25" t="str">
        <f>IF(ISBLANK(des!J92),"",des!J92)</f>
        <v>-</v>
      </c>
      <c r="K92" s="25" t="str">
        <f>IF(ISBLANK(des!K92),"",des!K92)</f>
        <v>-</v>
      </c>
      <c r="L92" s="25" t="str">
        <f>IF(ISBLANK(des!L92),"",des!L92)</f>
        <v>-</v>
      </c>
      <c r="M92" s="25" t="str">
        <f>IF(ISBLANK(des!M92),"",des!M92)</f>
        <v>-</v>
      </c>
      <c r="N92" s="25" t="str">
        <f>IF(ISBLANK(des!N92),"",des!N92)</f>
        <v>-</v>
      </c>
      <c r="O92" s="25" t="str">
        <f>IF(ISBLANK(des!O92),"",des!O92)</f>
        <v>-</v>
      </c>
      <c r="P92" s="25" t="str">
        <f>IF(ISBLANK(des!P92),"",des!P92)</f>
        <v>-</v>
      </c>
      <c r="Q92" s="25" t="str">
        <f>IF(ISBLANK(des!Q92),"",des!Q92)</f>
        <v>-</v>
      </c>
      <c r="R92" s="25" t="str">
        <f>IF(ISBLANK(des!R92),"",des!R92)</f>
        <v>a</v>
      </c>
    </row>
    <row r="93" spans="1:18" hidden="1" outlineLevel="3" x14ac:dyDescent="0.2">
      <c r="D93" s="30" t="s">
        <v>7</v>
      </c>
      <c r="G93" s="25" t="str">
        <f>IF(ISBLANK(des!G93),"",des!G93)</f>
        <v>Inf</v>
      </c>
      <c r="H93" s="25" t="str">
        <f>IF(ISBLANK(des!H93),"",des!H93)</f>
        <v>Inf</v>
      </c>
      <c r="I93" s="25" t="str">
        <f>IF(ISBLANK(des!I93),"",des!I93)</f>
        <v>Inf</v>
      </c>
      <c r="J93" s="25" t="str">
        <f>IF(ISBLANK(des!J93),"",des!J93)</f>
        <v>Inf</v>
      </c>
      <c r="K93" s="25" t="str">
        <f>IF(ISBLANK(des!K93),"",des!K93)</f>
        <v>Inf</v>
      </c>
      <c r="L93" s="25" t="str">
        <f>IF(ISBLANK(des!L93),"",des!L93)</f>
        <v>Inf</v>
      </c>
      <c r="M93" s="25" t="str">
        <f>IF(ISBLANK(des!M93),"",des!M93)</f>
        <v>Inf</v>
      </c>
      <c r="N93" s="25" t="str">
        <f>IF(ISBLANK(des!N93),"",des!N93)</f>
        <v>Inf</v>
      </c>
      <c r="O93" s="25" t="str">
        <f>IF(ISBLANK(des!O93),"",des!O93)</f>
        <v>Inf</v>
      </c>
      <c r="P93" s="25" t="str">
        <f>IF(ISBLANK(des!P93),"",des!P93)</f>
        <v>Inf</v>
      </c>
      <c r="Q93" s="25" t="str">
        <f>IF(ISBLANK(des!Q93),"",des!Q93)</f>
        <v>Inf</v>
      </c>
      <c r="R93" s="25" t="str">
        <f>IF(ISBLANK(des!R93),"",des!R93)</f>
        <v>Inf</v>
      </c>
    </row>
    <row r="94" spans="1:18" hidden="1" outlineLevel="3" x14ac:dyDescent="0.2">
      <c r="D94" s="30" t="s">
        <v>8</v>
      </c>
      <c r="G94" s="25">
        <f>IF(ISBLANK(des!G94),"",des!G94)</f>
        <v>0</v>
      </c>
      <c r="H94" s="25">
        <f>IF(ISBLANK(des!H94),"",des!H94)</f>
        <v>0</v>
      </c>
      <c r="I94" s="25">
        <f>IF(ISBLANK(des!I94),"",des!I94)</f>
        <v>0</v>
      </c>
      <c r="J94" s="25">
        <f>IF(ISBLANK(des!J94),"",des!J94)</f>
        <v>0</v>
      </c>
      <c r="K94" s="25">
        <f>IF(ISBLANK(des!K94),"",des!K94)</f>
        <v>0</v>
      </c>
      <c r="L94" s="25">
        <f>IF(ISBLANK(des!L94),"",des!L94)</f>
        <v>0</v>
      </c>
      <c r="M94" s="25">
        <f>IF(ISBLANK(des!M94),"",des!M94)</f>
        <v>0</v>
      </c>
      <c r="N94" s="25">
        <f>IF(ISBLANK(des!N94),"",des!N94)</f>
        <v>0</v>
      </c>
      <c r="O94" s="25">
        <f>IF(ISBLANK(des!O94),"",des!O94)</f>
        <v>0</v>
      </c>
      <c r="P94" s="25">
        <f>IF(ISBLANK(des!P94),"",des!P94)</f>
        <v>0</v>
      </c>
      <c r="Q94" s="25">
        <f>IF(ISBLANK(des!Q94),"",des!Q94)</f>
        <v>0</v>
      </c>
      <c r="R94" s="25">
        <f>IF(ISBLANK(des!R94),"",des!R94)</f>
        <v>0</v>
      </c>
    </row>
    <row r="95" spans="1:18" hidden="1" outlineLevel="2" x14ac:dyDescent="0.2">
      <c r="C95" s="56" t="s">
        <v>13</v>
      </c>
      <c r="D95" s="58" t="s">
        <v>1</v>
      </c>
      <c r="E95" s="57"/>
      <c r="F95" s="57"/>
      <c r="G95" s="41" t="str">
        <f>IF(ISBLANK(des!G95),"",des!G95)</f>
        <v>Capacity-independent offset</v>
      </c>
      <c r="H95" s="41" t="str">
        <f>IF(ISBLANK(des!H95),"",des!H95)</f>
        <v>Capacity linear factor</v>
      </c>
      <c r="I95" s="116" t="str">
        <f>IF(ISBLANK(des!I95),"",des!I95)</f>
        <v>Capacity quadratic factor</v>
      </c>
      <c r="J95" s="66" t="str">
        <f>IF(ISBLANK(des!J95),"",des!J95)</f>
        <v>Power function factor</v>
      </c>
      <c r="K95" s="66" t="str">
        <f>IF(ISBLANK(des!K95),"",des!K95)</f>
        <v>Power function exponent</v>
      </c>
      <c r="L95" s="39" t="str">
        <f>IF(ISBLANK(des!L95),"",des!L95)</f>
        <v>Logarithmic function outer factor</v>
      </c>
      <c r="M95" s="39" t="str">
        <f>IF(ISBLANK(des!M95),"",des!M95)</f>
        <v>Logarithmic function inner addend</v>
      </c>
      <c r="N95" s="39" t="str">
        <f>IF(ISBLANK(des!N95),"",des!N95)</f>
        <v>Logarithmic function inner exponent</v>
      </c>
      <c r="O95" s="42" t="str">
        <f>IF(ISBLANK(des!O95),"",des!O95)</f>
        <v>Exponential function outer factor</v>
      </c>
      <c r="P95" s="42" t="str">
        <f>IF(ISBLANK(des!P95),"",des!P95)</f>
        <v>Exponential function inner factor</v>
      </c>
      <c r="Q95" s="42" t="str">
        <f>IF(ISBLANK(des!Q95),"",des!Q95)</f>
        <v>Exponential function inner exponent</v>
      </c>
      <c r="R95" s="25" t="str">
        <f>IF(ISBLANK(des!R95),"",des!R95)</f>
        <v/>
      </c>
    </row>
    <row r="96" spans="1:18" hidden="1" outlineLevel="3" x14ac:dyDescent="0.2">
      <c r="D96" s="30" t="s">
        <v>1</v>
      </c>
      <c r="G96" s="41" t="str">
        <f>IF(ISBLANK(des!G96),"",des!G96)</f>
        <v>pPl1</v>
      </c>
      <c r="H96" s="41" t="str">
        <f>IF(ISBLANK(des!H96),"",des!H96)</f>
        <v>pPl2</v>
      </c>
      <c r="I96" s="116" t="str">
        <f>IF(ISBLANK(des!I96),"",des!I96)</f>
        <v>pPl3</v>
      </c>
      <c r="J96" s="66" t="str">
        <f>IF(ISBLANK(des!J96),"",des!J96)</f>
        <v>pPw1</v>
      </c>
      <c r="K96" s="66" t="str">
        <f>IF(ISBLANK(des!K96),"",des!K96)</f>
        <v>pPw2</v>
      </c>
      <c r="L96" s="39" t="str">
        <f>IF(ISBLANK(des!L96),"",des!L96)</f>
        <v>pLg1</v>
      </c>
      <c r="M96" s="39" t="str">
        <f>IF(ISBLANK(des!M96),"",des!M96)</f>
        <v>pLg2</v>
      </c>
      <c r="N96" s="39" t="str">
        <f>IF(ISBLANK(des!N96),"",des!N96)</f>
        <v>pLg3</v>
      </c>
      <c r="O96" s="42" t="str">
        <f>IF(ISBLANK(des!O96),"",des!O96)</f>
        <v>pEx1</v>
      </c>
      <c r="P96" s="42" t="str">
        <f>IF(ISBLANK(des!P96),"",des!P96)</f>
        <v>pEx2</v>
      </c>
      <c r="Q96" s="42" t="str">
        <f>IF(ISBLANK(des!Q96),"",des!Q96)</f>
        <v>pEx3</v>
      </c>
      <c r="R96" s="25" t="str">
        <f>IF(ISBLANK(des!R96),"",des!R96)</f>
        <v/>
      </c>
    </row>
    <row r="97" spans="1:18" hidden="1" outlineLevel="3" x14ac:dyDescent="0.2">
      <c r="D97" s="30" t="s">
        <v>2</v>
      </c>
      <c r="G97" s="41" t="str">
        <f>IF(ISBLANK(des!G97),"",des!G97)</f>
        <v>Capacity-independent absolute cost.</v>
      </c>
      <c r="H97" s="41" t="str">
        <f>IF(ISBLANK(des!H97),"",des!H97)</f>
        <v>Capacity dependent relative cost.</v>
      </c>
      <c r="I97" s="116" t="str">
        <f>IF(ISBLANK(des!I97),"",des!I97)</f>
        <v>Polynomial function: quadratic factor.</v>
      </c>
      <c r="J97" s="66" t="str">
        <f>IF(ISBLANK(des!J97),"",des!J97)</f>
        <v>Power function: linear factor.</v>
      </c>
      <c r="K97" s="66" t="str">
        <f>IF(ISBLANK(des!K97),"",des!K97)</f>
        <v>Power function: exponent.</v>
      </c>
      <c r="L97" s="39" t="str">
        <f>IF(ISBLANK(des!L97),"",des!L97)</f>
        <v>Logarithmic function: outer factor.</v>
      </c>
      <c r="M97" s="39" t="str">
        <f>IF(ISBLANK(des!M97),"",des!M97)</f>
        <v>Logarithmic function: inner addend.</v>
      </c>
      <c r="N97" s="39" t="str">
        <f>IF(ISBLANK(des!N97),"",des!N97)</f>
        <v>Logarithmic function: inner exponent.</v>
      </c>
      <c r="O97" s="42" t="str">
        <f>IF(ISBLANK(des!O97),"",des!O97)</f>
        <v>Exponential function: outer factor.</v>
      </c>
      <c r="P97" s="42" t="str">
        <f>IF(ISBLANK(des!P97),"",des!P97)</f>
        <v>Exponential function: inner factor.</v>
      </c>
      <c r="Q97" s="42" t="str">
        <f>IF(ISBLANK(des!Q97),"",des!Q97)</f>
        <v>Exponential function: inner exponent.</v>
      </c>
      <c r="R97" s="25" t="str">
        <f>IF(ISBLANK(des!R97),"",des!R97)</f>
        <v/>
      </c>
    </row>
    <row r="98" spans="1:18" hidden="1" outlineLevel="3" x14ac:dyDescent="0.2">
      <c r="D98" s="30" t="s">
        <v>4</v>
      </c>
      <c r="G98" s="25">
        <f>IF(ISBLANK(des!G98),"",des!G98)</f>
        <v>2</v>
      </c>
      <c r="H98" s="25">
        <f>IF(ISBLANK(des!H98),"",des!H98)</f>
        <v>1</v>
      </c>
      <c r="I98" s="25" t="str">
        <f>IF(ISBLANK(des!I98),"",des!I98)</f>
        <v/>
      </c>
      <c r="J98" s="25" t="str">
        <f>IF(ISBLANK(des!J98),"",des!J98)</f>
        <v/>
      </c>
      <c r="K98" s="25" t="str">
        <f>IF(ISBLANK(des!K98),"",des!K98)</f>
        <v/>
      </c>
      <c r="L98" s="25" t="str">
        <f>IF(ISBLANK(des!L98),"",des!L98)</f>
        <v/>
      </c>
      <c r="M98" s="25" t="str">
        <f>IF(ISBLANK(des!M98),"",des!M98)</f>
        <v/>
      </c>
      <c r="N98" s="25" t="str">
        <f>IF(ISBLANK(des!N98),"",des!N98)</f>
        <v/>
      </c>
      <c r="O98" s="25" t="str">
        <f>IF(ISBLANK(des!O98),"",des!O98)</f>
        <v/>
      </c>
      <c r="P98" s="25" t="str">
        <f>IF(ISBLANK(des!P98),"",des!P98)</f>
        <v/>
      </c>
      <c r="Q98" s="25" t="str">
        <f>IF(ISBLANK(des!Q98),"",des!Q98)</f>
        <v/>
      </c>
      <c r="R98" s="25" t="str">
        <f>IF(ISBLANK(des!R98),"",des!R98)</f>
        <v/>
      </c>
    </row>
    <row r="99" spans="1:18" hidden="1" outlineLevel="3" x14ac:dyDescent="0.2">
      <c r="D99" s="48" t="s">
        <v>5</v>
      </c>
      <c r="E99" s="49"/>
      <c r="F99" s="49"/>
      <c r="G99" s="76">
        <f>G90</f>
        <v>800</v>
      </c>
      <c r="H99" s="76">
        <f>H90</f>
        <v>100</v>
      </c>
      <c r="I99" s="76"/>
      <c r="J99" s="76"/>
      <c r="K99" s="76"/>
      <c r="L99" s="76"/>
      <c r="M99" s="76"/>
      <c r="N99" s="76"/>
      <c r="O99" s="76"/>
      <c r="P99" s="76"/>
      <c r="Q99" s="76"/>
      <c r="R99" s="76"/>
    </row>
    <row r="100" spans="1:18" hidden="1" outlineLevel="3" x14ac:dyDescent="0.2">
      <c r="D100" s="30" t="s">
        <v>6</v>
      </c>
      <c r="G100" s="25" t="str">
        <f>IF(ISBLANK(des!G100),"",des!G100)</f>
        <v>float</v>
      </c>
      <c r="H100" s="25" t="str">
        <f>IF(ISBLANK(des!H100),"",des!H100)</f>
        <v>float</v>
      </c>
      <c r="I100" s="25" t="str">
        <f>IF(ISBLANK(des!I100),"",des!I100)</f>
        <v>float</v>
      </c>
      <c r="J100" s="25" t="str">
        <f>IF(ISBLANK(des!J100),"",des!J100)</f>
        <v>float</v>
      </c>
      <c r="K100" s="25" t="str">
        <f>IF(ISBLANK(des!K100),"",des!K100)</f>
        <v>float</v>
      </c>
      <c r="L100" s="25" t="str">
        <f>IF(ISBLANK(des!L100),"",des!L100)</f>
        <v>float</v>
      </c>
      <c r="M100" s="25" t="str">
        <f>IF(ISBLANK(des!M100),"",des!M100)</f>
        <v>float</v>
      </c>
      <c r="N100" s="25" t="str">
        <f>IF(ISBLANK(des!N100),"",des!N100)</f>
        <v>float</v>
      </c>
      <c r="O100" s="25" t="str">
        <f>IF(ISBLANK(des!O100),"",des!O100)</f>
        <v>float</v>
      </c>
      <c r="P100" s="25" t="str">
        <f>IF(ISBLANK(des!P100),"",des!P100)</f>
        <v>float</v>
      </c>
      <c r="Q100" s="25" t="str">
        <f>IF(ISBLANK(des!Q100),"",des!Q100)</f>
        <v>float</v>
      </c>
      <c r="R100" s="25" t="str">
        <f>IF(ISBLANK(des!R100),"",des!R100)</f>
        <v/>
      </c>
    </row>
    <row r="101" spans="1:18" hidden="1" outlineLevel="3" x14ac:dyDescent="0.2">
      <c r="D101" s="30" t="s">
        <v>10</v>
      </c>
      <c r="F101" s="97" t="str">
        <f>IF($G$216&lt;=2,"kW","kWh")</f>
        <v>kW</v>
      </c>
      <c r="G101" s="66" t="str">
        <f>"EUR" &amp; IF($H$5="LN","/m","")</f>
        <v>EUR</v>
      </c>
      <c r="H101" s="66" t="str">
        <f xml:space="preserve"> IF($H$5="LN","(","") &amp; "EUR" &amp; IF($H$5="LN","/m)","") &amp; "/" &amp; $F101</f>
        <v>EUR/kW</v>
      </c>
      <c r="I101" s="66" t="str">
        <f xml:space="preserve"> IF($H$5="LN","(","") &amp; "EUR" &amp; IF($H$5="LN","/m)","") &amp; "/(" &amp; $F101 &amp; "^2)"</f>
        <v>EUR/(kW^2)</v>
      </c>
      <c r="J101" s="25" t="str">
        <f>IF(ISBLANK(des!J101),"",des!J101)</f>
        <v>-</v>
      </c>
      <c r="K101" s="25" t="str">
        <f>IF(ISBLANK(des!K101),"",des!K101)</f>
        <v>-</v>
      </c>
      <c r="L101" s="25" t="str">
        <f>IF(ISBLANK(des!L101),"",des!L101)</f>
        <v>-</v>
      </c>
      <c r="M101" s="25" t="str">
        <f>IF(ISBLANK(des!M101),"",des!M101)</f>
        <v>-</v>
      </c>
      <c r="N101" s="25" t="str">
        <f>IF(ISBLANK(des!N101),"",des!N101)</f>
        <v>-</v>
      </c>
      <c r="O101" s="25" t="str">
        <f>IF(ISBLANK(des!O101),"",des!O101)</f>
        <v>-</v>
      </c>
      <c r="P101" s="25" t="str">
        <f>IF(ISBLANK(des!P101),"",des!P101)</f>
        <v>-</v>
      </c>
      <c r="Q101" s="25" t="str">
        <f>IF(ISBLANK(des!Q101),"",des!Q101)</f>
        <v>-</v>
      </c>
      <c r="R101" s="25" t="str">
        <f>IF(ISBLANK(des!R101),"",des!R101)</f>
        <v/>
      </c>
    </row>
    <row r="102" spans="1:18" hidden="1" outlineLevel="3" x14ac:dyDescent="0.2">
      <c r="D102" s="30" t="s">
        <v>7</v>
      </c>
      <c r="G102" s="25" t="str">
        <f>IF(ISBLANK(des!G102),"",des!G102)</f>
        <v>Inf</v>
      </c>
      <c r="H102" s="25" t="str">
        <f>IF(ISBLANK(des!H102),"",des!H102)</f>
        <v>Inf</v>
      </c>
      <c r="I102" s="25" t="str">
        <f>IF(ISBLANK(des!I102),"",des!I102)</f>
        <v>Inf</v>
      </c>
      <c r="J102" s="25" t="str">
        <f>IF(ISBLANK(des!J102),"",des!J102)</f>
        <v>Inf</v>
      </c>
      <c r="K102" s="25" t="str">
        <f>IF(ISBLANK(des!K102),"",des!K102)</f>
        <v>Inf</v>
      </c>
      <c r="L102" s="25" t="str">
        <f>IF(ISBLANK(des!L102),"",des!L102)</f>
        <v>Inf</v>
      </c>
      <c r="M102" s="25" t="str">
        <f>IF(ISBLANK(des!M102),"",des!M102)</f>
        <v>Inf</v>
      </c>
      <c r="N102" s="25" t="str">
        <f>IF(ISBLANK(des!N102),"",des!N102)</f>
        <v>Inf</v>
      </c>
      <c r="O102" s="25" t="str">
        <f>IF(ISBLANK(des!O102),"",des!O102)</f>
        <v>Inf</v>
      </c>
      <c r="P102" s="25" t="str">
        <f>IF(ISBLANK(des!P102),"",des!P102)</f>
        <v>Inf</v>
      </c>
      <c r="Q102" s="25" t="str">
        <f>IF(ISBLANK(des!Q102),"",des!Q102)</f>
        <v>Inf</v>
      </c>
      <c r="R102" s="25" t="str">
        <f>IF(ISBLANK(des!R102),"",des!R102)</f>
        <v/>
      </c>
    </row>
    <row r="103" spans="1:18" hidden="1" outlineLevel="3" x14ac:dyDescent="0.2">
      <c r="D103" s="30" t="s">
        <v>8</v>
      </c>
      <c r="G103" s="25">
        <f>IF(ISBLANK(des!G103),"",des!G103)</f>
        <v>0</v>
      </c>
      <c r="H103" s="25">
        <f>IF(ISBLANK(des!H103),"",des!H103)</f>
        <v>0</v>
      </c>
      <c r="I103" s="25">
        <f>IF(ISBLANK(des!I103),"",des!I103)</f>
        <v>0</v>
      </c>
      <c r="J103" s="25">
        <f>IF(ISBLANK(des!J103),"",des!J103)</f>
        <v>0</v>
      </c>
      <c r="K103" s="25">
        <f>IF(ISBLANK(des!K103),"",des!K103)</f>
        <v>0</v>
      </c>
      <c r="L103" s="25">
        <f>IF(ISBLANK(des!L103),"",des!L103)</f>
        <v>0</v>
      </c>
      <c r="M103" s="25">
        <f>IF(ISBLANK(des!M103),"",des!M103)</f>
        <v>0</v>
      </c>
      <c r="N103" s="25">
        <f>IF(ISBLANK(des!N103),"",des!N103)</f>
        <v>0</v>
      </c>
      <c r="O103" s="25">
        <f>IF(ISBLANK(des!O103),"",des!O103)</f>
        <v>0</v>
      </c>
      <c r="P103" s="25">
        <f>IF(ISBLANK(des!P103),"",des!P103)</f>
        <v>0</v>
      </c>
      <c r="Q103" s="25">
        <f>IF(ISBLANK(des!Q103),"",des!Q103)</f>
        <v>0</v>
      </c>
      <c r="R103" s="25" t="str">
        <f>IF(ISBLANK(des!R103),"",des!R103)</f>
        <v/>
      </c>
    </row>
    <row r="104" spans="1:18" hidden="1" outlineLevel="2" x14ac:dyDescent="0.2"/>
    <row r="105" spans="1:18" hidden="1" outlineLevel="1" collapsed="1" x14ac:dyDescent="0.2"/>
    <row r="106" spans="1:18" collapsed="1" x14ac:dyDescent="0.2">
      <c r="A106" s="119">
        <v>1</v>
      </c>
      <c r="B106" s="26" t="s">
        <v>151</v>
      </c>
      <c r="C106" s="27" t="s">
        <v>0</v>
      </c>
      <c r="G106" s="84" t="s">
        <v>150</v>
      </c>
    </row>
    <row r="107" spans="1:18" hidden="1" outlineLevel="2" x14ac:dyDescent="0.2">
      <c r="C107" s="27" t="s">
        <v>1</v>
      </c>
      <c r="G107" s="25" t="str">
        <f>IF($H$5="LN",IF(ISBLANK(des!T107),"",des!T107),IF(ISBLANK(des!G107),"",des!G107))</f>
        <v>General operation cost</v>
      </c>
    </row>
    <row r="108" spans="1:18" hidden="1" outlineLevel="2" x14ac:dyDescent="0.2">
      <c r="C108" s="27" t="s">
        <v>1</v>
      </c>
      <c r="G108" s="25" t="str">
        <f>IF($H$5="LN",IF(ISBLANK(des!T108),"",des!T108),IF(ISBLANK(des!G108),"",des!G108))</f>
        <v>OpxMnc</v>
      </c>
    </row>
    <row r="109" spans="1:18" hidden="1" outlineLevel="2" x14ac:dyDescent="0.2">
      <c r="C109" s="27" t="s">
        <v>2</v>
      </c>
      <c r="G109" s="25" t="str">
        <f>IF($H$5="LN",IF(ISBLANK(des!T109),"",des!T109),IF(ISBLANK(des!G109),"",des!G109))</f>
        <v>General operation cost for main component.</v>
      </c>
    </row>
    <row r="110" spans="1:18" hidden="1" outlineLevel="2" x14ac:dyDescent="0.2">
      <c r="C110" s="27" t="s">
        <v>11</v>
      </c>
      <c r="G110" s="80">
        <v>1</v>
      </c>
      <c r="H110" s="80">
        <v>1</v>
      </c>
    </row>
    <row r="111" spans="1:18" hidden="1" outlineLevel="2" x14ac:dyDescent="0.2">
      <c r="C111" s="56" t="s">
        <v>14</v>
      </c>
      <c r="D111" s="58" t="s">
        <v>1</v>
      </c>
      <c r="E111" s="57"/>
      <c r="F111" s="57"/>
      <c r="G111" s="41" t="str">
        <f>IF(ISBLANK(des!G111),"",des!G111)</f>
        <v>Capacity-independent offset</v>
      </c>
      <c r="H111" s="41" t="str">
        <f>IF(ISBLANK(des!H111),"",des!H111)</f>
        <v>Capacity linear factor</v>
      </c>
      <c r="I111" s="116" t="str">
        <f>IF(ISBLANK(des!I111),"",des!I111)</f>
        <v>Capacity quadratic factor</v>
      </c>
      <c r="J111" s="66" t="str">
        <f>IF(ISBLANK(des!J111),"",des!J111)</f>
        <v>Power function factor</v>
      </c>
      <c r="K111" s="66" t="str">
        <f>IF(ISBLANK(des!K111),"",des!K111)</f>
        <v>Power function exponent</v>
      </c>
      <c r="L111" s="39" t="str">
        <f>IF(ISBLANK(des!L111),"",des!L111)</f>
        <v>Logarithmic function outer factor</v>
      </c>
      <c r="M111" s="39" t="str">
        <f>IF(ISBLANK(des!M111),"",des!M111)</f>
        <v>Logarithmic function inner addend</v>
      </c>
      <c r="N111" s="39" t="str">
        <f>IF(ISBLANK(des!N111),"",des!N111)</f>
        <v>Logarithmic function inner exponent</v>
      </c>
      <c r="O111" s="42" t="str">
        <f>IF(ISBLANK(des!O111),"",des!O111)</f>
        <v>Exponential function outer factor</v>
      </c>
      <c r="P111" s="42" t="str">
        <f>IF(ISBLANK(des!P111),"",des!P111)</f>
        <v>Exponential function inner factor</v>
      </c>
      <c r="Q111" s="42" t="str">
        <f>IF(ISBLANK(des!Q111),"",des!Q111)</f>
        <v>Exponential function inner exponent</v>
      </c>
      <c r="R111" s="117" t="str">
        <f>IF(ISBLANK(des!R111),"",des!R111)</f>
        <v>Investment-relative</v>
      </c>
    </row>
    <row r="112" spans="1:18" hidden="1" outlineLevel="3" x14ac:dyDescent="0.2">
      <c r="D112" s="30" t="s">
        <v>1</v>
      </c>
      <c r="G112" s="41" t="str">
        <f>IF(ISBLANK(des!G112),"",des!G112)</f>
        <v>pPl1</v>
      </c>
      <c r="H112" s="41" t="str">
        <f>IF(ISBLANK(des!H112),"",des!H112)</f>
        <v>pPl2</v>
      </c>
      <c r="I112" s="116" t="str">
        <f>IF(ISBLANK(des!I112),"",des!I112)</f>
        <v>pPl3</v>
      </c>
      <c r="J112" s="66" t="str">
        <f>IF(ISBLANK(des!J112),"",des!J112)</f>
        <v>pPw1</v>
      </c>
      <c r="K112" s="66" t="str">
        <f>IF(ISBLANK(des!K112),"",des!K112)</f>
        <v>pPw2</v>
      </c>
      <c r="L112" s="39" t="str">
        <f>IF(ISBLANK(des!L112),"",des!L112)</f>
        <v>pLg1</v>
      </c>
      <c r="M112" s="39" t="str">
        <f>IF(ISBLANK(des!M112),"",des!M112)</f>
        <v>pLg2</v>
      </c>
      <c r="N112" s="39" t="str">
        <f>IF(ISBLANK(des!N112),"",des!N112)</f>
        <v>pLg3</v>
      </c>
      <c r="O112" s="42" t="str">
        <f>IF(ISBLANK(des!O112),"",des!O112)</f>
        <v>pEx1</v>
      </c>
      <c r="P112" s="42" t="str">
        <f>IF(ISBLANK(des!P112),"",des!P112)</f>
        <v>pEx2</v>
      </c>
      <c r="Q112" s="42" t="str">
        <f>IF(ISBLANK(des!Q112),"",des!Q112)</f>
        <v>pEx3</v>
      </c>
      <c r="R112" s="117" t="str">
        <f>IF(ISBLANK(des!R112),"",des!R112)</f>
        <v>relInv</v>
      </c>
    </row>
    <row r="113" spans="2:18" hidden="1" outlineLevel="3" x14ac:dyDescent="0.2">
      <c r="D113" s="30" t="s">
        <v>2</v>
      </c>
      <c r="G113" s="41" t="str">
        <f>IF(ISBLANK(des!G113),"",des!G113)</f>
        <v>Capacity-independent absolute cost.</v>
      </c>
      <c r="H113" s="41" t="str">
        <f>IF(ISBLANK(des!H113),"",des!H113)</f>
        <v>Capacity dependent relative cost.</v>
      </c>
      <c r="I113" s="116" t="str">
        <f>IF(ISBLANK(des!I113),"",des!I113)</f>
        <v>Polynomial function: quadratic factor.</v>
      </c>
      <c r="J113" s="66" t="str">
        <f>IF(ISBLANK(des!J113),"",des!J113)</f>
        <v>Power function: linear factor.</v>
      </c>
      <c r="K113" s="66" t="str">
        <f>IF(ISBLANK(des!K113),"",des!K113)</f>
        <v>Power function: exponent.</v>
      </c>
      <c r="L113" s="39" t="str">
        <f>IF(ISBLANK(des!L113),"",des!L113)</f>
        <v>Logarithmic function: outer factor.</v>
      </c>
      <c r="M113" s="39" t="str">
        <f>IF(ISBLANK(des!M113),"",des!M113)</f>
        <v>Logarithmic function: inner addend.</v>
      </c>
      <c r="N113" s="39" t="str">
        <f>IF(ISBLANK(des!N113),"",des!N113)</f>
        <v>Logarithmic function: inner exponent.</v>
      </c>
      <c r="O113" s="42" t="str">
        <f>IF(ISBLANK(des!O113),"",des!O113)</f>
        <v>Exponential function: outer factor.</v>
      </c>
      <c r="P113" s="42" t="str">
        <f>IF(ISBLANK(des!P113),"",des!P113)</f>
        <v>Exponential function: inner factor.</v>
      </c>
      <c r="Q113" s="42" t="str">
        <f>IF(ISBLANK(des!Q113),"",des!Q113)</f>
        <v>Exponential function: inner exponent.</v>
      </c>
      <c r="R113" s="117" t="str">
        <f>IF(ISBLANK(des!R113),"",des!R113)</f>
        <v>Annual cost relative to initial investment cost.</v>
      </c>
    </row>
    <row r="114" spans="2:18" hidden="1" outlineLevel="3" x14ac:dyDescent="0.2">
      <c r="D114" s="30" t="s">
        <v>4</v>
      </c>
      <c r="G114" s="25">
        <f>IF(ISBLANK(des!G114),"",des!G114)</f>
        <v>2</v>
      </c>
      <c r="H114" s="25">
        <f>IF(ISBLANK(des!H114),"",des!H114)</f>
        <v>2</v>
      </c>
      <c r="I114" s="25" t="str">
        <f>IF(ISBLANK(des!I114),"",des!I114)</f>
        <v/>
      </c>
      <c r="J114" s="25" t="str">
        <f>IF(ISBLANK(des!J114),"",des!J114)</f>
        <v/>
      </c>
      <c r="K114" s="25" t="str">
        <f>IF(ISBLANK(des!K114),"",des!K114)</f>
        <v/>
      </c>
      <c r="L114" s="25" t="str">
        <f>IF(ISBLANK(des!L114),"",des!L114)</f>
        <v/>
      </c>
      <c r="M114" s="25" t="str">
        <f>IF(ISBLANK(des!M114),"",des!M114)</f>
        <v/>
      </c>
      <c r="N114" s="25" t="str">
        <f>IF(ISBLANK(des!N114),"",des!N114)</f>
        <v/>
      </c>
      <c r="O114" s="25" t="str">
        <f>IF(ISBLANK(des!O114),"",des!O114)</f>
        <v/>
      </c>
      <c r="P114" s="25" t="str">
        <f>IF(ISBLANK(des!P114),"",des!P114)</f>
        <v/>
      </c>
      <c r="Q114" s="25" t="str">
        <f>IF(ISBLANK(des!Q114),"",des!Q114)</f>
        <v/>
      </c>
      <c r="R114" s="25" t="str">
        <f>IF(ISBLANK(des!R114),"",des!R114)</f>
        <v/>
      </c>
    </row>
    <row r="115" spans="2:18" hidden="1" outlineLevel="3" x14ac:dyDescent="0.2">
      <c r="D115" s="48" t="s">
        <v>5</v>
      </c>
      <c r="E115" s="49"/>
      <c r="F115" s="49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>
        <v>0.08</v>
      </c>
    </row>
    <row r="116" spans="2:18" hidden="1" outlineLevel="3" x14ac:dyDescent="0.2">
      <c r="D116" s="30" t="s">
        <v>6</v>
      </c>
      <c r="G116" s="25" t="str">
        <f>IF(ISBLANK(des!G116),"",des!G116)</f>
        <v>float</v>
      </c>
      <c r="H116" s="25" t="str">
        <f>IF(ISBLANK(des!H116),"",des!H116)</f>
        <v>float</v>
      </c>
      <c r="I116" s="25" t="str">
        <f>IF(ISBLANK(des!I116),"",des!I116)</f>
        <v>float</v>
      </c>
      <c r="J116" s="25" t="str">
        <f>IF(ISBLANK(des!J116),"",des!J116)</f>
        <v>float</v>
      </c>
      <c r="K116" s="25" t="str">
        <f>IF(ISBLANK(des!K116),"",des!K116)</f>
        <v>float</v>
      </c>
      <c r="L116" s="25" t="str">
        <f>IF(ISBLANK(des!L116),"",des!L116)</f>
        <v>float</v>
      </c>
      <c r="M116" s="25" t="str">
        <f>IF(ISBLANK(des!M116),"",des!M116)</f>
        <v>float</v>
      </c>
      <c r="N116" s="25" t="str">
        <f>IF(ISBLANK(des!N116),"",des!N116)</f>
        <v>float</v>
      </c>
      <c r="O116" s="25" t="str">
        <f>IF(ISBLANK(des!O116),"",des!O116)</f>
        <v>float</v>
      </c>
      <c r="P116" s="25" t="str">
        <f>IF(ISBLANK(des!P116),"",des!P116)</f>
        <v>float</v>
      </c>
      <c r="Q116" s="25" t="str">
        <f>IF(ISBLANK(des!Q116),"",des!Q116)</f>
        <v>float</v>
      </c>
      <c r="R116" s="25" t="str">
        <f>IF(ISBLANK(des!R116),"",des!R116)</f>
        <v>float</v>
      </c>
    </row>
    <row r="117" spans="2:18" hidden="1" outlineLevel="3" x14ac:dyDescent="0.2">
      <c r="B117" s="122"/>
      <c r="C117" s="123" t="s">
        <v>565</v>
      </c>
      <c r="D117" s="30" t="s">
        <v>10</v>
      </c>
      <c r="F117" s="97" t="str">
        <f>IF($G$216&lt;=2,"kW","kWh")</f>
        <v>kW</v>
      </c>
      <c r="G117" s="25" t="str">
        <f>IF(ISBLANK(des!G117),"",des!G117)</f>
        <v>EUR/a</v>
      </c>
      <c r="H117" s="66" t="str">
        <f>"(EUR/a)/"&amp;$F117</f>
        <v>(EUR/a)/kW</v>
      </c>
      <c r="I117" s="66" t="str">
        <f>"(EUR/a)/("&amp;$F117&amp;"^2)"</f>
        <v>(EUR/a)/(kW^2)</v>
      </c>
      <c r="J117" s="25" t="str">
        <f>IF(ISBLANK(des!J117),"",des!J117)</f>
        <v>-</v>
      </c>
      <c r="K117" s="25" t="str">
        <f>IF(ISBLANK(des!K117),"",des!K117)</f>
        <v>-</v>
      </c>
      <c r="L117" s="25" t="str">
        <f>IF(ISBLANK(des!L117),"",des!L117)</f>
        <v>-</v>
      </c>
      <c r="M117" s="25" t="str">
        <f>IF(ISBLANK(des!M117),"",des!M117)</f>
        <v>-</v>
      </c>
      <c r="N117" s="25" t="str">
        <f>IF(ISBLANK(des!N117),"",des!N117)</f>
        <v>-</v>
      </c>
      <c r="O117" s="25" t="str">
        <f>IF(ISBLANK(des!O117),"",des!O117)</f>
        <v>-</v>
      </c>
      <c r="P117" s="25" t="str">
        <f>IF(ISBLANK(des!P117),"",des!P117)</f>
        <v>-</v>
      </c>
      <c r="Q117" s="25" t="str">
        <f>IF(ISBLANK(des!Q117),"",des!Q117)</f>
        <v>-</v>
      </c>
      <c r="R117" s="25" t="str">
        <f>IF(ISBLANK(des!R117),"",des!R117)</f>
        <v>-</v>
      </c>
    </row>
    <row r="118" spans="2:18" hidden="1" outlineLevel="3" x14ac:dyDescent="0.2">
      <c r="D118" s="30" t="s">
        <v>7</v>
      </c>
      <c r="G118" s="25" t="str">
        <f>IF(ISBLANK(des!G118),"",des!G118)</f>
        <v>Inf</v>
      </c>
      <c r="H118" s="25" t="str">
        <f>IF(ISBLANK(des!H118),"",des!H118)</f>
        <v>Inf</v>
      </c>
      <c r="I118" s="25" t="str">
        <f>IF(ISBLANK(des!I118),"",des!I118)</f>
        <v>Inf</v>
      </c>
      <c r="J118" s="25" t="str">
        <f>IF(ISBLANK(des!J118),"",des!J118)</f>
        <v>Inf</v>
      </c>
      <c r="K118" s="25" t="str">
        <f>IF(ISBLANK(des!K118),"",des!K118)</f>
        <v>Inf</v>
      </c>
      <c r="L118" s="25" t="str">
        <f>IF(ISBLANK(des!L118),"",des!L118)</f>
        <v>Inf</v>
      </c>
      <c r="M118" s="25" t="str">
        <f>IF(ISBLANK(des!M118),"",des!M118)</f>
        <v>Inf</v>
      </c>
      <c r="N118" s="25" t="str">
        <f>IF(ISBLANK(des!N118),"",des!N118)</f>
        <v>Inf</v>
      </c>
      <c r="O118" s="25" t="str">
        <f>IF(ISBLANK(des!O118),"",des!O118)</f>
        <v>Inf</v>
      </c>
      <c r="P118" s="25" t="str">
        <f>IF(ISBLANK(des!P118),"",des!P118)</f>
        <v>Inf</v>
      </c>
      <c r="Q118" s="25" t="str">
        <f>IF(ISBLANK(des!Q118),"",des!Q118)</f>
        <v>Inf</v>
      </c>
      <c r="R118" s="25">
        <f>IF(ISBLANK(des!R118),"",des!R118)</f>
        <v>1</v>
      </c>
    </row>
    <row r="119" spans="2:18" hidden="1" outlineLevel="3" x14ac:dyDescent="0.2">
      <c r="D119" s="30" t="s">
        <v>8</v>
      </c>
      <c r="G119" s="25">
        <f>IF(ISBLANK(des!G119),"",des!G119)</f>
        <v>0</v>
      </c>
      <c r="H119" s="25">
        <f>IF(ISBLANK(des!H119),"",des!H119)</f>
        <v>0</v>
      </c>
      <c r="I119" s="25">
        <f>IF(ISBLANK(des!I119),"",des!I119)</f>
        <v>0</v>
      </c>
      <c r="J119" s="25">
        <f>IF(ISBLANK(des!J119),"",des!J119)</f>
        <v>0</v>
      </c>
      <c r="K119" s="25">
        <f>IF(ISBLANK(des!K119),"",des!K119)</f>
        <v>0</v>
      </c>
      <c r="L119" s="25">
        <f>IF(ISBLANK(des!L119),"",des!L119)</f>
        <v>0</v>
      </c>
      <c r="M119" s="25">
        <f>IF(ISBLANK(des!M119),"",des!M119)</f>
        <v>0</v>
      </c>
      <c r="N119" s="25">
        <f>IF(ISBLANK(des!N119),"",des!N119)</f>
        <v>0</v>
      </c>
      <c r="O119" s="25">
        <f>IF(ISBLANK(des!O119),"",des!O119)</f>
        <v>0</v>
      </c>
      <c r="P119" s="25">
        <f>IF(ISBLANK(des!P119),"",des!P119)</f>
        <v>0</v>
      </c>
      <c r="Q119" s="25">
        <f>IF(ISBLANK(des!Q119),"",des!Q119)</f>
        <v>0</v>
      </c>
      <c r="R119" s="25">
        <f>IF(ISBLANK(des!R119),"",des!R119)</f>
        <v>0</v>
      </c>
    </row>
    <row r="120" spans="2:18" hidden="1" outlineLevel="2" x14ac:dyDescent="0.2">
      <c r="C120" s="26" t="s">
        <v>15</v>
      </c>
      <c r="D120" s="30" t="s">
        <v>1</v>
      </c>
      <c r="G120" s="39" t="str">
        <f>IF(ISBLANK(des!G120),"",des!G120)</f>
        <v>Size-independent offset</v>
      </c>
      <c r="H120" s="39" t="str">
        <f>IF(ISBLANK(des!H120),"",des!H120)</f>
        <v>Size-dependent offset</v>
      </c>
      <c r="I120" s="41" t="str">
        <f>IF(ISBLANK(des!I120),"",des!I120)</f>
        <v>Cost, relative input 1</v>
      </c>
      <c r="J120" s="41" t="str">
        <f>IF(ISBLANK(des!J120),"",des!J120)</f>
        <v>Cost, relative input 2</v>
      </c>
      <c r="K120" s="41" t="str">
        <f>IF(ISBLANK(des!K120),"",des!K120)</f>
        <v>Cost, relative input 3</v>
      </c>
      <c r="L120" s="42" t="str">
        <f>IF(ISBLANK(des!L120),"",des!L120)</f>
        <v>Cost, relative output 1</v>
      </c>
      <c r="M120" s="42" t="str">
        <f>IF(ISBLANK(des!M120),"",des!M120)</f>
        <v>Cost, relative output 2</v>
      </c>
      <c r="N120" s="42" t="str">
        <f>IF(ISBLANK(des!N120),"",des!N120)</f>
        <v>Cost, relative output 3</v>
      </c>
      <c r="O120" s="25" t="str">
        <f>IF(ISBLANK(des!O120),"",des!O120)</f>
        <v/>
      </c>
      <c r="P120" s="25" t="str">
        <f>IF(ISBLANK(des!P120),"",des!P120)</f>
        <v/>
      </c>
      <c r="Q120" s="25" t="str">
        <f>IF(ISBLANK(des!Q120),"",des!Q120)</f>
        <v/>
      </c>
      <c r="R120" s="25" t="str">
        <f>IF(ISBLANK(des!R120),"",des!R120)</f>
        <v/>
      </c>
    </row>
    <row r="121" spans="2:18" hidden="1" outlineLevel="3" x14ac:dyDescent="0.2">
      <c r="D121" s="30" t="s">
        <v>1</v>
      </c>
      <c r="G121" s="39" t="str">
        <f>IF(ISBLANK(des!G121),"",des!G121)</f>
        <v>OmoAbs</v>
      </c>
      <c r="H121" s="39" t="str">
        <f>IF(ISBLANK(des!H121),"",des!H121)</f>
        <v>OmoCap</v>
      </c>
      <c r="I121" s="41" t="str">
        <f>IF(ISBLANK(des!I121),"",des!I121)</f>
        <v>OmoInp1</v>
      </c>
      <c r="J121" s="41" t="str">
        <f>IF(ISBLANK(des!J121),"",des!J121)</f>
        <v>OmoInp2</v>
      </c>
      <c r="K121" s="41" t="str">
        <f>IF(ISBLANK(des!K121),"",des!K121)</f>
        <v>OmoInp3</v>
      </c>
      <c r="L121" s="42" t="str">
        <f>IF(ISBLANK(des!L121),"",des!L121)</f>
        <v>OmoOut1</v>
      </c>
      <c r="M121" s="42" t="str">
        <f>IF(ISBLANK(des!M121),"",des!M121)</f>
        <v>OmoOut2</v>
      </c>
      <c r="N121" s="42" t="str">
        <f>IF(ISBLANK(des!N121),"",des!N121)</f>
        <v>OmoOut3</v>
      </c>
      <c r="O121" s="25" t="str">
        <f>IF(ISBLANK(des!O121),"",des!O121)</f>
        <v/>
      </c>
      <c r="P121" s="25" t="str">
        <f>IF(ISBLANK(des!P121),"",des!P121)</f>
        <v/>
      </c>
      <c r="Q121" s="25" t="str">
        <f>IF(ISBLANK(des!Q121),"",des!Q121)</f>
        <v/>
      </c>
      <c r="R121" s="25" t="str">
        <f>IF(ISBLANK(des!R121),"",des!R121)</f>
        <v/>
      </c>
    </row>
    <row r="122" spans="2:18" hidden="1" outlineLevel="3" x14ac:dyDescent="0.2">
      <c r="D122" s="30" t="s">
        <v>2</v>
      </c>
      <c r="G122" s="39" t="str">
        <f>IF(ISBLANK(des!G122),"",des!G122)</f>
        <v>OMC, when running.</v>
      </c>
      <c r="H122" s="39" t="str">
        <f>IF(ISBLANK(des!H122),"",des!H122)</f>
        <v>OMC, when running. Related to capacity.</v>
      </c>
      <c r="I122" s="41" t="str">
        <f>IF(ISBLANK(des!I122),"",des!I122)</f>
        <v>OMC, relative to input power 1.</v>
      </c>
      <c r="J122" s="41" t="str">
        <f>IF(ISBLANK(des!J122),"",des!J122)</f>
        <v>OMC, relative to input power 2.</v>
      </c>
      <c r="K122" s="41" t="str">
        <f>IF(ISBLANK(des!K122),"",des!K122)</f>
        <v>OMC, relative to input power 3.</v>
      </c>
      <c r="L122" s="42" t="str">
        <f>IF(ISBLANK(des!L122),"",des!L122)</f>
        <v>OMC, relative to output power 1.</v>
      </c>
      <c r="M122" s="42" t="str">
        <f>IF(ISBLANK(des!M122),"",des!M122)</f>
        <v>OMC, relative to output power 2.</v>
      </c>
      <c r="N122" s="42" t="str">
        <f>IF(ISBLANK(des!N122),"",des!N122)</f>
        <v>OMC, relative to output power 3.</v>
      </c>
      <c r="O122" s="25" t="str">
        <f>IF(ISBLANK(des!O122),"",des!O122)</f>
        <v/>
      </c>
      <c r="P122" s="25" t="str">
        <f>IF(ISBLANK(des!P122),"",des!P122)</f>
        <v/>
      </c>
      <c r="Q122" s="25" t="str">
        <f>IF(ISBLANK(des!Q122),"",des!Q122)</f>
        <v/>
      </c>
      <c r="R122" s="25" t="str">
        <f>IF(ISBLANK(des!R122),"",des!R122)</f>
        <v/>
      </c>
    </row>
    <row r="123" spans="2:18" hidden="1" outlineLevel="3" x14ac:dyDescent="0.2">
      <c r="D123" s="30" t="s">
        <v>4</v>
      </c>
      <c r="G123" s="25">
        <f>IF(ISBLANK(des!G123),"",des!G123)</f>
        <v>2</v>
      </c>
      <c r="H123" s="25">
        <f>IF(ISBLANK(des!H123),"",des!H123)</f>
        <v>2</v>
      </c>
      <c r="I123" s="25" t="str">
        <f>IF(ISBLANK(des!I123),"",des!I123)</f>
        <v/>
      </c>
      <c r="J123" s="25" t="str">
        <f>IF(ISBLANK(des!J123),"",des!J123)</f>
        <v/>
      </c>
      <c r="K123" s="25" t="str">
        <f>IF(ISBLANK(des!K123),"",des!K123)</f>
        <v/>
      </c>
      <c r="L123" s="25" t="str">
        <f>IF(ISBLANK(des!L123),"",des!L123)</f>
        <v/>
      </c>
      <c r="M123" s="25" t="str">
        <f>IF(ISBLANK(des!M123),"",des!M123)</f>
        <v/>
      </c>
      <c r="N123" s="25" t="str">
        <f>IF(ISBLANK(des!N123),"",des!N123)</f>
        <v/>
      </c>
      <c r="O123" s="25" t="str">
        <f>IF(ISBLANK(des!O123),"",des!O123)</f>
        <v/>
      </c>
      <c r="P123" s="25" t="str">
        <f>IF(ISBLANK(des!P123),"",des!P123)</f>
        <v/>
      </c>
      <c r="Q123" s="25" t="str">
        <f>IF(ISBLANK(des!Q123),"",des!Q123)</f>
        <v/>
      </c>
      <c r="R123" s="25" t="str">
        <f>IF(ISBLANK(des!R123),"",des!R123)</f>
        <v/>
      </c>
    </row>
    <row r="124" spans="2:18" hidden="1" outlineLevel="3" x14ac:dyDescent="0.2">
      <c r="D124" s="48" t="s">
        <v>5</v>
      </c>
      <c r="E124" s="49"/>
      <c r="F124" s="49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</row>
    <row r="125" spans="2:18" hidden="1" outlineLevel="3" x14ac:dyDescent="0.2">
      <c r="D125" s="30" t="s">
        <v>6</v>
      </c>
      <c r="G125" s="25" t="str">
        <f>IF(ISBLANK(des!G125),"",des!G125)</f>
        <v>float</v>
      </c>
      <c r="H125" s="25" t="str">
        <f>IF(ISBLANK(des!H125),"",des!H125)</f>
        <v>float</v>
      </c>
      <c r="I125" s="25" t="str">
        <f>IF(ISBLANK(des!I125),"",des!I125)</f>
        <v>float</v>
      </c>
      <c r="J125" s="25" t="str">
        <f>IF(ISBLANK(des!J125),"",des!J125)</f>
        <v>float</v>
      </c>
      <c r="K125" s="25" t="str">
        <f>IF(ISBLANK(des!K125),"",des!K125)</f>
        <v>float</v>
      </c>
      <c r="L125" s="25" t="str">
        <f>IF(ISBLANK(des!L125),"",des!L125)</f>
        <v>float</v>
      </c>
      <c r="M125" s="25" t="str">
        <f>IF(ISBLANK(des!M125),"",des!M125)</f>
        <v>float</v>
      </c>
      <c r="N125" s="25" t="str">
        <f>IF(ISBLANK(des!N125),"",des!N125)</f>
        <v>float</v>
      </c>
      <c r="O125" s="25" t="str">
        <f>IF(ISBLANK(des!O125),"",des!O125)</f>
        <v/>
      </c>
      <c r="P125" s="25" t="str">
        <f>IF(ISBLANK(des!P125),"",des!P125)</f>
        <v/>
      </c>
      <c r="Q125" s="25" t="str">
        <f>IF(ISBLANK(des!Q125),"",des!Q125)</f>
        <v/>
      </c>
      <c r="R125" s="25" t="str">
        <f>IF(ISBLANK(des!R125),"",des!R125)</f>
        <v/>
      </c>
    </row>
    <row r="126" spans="2:18" hidden="1" outlineLevel="3" x14ac:dyDescent="0.2">
      <c r="B126" s="122"/>
      <c r="C126" s="123" t="s">
        <v>565</v>
      </c>
      <c r="D126" s="30" t="s">
        <v>10</v>
      </c>
      <c r="F126" s="97" t="str">
        <f>IF($G$216&lt;=2,"kW","kWh")</f>
        <v>kW</v>
      </c>
      <c r="G126" s="25" t="str">
        <f>IF(ISBLANK(des!G126),"",des!G126)</f>
        <v>EUR/h</v>
      </c>
      <c r="H126" s="66" t="str">
        <f>"(EUR/h)/"&amp;$F126</f>
        <v>(EUR/h)/kW</v>
      </c>
      <c r="I126" s="25" t="str">
        <f>IF(ISBLANK(des!I126),"",des!I126)</f>
        <v>EUR/kWh</v>
      </c>
      <c r="J126" s="25" t="str">
        <f>IF(ISBLANK(des!J126),"",des!J126)</f>
        <v>EUR/kWh</v>
      </c>
      <c r="K126" s="25" t="str">
        <f>IF(ISBLANK(des!K126),"",des!K126)</f>
        <v>EUR/kWh</v>
      </c>
      <c r="L126" s="25" t="str">
        <f>IF(ISBLANK(des!L126),"",des!L126)</f>
        <v>EUR/kWh</v>
      </c>
      <c r="M126" s="25" t="str">
        <f>IF(ISBLANK(des!M126),"",des!M126)</f>
        <v>EUR/kWh</v>
      </c>
      <c r="N126" s="25" t="str">
        <f>IF(ISBLANK(des!N126),"",des!N126)</f>
        <v>EUR/kWh</v>
      </c>
      <c r="O126" s="25" t="str">
        <f>IF(ISBLANK(des!O126),"",des!O126)</f>
        <v/>
      </c>
      <c r="P126" s="25" t="str">
        <f>IF(ISBLANK(des!P126),"",des!P126)</f>
        <v/>
      </c>
      <c r="Q126" s="25" t="str">
        <f>IF(ISBLANK(des!Q126),"",des!Q126)</f>
        <v/>
      </c>
      <c r="R126" s="25" t="str">
        <f>IF(ISBLANK(des!R126),"",des!R126)</f>
        <v/>
      </c>
    </row>
    <row r="127" spans="2:18" hidden="1" outlineLevel="3" x14ac:dyDescent="0.2">
      <c r="D127" s="30" t="s">
        <v>7</v>
      </c>
      <c r="G127" s="25" t="str">
        <f>IF(ISBLANK(des!G127),"",des!G127)</f>
        <v>Inf</v>
      </c>
      <c r="H127" s="25" t="str">
        <f>IF(ISBLANK(des!H127),"",des!H127)</f>
        <v>Inf</v>
      </c>
      <c r="I127" s="25" t="str">
        <f>IF(ISBLANK(des!I127),"",des!I127)</f>
        <v>Inf</v>
      </c>
      <c r="J127" s="25" t="str">
        <f>IF(ISBLANK(des!J127),"",des!J127)</f>
        <v>Inf</v>
      </c>
      <c r="K127" s="25" t="str">
        <f>IF(ISBLANK(des!K127),"",des!K127)</f>
        <v>Inf</v>
      </c>
      <c r="L127" s="25" t="str">
        <f>IF(ISBLANK(des!L127),"",des!L127)</f>
        <v>Inf</v>
      </c>
      <c r="M127" s="25" t="str">
        <f>IF(ISBLANK(des!M127),"",des!M127)</f>
        <v>Inf</v>
      </c>
      <c r="N127" s="25" t="str">
        <f>IF(ISBLANK(des!N127),"",des!N127)</f>
        <v>Inf</v>
      </c>
      <c r="O127" s="25" t="str">
        <f>IF(ISBLANK(des!O127),"",des!O127)</f>
        <v/>
      </c>
      <c r="P127" s="25" t="str">
        <f>IF(ISBLANK(des!P127),"",des!P127)</f>
        <v/>
      </c>
      <c r="Q127" s="25" t="str">
        <f>IF(ISBLANK(des!Q127),"",des!Q127)</f>
        <v/>
      </c>
      <c r="R127" s="25" t="str">
        <f>IF(ISBLANK(des!R127),"",des!R127)</f>
        <v/>
      </c>
    </row>
    <row r="128" spans="2:18" hidden="1" outlineLevel="3" x14ac:dyDescent="0.2">
      <c r="D128" s="30" t="s">
        <v>8</v>
      </c>
      <c r="G128" s="25">
        <f>IF(ISBLANK(des!G128),"",des!G128)</f>
        <v>0</v>
      </c>
      <c r="H128" s="25">
        <f>IF(ISBLANK(des!H128),"",des!H128)</f>
        <v>0</v>
      </c>
      <c r="I128" s="25">
        <f>IF(ISBLANK(des!I128),"",des!I128)</f>
        <v>0</v>
      </c>
      <c r="J128" s="25">
        <f>IF(ISBLANK(des!J128),"",des!J128)</f>
        <v>0</v>
      </c>
      <c r="K128" s="25">
        <f>IF(ISBLANK(des!K128),"",des!K128)</f>
        <v>0</v>
      </c>
      <c r="L128" s="25">
        <f>IF(ISBLANK(des!L128),"",des!L128)</f>
        <v>0</v>
      </c>
      <c r="M128" s="25">
        <f>IF(ISBLANK(des!M128),"",des!M128)</f>
        <v>0</v>
      </c>
      <c r="N128" s="25">
        <f>IF(ISBLANK(des!N128),"",des!N128)</f>
        <v>0</v>
      </c>
      <c r="O128" s="25" t="str">
        <f>IF(ISBLANK(des!O128),"",des!O128)</f>
        <v/>
      </c>
      <c r="P128" s="25" t="str">
        <f>IF(ISBLANK(des!P128),"",des!P128)</f>
        <v/>
      </c>
      <c r="Q128" s="25" t="str">
        <f>IF(ISBLANK(des!Q128),"",des!Q128)</f>
        <v/>
      </c>
      <c r="R128" s="25" t="str">
        <f>IF(ISBLANK(des!R128),"",des!R128)</f>
        <v/>
      </c>
    </row>
    <row r="129" spans="1:18" hidden="1" outlineLevel="2" collapsed="1" x14ac:dyDescent="0.2"/>
    <row r="130" spans="1:18" hidden="1" outlineLevel="1" x14ac:dyDescent="0.2">
      <c r="A130" s="119">
        <v>2</v>
      </c>
      <c r="B130" s="26" t="s">
        <v>151</v>
      </c>
      <c r="C130" s="27" t="s">
        <v>0</v>
      </c>
      <c r="G130" s="84"/>
    </row>
    <row r="131" spans="1:18" hidden="1" outlineLevel="2" x14ac:dyDescent="0.2">
      <c r="C131" s="27" t="s">
        <v>1</v>
      </c>
      <c r="G131" s="25" t="str">
        <f>IF($H$5="LN",IF(ISBLANK(des!T131),"",des!T131),IF(ISBLANK(des!G131),"",des!G131))</f>
        <v>Opex element 2</v>
      </c>
    </row>
    <row r="132" spans="1:18" hidden="1" outlineLevel="2" x14ac:dyDescent="0.2">
      <c r="C132" s="27" t="s">
        <v>1</v>
      </c>
      <c r="G132" s="25" t="str">
        <f>IF($H$5="LN",IF(ISBLANK(des!T132),"",des!T132),IF(ISBLANK(des!G132),"",des!G132))</f>
        <v>Opx002</v>
      </c>
    </row>
    <row r="133" spans="1:18" hidden="1" outlineLevel="2" x14ac:dyDescent="0.2">
      <c r="C133" s="27" t="s">
        <v>2</v>
      </c>
      <c r="G133" s="25" t="str">
        <f>IF($H$5="LN",IF(ISBLANK(des!T133),"",des!T133),IF(ISBLANK(des!G133),"",des!G133))</f>
        <v>Operation cost for additional component.</v>
      </c>
    </row>
    <row r="134" spans="1:18" hidden="1" outlineLevel="2" x14ac:dyDescent="0.2">
      <c r="C134" s="27" t="s">
        <v>11</v>
      </c>
      <c r="G134" s="80">
        <v>1</v>
      </c>
      <c r="H134" s="80">
        <v>1</v>
      </c>
    </row>
    <row r="135" spans="1:18" hidden="1" outlineLevel="2" x14ac:dyDescent="0.2">
      <c r="C135" s="56" t="s">
        <v>14</v>
      </c>
      <c r="D135" s="58" t="s">
        <v>1</v>
      </c>
      <c r="E135" s="57"/>
      <c r="F135" s="57"/>
      <c r="G135" s="41" t="str">
        <f>IF(ISBLANK(des!G135),"",des!G135)</f>
        <v>Capacity-independent offset</v>
      </c>
      <c r="H135" s="41" t="str">
        <f>IF(ISBLANK(des!H135),"",des!H135)</f>
        <v>Capacity linear factor</v>
      </c>
      <c r="I135" s="116" t="str">
        <f>IF(ISBLANK(des!I135),"",des!I135)</f>
        <v>Capacity quadratic factor</v>
      </c>
      <c r="J135" s="66" t="str">
        <f>IF(ISBLANK(des!J135),"",des!J135)</f>
        <v>Power function factor</v>
      </c>
      <c r="K135" s="66" t="str">
        <f>IF(ISBLANK(des!K135),"",des!K135)</f>
        <v>Power function exponent</v>
      </c>
      <c r="L135" s="39" t="str">
        <f>IF(ISBLANK(des!L135),"",des!L135)</f>
        <v>Logarithmic function outer factor</v>
      </c>
      <c r="M135" s="39" t="str">
        <f>IF(ISBLANK(des!M135),"",des!M135)</f>
        <v>Logarithmic function inner addend</v>
      </c>
      <c r="N135" s="39" t="str">
        <f>IF(ISBLANK(des!N135),"",des!N135)</f>
        <v>Logarithmic function inner exponent</v>
      </c>
      <c r="O135" s="42" t="str">
        <f>IF(ISBLANK(des!O135),"",des!O135)</f>
        <v>Exponential function outer factor</v>
      </c>
      <c r="P135" s="42" t="str">
        <f>IF(ISBLANK(des!P135),"",des!P135)</f>
        <v>Exponential function inner factor</v>
      </c>
      <c r="Q135" s="42" t="str">
        <f>IF(ISBLANK(des!Q135),"",des!Q135)</f>
        <v>Exponential function inner exponent</v>
      </c>
      <c r="R135" s="117" t="str">
        <f>IF(ISBLANK(des!R135),"",des!R135)</f>
        <v>Investment-relative</v>
      </c>
    </row>
    <row r="136" spans="1:18" hidden="1" outlineLevel="3" x14ac:dyDescent="0.2">
      <c r="D136" s="30" t="s">
        <v>1</v>
      </c>
      <c r="G136" s="41" t="str">
        <f>IF(ISBLANK(des!G136),"",des!G136)</f>
        <v>pPl1</v>
      </c>
      <c r="H136" s="41" t="str">
        <f>IF(ISBLANK(des!H136),"",des!H136)</f>
        <v>pPl2</v>
      </c>
      <c r="I136" s="116" t="str">
        <f>IF(ISBLANK(des!I136),"",des!I136)</f>
        <v>pPl3</v>
      </c>
      <c r="J136" s="66" t="str">
        <f>IF(ISBLANK(des!J136),"",des!J136)</f>
        <v>pPw1</v>
      </c>
      <c r="K136" s="66" t="str">
        <f>IF(ISBLANK(des!K136),"",des!K136)</f>
        <v>pPw2</v>
      </c>
      <c r="L136" s="39" t="str">
        <f>IF(ISBLANK(des!L136),"",des!L136)</f>
        <v>pLg1</v>
      </c>
      <c r="M136" s="39" t="str">
        <f>IF(ISBLANK(des!M136),"",des!M136)</f>
        <v>pLg2</v>
      </c>
      <c r="N136" s="39" t="str">
        <f>IF(ISBLANK(des!N136),"",des!N136)</f>
        <v>pLg3</v>
      </c>
      <c r="O136" s="42" t="str">
        <f>IF(ISBLANK(des!O136),"",des!O136)</f>
        <v>pEx1</v>
      </c>
      <c r="P136" s="42" t="str">
        <f>IF(ISBLANK(des!P136),"",des!P136)</f>
        <v>pEx2</v>
      </c>
      <c r="Q136" s="42" t="str">
        <f>IF(ISBLANK(des!Q136),"",des!Q136)</f>
        <v>pEx3</v>
      </c>
      <c r="R136" s="117" t="str">
        <f>IF(ISBLANK(des!R136),"",des!R136)</f>
        <v>relInv</v>
      </c>
    </row>
    <row r="137" spans="1:18" hidden="1" outlineLevel="3" x14ac:dyDescent="0.2">
      <c r="D137" s="30" t="s">
        <v>2</v>
      </c>
      <c r="G137" s="41" t="str">
        <f>IF(ISBLANK(des!G137),"",des!G137)</f>
        <v>Capacity-independent absolute cost.</v>
      </c>
      <c r="H137" s="41" t="str">
        <f>IF(ISBLANK(des!H137),"",des!H137)</f>
        <v>Capacity dependent relative cost.</v>
      </c>
      <c r="I137" s="116" t="str">
        <f>IF(ISBLANK(des!I137),"",des!I137)</f>
        <v>Polynomial function: quadratic factor.</v>
      </c>
      <c r="J137" s="66" t="str">
        <f>IF(ISBLANK(des!J137),"",des!J137)</f>
        <v>Power function: linear factor.</v>
      </c>
      <c r="K137" s="66" t="str">
        <f>IF(ISBLANK(des!K137),"",des!K137)</f>
        <v>Power function: exponent.</v>
      </c>
      <c r="L137" s="39" t="str">
        <f>IF(ISBLANK(des!L137),"",des!L137)</f>
        <v>Logarithmic function: outer factor.</v>
      </c>
      <c r="M137" s="39" t="str">
        <f>IF(ISBLANK(des!M137),"",des!M137)</f>
        <v>Logarithmic function: inner addend.</v>
      </c>
      <c r="N137" s="39" t="str">
        <f>IF(ISBLANK(des!N137),"",des!N137)</f>
        <v>Logarithmic function: inner exponent.</v>
      </c>
      <c r="O137" s="42" t="str">
        <f>IF(ISBLANK(des!O137),"",des!O137)</f>
        <v>Exponential function: outer factor.</v>
      </c>
      <c r="P137" s="42" t="str">
        <f>IF(ISBLANK(des!P137),"",des!P137)</f>
        <v>Exponential function: inner factor.</v>
      </c>
      <c r="Q137" s="42" t="str">
        <f>IF(ISBLANK(des!Q137),"",des!Q137)</f>
        <v>Exponential function: inner exponent.</v>
      </c>
      <c r="R137" s="117" t="str">
        <f>IF(ISBLANK(des!R137),"",des!R137)</f>
        <v>Annual cost relative to initial investment cost.</v>
      </c>
    </row>
    <row r="138" spans="1:18" hidden="1" outlineLevel="3" x14ac:dyDescent="0.2">
      <c r="D138" s="30" t="s">
        <v>4</v>
      </c>
      <c r="G138" s="25">
        <f>IF(ISBLANK(des!G138),"",des!G138)</f>
        <v>2</v>
      </c>
      <c r="H138" s="25">
        <f>IF(ISBLANK(des!H138),"",des!H138)</f>
        <v>2</v>
      </c>
      <c r="I138" s="25" t="str">
        <f>IF(ISBLANK(des!I138),"",des!I138)</f>
        <v/>
      </c>
      <c r="J138" s="25" t="str">
        <f>IF(ISBLANK(des!J138),"",des!J138)</f>
        <v/>
      </c>
      <c r="K138" s="25" t="str">
        <f>IF(ISBLANK(des!K138),"",des!K138)</f>
        <v/>
      </c>
      <c r="L138" s="25" t="str">
        <f>IF(ISBLANK(des!L138),"",des!L138)</f>
        <v/>
      </c>
      <c r="M138" s="25" t="str">
        <f>IF(ISBLANK(des!M138),"",des!M138)</f>
        <v/>
      </c>
      <c r="N138" s="25" t="str">
        <f>IF(ISBLANK(des!N138),"",des!N138)</f>
        <v/>
      </c>
      <c r="O138" s="25" t="str">
        <f>IF(ISBLANK(des!O138),"",des!O138)</f>
        <v/>
      </c>
      <c r="P138" s="25" t="str">
        <f>IF(ISBLANK(des!P138),"",des!P138)</f>
        <v/>
      </c>
      <c r="Q138" s="25" t="str">
        <f>IF(ISBLANK(des!Q138),"",des!Q138)</f>
        <v/>
      </c>
      <c r="R138" s="25" t="str">
        <f>IF(ISBLANK(des!R138),"",des!R138)</f>
        <v/>
      </c>
    </row>
    <row r="139" spans="1:18" hidden="1" outlineLevel="3" x14ac:dyDescent="0.2">
      <c r="D139" s="48" t="s">
        <v>5</v>
      </c>
      <c r="E139" s="49"/>
      <c r="F139" s="49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>
        <v>0.08</v>
      </c>
    </row>
    <row r="140" spans="1:18" hidden="1" outlineLevel="3" x14ac:dyDescent="0.2">
      <c r="D140" s="30" t="s">
        <v>6</v>
      </c>
      <c r="G140" s="25" t="str">
        <f>IF(ISBLANK(des!G140),"",des!G140)</f>
        <v>float</v>
      </c>
      <c r="H140" s="25" t="str">
        <f>IF(ISBLANK(des!H140),"",des!H140)</f>
        <v>float</v>
      </c>
      <c r="I140" s="25" t="str">
        <f>IF(ISBLANK(des!I140),"",des!I140)</f>
        <v>float</v>
      </c>
      <c r="J140" s="25" t="str">
        <f>IF(ISBLANK(des!J140),"",des!J140)</f>
        <v>float</v>
      </c>
      <c r="K140" s="25" t="str">
        <f>IF(ISBLANK(des!K140),"",des!K140)</f>
        <v>float</v>
      </c>
      <c r="L140" s="25" t="str">
        <f>IF(ISBLANK(des!L140),"",des!L140)</f>
        <v>float</v>
      </c>
      <c r="M140" s="25" t="str">
        <f>IF(ISBLANK(des!M140),"",des!M140)</f>
        <v>float</v>
      </c>
      <c r="N140" s="25" t="str">
        <f>IF(ISBLANK(des!N140),"",des!N140)</f>
        <v>float</v>
      </c>
      <c r="O140" s="25" t="str">
        <f>IF(ISBLANK(des!O140),"",des!O140)</f>
        <v>float</v>
      </c>
      <c r="P140" s="25" t="str">
        <f>IF(ISBLANK(des!P140),"",des!P140)</f>
        <v>float</v>
      </c>
      <c r="Q140" s="25" t="str">
        <f>IF(ISBLANK(des!Q140),"",des!Q140)</f>
        <v>float</v>
      </c>
      <c r="R140" s="25" t="str">
        <f>IF(ISBLANK(des!R140),"",des!R140)</f>
        <v>float</v>
      </c>
    </row>
    <row r="141" spans="1:18" hidden="1" outlineLevel="3" x14ac:dyDescent="0.2">
      <c r="D141" s="30" t="s">
        <v>10</v>
      </c>
      <c r="F141" s="97" t="str">
        <f>IF($G$216&lt;=2,"kW","kWh")</f>
        <v>kW</v>
      </c>
      <c r="G141" s="66" t="str">
        <f>IF($H$5="LN","(","") &amp; "EUR" &amp; IF($H$5="LN","/m)","")&amp;"/a"</f>
        <v>EUR/a</v>
      </c>
      <c r="H141" s="66" t="str">
        <f>IF($H$5="LN","((EUR/m)","(EUR")&amp;"/a)/"&amp;$F141</f>
        <v>(EUR/a)/kW</v>
      </c>
      <c r="I141" s="66" t="str">
        <f>IF($H$5="LN","((EUR/m)","(EUR")&amp;"/a)/("&amp;$F141&amp;"^2)"</f>
        <v>(EUR/a)/(kW^2)</v>
      </c>
      <c r="J141" s="25" t="str">
        <f>IF(ISBLANK(des!J141),"",des!J141)</f>
        <v>-</v>
      </c>
      <c r="K141" s="25" t="str">
        <f>IF(ISBLANK(des!K141),"",des!K141)</f>
        <v>-</v>
      </c>
      <c r="L141" s="25" t="str">
        <f>IF(ISBLANK(des!L141),"",des!L141)</f>
        <v>-</v>
      </c>
      <c r="M141" s="25" t="str">
        <f>IF(ISBLANK(des!M141),"",des!M141)</f>
        <v>-</v>
      </c>
      <c r="N141" s="25" t="str">
        <f>IF(ISBLANK(des!N141),"",des!N141)</f>
        <v>-</v>
      </c>
      <c r="O141" s="25" t="str">
        <f>IF(ISBLANK(des!O141),"",des!O141)</f>
        <v>-</v>
      </c>
      <c r="P141" s="25" t="str">
        <f>IF(ISBLANK(des!P141),"",des!P141)</f>
        <v>-</v>
      </c>
      <c r="Q141" s="25" t="str">
        <f>IF(ISBLANK(des!Q141),"",des!Q141)</f>
        <v>-</v>
      </c>
      <c r="R141" s="25" t="str">
        <f>IF(ISBLANK(des!R141),"",des!R141)</f>
        <v>-</v>
      </c>
    </row>
    <row r="142" spans="1:18" hidden="1" outlineLevel="3" x14ac:dyDescent="0.2">
      <c r="D142" s="30" t="s">
        <v>7</v>
      </c>
      <c r="G142" s="25" t="str">
        <f>IF(ISBLANK(des!G142),"",des!G142)</f>
        <v>Inf</v>
      </c>
      <c r="H142" s="25" t="str">
        <f>IF(ISBLANK(des!H142),"",des!H142)</f>
        <v>Inf</v>
      </c>
      <c r="I142" s="25" t="str">
        <f>IF(ISBLANK(des!I142),"",des!I142)</f>
        <v>Inf</v>
      </c>
      <c r="J142" s="25" t="str">
        <f>IF(ISBLANK(des!J142),"",des!J142)</f>
        <v>Inf</v>
      </c>
      <c r="K142" s="25" t="str">
        <f>IF(ISBLANK(des!K142),"",des!K142)</f>
        <v>Inf</v>
      </c>
      <c r="L142" s="25" t="str">
        <f>IF(ISBLANK(des!L142),"",des!L142)</f>
        <v>Inf</v>
      </c>
      <c r="M142" s="25" t="str">
        <f>IF(ISBLANK(des!M142),"",des!M142)</f>
        <v>Inf</v>
      </c>
      <c r="N142" s="25" t="str">
        <f>IF(ISBLANK(des!N142),"",des!N142)</f>
        <v>Inf</v>
      </c>
      <c r="O142" s="25" t="str">
        <f>IF(ISBLANK(des!O142),"",des!O142)</f>
        <v>Inf</v>
      </c>
      <c r="P142" s="25" t="str">
        <f>IF(ISBLANK(des!P142),"",des!P142)</f>
        <v>Inf</v>
      </c>
      <c r="Q142" s="25" t="str">
        <f>IF(ISBLANK(des!Q142),"",des!Q142)</f>
        <v>Inf</v>
      </c>
      <c r="R142" s="25">
        <f>IF(ISBLANK(des!R142),"",des!R142)</f>
        <v>1</v>
      </c>
    </row>
    <row r="143" spans="1:18" hidden="1" outlineLevel="3" x14ac:dyDescent="0.2">
      <c r="D143" s="30" t="s">
        <v>8</v>
      </c>
      <c r="G143" s="25">
        <f>IF(ISBLANK(des!G143),"",des!G143)</f>
        <v>0</v>
      </c>
      <c r="H143" s="25">
        <f>IF(ISBLANK(des!H143),"",des!H143)</f>
        <v>0</v>
      </c>
      <c r="I143" s="25">
        <f>IF(ISBLANK(des!I143),"",des!I143)</f>
        <v>0</v>
      </c>
      <c r="J143" s="25">
        <f>IF(ISBLANK(des!J143),"",des!J143)</f>
        <v>0</v>
      </c>
      <c r="K143" s="25">
        <f>IF(ISBLANK(des!K143),"",des!K143)</f>
        <v>0</v>
      </c>
      <c r="L143" s="25">
        <f>IF(ISBLANK(des!L143),"",des!L143)</f>
        <v>0</v>
      </c>
      <c r="M143" s="25">
        <f>IF(ISBLANK(des!M143),"",des!M143)</f>
        <v>0</v>
      </c>
      <c r="N143" s="25">
        <f>IF(ISBLANK(des!N143),"",des!N143)</f>
        <v>0</v>
      </c>
      <c r="O143" s="25">
        <f>IF(ISBLANK(des!O143),"",des!O143)</f>
        <v>0</v>
      </c>
      <c r="P143" s="25">
        <f>IF(ISBLANK(des!P143),"",des!P143)</f>
        <v>0</v>
      </c>
      <c r="Q143" s="25">
        <f>IF(ISBLANK(des!Q143),"",des!Q143)</f>
        <v>0</v>
      </c>
      <c r="R143" s="25">
        <f>IF(ISBLANK(des!R143),"",des!R143)</f>
        <v>0</v>
      </c>
    </row>
    <row r="144" spans="1:18" hidden="1" outlineLevel="2" x14ac:dyDescent="0.2">
      <c r="C144" s="26" t="s">
        <v>15</v>
      </c>
      <c r="D144" s="30" t="s">
        <v>1</v>
      </c>
      <c r="G144" s="39" t="str">
        <f>IF(ISBLANK(des!G144),"",des!G144)</f>
        <v>Size-independent offset</v>
      </c>
      <c r="H144" s="39" t="str">
        <f>IF(ISBLANK(des!H144),"",des!H144)</f>
        <v>Size-dependent offset</v>
      </c>
      <c r="I144" s="41" t="str">
        <f>IF(ISBLANK(des!I144),"",des!I144)</f>
        <v>Cost, relative input 1</v>
      </c>
      <c r="J144" s="41" t="str">
        <f>IF(ISBLANK(des!J144),"",des!J144)</f>
        <v>Cost, relative input 2</v>
      </c>
      <c r="K144" s="41" t="str">
        <f>IF(ISBLANK(des!K144),"",des!K144)</f>
        <v>Cost, relative input 3</v>
      </c>
      <c r="L144" s="42" t="str">
        <f>IF(ISBLANK(des!L144),"",des!L144)</f>
        <v>Cost, relative output 1</v>
      </c>
      <c r="M144" s="42" t="str">
        <f>IF(ISBLANK(des!M144),"",des!M144)</f>
        <v>Cost, relative output 2</v>
      </c>
      <c r="N144" s="42" t="str">
        <f>IF(ISBLANK(des!N144),"",des!N144)</f>
        <v>Cost, relative output 3</v>
      </c>
      <c r="O144" s="25" t="str">
        <f>IF(ISBLANK(des!O144),"",des!O144)</f>
        <v/>
      </c>
      <c r="P144" s="25" t="str">
        <f>IF(ISBLANK(des!P144),"",des!P144)</f>
        <v/>
      </c>
      <c r="Q144" s="25" t="str">
        <f>IF(ISBLANK(des!Q144),"",des!Q144)</f>
        <v/>
      </c>
      <c r="R144" s="25" t="str">
        <f>IF(ISBLANK(des!R144),"",des!R144)</f>
        <v/>
      </c>
    </row>
    <row r="145" spans="1:18" hidden="1" outlineLevel="3" x14ac:dyDescent="0.2">
      <c r="D145" s="30" t="s">
        <v>1</v>
      </c>
      <c r="G145" s="39" t="str">
        <f>IF(ISBLANK(des!G145),"",des!G145)</f>
        <v>OmoAbs</v>
      </c>
      <c r="H145" s="39" t="str">
        <f>IF(ISBLANK(des!H145),"",des!H145)</f>
        <v>OmoCap</v>
      </c>
      <c r="I145" s="41" t="str">
        <f>IF(ISBLANK(des!I145),"",des!I145)</f>
        <v>OmoInp1</v>
      </c>
      <c r="J145" s="41" t="str">
        <f>IF(ISBLANK(des!J145),"",des!J145)</f>
        <v>OmoInp2</v>
      </c>
      <c r="K145" s="41" t="str">
        <f>IF(ISBLANK(des!K145),"",des!K145)</f>
        <v>OmoInp3</v>
      </c>
      <c r="L145" s="42" t="str">
        <f>IF(ISBLANK(des!L145),"",des!L145)</f>
        <v>OmoOut1</v>
      </c>
      <c r="M145" s="42" t="str">
        <f>IF(ISBLANK(des!M145),"",des!M145)</f>
        <v>OmoOut2</v>
      </c>
      <c r="N145" s="42" t="str">
        <f>IF(ISBLANK(des!N145),"",des!N145)</f>
        <v>OmoOut3</v>
      </c>
      <c r="O145" s="25" t="str">
        <f>IF(ISBLANK(des!O145),"",des!O145)</f>
        <v/>
      </c>
      <c r="P145" s="25" t="str">
        <f>IF(ISBLANK(des!P145),"",des!P145)</f>
        <v/>
      </c>
      <c r="Q145" s="25" t="str">
        <f>IF(ISBLANK(des!Q145),"",des!Q145)</f>
        <v/>
      </c>
      <c r="R145" s="25" t="str">
        <f>IF(ISBLANK(des!R145),"",des!R145)</f>
        <v/>
      </c>
    </row>
    <row r="146" spans="1:18" hidden="1" outlineLevel="3" x14ac:dyDescent="0.2">
      <c r="D146" s="30" t="s">
        <v>2</v>
      </c>
      <c r="G146" s="39" t="str">
        <f>IF(ISBLANK(des!G146),"",des!G146)</f>
        <v>OMC, when running.</v>
      </c>
      <c r="H146" s="39" t="str">
        <f>IF(ISBLANK(des!H146),"",des!H146)</f>
        <v>OMC, when running. Related to capacity.</v>
      </c>
      <c r="I146" s="41" t="str">
        <f>IF(ISBLANK(des!I146),"",des!I146)</f>
        <v>OMC, relative to input power 1.</v>
      </c>
      <c r="J146" s="41" t="str">
        <f>IF(ISBLANK(des!J146),"",des!J146)</f>
        <v>OMC, relative to input power 2.</v>
      </c>
      <c r="K146" s="41" t="str">
        <f>IF(ISBLANK(des!K146),"",des!K146)</f>
        <v>OMC, relative to input power 3.</v>
      </c>
      <c r="L146" s="42" t="str">
        <f>IF(ISBLANK(des!L146),"",des!L146)</f>
        <v>OMC, relative to output power 1.</v>
      </c>
      <c r="M146" s="42" t="str">
        <f>IF(ISBLANK(des!M146),"",des!M146)</f>
        <v>OMC, relative to output power 2.</v>
      </c>
      <c r="N146" s="42" t="str">
        <f>IF(ISBLANK(des!N146),"",des!N146)</f>
        <v>OMC, relative to output power 3.</v>
      </c>
      <c r="O146" s="25" t="str">
        <f>IF(ISBLANK(des!O146),"",des!O146)</f>
        <v/>
      </c>
      <c r="P146" s="25" t="str">
        <f>IF(ISBLANK(des!P146),"",des!P146)</f>
        <v/>
      </c>
      <c r="Q146" s="25" t="str">
        <f>IF(ISBLANK(des!Q146),"",des!Q146)</f>
        <v/>
      </c>
      <c r="R146" s="25" t="str">
        <f>IF(ISBLANK(des!R146),"",des!R146)</f>
        <v/>
      </c>
    </row>
    <row r="147" spans="1:18" hidden="1" outlineLevel="3" x14ac:dyDescent="0.2">
      <c r="D147" s="30" t="s">
        <v>4</v>
      </c>
      <c r="G147" s="25">
        <f>IF(ISBLANK(des!G147),"",des!G147)</f>
        <v>2</v>
      </c>
      <c r="H147" s="25">
        <f>IF(ISBLANK(des!H147),"",des!H147)</f>
        <v>2</v>
      </c>
      <c r="I147" s="25" t="str">
        <f>IF(ISBLANK(des!I147),"",des!I147)</f>
        <v/>
      </c>
      <c r="J147" s="25" t="str">
        <f>IF(ISBLANK(des!J147),"",des!J147)</f>
        <v/>
      </c>
      <c r="K147" s="25" t="str">
        <f>IF(ISBLANK(des!K147),"",des!K147)</f>
        <v/>
      </c>
      <c r="L147" s="25" t="str">
        <f>IF(ISBLANK(des!L147),"",des!L147)</f>
        <v/>
      </c>
      <c r="M147" s="25" t="str">
        <f>IF(ISBLANK(des!M147),"",des!M147)</f>
        <v/>
      </c>
      <c r="N147" s="25" t="str">
        <f>IF(ISBLANK(des!N147),"",des!N147)</f>
        <v/>
      </c>
      <c r="O147" s="25" t="str">
        <f>IF(ISBLANK(des!O147),"",des!O147)</f>
        <v/>
      </c>
      <c r="P147" s="25" t="str">
        <f>IF(ISBLANK(des!P147),"",des!P147)</f>
        <v/>
      </c>
      <c r="Q147" s="25" t="str">
        <f>IF(ISBLANK(des!Q147),"",des!Q147)</f>
        <v/>
      </c>
      <c r="R147" s="25" t="str">
        <f>IF(ISBLANK(des!R147),"",des!R147)</f>
        <v/>
      </c>
    </row>
    <row r="148" spans="1:18" hidden="1" outlineLevel="3" x14ac:dyDescent="0.2">
      <c r="D148" s="48" t="s">
        <v>5</v>
      </c>
      <c r="E148" s="49"/>
      <c r="F148" s="49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</row>
    <row r="149" spans="1:18" hidden="1" outlineLevel="3" x14ac:dyDescent="0.2">
      <c r="D149" s="30" t="s">
        <v>6</v>
      </c>
      <c r="G149" s="25" t="str">
        <f>IF(ISBLANK(des!G149),"",des!G149)</f>
        <v>float</v>
      </c>
      <c r="H149" s="25" t="str">
        <f>IF(ISBLANK(des!H149),"",des!H149)</f>
        <v>float</v>
      </c>
      <c r="I149" s="25" t="str">
        <f>IF(ISBLANK(des!I149),"",des!I149)</f>
        <v>float</v>
      </c>
      <c r="J149" s="25" t="str">
        <f>IF(ISBLANK(des!J149),"",des!J149)</f>
        <v>float</v>
      </c>
      <c r="K149" s="25" t="str">
        <f>IF(ISBLANK(des!K149),"",des!K149)</f>
        <v>float</v>
      </c>
      <c r="L149" s="25" t="str">
        <f>IF(ISBLANK(des!L149),"",des!L149)</f>
        <v>float</v>
      </c>
      <c r="M149" s="25" t="str">
        <f>IF(ISBLANK(des!M149),"",des!M149)</f>
        <v>float</v>
      </c>
      <c r="N149" s="25" t="str">
        <f>IF(ISBLANK(des!N149),"",des!N149)</f>
        <v>float</v>
      </c>
      <c r="O149" s="25" t="str">
        <f>IF(ISBLANK(des!O149),"",des!O149)</f>
        <v/>
      </c>
      <c r="P149" s="25" t="str">
        <f>IF(ISBLANK(des!P149),"",des!P149)</f>
        <v/>
      </c>
      <c r="Q149" s="25" t="str">
        <f>IF(ISBLANK(des!Q149),"",des!Q149)</f>
        <v/>
      </c>
      <c r="R149" s="25" t="str">
        <f>IF(ISBLANK(des!R149),"",des!R149)</f>
        <v/>
      </c>
    </row>
    <row r="150" spans="1:18" hidden="1" outlineLevel="3" x14ac:dyDescent="0.2">
      <c r="D150" s="30" t="s">
        <v>10</v>
      </c>
      <c r="F150" s="97" t="str">
        <f>IF($G$216&lt;=2,"kW","kWh")</f>
        <v>kW</v>
      </c>
      <c r="G150" s="66" t="str">
        <f>IF($H$5="LN","(EUR/m)","EUR")&amp;"/h"</f>
        <v>EUR/h</v>
      </c>
      <c r="H150" s="66" t="str">
        <f>IF($H$5="LN","((EUR/m)","(EUR")&amp;"/h)/"&amp;$F150</f>
        <v>(EUR/h)/kW</v>
      </c>
      <c r="I150" s="66" t="str">
        <f>IF($H$5="LN","(EUR/m)","EUR")&amp;"/kWh"</f>
        <v>EUR/kWh</v>
      </c>
      <c r="J150" s="66" t="str">
        <f t="shared" ref="J150:N150" si="0">IF($H$5="LN","(EUR/m)","EUR")&amp;"/kWh"</f>
        <v>EUR/kWh</v>
      </c>
      <c r="K150" s="66" t="str">
        <f t="shared" si="0"/>
        <v>EUR/kWh</v>
      </c>
      <c r="L150" s="66" t="str">
        <f t="shared" si="0"/>
        <v>EUR/kWh</v>
      </c>
      <c r="M150" s="66" t="str">
        <f t="shared" si="0"/>
        <v>EUR/kWh</v>
      </c>
      <c r="N150" s="66" t="str">
        <f t="shared" si="0"/>
        <v>EUR/kWh</v>
      </c>
      <c r="O150" s="25" t="str">
        <f>IF(ISBLANK(des!O150),"",des!O150)</f>
        <v/>
      </c>
      <c r="P150" s="25" t="str">
        <f>IF(ISBLANK(des!P150),"",des!P150)</f>
        <v/>
      </c>
      <c r="Q150" s="25" t="str">
        <f>IF(ISBLANK(des!Q150),"",des!Q150)</f>
        <v/>
      </c>
      <c r="R150" s="25" t="str">
        <f>IF(ISBLANK(des!R150),"",des!R150)</f>
        <v/>
      </c>
    </row>
    <row r="151" spans="1:18" hidden="1" outlineLevel="3" x14ac:dyDescent="0.2">
      <c r="D151" s="30" t="s">
        <v>7</v>
      </c>
      <c r="G151" s="25" t="str">
        <f>IF(ISBLANK(des!G151),"",des!G151)</f>
        <v>Inf</v>
      </c>
      <c r="H151" s="25" t="str">
        <f>IF(ISBLANK(des!H151),"",des!H151)</f>
        <v>Inf</v>
      </c>
      <c r="I151" s="25" t="str">
        <f>IF(ISBLANK(des!I151),"",des!I151)</f>
        <v>Inf</v>
      </c>
      <c r="J151" s="25" t="str">
        <f>IF(ISBLANK(des!J151),"",des!J151)</f>
        <v>Inf</v>
      </c>
      <c r="K151" s="25" t="str">
        <f>IF(ISBLANK(des!K151),"",des!K151)</f>
        <v>Inf</v>
      </c>
      <c r="L151" s="25" t="str">
        <f>IF(ISBLANK(des!L151),"",des!L151)</f>
        <v>Inf</v>
      </c>
      <c r="M151" s="25" t="str">
        <f>IF(ISBLANK(des!M151),"",des!M151)</f>
        <v>Inf</v>
      </c>
      <c r="N151" s="25" t="str">
        <f>IF(ISBLANK(des!N151),"",des!N151)</f>
        <v>Inf</v>
      </c>
      <c r="O151" s="25" t="str">
        <f>IF(ISBLANK(des!O151),"",des!O151)</f>
        <v/>
      </c>
      <c r="P151" s="25" t="str">
        <f>IF(ISBLANK(des!P151),"",des!P151)</f>
        <v/>
      </c>
      <c r="Q151" s="25" t="str">
        <f>IF(ISBLANK(des!Q151),"",des!Q151)</f>
        <v/>
      </c>
      <c r="R151" s="25" t="str">
        <f>IF(ISBLANK(des!R151),"",des!R151)</f>
        <v/>
      </c>
    </row>
    <row r="152" spans="1:18" hidden="1" outlineLevel="3" x14ac:dyDescent="0.2">
      <c r="D152" s="30" t="s">
        <v>8</v>
      </c>
      <c r="G152" s="25">
        <f>IF(ISBLANK(des!G152),"",des!G152)</f>
        <v>0</v>
      </c>
      <c r="H152" s="25">
        <f>IF(ISBLANK(des!H152),"",des!H152)</f>
        <v>0</v>
      </c>
      <c r="I152" s="25">
        <f>IF(ISBLANK(des!I152),"",des!I152)</f>
        <v>0</v>
      </c>
      <c r="J152" s="25">
        <f>IF(ISBLANK(des!J152),"",des!J152)</f>
        <v>0</v>
      </c>
      <c r="K152" s="25">
        <f>IF(ISBLANK(des!K152),"",des!K152)</f>
        <v>0</v>
      </c>
      <c r="L152" s="25">
        <f>IF(ISBLANK(des!L152),"",des!L152)</f>
        <v>0</v>
      </c>
      <c r="M152" s="25">
        <f>IF(ISBLANK(des!M152),"",des!M152)</f>
        <v>0</v>
      </c>
      <c r="N152" s="25">
        <f>IF(ISBLANK(des!N152),"",des!N152)</f>
        <v>0</v>
      </c>
      <c r="O152" s="25" t="str">
        <f>IF(ISBLANK(des!O152),"",des!O152)</f>
        <v/>
      </c>
      <c r="P152" s="25" t="str">
        <f>IF(ISBLANK(des!P152),"",des!P152)</f>
        <v/>
      </c>
      <c r="Q152" s="25" t="str">
        <f>IF(ISBLANK(des!Q152),"",des!Q152)</f>
        <v/>
      </c>
      <c r="R152" s="25" t="str">
        <f>IF(ISBLANK(des!R152),"",des!R152)</f>
        <v/>
      </c>
    </row>
    <row r="153" spans="1:18" hidden="1" outlineLevel="2" x14ac:dyDescent="0.2"/>
    <row r="154" spans="1:18" hidden="1" outlineLevel="1" collapsed="1" x14ac:dyDescent="0.2">
      <c r="A154" s="119">
        <v>3</v>
      </c>
      <c r="B154" s="26" t="s">
        <v>151</v>
      </c>
      <c r="C154" s="27" t="s">
        <v>0</v>
      </c>
      <c r="G154" s="84"/>
    </row>
    <row r="155" spans="1:18" hidden="1" outlineLevel="2" x14ac:dyDescent="0.2">
      <c r="C155" s="27" t="s">
        <v>1</v>
      </c>
      <c r="G155" s="25" t="str">
        <f>IF(ISBLANK(des!G155),"",des!G155)</f>
        <v>Opex element 3</v>
      </c>
    </row>
    <row r="156" spans="1:18" hidden="1" outlineLevel="2" x14ac:dyDescent="0.2">
      <c r="C156" s="27" t="s">
        <v>1</v>
      </c>
      <c r="G156" s="25" t="str">
        <f>IF(ISBLANK(des!G156),"",des!G156)</f>
        <v>Opx003</v>
      </c>
    </row>
    <row r="157" spans="1:18" hidden="1" outlineLevel="2" x14ac:dyDescent="0.2">
      <c r="C157" s="27" t="s">
        <v>2</v>
      </c>
      <c r="G157" s="25" t="str">
        <f>IF(ISBLANK(des!G157),"",des!G157)</f>
        <v>Operation cost for additional component.</v>
      </c>
    </row>
    <row r="158" spans="1:18" hidden="1" outlineLevel="2" x14ac:dyDescent="0.2">
      <c r="C158" s="27" t="s">
        <v>11</v>
      </c>
      <c r="G158" s="80">
        <v>1</v>
      </c>
      <c r="H158" s="80">
        <v>1</v>
      </c>
    </row>
    <row r="159" spans="1:18" hidden="1" outlineLevel="2" x14ac:dyDescent="0.2">
      <c r="C159" s="56" t="s">
        <v>14</v>
      </c>
      <c r="D159" s="58" t="s">
        <v>1</v>
      </c>
      <c r="E159" s="57"/>
      <c r="F159" s="57"/>
      <c r="G159" s="41" t="str">
        <f>IF(ISBLANK(des!G159),"",des!G159)</f>
        <v>Capacity-independent offset</v>
      </c>
      <c r="H159" s="41" t="str">
        <f>IF(ISBLANK(des!H159),"",des!H159)</f>
        <v>Capacity linear factor</v>
      </c>
      <c r="I159" s="116" t="str">
        <f>IF(ISBLANK(des!I159),"",des!I159)</f>
        <v>Capacity quadratic factor</v>
      </c>
      <c r="J159" s="66" t="str">
        <f>IF(ISBLANK(des!J159),"",des!J159)</f>
        <v>Power function factor</v>
      </c>
      <c r="K159" s="66" t="str">
        <f>IF(ISBLANK(des!K159),"",des!K159)</f>
        <v>Power function exponent</v>
      </c>
      <c r="L159" s="39" t="str">
        <f>IF(ISBLANK(des!L159),"",des!L159)</f>
        <v>Logarithmic function outer factor</v>
      </c>
      <c r="M159" s="39" t="str">
        <f>IF(ISBLANK(des!M159),"",des!M159)</f>
        <v>Logarithmic function inner addend</v>
      </c>
      <c r="N159" s="39" t="str">
        <f>IF(ISBLANK(des!N159),"",des!N159)</f>
        <v>Logarithmic function inner exponent</v>
      </c>
      <c r="O159" s="42" t="str">
        <f>IF(ISBLANK(des!O159),"",des!O159)</f>
        <v>Exponential function outer factor</v>
      </c>
      <c r="P159" s="42" t="str">
        <f>IF(ISBLANK(des!P159),"",des!P159)</f>
        <v>Exponential function inner factor</v>
      </c>
      <c r="Q159" s="42" t="str">
        <f>IF(ISBLANK(des!Q159),"",des!Q159)</f>
        <v>Exponential function inner exponent</v>
      </c>
      <c r="R159" s="117" t="str">
        <f>IF(ISBLANK(des!R159),"",des!R159)</f>
        <v>Investment-relative</v>
      </c>
    </row>
    <row r="160" spans="1:18" hidden="1" outlineLevel="3" x14ac:dyDescent="0.2">
      <c r="D160" s="30" t="s">
        <v>1</v>
      </c>
      <c r="G160" s="41" t="str">
        <f>IF(ISBLANK(des!G160),"",des!G160)</f>
        <v>pPl1</v>
      </c>
      <c r="H160" s="41" t="str">
        <f>IF(ISBLANK(des!H160),"",des!H160)</f>
        <v>pPl2</v>
      </c>
      <c r="I160" s="116" t="str">
        <f>IF(ISBLANK(des!I160),"",des!I160)</f>
        <v>pPl3</v>
      </c>
      <c r="J160" s="66" t="str">
        <f>IF(ISBLANK(des!J160),"",des!J160)</f>
        <v>pPw1</v>
      </c>
      <c r="K160" s="66" t="str">
        <f>IF(ISBLANK(des!K160),"",des!K160)</f>
        <v>pPw2</v>
      </c>
      <c r="L160" s="39" t="str">
        <f>IF(ISBLANK(des!L160),"",des!L160)</f>
        <v>pLg1</v>
      </c>
      <c r="M160" s="39" t="str">
        <f>IF(ISBLANK(des!M160),"",des!M160)</f>
        <v>pLg2</v>
      </c>
      <c r="N160" s="39" t="str">
        <f>IF(ISBLANK(des!N160),"",des!N160)</f>
        <v>pLg3</v>
      </c>
      <c r="O160" s="42" t="str">
        <f>IF(ISBLANK(des!O160),"",des!O160)</f>
        <v>pEx1</v>
      </c>
      <c r="P160" s="42" t="str">
        <f>IF(ISBLANK(des!P160),"",des!P160)</f>
        <v>pEx2</v>
      </c>
      <c r="Q160" s="42" t="str">
        <f>IF(ISBLANK(des!Q160),"",des!Q160)</f>
        <v>pEx3</v>
      </c>
      <c r="R160" s="117" t="str">
        <f>IF(ISBLANK(des!R160),"",des!R160)</f>
        <v>relInv</v>
      </c>
    </row>
    <row r="161" spans="3:18" hidden="1" outlineLevel="3" x14ac:dyDescent="0.2">
      <c r="D161" s="30" t="s">
        <v>2</v>
      </c>
      <c r="G161" s="41" t="str">
        <f>IF(ISBLANK(des!G161),"",des!G161)</f>
        <v>Capacity-independent absolute cost.</v>
      </c>
      <c r="H161" s="41" t="str">
        <f>IF(ISBLANK(des!H161),"",des!H161)</f>
        <v>Capacity dependent relative cost.</v>
      </c>
      <c r="I161" s="116" t="str">
        <f>IF(ISBLANK(des!I161),"",des!I161)</f>
        <v>Polynomial function: quadratic factor.</v>
      </c>
      <c r="J161" s="66" t="str">
        <f>IF(ISBLANK(des!J161),"",des!J161)</f>
        <v>Power function: linear factor.</v>
      </c>
      <c r="K161" s="66" t="str">
        <f>IF(ISBLANK(des!K161),"",des!K161)</f>
        <v>Power function: exponent.</v>
      </c>
      <c r="L161" s="39" t="str">
        <f>IF(ISBLANK(des!L161),"",des!L161)</f>
        <v>Logarithmic function: outer factor.</v>
      </c>
      <c r="M161" s="39" t="str">
        <f>IF(ISBLANK(des!M161),"",des!M161)</f>
        <v>Logarithmic function: inner addend.</v>
      </c>
      <c r="N161" s="39" t="str">
        <f>IF(ISBLANK(des!N161),"",des!N161)</f>
        <v>Logarithmic function: inner exponent.</v>
      </c>
      <c r="O161" s="42" t="str">
        <f>IF(ISBLANK(des!O161),"",des!O161)</f>
        <v>Exponential function: outer factor.</v>
      </c>
      <c r="P161" s="42" t="str">
        <f>IF(ISBLANK(des!P161),"",des!P161)</f>
        <v>Exponential function: inner factor.</v>
      </c>
      <c r="Q161" s="42" t="str">
        <f>IF(ISBLANK(des!Q161),"",des!Q161)</f>
        <v>Exponential function: inner exponent.</v>
      </c>
      <c r="R161" s="117" t="str">
        <f>IF(ISBLANK(des!R161),"",des!R161)</f>
        <v>Annual cost relative to initial investment cost.</v>
      </c>
    </row>
    <row r="162" spans="3:18" hidden="1" outlineLevel="3" x14ac:dyDescent="0.2">
      <c r="D162" s="30" t="s">
        <v>4</v>
      </c>
      <c r="G162" s="25">
        <f>IF(ISBLANK(des!G162),"",des!G162)</f>
        <v>2</v>
      </c>
      <c r="H162" s="25">
        <f>IF(ISBLANK(des!H162),"",des!H162)</f>
        <v>2</v>
      </c>
      <c r="I162" s="25" t="str">
        <f>IF(ISBLANK(des!I162),"",des!I162)</f>
        <v/>
      </c>
      <c r="J162" s="25" t="str">
        <f>IF(ISBLANK(des!J162),"",des!J162)</f>
        <v/>
      </c>
      <c r="K162" s="25" t="str">
        <f>IF(ISBLANK(des!K162),"",des!K162)</f>
        <v/>
      </c>
      <c r="L162" s="25" t="str">
        <f>IF(ISBLANK(des!L162),"",des!L162)</f>
        <v/>
      </c>
      <c r="M162" s="25" t="str">
        <f>IF(ISBLANK(des!M162),"",des!M162)</f>
        <v/>
      </c>
      <c r="N162" s="25" t="str">
        <f>IF(ISBLANK(des!N162),"",des!N162)</f>
        <v/>
      </c>
      <c r="O162" s="25" t="str">
        <f>IF(ISBLANK(des!O162),"",des!O162)</f>
        <v/>
      </c>
      <c r="P162" s="25" t="str">
        <f>IF(ISBLANK(des!P162),"",des!P162)</f>
        <v/>
      </c>
      <c r="Q162" s="25" t="str">
        <f>IF(ISBLANK(des!Q162),"",des!Q162)</f>
        <v/>
      </c>
      <c r="R162" s="25" t="str">
        <f>IF(ISBLANK(des!R162),"",des!R162)</f>
        <v/>
      </c>
    </row>
    <row r="163" spans="3:18" hidden="1" outlineLevel="3" x14ac:dyDescent="0.2">
      <c r="D163" s="48" t="s">
        <v>5</v>
      </c>
      <c r="E163" s="49"/>
      <c r="F163" s="49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>
        <v>0.08</v>
      </c>
    </row>
    <row r="164" spans="3:18" hidden="1" outlineLevel="3" x14ac:dyDescent="0.2">
      <c r="D164" s="30" t="s">
        <v>6</v>
      </c>
      <c r="G164" s="25" t="str">
        <f>IF(ISBLANK(des!G164),"",des!G164)</f>
        <v>float</v>
      </c>
      <c r="H164" s="25" t="str">
        <f>IF(ISBLANK(des!H164),"",des!H164)</f>
        <v>float</v>
      </c>
      <c r="I164" s="25" t="str">
        <f>IF(ISBLANK(des!I164),"",des!I164)</f>
        <v>float</v>
      </c>
      <c r="J164" s="25" t="str">
        <f>IF(ISBLANK(des!J164),"",des!J164)</f>
        <v>float</v>
      </c>
      <c r="K164" s="25" t="str">
        <f>IF(ISBLANK(des!K164),"",des!K164)</f>
        <v>float</v>
      </c>
      <c r="L164" s="25" t="str">
        <f>IF(ISBLANK(des!L164),"",des!L164)</f>
        <v>float</v>
      </c>
      <c r="M164" s="25" t="str">
        <f>IF(ISBLANK(des!M164),"",des!M164)</f>
        <v>float</v>
      </c>
      <c r="N164" s="25" t="str">
        <f>IF(ISBLANK(des!N164),"",des!N164)</f>
        <v>float</v>
      </c>
      <c r="O164" s="25" t="str">
        <f>IF(ISBLANK(des!O164),"",des!O164)</f>
        <v>float</v>
      </c>
      <c r="P164" s="25" t="str">
        <f>IF(ISBLANK(des!P164),"",des!P164)</f>
        <v>float</v>
      </c>
      <c r="Q164" s="25" t="str">
        <f>IF(ISBLANK(des!Q164),"",des!Q164)</f>
        <v>float</v>
      </c>
      <c r="R164" s="25" t="str">
        <f>IF(ISBLANK(des!R164),"",des!R164)</f>
        <v>float</v>
      </c>
    </row>
    <row r="165" spans="3:18" hidden="1" outlineLevel="3" x14ac:dyDescent="0.2">
      <c r="D165" s="30" t="s">
        <v>10</v>
      </c>
      <c r="F165" s="97" t="str">
        <f>IF($G$216&lt;=2,"kW","kWh")</f>
        <v>kW</v>
      </c>
      <c r="G165" s="66" t="str">
        <f>IF($H$5="LN","(","") &amp; "EUR" &amp; IF($H$5="LN","/m)","")&amp;"/a"</f>
        <v>EUR/a</v>
      </c>
      <c r="H165" s="66" t="str">
        <f>IF($H$5="LN","((EUR/m)","(EUR")&amp;"/a)/"&amp;$F165</f>
        <v>(EUR/a)/kW</v>
      </c>
      <c r="I165" s="66" t="str">
        <f>IF($H$5="LN","((EUR/m)","(EUR")&amp;"/a)/("&amp;$F165&amp;"^2)"</f>
        <v>(EUR/a)/(kW^2)</v>
      </c>
      <c r="J165" s="25" t="str">
        <f>IF(ISBLANK(des!J165),"",des!J165)</f>
        <v>-</v>
      </c>
      <c r="K165" s="25" t="str">
        <f>IF(ISBLANK(des!K165),"",des!K165)</f>
        <v>-</v>
      </c>
      <c r="L165" s="25" t="str">
        <f>IF(ISBLANK(des!L165),"",des!L165)</f>
        <v>-</v>
      </c>
      <c r="M165" s="25" t="str">
        <f>IF(ISBLANK(des!M165),"",des!M165)</f>
        <v>-</v>
      </c>
      <c r="N165" s="25" t="str">
        <f>IF(ISBLANK(des!N165),"",des!N165)</f>
        <v>-</v>
      </c>
      <c r="O165" s="25" t="str">
        <f>IF(ISBLANK(des!O165),"",des!O165)</f>
        <v>-</v>
      </c>
      <c r="P165" s="25" t="str">
        <f>IF(ISBLANK(des!P165),"",des!P165)</f>
        <v>-</v>
      </c>
      <c r="Q165" s="25" t="str">
        <f>IF(ISBLANK(des!Q165),"",des!Q165)</f>
        <v>-</v>
      </c>
      <c r="R165" s="25" t="str">
        <f>IF(ISBLANK(des!R165),"",des!R165)</f>
        <v>-</v>
      </c>
    </row>
    <row r="166" spans="3:18" hidden="1" outlineLevel="3" x14ac:dyDescent="0.2">
      <c r="D166" s="30" t="s">
        <v>7</v>
      </c>
      <c r="G166" s="25" t="str">
        <f>IF(ISBLANK(des!G166),"",des!G166)</f>
        <v>Inf</v>
      </c>
      <c r="H166" s="25" t="str">
        <f>IF(ISBLANK(des!H166),"",des!H166)</f>
        <v>Inf</v>
      </c>
      <c r="I166" s="25" t="str">
        <f>IF(ISBLANK(des!I166),"",des!I166)</f>
        <v>Inf</v>
      </c>
      <c r="J166" s="25" t="str">
        <f>IF(ISBLANK(des!J166),"",des!J166)</f>
        <v>Inf</v>
      </c>
      <c r="K166" s="25" t="str">
        <f>IF(ISBLANK(des!K166),"",des!K166)</f>
        <v>Inf</v>
      </c>
      <c r="L166" s="25" t="str">
        <f>IF(ISBLANK(des!L166),"",des!L166)</f>
        <v>Inf</v>
      </c>
      <c r="M166" s="25" t="str">
        <f>IF(ISBLANK(des!M166),"",des!M166)</f>
        <v>Inf</v>
      </c>
      <c r="N166" s="25" t="str">
        <f>IF(ISBLANK(des!N166),"",des!N166)</f>
        <v>Inf</v>
      </c>
      <c r="O166" s="25" t="str">
        <f>IF(ISBLANK(des!O166),"",des!O166)</f>
        <v>Inf</v>
      </c>
      <c r="P166" s="25" t="str">
        <f>IF(ISBLANK(des!P166),"",des!P166)</f>
        <v>Inf</v>
      </c>
      <c r="Q166" s="25" t="str">
        <f>IF(ISBLANK(des!Q166),"",des!Q166)</f>
        <v>Inf</v>
      </c>
      <c r="R166" s="25">
        <f>IF(ISBLANK(des!R166),"",des!R166)</f>
        <v>1</v>
      </c>
    </row>
    <row r="167" spans="3:18" hidden="1" outlineLevel="3" x14ac:dyDescent="0.2">
      <c r="D167" s="30" t="s">
        <v>8</v>
      </c>
      <c r="G167" s="25">
        <f>IF(ISBLANK(des!G167),"",des!G167)</f>
        <v>0</v>
      </c>
      <c r="H167" s="25">
        <f>IF(ISBLANK(des!H167),"",des!H167)</f>
        <v>0</v>
      </c>
      <c r="I167" s="25">
        <f>IF(ISBLANK(des!I167),"",des!I167)</f>
        <v>0</v>
      </c>
      <c r="J167" s="25">
        <f>IF(ISBLANK(des!J167),"",des!J167)</f>
        <v>0</v>
      </c>
      <c r="K167" s="25">
        <f>IF(ISBLANK(des!K167),"",des!K167)</f>
        <v>0</v>
      </c>
      <c r="L167" s="25">
        <f>IF(ISBLANK(des!L167),"",des!L167)</f>
        <v>0</v>
      </c>
      <c r="M167" s="25">
        <f>IF(ISBLANK(des!M167),"",des!M167)</f>
        <v>0</v>
      </c>
      <c r="N167" s="25">
        <f>IF(ISBLANK(des!N167),"",des!N167)</f>
        <v>0</v>
      </c>
      <c r="O167" s="25">
        <f>IF(ISBLANK(des!O167),"",des!O167)</f>
        <v>0</v>
      </c>
      <c r="P167" s="25">
        <f>IF(ISBLANK(des!P167),"",des!P167)</f>
        <v>0</v>
      </c>
      <c r="Q167" s="25">
        <f>IF(ISBLANK(des!Q167),"",des!Q167)</f>
        <v>0</v>
      </c>
      <c r="R167" s="25">
        <f>IF(ISBLANK(des!R167),"",des!R167)</f>
        <v>0</v>
      </c>
    </row>
    <row r="168" spans="3:18" hidden="1" outlineLevel="2" x14ac:dyDescent="0.2">
      <c r="C168" s="26" t="s">
        <v>15</v>
      </c>
      <c r="D168" s="30" t="s">
        <v>1</v>
      </c>
      <c r="G168" s="39" t="str">
        <f>IF(ISBLANK(des!G168),"",des!G168)</f>
        <v>Size-independent offset</v>
      </c>
      <c r="H168" s="39" t="str">
        <f>IF(ISBLANK(des!H168),"",des!H168)</f>
        <v>Size-dependent offset</v>
      </c>
      <c r="I168" s="41" t="str">
        <f>IF(ISBLANK(des!I168),"",des!I168)</f>
        <v>Cost, relative input 1</v>
      </c>
      <c r="J168" s="41" t="str">
        <f>IF(ISBLANK(des!J168),"",des!J168)</f>
        <v>Cost, relative input 2</v>
      </c>
      <c r="K168" s="41" t="str">
        <f>IF(ISBLANK(des!K168),"",des!K168)</f>
        <v>Cost, relative input 3</v>
      </c>
      <c r="L168" s="42" t="str">
        <f>IF(ISBLANK(des!L168),"",des!L168)</f>
        <v>Cost, relative output 1</v>
      </c>
      <c r="M168" s="42" t="str">
        <f>IF(ISBLANK(des!M168),"",des!M168)</f>
        <v>Cost, relative output 2</v>
      </c>
      <c r="N168" s="42" t="str">
        <f>IF(ISBLANK(des!N168),"",des!N168)</f>
        <v>Cost, relative output 3</v>
      </c>
      <c r="O168" s="25" t="str">
        <f>IF(ISBLANK(des!O168),"",des!O168)</f>
        <v/>
      </c>
      <c r="P168" s="25" t="str">
        <f>IF(ISBLANK(des!P168),"",des!P168)</f>
        <v/>
      </c>
      <c r="Q168" s="25" t="str">
        <f>IF(ISBLANK(des!Q168),"",des!Q168)</f>
        <v/>
      </c>
      <c r="R168" s="25" t="str">
        <f>IF(ISBLANK(des!R168),"",des!R168)</f>
        <v/>
      </c>
    </row>
    <row r="169" spans="3:18" hidden="1" outlineLevel="3" x14ac:dyDescent="0.2">
      <c r="D169" s="30" t="s">
        <v>1</v>
      </c>
      <c r="G169" s="39" t="str">
        <f>IF(ISBLANK(des!G169),"",des!G169)</f>
        <v>OmoAbs</v>
      </c>
      <c r="H169" s="39" t="str">
        <f>IF(ISBLANK(des!H169),"",des!H169)</f>
        <v>OmoCap</v>
      </c>
      <c r="I169" s="41" t="str">
        <f>IF(ISBLANK(des!I169),"",des!I169)</f>
        <v>OmoInp1</v>
      </c>
      <c r="J169" s="41" t="str">
        <f>IF(ISBLANK(des!J169),"",des!J169)</f>
        <v>OmoInp2</v>
      </c>
      <c r="K169" s="41" t="str">
        <f>IF(ISBLANK(des!K169),"",des!K169)</f>
        <v>OmoInp3</v>
      </c>
      <c r="L169" s="42" t="str">
        <f>IF(ISBLANK(des!L169),"",des!L169)</f>
        <v>OmoOut1</v>
      </c>
      <c r="M169" s="42" t="str">
        <f>IF(ISBLANK(des!M169),"",des!M169)</f>
        <v>OmoOut2</v>
      </c>
      <c r="N169" s="42" t="str">
        <f>IF(ISBLANK(des!N169),"",des!N169)</f>
        <v>OmoOut3</v>
      </c>
      <c r="O169" s="25" t="str">
        <f>IF(ISBLANK(des!O169),"",des!O169)</f>
        <v/>
      </c>
      <c r="P169" s="25" t="str">
        <f>IF(ISBLANK(des!P169),"",des!P169)</f>
        <v/>
      </c>
      <c r="Q169" s="25" t="str">
        <f>IF(ISBLANK(des!Q169),"",des!Q169)</f>
        <v/>
      </c>
      <c r="R169" s="25" t="str">
        <f>IF(ISBLANK(des!R169),"",des!R169)</f>
        <v/>
      </c>
    </row>
    <row r="170" spans="3:18" hidden="1" outlineLevel="3" x14ac:dyDescent="0.2">
      <c r="D170" s="30" t="s">
        <v>2</v>
      </c>
      <c r="G170" s="39" t="str">
        <f>IF(ISBLANK(des!G170),"",des!G170)</f>
        <v>OMC, when running.</v>
      </c>
      <c r="H170" s="39" t="str">
        <f>IF(ISBLANK(des!H170),"",des!H170)</f>
        <v>OMC, when running. Related to capacity.</v>
      </c>
      <c r="I170" s="41" t="str">
        <f>IF(ISBLANK(des!I170),"",des!I170)</f>
        <v>OMC, relative to input power 1.</v>
      </c>
      <c r="J170" s="41" t="str">
        <f>IF(ISBLANK(des!J170),"",des!J170)</f>
        <v>OMC, relative to input power 2.</v>
      </c>
      <c r="K170" s="41" t="str">
        <f>IF(ISBLANK(des!K170),"",des!K170)</f>
        <v>OMC, relative to input power 3.</v>
      </c>
      <c r="L170" s="42" t="str">
        <f>IF(ISBLANK(des!L170),"",des!L170)</f>
        <v>OMC, relative to output power 1.</v>
      </c>
      <c r="M170" s="42" t="str">
        <f>IF(ISBLANK(des!M170),"",des!M170)</f>
        <v>OMC, relative to output power 2.</v>
      </c>
      <c r="N170" s="42" t="str">
        <f>IF(ISBLANK(des!N170),"",des!N170)</f>
        <v>OMC, relative to output power 3.</v>
      </c>
      <c r="O170" s="25" t="str">
        <f>IF(ISBLANK(des!O170),"",des!O170)</f>
        <v/>
      </c>
      <c r="P170" s="25" t="str">
        <f>IF(ISBLANK(des!P170),"",des!P170)</f>
        <v/>
      </c>
      <c r="Q170" s="25" t="str">
        <f>IF(ISBLANK(des!Q170),"",des!Q170)</f>
        <v/>
      </c>
      <c r="R170" s="25" t="str">
        <f>IF(ISBLANK(des!R170),"",des!R170)</f>
        <v/>
      </c>
    </row>
    <row r="171" spans="3:18" hidden="1" outlineLevel="3" x14ac:dyDescent="0.2">
      <c r="D171" s="30" t="s">
        <v>4</v>
      </c>
      <c r="G171" s="25">
        <f>IF(ISBLANK(des!G171),"",des!G171)</f>
        <v>2</v>
      </c>
      <c r="H171" s="25">
        <f>IF(ISBLANK(des!H171),"",des!H171)</f>
        <v>2</v>
      </c>
      <c r="I171" s="25" t="str">
        <f>IF(ISBLANK(des!I171),"",des!I171)</f>
        <v/>
      </c>
      <c r="J171" s="25" t="str">
        <f>IF(ISBLANK(des!J171),"",des!J171)</f>
        <v/>
      </c>
      <c r="K171" s="25" t="str">
        <f>IF(ISBLANK(des!K171),"",des!K171)</f>
        <v/>
      </c>
      <c r="L171" s="25" t="str">
        <f>IF(ISBLANK(des!L171),"",des!L171)</f>
        <v/>
      </c>
      <c r="M171" s="25" t="str">
        <f>IF(ISBLANK(des!M171),"",des!M171)</f>
        <v/>
      </c>
      <c r="N171" s="25" t="str">
        <f>IF(ISBLANK(des!N171),"",des!N171)</f>
        <v/>
      </c>
      <c r="O171" s="25" t="str">
        <f>IF(ISBLANK(des!O171),"",des!O171)</f>
        <v/>
      </c>
      <c r="P171" s="25" t="str">
        <f>IF(ISBLANK(des!P171),"",des!P171)</f>
        <v/>
      </c>
      <c r="Q171" s="25" t="str">
        <f>IF(ISBLANK(des!Q171),"",des!Q171)</f>
        <v/>
      </c>
      <c r="R171" s="25" t="str">
        <f>IF(ISBLANK(des!R171),"",des!R171)</f>
        <v/>
      </c>
    </row>
    <row r="172" spans="3:18" hidden="1" outlineLevel="3" x14ac:dyDescent="0.2">
      <c r="D172" s="48" t="s">
        <v>5</v>
      </c>
      <c r="E172" s="49"/>
      <c r="F172" s="49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</row>
    <row r="173" spans="3:18" hidden="1" outlineLevel="3" x14ac:dyDescent="0.2">
      <c r="D173" s="30" t="s">
        <v>6</v>
      </c>
      <c r="G173" s="25" t="str">
        <f>IF(ISBLANK(des!G173),"",des!G173)</f>
        <v>float</v>
      </c>
      <c r="H173" s="25" t="str">
        <f>IF(ISBLANK(des!H173),"",des!H173)</f>
        <v>float</v>
      </c>
      <c r="I173" s="25" t="str">
        <f>IF(ISBLANK(des!I173),"",des!I173)</f>
        <v>float</v>
      </c>
      <c r="J173" s="25" t="str">
        <f>IF(ISBLANK(des!J173),"",des!J173)</f>
        <v>float</v>
      </c>
      <c r="K173" s="25" t="str">
        <f>IF(ISBLANK(des!K173),"",des!K173)</f>
        <v>float</v>
      </c>
      <c r="L173" s="25" t="str">
        <f>IF(ISBLANK(des!L173),"",des!L173)</f>
        <v>float</v>
      </c>
      <c r="M173" s="25" t="str">
        <f>IF(ISBLANK(des!M173),"",des!M173)</f>
        <v>float</v>
      </c>
      <c r="N173" s="25" t="str">
        <f>IF(ISBLANK(des!N173),"",des!N173)</f>
        <v>float</v>
      </c>
      <c r="O173" s="25" t="str">
        <f>IF(ISBLANK(des!O173),"",des!O173)</f>
        <v/>
      </c>
      <c r="P173" s="25" t="str">
        <f>IF(ISBLANK(des!P173),"",des!P173)</f>
        <v/>
      </c>
      <c r="Q173" s="25" t="str">
        <f>IF(ISBLANK(des!Q173),"",des!Q173)</f>
        <v/>
      </c>
      <c r="R173" s="25" t="str">
        <f>IF(ISBLANK(des!R173),"",des!R173)</f>
        <v/>
      </c>
    </row>
    <row r="174" spans="3:18" hidden="1" outlineLevel="3" x14ac:dyDescent="0.2">
      <c r="D174" s="30" t="s">
        <v>10</v>
      </c>
      <c r="F174" s="97" t="str">
        <f>IF($G$216&lt;=2,"kW","kWh")</f>
        <v>kW</v>
      </c>
      <c r="G174" s="66" t="str">
        <f>IF($H$5="LN","(EUR/m)","EUR")&amp;"/h"</f>
        <v>EUR/h</v>
      </c>
      <c r="H174" s="66" t="str">
        <f>IF($H$5="LN","((EUR/m)","(EUR")&amp;"/h)/"&amp;$F174</f>
        <v>(EUR/h)/kW</v>
      </c>
      <c r="I174" s="66" t="str">
        <f>IF($H$5="LN","(EUR/m)","EUR")&amp;"/kWh"</f>
        <v>EUR/kWh</v>
      </c>
      <c r="J174" s="66" t="str">
        <f t="shared" ref="J174:N174" si="1">IF($H$5="LN","(EUR/m)","EUR")&amp;"/kWh"</f>
        <v>EUR/kWh</v>
      </c>
      <c r="K174" s="66" t="str">
        <f t="shared" si="1"/>
        <v>EUR/kWh</v>
      </c>
      <c r="L174" s="66" t="str">
        <f t="shared" si="1"/>
        <v>EUR/kWh</v>
      </c>
      <c r="M174" s="66" t="str">
        <f t="shared" si="1"/>
        <v>EUR/kWh</v>
      </c>
      <c r="N174" s="66" t="str">
        <f t="shared" si="1"/>
        <v>EUR/kWh</v>
      </c>
      <c r="O174" s="25" t="str">
        <f>IF(ISBLANK(des!O174),"",des!O174)</f>
        <v/>
      </c>
      <c r="P174" s="25" t="str">
        <f>IF(ISBLANK(des!P174),"",des!P174)</f>
        <v/>
      </c>
      <c r="Q174" s="25" t="str">
        <f>IF(ISBLANK(des!Q174),"",des!Q174)</f>
        <v/>
      </c>
      <c r="R174" s="25" t="str">
        <f>IF(ISBLANK(des!R174),"",des!R174)</f>
        <v/>
      </c>
    </row>
    <row r="175" spans="3:18" hidden="1" outlineLevel="3" x14ac:dyDescent="0.2">
      <c r="D175" s="30" t="s">
        <v>7</v>
      </c>
      <c r="G175" s="25" t="str">
        <f>IF(ISBLANK(des!G175),"",des!G175)</f>
        <v>Inf</v>
      </c>
      <c r="H175" s="25" t="str">
        <f>IF(ISBLANK(des!H175),"",des!H175)</f>
        <v>Inf</v>
      </c>
      <c r="I175" s="25" t="str">
        <f>IF(ISBLANK(des!I175),"",des!I175)</f>
        <v>Inf</v>
      </c>
      <c r="J175" s="25" t="str">
        <f>IF(ISBLANK(des!J175),"",des!J175)</f>
        <v>Inf</v>
      </c>
      <c r="K175" s="25" t="str">
        <f>IF(ISBLANK(des!K175),"",des!K175)</f>
        <v>Inf</v>
      </c>
      <c r="L175" s="25" t="str">
        <f>IF(ISBLANK(des!L175),"",des!L175)</f>
        <v>Inf</v>
      </c>
      <c r="M175" s="25" t="str">
        <f>IF(ISBLANK(des!M175),"",des!M175)</f>
        <v>Inf</v>
      </c>
      <c r="N175" s="25" t="str">
        <f>IF(ISBLANK(des!N175),"",des!N175)</f>
        <v>Inf</v>
      </c>
      <c r="O175" s="25" t="str">
        <f>IF(ISBLANK(des!O175),"",des!O175)</f>
        <v/>
      </c>
      <c r="P175" s="25" t="str">
        <f>IF(ISBLANK(des!P175),"",des!P175)</f>
        <v/>
      </c>
      <c r="Q175" s="25" t="str">
        <f>IF(ISBLANK(des!Q175),"",des!Q175)</f>
        <v/>
      </c>
      <c r="R175" s="25" t="str">
        <f>IF(ISBLANK(des!R175),"",des!R175)</f>
        <v/>
      </c>
    </row>
    <row r="176" spans="3:18" hidden="1" outlineLevel="3" x14ac:dyDescent="0.2">
      <c r="D176" s="30" t="s">
        <v>8</v>
      </c>
      <c r="G176" s="25">
        <f>IF(ISBLANK(des!G176),"",des!G176)</f>
        <v>0</v>
      </c>
      <c r="H176" s="25">
        <f>IF(ISBLANK(des!H176),"",des!H176)</f>
        <v>0</v>
      </c>
      <c r="I176" s="25">
        <f>IF(ISBLANK(des!I176),"",des!I176)</f>
        <v>0</v>
      </c>
      <c r="J176" s="25">
        <f>IF(ISBLANK(des!J176),"",des!J176)</f>
        <v>0</v>
      </c>
      <c r="K176" s="25">
        <f>IF(ISBLANK(des!K176),"",des!K176)</f>
        <v>0</v>
      </c>
      <c r="L176" s="25">
        <f>IF(ISBLANK(des!L176),"",des!L176)</f>
        <v>0</v>
      </c>
      <c r="M176" s="25">
        <f>IF(ISBLANK(des!M176),"",des!M176)</f>
        <v>0</v>
      </c>
      <c r="N176" s="25">
        <f>IF(ISBLANK(des!N176),"",des!N176)</f>
        <v>0</v>
      </c>
      <c r="O176" s="25" t="str">
        <f>IF(ISBLANK(des!O176),"",des!O176)</f>
        <v/>
      </c>
      <c r="P176" s="25" t="str">
        <f>IF(ISBLANK(des!P176),"",des!P176)</f>
        <v/>
      </c>
      <c r="Q176" s="25" t="str">
        <f>IF(ISBLANK(des!Q176),"",des!Q176)</f>
        <v/>
      </c>
      <c r="R176" s="25" t="str">
        <f>IF(ISBLANK(des!R176),"",des!R176)</f>
        <v/>
      </c>
    </row>
    <row r="177" spans="2:18" hidden="1" outlineLevel="2" x14ac:dyDescent="0.2"/>
    <row r="178" spans="2:18" hidden="1" outlineLevel="1" collapsed="1" x14ac:dyDescent="0.2"/>
    <row r="179" spans="2:18" collapsed="1" x14ac:dyDescent="0.2">
      <c r="G179" s="104" t="str">
        <f>IF(G180=1,"Mode 1","Mode 2")</f>
        <v>Mode 1</v>
      </c>
      <c r="H179" s="104" t="str">
        <f>IF(H180=1,"Cap 1","Cap2")</f>
        <v>Cap 1</v>
      </c>
    </row>
    <row r="180" spans="2:18" x14ac:dyDescent="0.2">
      <c r="B180" s="26" t="s">
        <v>160</v>
      </c>
      <c r="C180" s="27" t="s">
        <v>11</v>
      </c>
      <c r="G180" s="96">
        <v>1</v>
      </c>
      <c r="H180" s="96">
        <v>1</v>
      </c>
    </row>
    <row r="181" spans="2:18" hidden="1" outlineLevel="1" x14ac:dyDescent="0.2">
      <c r="C181" s="26" t="s">
        <v>16</v>
      </c>
      <c r="D181" s="30" t="s">
        <v>1</v>
      </c>
      <c r="G181" s="25" t="str">
        <f>IF(ISBLANK(des!G181),"",des!G181)</f>
        <v>Minimum capacity</v>
      </c>
      <c r="H181" s="25" t="str">
        <f>IF(ISBLANK(des!H181),"",des!H181)</f>
        <v>Maximum capacity</v>
      </c>
      <c r="I181" s="25" t="str">
        <f>IF(ISBLANK(des!I181),"",des!I181)</f>
        <v/>
      </c>
      <c r="J181" s="25" t="str">
        <f>IF(ISBLANK(des!J181),"",des!J181)</f>
        <v/>
      </c>
      <c r="K181" s="25" t="str">
        <f>IF(ISBLANK(des!K181),"",des!K181)</f>
        <v/>
      </c>
      <c r="L181" s="25" t="str">
        <f>IF(ISBLANK(des!L181),"",des!L181)</f>
        <v/>
      </c>
      <c r="M181" s="25" t="str">
        <f>IF(ISBLANK(des!M181),"",des!M181)</f>
        <v/>
      </c>
      <c r="N181" s="25" t="str">
        <f>IF(ISBLANK(des!N181),"",des!N181)</f>
        <v/>
      </c>
      <c r="O181" s="25" t="str">
        <f>IF(ISBLANK(des!O181),"",des!O181)</f>
        <v/>
      </c>
      <c r="P181" s="25" t="str">
        <f>IF(ISBLANK(des!P181),"",des!P181)</f>
        <v/>
      </c>
      <c r="Q181" s="25" t="str">
        <f>IF(ISBLANK(des!Q181),"",des!Q181)</f>
        <v/>
      </c>
      <c r="R181" s="25" t="str">
        <f>IF(ISBLANK(des!R181),"",des!R181)</f>
        <v/>
      </c>
    </row>
    <row r="182" spans="2:18" hidden="1" outlineLevel="2" x14ac:dyDescent="0.2">
      <c r="D182" s="30" t="s">
        <v>1</v>
      </c>
      <c r="G182" s="25" t="str">
        <f>IF(ISBLANK(des!G182),"",des!G182)</f>
        <v>MinCap</v>
      </c>
      <c r="H182" s="25" t="str">
        <f>IF(ISBLANK(des!H182),"",des!H182)</f>
        <v>MaxCap</v>
      </c>
      <c r="I182" s="25" t="str">
        <f>IF(ISBLANK(des!I182),"",des!I182)</f>
        <v/>
      </c>
      <c r="J182" s="25" t="str">
        <f>IF(ISBLANK(des!J182),"",des!J182)</f>
        <v/>
      </c>
      <c r="K182" s="25" t="str">
        <f>IF(ISBLANK(des!K182),"",des!K182)</f>
        <v/>
      </c>
      <c r="L182" s="25" t="str">
        <f>IF(ISBLANK(des!L182),"",des!L182)</f>
        <v/>
      </c>
      <c r="M182" s="25" t="str">
        <f>IF(ISBLANK(des!M182),"",des!M182)</f>
        <v/>
      </c>
      <c r="N182" s="25" t="str">
        <f>IF(ISBLANK(des!N182),"",des!N182)</f>
        <v/>
      </c>
      <c r="O182" s="25" t="str">
        <f>IF(ISBLANK(des!O182),"",des!O182)</f>
        <v/>
      </c>
      <c r="P182" s="25" t="str">
        <f>IF(ISBLANK(des!P182),"",des!P182)</f>
        <v/>
      </c>
      <c r="Q182" s="25" t="str">
        <f>IF(ISBLANK(des!Q182),"",des!Q182)</f>
        <v/>
      </c>
      <c r="R182" s="25" t="str">
        <f>IF(ISBLANK(des!R182),"",des!R182)</f>
        <v/>
      </c>
    </row>
    <row r="183" spans="2:18" hidden="1" outlineLevel="2" x14ac:dyDescent="0.2">
      <c r="D183" s="30" t="s">
        <v>2</v>
      </c>
      <c r="G183" s="25" t="str">
        <f>IF(ISBLANK(des!G183),"",des!G183)</f>
        <v>Minimum applicable rated capacity, for which the applied technology characteristics are valid. In case of discrete technologies, this is the facility's rated capacity.</v>
      </c>
      <c r="H183" s="25" t="str">
        <f>IF(ISBLANK(des!H183),"",des!H183)</f>
        <v xml:space="preserve">Maximum applicable rated capacity, for which the applied technology characteristics are valid. In case of discrete technologies, thisis the  upper boundary for applied single entities. </v>
      </c>
      <c r="I183" s="25" t="str">
        <f>IF(ISBLANK(des!I183),"",des!I183)</f>
        <v/>
      </c>
      <c r="J183" s="25" t="str">
        <f>IF(ISBLANK(des!J183),"",des!J183)</f>
        <v/>
      </c>
      <c r="K183" s="25" t="str">
        <f>IF(ISBLANK(des!K183),"",des!K183)</f>
        <v/>
      </c>
      <c r="L183" s="25" t="str">
        <f>IF(ISBLANK(des!L183),"",des!L183)</f>
        <v/>
      </c>
      <c r="M183" s="25" t="str">
        <f>IF(ISBLANK(des!M183),"",des!M183)</f>
        <v/>
      </c>
      <c r="N183" s="25" t="str">
        <f>IF(ISBLANK(des!N183),"",des!N183)</f>
        <v/>
      </c>
      <c r="O183" s="25" t="str">
        <f>IF(ISBLANK(des!O183),"",des!O183)</f>
        <v/>
      </c>
      <c r="P183" s="25" t="str">
        <f>IF(ISBLANK(des!P183),"",des!P183)</f>
        <v/>
      </c>
      <c r="Q183" s="25" t="str">
        <f>IF(ISBLANK(des!Q183),"",des!Q183)</f>
        <v/>
      </c>
      <c r="R183" s="25" t="str">
        <f>IF(ISBLANK(des!R183),"",des!R183)</f>
        <v/>
      </c>
    </row>
    <row r="184" spans="2:18" hidden="1" outlineLevel="2" x14ac:dyDescent="0.2">
      <c r="D184" s="30" t="s">
        <v>4</v>
      </c>
      <c r="G184" s="25">
        <f>IF(ISBLANK(des!G184),"",des!G184)</f>
        <v>1</v>
      </c>
      <c r="H184" s="25">
        <f>IF(ISBLANK(des!H184),"",des!H184)</f>
        <v>1</v>
      </c>
      <c r="I184" s="25" t="str">
        <f>IF(ISBLANK(des!I184),"",des!I184)</f>
        <v/>
      </c>
      <c r="J184" s="25" t="str">
        <f>IF(ISBLANK(des!J184),"",des!J184)</f>
        <v/>
      </c>
      <c r="K184" s="25" t="str">
        <f>IF(ISBLANK(des!K184),"",des!K184)</f>
        <v/>
      </c>
      <c r="L184" s="25" t="str">
        <f>IF(ISBLANK(des!L184),"",des!L184)</f>
        <v/>
      </c>
      <c r="M184" s="25" t="str">
        <f>IF(ISBLANK(des!M184),"",des!M184)</f>
        <v/>
      </c>
      <c r="N184" s="25" t="str">
        <f>IF(ISBLANK(des!N184),"",des!N184)</f>
        <v/>
      </c>
      <c r="O184" s="25" t="str">
        <f>IF(ISBLANK(des!O184),"",des!O184)</f>
        <v/>
      </c>
      <c r="P184" s="25" t="str">
        <f>IF(ISBLANK(des!P184),"",des!P184)</f>
        <v/>
      </c>
      <c r="Q184" s="25" t="str">
        <f>IF(ISBLANK(des!Q184),"",des!Q184)</f>
        <v/>
      </c>
      <c r="R184" s="25" t="str">
        <f>IF(ISBLANK(des!R184),"",des!R184)</f>
        <v/>
      </c>
    </row>
    <row r="185" spans="2:18" hidden="1" outlineLevel="2" x14ac:dyDescent="0.2">
      <c r="D185" s="48" t="s">
        <v>5</v>
      </c>
      <c r="E185" s="49"/>
      <c r="F185" s="49"/>
      <c r="G185" s="76">
        <v>1</v>
      </c>
      <c r="H185" s="76">
        <v>1000</v>
      </c>
      <c r="I185" s="76"/>
      <c r="J185" s="76"/>
      <c r="K185" s="76"/>
      <c r="L185" s="76"/>
      <c r="M185" s="76"/>
      <c r="N185" s="76"/>
      <c r="O185" s="76"/>
      <c r="P185" s="76"/>
      <c r="Q185" s="76"/>
      <c r="R185" s="76"/>
    </row>
    <row r="186" spans="2:18" hidden="1" outlineLevel="2" x14ac:dyDescent="0.2">
      <c r="D186" s="30" t="s">
        <v>6</v>
      </c>
      <c r="G186" s="25" t="str">
        <f>IF(ISBLANK(des!G186),"",des!G186)</f>
        <v>float</v>
      </c>
      <c r="H186" s="25" t="str">
        <f>IF(ISBLANK(des!H186),"",des!H186)</f>
        <v>float</v>
      </c>
      <c r="I186" s="25" t="str">
        <f>IF(ISBLANK(des!I186),"",des!I186)</f>
        <v/>
      </c>
      <c r="J186" s="25" t="str">
        <f>IF(ISBLANK(des!J186),"",des!J186)</f>
        <v/>
      </c>
      <c r="K186" s="25" t="str">
        <f>IF(ISBLANK(des!K186),"",des!K186)</f>
        <v/>
      </c>
      <c r="L186" s="25" t="str">
        <f>IF(ISBLANK(des!L186),"",des!L186)</f>
        <v/>
      </c>
      <c r="M186" s="25" t="str">
        <f>IF(ISBLANK(des!M186),"",des!M186)</f>
        <v/>
      </c>
      <c r="N186" s="25" t="str">
        <f>IF(ISBLANK(des!N186),"",des!N186)</f>
        <v/>
      </c>
      <c r="O186" s="25" t="str">
        <f>IF(ISBLANK(des!O186),"",des!O186)</f>
        <v/>
      </c>
      <c r="P186" s="25" t="str">
        <f>IF(ISBLANK(des!P186),"",des!P186)</f>
        <v/>
      </c>
      <c r="Q186" s="25" t="str">
        <f>IF(ISBLANK(des!Q186),"",des!Q186)</f>
        <v/>
      </c>
      <c r="R186" s="25" t="str">
        <f>IF(ISBLANK(des!R186),"",des!R186)</f>
        <v/>
      </c>
    </row>
    <row r="187" spans="2:18" hidden="1" outlineLevel="2" x14ac:dyDescent="0.2">
      <c r="D187" s="30" t="s">
        <v>10</v>
      </c>
      <c r="G187" s="66" t="str">
        <f>IF(G216&lt;=2,"kW","kWh")</f>
        <v>kW</v>
      </c>
      <c r="H187" s="66" t="str">
        <f>IF(G216&lt;=2,"kW","kWh")</f>
        <v>kW</v>
      </c>
      <c r="I187" s="25" t="str">
        <f>IF(ISBLANK(des!I187),"",des!I187)</f>
        <v/>
      </c>
      <c r="J187" s="25" t="str">
        <f>IF(ISBLANK(des!J187),"",des!J187)</f>
        <v/>
      </c>
      <c r="K187" s="25" t="str">
        <f>IF(ISBLANK(des!K187),"",des!K187)</f>
        <v/>
      </c>
      <c r="L187" s="25" t="str">
        <f>IF(ISBLANK(des!L187),"",des!L187)</f>
        <v/>
      </c>
      <c r="M187" s="25" t="str">
        <f>IF(ISBLANK(des!M187),"",des!M187)</f>
        <v/>
      </c>
      <c r="N187" s="25" t="str">
        <f>IF(ISBLANK(des!N187),"",des!N187)</f>
        <v/>
      </c>
      <c r="O187" s="25" t="str">
        <f>IF(ISBLANK(des!O187),"",des!O187)</f>
        <v/>
      </c>
      <c r="P187" s="25" t="str">
        <f>IF(ISBLANK(des!P187),"",des!P187)</f>
        <v/>
      </c>
      <c r="Q187" s="25" t="str">
        <f>IF(ISBLANK(des!Q187),"",des!Q187)</f>
        <v/>
      </c>
      <c r="R187" s="25" t="str">
        <f>IF(ISBLANK(des!R187),"",des!R187)</f>
        <v/>
      </c>
    </row>
    <row r="188" spans="2:18" hidden="1" outlineLevel="2" x14ac:dyDescent="0.2">
      <c r="D188" s="30" t="s">
        <v>7</v>
      </c>
      <c r="G188" s="25" t="str">
        <f>IF(ISBLANK(des!G188),"",des!G188)</f>
        <v>Inf</v>
      </c>
      <c r="H188" s="25" t="str">
        <f>IF(ISBLANK(des!H188),"",des!H188)</f>
        <v>Inf</v>
      </c>
      <c r="I188" s="25" t="str">
        <f>IF(ISBLANK(des!I188),"",des!I188)</f>
        <v/>
      </c>
      <c r="J188" s="25" t="str">
        <f>IF(ISBLANK(des!J188),"",des!J188)</f>
        <v/>
      </c>
      <c r="K188" s="25" t="str">
        <f>IF(ISBLANK(des!K188),"",des!K188)</f>
        <v/>
      </c>
      <c r="L188" s="25" t="str">
        <f>IF(ISBLANK(des!L188),"",des!L188)</f>
        <v/>
      </c>
      <c r="M188" s="25" t="str">
        <f>IF(ISBLANK(des!M188),"",des!M188)</f>
        <v/>
      </c>
      <c r="N188" s="25" t="str">
        <f>IF(ISBLANK(des!N188),"",des!N188)</f>
        <v/>
      </c>
      <c r="O188" s="25" t="str">
        <f>IF(ISBLANK(des!O188),"",des!O188)</f>
        <v/>
      </c>
      <c r="P188" s="25" t="str">
        <f>IF(ISBLANK(des!P188),"",des!P188)</f>
        <v/>
      </c>
      <c r="Q188" s="25" t="str">
        <f>IF(ISBLANK(des!Q188),"",des!Q188)</f>
        <v/>
      </c>
      <c r="R188" s="25" t="str">
        <f>IF(ISBLANK(des!R188),"",des!R188)</f>
        <v/>
      </c>
    </row>
    <row r="189" spans="2:18" hidden="1" outlineLevel="2" x14ac:dyDescent="0.2">
      <c r="D189" s="30" t="s">
        <v>8</v>
      </c>
      <c r="G189" s="25">
        <f>IF(ISBLANK(des!G189),"",des!G189)</f>
        <v>0</v>
      </c>
      <c r="H189" s="25">
        <f>IF(ISBLANK(des!H189),"",des!H189)</f>
        <v>0</v>
      </c>
      <c r="I189" s="25" t="str">
        <f>IF(ISBLANK(des!I189),"",des!I189)</f>
        <v/>
      </c>
      <c r="J189" s="25" t="str">
        <f>IF(ISBLANK(des!J189),"",des!J189)</f>
        <v/>
      </c>
      <c r="K189" s="25" t="str">
        <f>IF(ISBLANK(des!K189),"",des!K189)</f>
        <v/>
      </c>
      <c r="L189" s="25" t="str">
        <f>IF(ISBLANK(des!L189),"",des!L189)</f>
        <v/>
      </c>
      <c r="M189" s="25" t="str">
        <f>IF(ISBLANK(des!M189),"",des!M189)</f>
        <v/>
      </c>
      <c r="N189" s="25" t="str">
        <f>IF(ISBLANK(des!N189),"",des!N189)</f>
        <v/>
      </c>
      <c r="O189" s="25" t="str">
        <f>IF(ISBLANK(des!O189),"",des!O189)</f>
        <v/>
      </c>
      <c r="P189" s="25" t="str">
        <f>IF(ISBLANK(des!P189),"",des!P189)</f>
        <v/>
      </c>
      <c r="Q189" s="25" t="str">
        <f>IF(ISBLANK(des!Q189),"",des!Q189)</f>
        <v/>
      </c>
      <c r="R189" s="25" t="str">
        <f>IF(ISBLANK(des!R189),"",des!R189)</f>
        <v/>
      </c>
    </row>
    <row r="190" spans="2:18" hidden="1" outlineLevel="1" x14ac:dyDescent="0.2">
      <c r="B190" s="94" t="s">
        <v>338</v>
      </c>
      <c r="C190" s="26" t="s">
        <v>163</v>
      </c>
      <c r="D190" s="27" t="s">
        <v>0</v>
      </c>
      <c r="G190" s="84" t="s">
        <v>150</v>
      </c>
      <c r="H190" s="92" t="str">
        <f>des!H190</f>
        <v>-</v>
      </c>
      <c r="I190" s="92" t="str">
        <f>des!I190</f>
        <v>-</v>
      </c>
      <c r="J190" s="92" t="str">
        <f>des!J190</f>
        <v>-</v>
      </c>
      <c r="K190" s="92" t="str">
        <f>des!K190</f>
        <v>-</v>
      </c>
      <c r="L190" s="92" t="str">
        <f>des!L190</f>
        <v>-</v>
      </c>
      <c r="M190" s="84"/>
      <c r="N190" s="92" t="str">
        <f>des!N190</f>
        <v>-</v>
      </c>
      <c r="O190" s="92" t="str">
        <f>des!O190</f>
        <v>-</v>
      </c>
      <c r="P190" s="92" t="str">
        <f>des!P190</f>
        <v>-</v>
      </c>
      <c r="Q190" s="92" t="str">
        <f>des!Q190</f>
        <v>-</v>
      </c>
      <c r="R190" s="92" t="str">
        <f>des!R190</f>
        <v>-</v>
      </c>
    </row>
    <row r="191" spans="2:18" hidden="1" outlineLevel="2" x14ac:dyDescent="0.2">
      <c r="C191" s="94" t="s">
        <v>339</v>
      </c>
      <c r="D191" s="26" t="s">
        <v>17</v>
      </c>
      <c r="E191" s="27" t="s">
        <v>0</v>
      </c>
      <c r="G191" s="83">
        <v>1</v>
      </c>
      <c r="H191" s="31"/>
      <c r="M191" s="83">
        <v>2</v>
      </c>
    </row>
    <row r="192" spans="2:18" hidden="1" outlineLevel="3" x14ac:dyDescent="0.2">
      <c r="E192" s="27" t="s">
        <v>1</v>
      </c>
      <c r="G192" s="66" t="str">
        <f>IF(G$191=1,des!G192,IF(G$191=2,des!H192,IF(G$191=3,des!I192,IF(G$191=4,des!J192,IF(G$191=5,des!K192,IF(G$191=6,des!L192,))))))</f>
        <v>Area</v>
      </c>
      <c r="M192" s="66" t="str">
        <f>IF(M$191=1,des!G192,IF(M$191=2,des!H192,IF(M$191=3,des!I192,IF(M$191=4,des!J192,IF(M$191=5,des!K192,IF(M$191=6,des!L192,))))))</f>
        <v>Volume</v>
      </c>
    </row>
    <row r="193" spans="2:18" hidden="1" outlineLevel="3" x14ac:dyDescent="0.2">
      <c r="E193" s="27" t="s">
        <v>1</v>
      </c>
      <c r="G193" s="66" t="str">
        <f>IF(G$191=1,des!G193,IF(G$191=2,des!H193,IF(G$191=3,des!I193,IF(G$191=4,des!J193,IF(G$191=5,des!K193,IF(G$191=6,des!L193,))))))</f>
        <v>A</v>
      </c>
      <c r="M193" s="66" t="str">
        <f>IF(M$191=1,des!G193,IF(M$191=2,des!H193,IF(M$191=3,des!I193,IF(M$191=4,des!J193,IF(M$191=5,des!K193,IF(M$191=6,des!L193,))))))</f>
        <v>V</v>
      </c>
    </row>
    <row r="194" spans="2:18" hidden="1" outlineLevel="3" x14ac:dyDescent="0.2">
      <c r="E194" s="27" t="s">
        <v>2</v>
      </c>
      <c r="G194" s="66" t="str">
        <f>IF(G$191=1,des!G194,IF(G$191=2,des!H194,IF(G$191=3,des!I194,IF(G$191=4,des!J194,IF(G$191=5,des!K194,IF(G$191=6,des!L194,))))))</f>
        <v>Specific floor space related to installation [m2].</v>
      </c>
      <c r="M194" s="66" t="str">
        <f>IF(M$191=1,des!G194,IF(M$191=2,des!H194,IF(M$191=3,des!I194,IF(M$191=4,des!J194,IF(M$191=5,des!K194,IF(M$191=6,des!L194,))))))</f>
        <v>Specific volume related to installation [m3].</v>
      </c>
    </row>
    <row r="195" spans="2:18" hidden="1" outlineLevel="2" collapsed="1" x14ac:dyDescent="0.2">
      <c r="D195" s="26" t="s">
        <v>18</v>
      </c>
      <c r="E195" s="30" t="s">
        <v>1</v>
      </c>
      <c r="G195" s="25" t="str">
        <f>IF(ISBLANK(des!G195),"",des!G195)</f>
        <v>Absolut</v>
      </c>
      <c r="H195" s="25" t="str">
        <f>IF(ISBLANK(des!H195),"",des!H195)</f>
        <v>Capacity-relative</v>
      </c>
      <c r="I195" s="25" t="str">
        <f>IF(ISBLANK(des!I195),"",des!I195)</f>
        <v/>
      </c>
      <c r="J195" s="25" t="str">
        <f>IF(ISBLANK(des!J195),"",des!J195)</f>
        <v/>
      </c>
      <c r="K195" s="25" t="str">
        <f>IF(ISBLANK(des!K195),"",des!K195)</f>
        <v/>
      </c>
      <c r="L195" s="25" t="str">
        <f>IF(ISBLANK(des!L195),"",des!L195)</f>
        <v/>
      </c>
      <c r="M195" s="25" t="str">
        <f>IF(ISBLANK(des!M195),"",des!M195)</f>
        <v>Absolut</v>
      </c>
      <c r="N195" s="25" t="str">
        <f>IF(ISBLANK(des!N195),"",des!N195)</f>
        <v>Capacity-relative</v>
      </c>
      <c r="O195" s="25" t="str">
        <f>IF(ISBLANK(des!O195),"",des!O195)</f>
        <v/>
      </c>
      <c r="P195" s="25" t="str">
        <f>IF(ISBLANK(des!P195),"",des!P195)</f>
        <v/>
      </c>
      <c r="Q195" s="25" t="str">
        <f>IF(ISBLANK(des!Q195),"",des!Q195)</f>
        <v/>
      </c>
      <c r="R195" s="25" t="str">
        <f>IF(ISBLANK(des!R195),"",des!R195)</f>
        <v/>
      </c>
    </row>
    <row r="196" spans="2:18" hidden="1" outlineLevel="3" x14ac:dyDescent="0.2">
      <c r="E196" s="30" t="s">
        <v>1</v>
      </c>
      <c r="G196" s="25" t="str">
        <f>IF(ISBLANK(des!G196),"",des!G196)</f>
        <v>Abs</v>
      </c>
      <c r="H196" s="25" t="str">
        <f>IF(ISBLANK(des!H196),"",des!H196)</f>
        <v>Crel</v>
      </c>
      <c r="I196" s="25" t="str">
        <f>IF(ISBLANK(des!I196),"",des!I196)</f>
        <v/>
      </c>
      <c r="J196" s="25" t="str">
        <f>IF(ISBLANK(des!J196),"",des!J196)</f>
        <v/>
      </c>
      <c r="K196" s="25" t="str">
        <f>IF(ISBLANK(des!K196),"",des!K196)</f>
        <v/>
      </c>
      <c r="L196" s="25" t="str">
        <f>IF(ISBLANK(des!L196),"",des!L196)</f>
        <v/>
      </c>
      <c r="M196" s="25" t="str">
        <f>IF(ISBLANK(des!M196),"",des!M196)</f>
        <v>Abs</v>
      </c>
      <c r="N196" s="25" t="str">
        <f>IF(ISBLANK(des!N196),"",des!N196)</f>
        <v>Crel</v>
      </c>
      <c r="O196" s="25" t="str">
        <f>IF(ISBLANK(des!O196),"",des!O196)</f>
        <v/>
      </c>
      <c r="P196" s="25" t="str">
        <f>IF(ISBLANK(des!P196),"",des!P196)</f>
        <v/>
      </c>
      <c r="Q196" s="25" t="str">
        <f>IF(ISBLANK(des!Q196),"",des!Q196)</f>
        <v/>
      </c>
      <c r="R196" s="25" t="str">
        <f>IF(ISBLANK(des!R196),"",des!R196)</f>
        <v/>
      </c>
    </row>
    <row r="197" spans="2:18" hidden="1" outlineLevel="3" x14ac:dyDescent="0.2">
      <c r="E197" s="30" t="s">
        <v>2</v>
      </c>
      <c r="G197" s="25" t="str">
        <f>IF(ISBLANK(des!G197),"",des!G197)</f>
        <v>Capacity-independent amount required for installation.</v>
      </c>
      <c r="H197" s="25" t="str">
        <f>IF(ISBLANK(des!H197),"",des!H197)</f>
        <v>Capacity-dependent amount required for installation.</v>
      </c>
      <c r="I197" s="25" t="str">
        <f>IF(ISBLANK(des!I197),"",des!I197)</f>
        <v/>
      </c>
      <c r="J197" s="25" t="str">
        <f>IF(ISBLANK(des!J197),"",des!J197)</f>
        <v/>
      </c>
      <c r="K197" s="25" t="str">
        <f>IF(ISBLANK(des!K197),"",des!K197)</f>
        <v/>
      </c>
      <c r="L197" s="25" t="str">
        <f>IF(ISBLANK(des!L197),"",des!L197)</f>
        <v/>
      </c>
      <c r="M197" s="25" t="str">
        <f>IF(ISBLANK(des!M197),"",des!M197)</f>
        <v>Capacity-independent amount required for installation.</v>
      </c>
      <c r="N197" s="25" t="str">
        <f>IF(ISBLANK(des!N197),"",des!N197)</f>
        <v>Capacity-dependent amount required for installation.</v>
      </c>
      <c r="O197" s="25" t="str">
        <f>IF(ISBLANK(des!O197),"",des!O197)</f>
        <v/>
      </c>
      <c r="P197" s="25" t="str">
        <f>IF(ISBLANK(des!P197),"",des!P197)</f>
        <v/>
      </c>
      <c r="Q197" s="25" t="str">
        <f>IF(ISBLANK(des!Q197),"",des!Q197)</f>
        <v/>
      </c>
      <c r="R197" s="25" t="str">
        <f>IF(ISBLANK(des!R197),"",des!R197)</f>
        <v/>
      </c>
    </row>
    <row r="198" spans="2:18" hidden="1" outlineLevel="3" x14ac:dyDescent="0.2">
      <c r="E198" s="30" t="s">
        <v>4</v>
      </c>
      <c r="G198" s="25">
        <f>IF(ISBLANK(des!G198),"",des!G198)</f>
        <v>1</v>
      </c>
      <c r="H198" s="25">
        <f>IF(ISBLANK(des!H198),"",des!H198)</f>
        <v>1</v>
      </c>
      <c r="I198" s="25" t="str">
        <f>IF(ISBLANK(des!I198),"",des!I198)</f>
        <v/>
      </c>
      <c r="J198" s="25" t="str">
        <f>IF(ISBLANK(des!J198),"",des!J198)</f>
        <v/>
      </c>
      <c r="K198" s="25" t="str">
        <f>IF(ISBLANK(des!K198),"",des!K198)</f>
        <v/>
      </c>
      <c r="L198" s="25" t="str">
        <f>IF(ISBLANK(des!L198),"",des!L198)</f>
        <v/>
      </c>
      <c r="M198" s="25">
        <f>IF(ISBLANK(des!M198),"",des!M198)</f>
        <v>1</v>
      </c>
      <c r="N198" s="25">
        <f>IF(ISBLANK(des!N198),"",des!N198)</f>
        <v>1</v>
      </c>
      <c r="O198" s="25" t="str">
        <f>IF(ISBLANK(des!O198),"",des!O198)</f>
        <v/>
      </c>
      <c r="P198" s="25" t="str">
        <f>IF(ISBLANK(des!P198),"",des!P198)</f>
        <v/>
      </c>
      <c r="Q198" s="25" t="str">
        <f>IF(ISBLANK(des!Q198),"",des!Q198)</f>
        <v/>
      </c>
      <c r="R198" s="25" t="str">
        <f>IF(ISBLANK(des!R198),"",des!R198)</f>
        <v/>
      </c>
    </row>
    <row r="199" spans="2:18" hidden="1" outlineLevel="3" x14ac:dyDescent="0.2">
      <c r="E199" s="48" t="s">
        <v>5</v>
      </c>
      <c r="F199" s="49"/>
      <c r="G199" s="76">
        <v>3</v>
      </c>
      <c r="H199" s="76">
        <v>10</v>
      </c>
      <c r="I199" s="76"/>
      <c r="J199" s="76"/>
      <c r="K199" s="76"/>
      <c r="L199" s="76"/>
      <c r="M199" s="76">
        <v>4</v>
      </c>
      <c r="N199" s="76">
        <v>0.2</v>
      </c>
      <c r="O199" s="76"/>
      <c r="P199" s="76"/>
      <c r="Q199" s="76"/>
      <c r="R199" s="76"/>
    </row>
    <row r="200" spans="2:18" hidden="1" outlineLevel="3" x14ac:dyDescent="0.2">
      <c r="E200" s="30" t="s">
        <v>6</v>
      </c>
      <c r="G200" s="25" t="str">
        <f>IF(ISBLANK(des!G200),"",des!G200)</f>
        <v>float</v>
      </c>
      <c r="H200" s="25" t="str">
        <f>IF(ISBLANK(des!H200),"",des!H200)</f>
        <v>float</v>
      </c>
      <c r="I200" s="25" t="str">
        <f>IF(ISBLANK(des!I200),"",des!I200)</f>
        <v/>
      </c>
      <c r="J200" s="25" t="str">
        <f>IF(ISBLANK(des!J200),"",des!J200)</f>
        <v/>
      </c>
      <c r="K200" s="25" t="str">
        <f>IF(ISBLANK(des!K200),"",des!K200)</f>
        <v/>
      </c>
      <c r="L200" s="25" t="str">
        <f>IF(ISBLANK(des!L200),"",des!L200)</f>
        <v/>
      </c>
      <c r="M200" s="25" t="str">
        <f>IF(ISBLANK(des!M200),"",des!M200)</f>
        <v>float</v>
      </c>
      <c r="N200" s="25" t="str">
        <f>IF(ISBLANK(des!N200),"",des!N200)</f>
        <v>float</v>
      </c>
      <c r="O200" s="25" t="str">
        <f>IF(ISBLANK(des!O200),"",des!O200)</f>
        <v/>
      </c>
      <c r="P200" s="25" t="str">
        <f>IF(ISBLANK(des!P200),"",des!P200)</f>
        <v/>
      </c>
      <c r="Q200" s="25" t="str">
        <f>IF(ISBLANK(des!Q200),"",des!Q200)</f>
        <v/>
      </c>
      <c r="R200" s="25" t="str">
        <f>IF(ISBLANK(des!R200),"",des!R200)</f>
        <v/>
      </c>
    </row>
    <row r="201" spans="2:18" hidden="1" outlineLevel="3" x14ac:dyDescent="0.2">
      <c r="E201" s="30" t="s">
        <v>10</v>
      </c>
      <c r="F201" s="97" t="str">
        <f>IF(G216&lt;=2,"kW","kWh")</f>
        <v>kW</v>
      </c>
      <c r="G201" s="66" t="str">
        <f>IF($G$191=1,des!G201,IF($G$191=2,des!H201,IF($G$191=3,des!I201,IF($G$191=4,des!J201,IF($G$191=5,des!K201,IF($G$191=6,des!L201,))))))</f>
        <v>m2</v>
      </c>
      <c r="H201" s="66" t="str">
        <f>IF($G$191=1,des!G201&amp;"/"&amp;$F201,IF($G$191=2,des!H201&amp;"/"&amp;$F201,IF($G$191=3,des!I201&amp;"/"&amp;$F201,IF($G$191=4,des!J201&amp;"/"&amp;$F201,IF($G$191=5,des!K201&amp;"/"&amp;$F201,IF($G$191=6,des!L201&amp;"/"&amp;$F201,))))))</f>
        <v>m2/kW</v>
      </c>
      <c r="M201" s="66" t="str">
        <f>IF($M$191=1,des!G201,IF($M$191=2,des!H201,IF($M$191=3,des!I201,IF($M$191=4,des!J201,IF($M$191=5,des!K201,IF($M$191=6,des!L201,))))))</f>
        <v>m3</v>
      </c>
      <c r="N201" s="66" t="str">
        <f>IF($M$191=1,des!G201&amp;"/"&amp;$F201,IF($M$191=2,des!H201&amp;"/"&amp;$F201,IF($M$191=3,des!I201&amp;"/"&amp;$F201,IF($M$191=4,des!J201&amp;"/"&amp;$F201,IF($M$191=5,des!K201&amp;"/"&amp;$F201,IF($M$191=6,des!L201&amp;"/"&amp;$F201,))))))</f>
        <v>m3/kW</v>
      </c>
    </row>
    <row r="202" spans="2:18" hidden="1" outlineLevel="3" x14ac:dyDescent="0.2">
      <c r="E202" s="30" t="s">
        <v>7</v>
      </c>
      <c r="G202" s="25" t="str">
        <f>IF(ISBLANK(des!G202),"",des!G202)</f>
        <v>Inf</v>
      </c>
      <c r="H202" s="25" t="str">
        <f>IF(ISBLANK(des!H202),"",des!H202)</f>
        <v>Inf</v>
      </c>
      <c r="I202" s="25" t="str">
        <f>IF(ISBLANK(des!I202),"",des!I202)</f>
        <v/>
      </c>
      <c r="J202" s="25" t="str">
        <f>IF(ISBLANK(des!J202),"",des!J202)</f>
        <v/>
      </c>
      <c r="K202" s="25" t="str">
        <f>IF(ISBLANK(des!K202),"",des!K202)</f>
        <v/>
      </c>
      <c r="L202" s="25" t="str">
        <f>IF(ISBLANK(des!L202),"",des!L202)</f>
        <v/>
      </c>
      <c r="M202" s="25" t="str">
        <f>IF(ISBLANK(des!M202),"",des!M202)</f>
        <v>Inf</v>
      </c>
      <c r="N202" s="25" t="str">
        <f>IF(ISBLANK(des!N202),"",des!N202)</f>
        <v>Inf</v>
      </c>
      <c r="O202" s="25" t="str">
        <f>IF(ISBLANK(des!O202),"",des!O202)</f>
        <v/>
      </c>
      <c r="P202" s="25" t="str">
        <f>IF(ISBLANK(des!P202),"",des!P202)</f>
        <v/>
      </c>
      <c r="Q202" s="25" t="str">
        <f>IF(ISBLANK(des!Q202),"",des!Q202)</f>
        <v/>
      </c>
      <c r="R202" s="25" t="str">
        <f>IF(ISBLANK(des!R202),"",des!R202)</f>
        <v/>
      </c>
    </row>
    <row r="203" spans="2:18" hidden="1" outlineLevel="3" x14ac:dyDescent="0.2">
      <c r="E203" s="30" t="s">
        <v>8</v>
      </c>
      <c r="G203" s="25">
        <f>IF(ISBLANK(des!G203),"",des!G203)</f>
        <v>0</v>
      </c>
      <c r="H203" s="25">
        <f>IF(ISBLANK(des!H203),"",des!H203)</f>
        <v>0</v>
      </c>
      <c r="I203" s="25" t="str">
        <f>IF(ISBLANK(des!I203),"",des!I203)</f>
        <v/>
      </c>
      <c r="J203" s="25" t="str">
        <f>IF(ISBLANK(des!J203),"",des!J203)</f>
        <v/>
      </c>
      <c r="K203" s="25" t="str">
        <f>IF(ISBLANK(des!K203),"",des!K203)</f>
        <v/>
      </c>
      <c r="L203" s="25" t="str">
        <f>IF(ISBLANK(des!L203),"",des!L203)</f>
        <v/>
      </c>
      <c r="M203" s="25">
        <f>IF(ISBLANK(des!M203),"",des!M203)</f>
        <v>0</v>
      </c>
      <c r="N203" s="25">
        <f>IF(ISBLANK(des!N203),"",des!N203)</f>
        <v>0</v>
      </c>
      <c r="O203" s="25" t="str">
        <f>IF(ISBLANK(des!O203),"",des!O203)</f>
        <v/>
      </c>
      <c r="P203" s="25" t="str">
        <f>IF(ISBLANK(des!P203),"",des!P203)</f>
        <v/>
      </c>
      <c r="Q203" s="25" t="str">
        <f>IF(ISBLANK(des!Q203),"",des!Q203)</f>
        <v/>
      </c>
      <c r="R203" s="25" t="str">
        <f>IF(ISBLANK(des!R203),"",des!R203)</f>
        <v/>
      </c>
    </row>
    <row r="204" spans="2:18" hidden="1" outlineLevel="2" collapsed="1" x14ac:dyDescent="0.2"/>
    <row r="205" spans="2:18" hidden="1" outlineLevel="1" collapsed="1" x14ac:dyDescent="0.2"/>
    <row r="206" spans="2:18" collapsed="1" x14ac:dyDescent="0.2"/>
    <row r="207" spans="2:18" x14ac:dyDescent="0.2">
      <c r="B207" s="26" t="s">
        <v>164</v>
      </c>
      <c r="C207" s="27" t="s">
        <v>0</v>
      </c>
      <c r="G207" s="83">
        <v>1</v>
      </c>
    </row>
    <row r="208" spans="2:18" outlineLevel="1" x14ac:dyDescent="0.2">
      <c r="C208" s="27" t="s">
        <v>1</v>
      </c>
      <c r="G208" s="66" t="str">
        <f>IF(G$207=1,des!G208,IF(G$207=2,des!H208,IF(G$207=3,des!I208,)))</f>
        <v>Mode 1</v>
      </c>
    </row>
    <row r="209" spans="2:18" outlineLevel="1" x14ac:dyDescent="0.2">
      <c r="C209" s="27" t="s">
        <v>1</v>
      </c>
      <c r="G209" s="66" t="str">
        <f>IF(G$207=1,des!G209,IF(G$207=2,des!H209,IF(G$207=3,des!I209,)))</f>
        <v>M1</v>
      </c>
    </row>
    <row r="210" spans="2:18" outlineLevel="1" x14ac:dyDescent="0.2">
      <c r="C210" s="27" t="s">
        <v>2</v>
      </c>
      <c r="G210" s="66" t="str">
        <f>IF(G$207=1,des!G210,IF(G$207=2,des!H210,IF(G$207=3,des!I210,)))</f>
        <v>Main mode of operation.</v>
      </c>
    </row>
    <row r="211" spans="2:18" outlineLevel="1" x14ac:dyDescent="0.2">
      <c r="B211" s="64"/>
      <c r="C211" s="26" t="s">
        <v>17</v>
      </c>
      <c r="D211" s="27" t="s">
        <v>0</v>
      </c>
      <c r="G211" s="83">
        <v>0</v>
      </c>
    </row>
    <row r="212" spans="2:18" outlineLevel="2" x14ac:dyDescent="0.2">
      <c r="B212" s="64"/>
      <c r="D212" s="27" t="s">
        <v>1</v>
      </c>
      <c r="G212" s="66" t="str">
        <f>IF(G$211=0,des!G212,IF(G$211=1,des!H212,))</f>
        <v>Non-simultaneous</v>
      </c>
    </row>
    <row r="213" spans="2:18" outlineLevel="2" x14ac:dyDescent="0.2">
      <c r="B213" s="64"/>
      <c r="D213" s="27" t="s">
        <v>1</v>
      </c>
      <c r="G213" s="66" t="str">
        <f>IF(G$211=0,des!G213,IF(G$211=1,des!H213,))</f>
        <v>NonSim</v>
      </c>
    </row>
    <row r="214" spans="2:18" outlineLevel="2" x14ac:dyDescent="0.2">
      <c r="B214" s="64"/>
      <c r="D214" s="27" t="s">
        <v>2</v>
      </c>
      <c r="G214" s="66" t="str">
        <f>IF(G$211=0,des!G214,IF(G$211=1,des!H214,))</f>
        <v>Cannot run simultaneously to any other operational mode.</v>
      </c>
    </row>
    <row r="215" spans="2:18" outlineLevel="1" x14ac:dyDescent="0.2">
      <c r="B215" s="64"/>
      <c r="C215" s="26" t="s">
        <v>160</v>
      </c>
      <c r="D215" s="27" t="s">
        <v>0</v>
      </c>
      <c r="G215" s="81">
        <v>1</v>
      </c>
    </row>
    <row r="216" spans="2:18" outlineLevel="2" x14ac:dyDescent="0.2">
      <c r="B216" s="64"/>
      <c r="D216" s="27" t="s">
        <v>11</v>
      </c>
      <c r="G216" s="95">
        <v>2</v>
      </c>
      <c r="H216" s="95">
        <v>1</v>
      </c>
    </row>
    <row r="217" spans="2:18" outlineLevel="2" x14ac:dyDescent="0.2">
      <c r="B217" s="64"/>
      <c r="D217" s="26" t="s">
        <v>19</v>
      </c>
      <c r="E217" s="30" t="s">
        <v>1</v>
      </c>
      <c r="G217" s="25" t="str">
        <f>IF(ISBLANK(des!G217),"",des!G217)</f>
        <v>Capacity factor</v>
      </c>
      <c r="H217" s="25" t="str">
        <f>IF(ISBLANK(des!H217),"",des!H217)</f>
        <v/>
      </c>
      <c r="I217" s="25" t="str">
        <f>IF(ISBLANK(des!I217),"",des!I217)</f>
        <v/>
      </c>
      <c r="J217" s="25" t="str">
        <f>IF(ISBLANK(des!J217),"",des!J217)</f>
        <v/>
      </c>
      <c r="K217" s="25" t="str">
        <f>IF(ISBLANK(des!K217),"",des!K217)</f>
        <v/>
      </c>
      <c r="L217" s="25" t="str">
        <f>IF(ISBLANK(des!L217),"",des!L217)</f>
        <v/>
      </c>
      <c r="M217" s="25" t="str">
        <f>IF(ISBLANK(des!M217),"",des!M217)</f>
        <v/>
      </c>
      <c r="N217" s="25" t="str">
        <f>IF(ISBLANK(des!N217),"",des!N217)</f>
        <v/>
      </c>
      <c r="O217" s="25" t="str">
        <f>IF(ISBLANK(des!O217),"",des!O217)</f>
        <v/>
      </c>
      <c r="P217" s="25" t="str">
        <f>IF(ISBLANK(des!P217),"",des!P217)</f>
        <v/>
      </c>
      <c r="Q217" s="25" t="str">
        <f>IF(ISBLANK(des!Q217),"",des!Q217)</f>
        <v/>
      </c>
      <c r="R217" s="25" t="str">
        <f>IF(ISBLANK(des!R217),"",des!R217)</f>
        <v/>
      </c>
    </row>
    <row r="218" spans="2:18" hidden="1" outlineLevel="3" x14ac:dyDescent="0.2">
      <c r="B218" s="64"/>
      <c r="E218" s="30" t="s">
        <v>1</v>
      </c>
      <c r="G218" s="25" t="str">
        <f>IF(ISBLANK(des!G218),"",des!G218)</f>
        <v>Cfct</v>
      </c>
      <c r="H218" s="25" t="str">
        <f>IF(ISBLANK(des!H218),"",des!H218)</f>
        <v/>
      </c>
      <c r="I218" s="25" t="str">
        <f>IF(ISBLANK(des!I218),"",des!I218)</f>
        <v/>
      </c>
      <c r="J218" s="25" t="str">
        <f>IF(ISBLANK(des!J218),"",des!J218)</f>
        <v/>
      </c>
      <c r="K218" s="25" t="str">
        <f>IF(ISBLANK(des!K218),"",des!K218)</f>
        <v/>
      </c>
      <c r="L218" s="25" t="str">
        <f>IF(ISBLANK(des!L218),"",des!L218)</f>
        <v/>
      </c>
      <c r="M218" s="25" t="str">
        <f>IF(ISBLANK(des!M218),"",des!M218)</f>
        <v/>
      </c>
      <c r="N218" s="25" t="str">
        <f>IF(ISBLANK(des!N218),"",des!N218)</f>
        <v/>
      </c>
      <c r="O218" s="25" t="str">
        <f>IF(ISBLANK(des!O218),"",des!O218)</f>
        <v/>
      </c>
      <c r="P218" s="25" t="str">
        <f>IF(ISBLANK(des!P218),"",des!P218)</f>
        <v/>
      </c>
      <c r="Q218" s="25" t="str">
        <f>IF(ISBLANK(des!Q218),"",des!Q218)</f>
        <v/>
      </c>
      <c r="R218" s="25" t="str">
        <f>IF(ISBLANK(des!R218),"",des!R218)</f>
        <v/>
      </c>
    </row>
    <row r="219" spans="2:18" hidden="1" outlineLevel="3" x14ac:dyDescent="0.2">
      <c r="B219" s="64"/>
      <c r="E219" s="30" t="s">
        <v>2</v>
      </c>
      <c r="G219" s="25" t="str">
        <f>IF(ISBLANK(des!G219),"",des!G219)</f>
        <v>Linear factor, which the mode-specific rated capacity is linked to the overall component capacity.</v>
      </c>
      <c r="H219" s="25" t="str">
        <f>IF(ISBLANK(des!H219),"",des!H219)</f>
        <v/>
      </c>
      <c r="I219" s="25" t="str">
        <f>IF(ISBLANK(des!I219),"",des!I219)</f>
        <v/>
      </c>
      <c r="J219" s="25" t="str">
        <f>IF(ISBLANK(des!J219),"",des!J219)</f>
        <v/>
      </c>
      <c r="K219" s="25" t="str">
        <f>IF(ISBLANK(des!K219),"",des!K219)</f>
        <v/>
      </c>
      <c r="L219" s="25" t="str">
        <f>IF(ISBLANK(des!L219),"",des!L219)</f>
        <v/>
      </c>
      <c r="M219" s="25" t="str">
        <f>IF(ISBLANK(des!M219),"",des!M219)</f>
        <v/>
      </c>
      <c r="N219" s="25" t="str">
        <f>IF(ISBLANK(des!N219),"",des!N219)</f>
        <v/>
      </c>
      <c r="O219" s="25" t="str">
        <f>IF(ISBLANK(des!O219),"",des!O219)</f>
        <v/>
      </c>
      <c r="P219" s="25" t="str">
        <f>IF(ISBLANK(des!P219),"",des!P219)</f>
        <v/>
      </c>
      <c r="Q219" s="25" t="str">
        <f>IF(ISBLANK(des!Q219),"",des!Q219)</f>
        <v/>
      </c>
      <c r="R219" s="25" t="str">
        <f>IF(ISBLANK(des!R219),"",des!R219)</f>
        <v/>
      </c>
    </row>
    <row r="220" spans="2:18" hidden="1" outlineLevel="3" x14ac:dyDescent="0.2">
      <c r="B220" s="64"/>
      <c r="E220" s="30" t="s">
        <v>4</v>
      </c>
      <c r="G220" s="25">
        <f>IF(ISBLANK(des!G220),"",des!G220)</f>
        <v>1</v>
      </c>
      <c r="H220" s="25">
        <f>IF(ISBLANK(des!H220),"",des!H220)</f>
        <v>1</v>
      </c>
      <c r="I220" s="25" t="str">
        <f>IF(ISBLANK(des!I220),"",des!I220)</f>
        <v/>
      </c>
      <c r="J220" s="25" t="str">
        <f>IF(ISBLANK(des!J220),"",des!J220)</f>
        <v/>
      </c>
      <c r="K220" s="25" t="str">
        <f>IF(ISBLANK(des!K220),"",des!K220)</f>
        <v/>
      </c>
      <c r="L220" s="25" t="str">
        <f>IF(ISBLANK(des!L220),"",des!L220)</f>
        <v/>
      </c>
      <c r="M220" s="25" t="str">
        <f>IF(ISBLANK(des!M220),"",des!M220)</f>
        <v/>
      </c>
      <c r="N220" s="25" t="str">
        <f>IF(ISBLANK(des!N220),"",des!N220)</f>
        <v/>
      </c>
      <c r="O220" s="25" t="str">
        <f>IF(ISBLANK(des!O220),"",des!O220)</f>
        <v/>
      </c>
      <c r="P220" s="25" t="str">
        <f>IF(ISBLANK(des!P220),"",des!P220)</f>
        <v/>
      </c>
      <c r="Q220" s="25" t="str">
        <f>IF(ISBLANK(des!Q220),"",des!Q220)</f>
        <v/>
      </c>
      <c r="R220" s="25" t="str">
        <f>IF(ISBLANK(des!R220),"",des!R220)</f>
        <v/>
      </c>
    </row>
    <row r="221" spans="2:18" hidden="1" outlineLevel="3" x14ac:dyDescent="0.2">
      <c r="B221" s="64"/>
      <c r="E221" s="48" t="s">
        <v>5</v>
      </c>
      <c r="F221" s="49"/>
      <c r="G221" s="82">
        <v>1</v>
      </c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</row>
    <row r="222" spans="2:18" hidden="1" outlineLevel="3" x14ac:dyDescent="0.2">
      <c r="B222" s="64"/>
      <c r="E222" s="30" t="s">
        <v>6</v>
      </c>
      <c r="G222" s="25" t="str">
        <f>IF(ISBLANK(des!G222),"",des!G222)</f>
        <v>float</v>
      </c>
      <c r="H222" s="25" t="str">
        <f>IF(ISBLANK(des!H222),"",des!H222)</f>
        <v/>
      </c>
      <c r="I222" s="25" t="str">
        <f>IF(ISBLANK(des!I222),"",des!I222)</f>
        <v/>
      </c>
      <c r="J222" s="25" t="str">
        <f>IF(ISBLANK(des!J222),"",des!J222)</f>
        <v/>
      </c>
      <c r="K222" s="25" t="str">
        <f>IF(ISBLANK(des!K222),"",des!K222)</f>
        <v/>
      </c>
      <c r="L222" s="25" t="str">
        <f>IF(ISBLANK(des!L222),"",des!L222)</f>
        <v/>
      </c>
      <c r="M222" s="25" t="str">
        <f>IF(ISBLANK(des!M222),"",des!M222)</f>
        <v/>
      </c>
      <c r="N222" s="25" t="str">
        <f>IF(ISBLANK(des!N222),"",des!N222)</f>
        <v/>
      </c>
      <c r="O222" s="25" t="str">
        <f>IF(ISBLANK(des!O222),"",des!O222)</f>
        <v/>
      </c>
      <c r="P222" s="25" t="str">
        <f>IF(ISBLANK(des!P222),"",des!P222)</f>
        <v/>
      </c>
      <c r="Q222" s="25" t="str">
        <f>IF(ISBLANK(des!Q222),"",des!Q222)</f>
        <v/>
      </c>
      <c r="R222" s="25" t="str">
        <f>IF(ISBLANK(des!R222),"",des!R222)</f>
        <v/>
      </c>
    </row>
    <row r="223" spans="2:18" hidden="1" outlineLevel="3" x14ac:dyDescent="0.2">
      <c r="B223" s="64"/>
      <c r="E223" s="30" t="s">
        <v>10</v>
      </c>
      <c r="G223" s="25" t="str">
        <f>IF(ISBLANK(des!G223),"",des!G223)</f>
        <v>-</v>
      </c>
      <c r="H223" s="25" t="str">
        <f>IF(ISBLANK(des!H223),"",des!H223)</f>
        <v/>
      </c>
      <c r="I223" s="25" t="str">
        <f>IF(ISBLANK(des!I223),"",des!I223)</f>
        <v/>
      </c>
      <c r="J223" s="25" t="str">
        <f>IF(ISBLANK(des!J223),"",des!J223)</f>
        <v/>
      </c>
      <c r="K223" s="25" t="str">
        <f>IF(ISBLANK(des!K223),"",des!K223)</f>
        <v/>
      </c>
      <c r="L223" s="25" t="str">
        <f>IF(ISBLANK(des!L223),"",des!L223)</f>
        <v/>
      </c>
      <c r="M223" s="25" t="str">
        <f>IF(ISBLANK(des!M223),"",des!M223)</f>
        <v/>
      </c>
      <c r="N223" s="25" t="str">
        <f>IF(ISBLANK(des!N223),"",des!N223)</f>
        <v/>
      </c>
      <c r="O223" s="25" t="str">
        <f>IF(ISBLANK(des!O223),"",des!O223)</f>
        <v/>
      </c>
      <c r="P223" s="25" t="str">
        <f>IF(ISBLANK(des!P223),"",des!P223)</f>
        <v/>
      </c>
      <c r="Q223" s="25" t="str">
        <f>IF(ISBLANK(des!Q223),"",des!Q223)</f>
        <v/>
      </c>
      <c r="R223" s="25" t="str">
        <f>IF(ISBLANK(des!R223),"",des!R223)</f>
        <v/>
      </c>
    </row>
    <row r="224" spans="2:18" hidden="1" outlineLevel="3" x14ac:dyDescent="0.2">
      <c r="B224" s="64"/>
      <c r="E224" s="30" t="s">
        <v>7</v>
      </c>
      <c r="G224" s="25" t="str">
        <f>IF(ISBLANK(des!G224),"",des!G224)</f>
        <v>Inf</v>
      </c>
      <c r="H224" s="25" t="str">
        <f>IF(ISBLANK(des!H224),"",des!H224)</f>
        <v/>
      </c>
      <c r="I224" s="25" t="str">
        <f>IF(ISBLANK(des!I224),"",des!I224)</f>
        <v/>
      </c>
      <c r="J224" s="25" t="str">
        <f>IF(ISBLANK(des!J224),"",des!J224)</f>
        <v/>
      </c>
      <c r="K224" s="25" t="str">
        <f>IF(ISBLANK(des!K224),"",des!K224)</f>
        <v/>
      </c>
      <c r="L224" s="25" t="str">
        <f>IF(ISBLANK(des!L224),"",des!L224)</f>
        <v/>
      </c>
      <c r="M224" s="25" t="str">
        <f>IF(ISBLANK(des!M224),"",des!M224)</f>
        <v/>
      </c>
      <c r="N224" s="25" t="str">
        <f>IF(ISBLANK(des!N224),"",des!N224)</f>
        <v/>
      </c>
      <c r="O224" s="25" t="str">
        <f>IF(ISBLANK(des!O224),"",des!O224)</f>
        <v/>
      </c>
      <c r="P224" s="25" t="str">
        <f>IF(ISBLANK(des!P224),"",des!P224)</f>
        <v/>
      </c>
      <c r="Q224" s="25" t="str">
        <f>IF(ISBLANK(des!Q224),"",des!Q224)</f>
        <v/>
      </c>
      <c r="R224" s="25" t="str">
        <f>IF(ISBLANK(des!R224),"",des!R224)</f>
        <v/>
      </c>
    </row>
    <row r="225" spans="1:18" hidden="1" outlineLevel="3" x14ac:dyDescent="0.2">
      <c r="B225" s="64"/>
      <c r="E225" s="30" t="s">
        <v>8</v>
      </c>
      <c r="G225" s="25">
        <f>IF(ISBLANK(des!G225),"",des!G225)</f>
        <v>0</v>
      </c>
      <c r="H225" s="25" t="str">
        <f>IF(ISBLANK(des!H225),"",des!H225)</f>
        <v/>
      </c>
      <c r="I225" s="25" t="str">
        <f>IF(ISBLANK(des!I225),"",des!I225)</f>
        <v/>
      </c>
      <c r="J225" s="25" t="str">
        <f>IF(ISBLANK(des!J225),"",des!J225)</f>
        <v/>
      </c>
      <c r="K225" s="25" t="str">
        <f>IF(ISBLANK(des!K225),"",des!K225)</f>
        <v/>
      </c>
      <c r="L225" s="25" t="str">
        <f>IF(ISBLANK(des!L225),"",des!L225)</f>
        <v/>
      </c>
      <c r="M225" s="25" t="str">
        <f>IF(ISBLANK(des!M225),"",des!M225)</f>
        <v/>
      </c>
      <c r="N225" s="25" t="str">
        <f>IF(ISBLANK(des!N225),"",des!N225)</f>
        <v/>
      </c>
      <c r="O225" s="25" t="str">
        <f>IF(ISBLANK(des!O225),"",des!O225)</f>
        <v/>
      </c>
      <c r="P225" s="25" t="str">
        <f>IF(ISBLANK(des!P225),"",des!P225)</f>
        <v/>
      </c>
      <c r="Q225" s="25" t="str">
        <f>IF(ISBLANK(des!Q225),"",des!Q225)</f>
        <v/>
      </c>
      <c r="R225" s="25" t="str">
        <f>IF(ISBLANK(des!R225),"",des!R225)</f>
        <v/>
      </c>
    </row>
    <row r="226" spans="1:18" outlineLevel="2" collapsed="1" x14ac:dyDescent="0.2">
      <c r="B226" s="64"/>
    </row>
    <row r="227" spans="1:18" outlineLevel="1" x14ac:dyDescent="0.2">
      <c r="A227" s="73">
        <v>1</v>
      </c>
      <c r="B227" s="64">
        <v>1</v>
      </c>
      <c r="C227" s="56" t="s">
        <v>327</v>
      </c>
      <c r="D227" s="57" t="s">
        <v>0</v>
      </c>
      <c r="E227" s="57"/>
      <c r="F227" s="57"/>
      <c r="G227" s="84" t="s">
        <v>150</v>
      </c>
    </row>
    <row r="228" spans="1:18" hidden="1" outlineLevel="3" x14ac:dyDescent="0.2">
      <c r="A228" s="46"/>
      <c r="B228" s="64"/>
      <c r="D228" s="27" t="s">
        <v>11</v>
      </c>
      <c r="G228" s="88">
        <v>5</v>
      </c>
      <c r="H228" s="88">
        <v>1</v>
      </c>
      <c r="I228" s="88"/>
      <c r="J228" s="88"/>
      <c r="K228" s="88"/>
      <c r="L228" s="88"/>
      <c r="M228" s="88"/>
      <c r="N228" s="88"/>
      <c r="O228" s="88"/>
      <c r="P228" s="88"/>
      <c r="Q228" s="88"/>
      <c r="R228" s="88"/>
    </row>
    <row r="229" spans="1:18" hidden="1" outlineLevel="3" x14ac:dyDescent="0.2">
      <c r="A229" s="46"/>
      <c r="B229" s="64"/>
      <c r="D229" s="70" t="s">
        <v>20</v>
      </c>
      <c r="E229" s="72" t="s">
        <v>1</v>
      </c>
      <c r="F229" s="71"/>
      <c r="G229" s="39" t="str">
        <f>IF($G227="M",IF(ISBLANK(des!G$619),"",des!G$619),IF(ISBLANK(des!G229),"",des!G229))</f>
        <v>Power, size-independent offset</v>
      </c>
      <c r="H229" s="39" t="str">
        <f>IF($G227="M",IF(ISBLANK(des!H$619),"",des!H$619),IF(ISBLANK(des!H229),"",des!H229))</f>
        <v>Power, size-dependent offset</v>
      </c>
      <c r="I229" s="59" t="str">
        <f>IF($G227="M",IF(ISBLANK(des!I$619),"",des!I$619),IF(ISBLANK(des!I229),"",des!I229))</f>
        <v>Power, relative input 1</v>
      </c>
      <c r="J229" s="41" t="str">
        <f>IF($G227="M",IF(ISBLANK(des!J$619),"",des!J$619),IF(ISBLANK(des!J229),"",des!J229))</f>
        <v>Power, relative input 2</v>
      </c>
      <c r="K229" s="41" t="str">
        <f>IF($G227="M",IF(ISBLANK(des!K$619),"",des!K$619),IF(ISBLANK(des!K229),"",des!K229))</f>
        <v>Power, relative input 3</v>
      </c>
      <c r="L229" s="42" t="str">
        <f>IF($G227="M",IF(ISBLANK(des!L$619),"",des!L$619),IF(ISBLANK(des!L229),"",des!L229))</f>
        <v>Power, relative output 1</v>
      </c>
      <c r="M229" s="42" t="str">
        <f>IF($G227="M",IF(ISBLANK(des!M$619),"",des!M$619),IF(ISBLANK(des!M229),"",des!M229))</f>
        <v>Power, relative output 2</v>
      </c>
      <c r="N229" s="42" t="str">
        <f>IF($G227="M",IF(ISBLANK(des!N$619),"",des!N$619),IF(ISBLANK(des!N229),"",des!N229))</f>
        <v>Power, relative output 3</v>
      </c>
      <c r="O229" s="47" t="str">
        <f>IF($G227="M",IF(ISBLANK(des!O$619),"",des!O$619),IF(ISBLANK(des!O229),"",des!O229))</f>
        <v/>
      </c>
      <c r="P229" s="47" t="str">
        <f>IF($G227="M",IF(ISBLANK(des!P$619),"",des!P$619),IF(ISBLANK(des!P229),"",des!P229))</f>
        <v/>
      </c>
      <c r="Q229" s="47" t="str">
        <f>IF($G227="M",IF(ISBLANK(des!Q$619),"",des!Q$619),IF(ISBLANK(des!Q229),"",des!Q229))</f>
        <v/>
      </c>
      <c r="R229" s="47" t="str">
        <f>IF($G227="M",IF(ISBLANK(des!R$619),"",des!R$619),IF(ISBLANK(des!R229),"",des!R229))</f>
        <v/>
      </c>
    </row>
    <row r="230" spans="1:18" hidden="1" outlineLevel="4" x14ac:dyDescent="0.2">
      <c r="A230" s="46"/>
      <c r="B230" s="64"/>
      <c r="E230" s="30" t="s">
        <v>1</v>
      </c>
      <c r="G230" s="39" t="str">
        <f>IF($G227="M",IF(ISBLANK(des!G$620),"",des!G$620),IF(ISBLANK(des!G230),"",des!G230))</f>
        <v>PwrAbs</v>
      </c>
      <c r="H230" s="39" t="str">
        <f>IF($G227="M",IF(ISBLANK(des!H$620),"",des!H$620),IF(ISBLANK(des!H230),"",des!H230))</f>
        <v>PwrCap</v>
      </c>
      <c r="I230" s="59" t="str">
        <f>IF($G227="M",IF(ISBLANK(des!I$620),"",des!I$620),IF(ISBLANK(des!I230),"",des!I230))</f>
        <v>PwrInp1</v>
      </c>
      <c r="J230" s="41" t="str">
        <f>IF($G227="M",IF(ISBLANK(des!J$620),"",des!J$620),IF(ISBLANK(des!J230),"",des!J230))</f>
        <v>PwrInp2</v>
      </c>
      <c r="K230" s="41" t="str">
        <f>IF($G227="M",IF(ISBLANK(des!K$620),"",des!K$620),IF(ISBLANK(des!K230),"",des!K230))</f>
        <v>PwrInp3</v>
      </c>
      <c r="L230" s="42" t="str">
        <f>IF($G227="M",IF(ISBLANK(des!L$620),"",des!L$620),IF(ISBLANK(des!L230),"",des!L230))</f>
        <v>PwrOut1</v>
      </c>
      <c r="M230" s="42" t="str">
        <f>IF($G227="M",IF(ISBLANK(des!M$620),"",des!M$620),IF(ISBLANK(des!M230),"",des!M230))</f>
        <v>PwrOut2</v>
      </c>
      <c r="N230" s="42" t="str">
        <f>IF($G227="M",IF(ISBLANK(des!N$620),"",des!N$620),IF(ISBLANK(des!N230),"",des!N230))</f>
        <v>PwrOut3</v>
      </c>
      <c r="O230" s="47" t="str">
        <f>IF($G227="M",IF(ISBLANK(des!O$620),"",des!O$620),IF(ISBLANK(des!O230),"",des!O230))</f>
        <v/>
      </c>
      <c r="P230" s="47" t="str">
        <f>IF($G227="M",IF(ISBLANK(des!P$620),"",des!P$620),IF(ISBLANK(des!P230),"",des!P230))</f>
        <v/>
      </c>
      <c r="Q230" s="47" t="str">
        <f>IF($G227="M",IF(ISBLANK(des!Q$620),"",des!Q$620),IF(ISBLANK(des!Q230),"",des!Q230))</f>
        <v/>
      </c>
      <c r="R230" s="47" t="str">
        <f>IF($G227="M",IF(ISBLANK(des!R$620),"",des!R$620),IF(ISBLANK(des!R230),"",des!R230))</f>
        <v/>
      </c>
    </row>
    <row r="231" spans="1:18" hidden="1" outlineLevel="4" x14ac:dyDescent="0.2">
      <c r="A231" s="46"/>
      <c r="B231" s="64"/>
      <c r="E231" s="30" t="s">
        <v>2</v>
      </c>
      <c r="G231" s="39" t="str">
        <f>IF($G227="M",IF(ISBLANK(des!G$621),"",des!G$621),IF(ISBLANK(des!G231),"",des!G231))</f>
        <v>Size-independent absolute power offset.</v>
      </c>
      <c r="H231" s="39" t="str">
        <f>IF($G227="M",IF(ISBLANK(des!H$621),"",des!H$621),IF(ISBLANK(des!H231),"",des!H231))</f>
        <v>Size-dependent relative power offset.</v>
      </c>
      <c r="I231" s="59" t="str">
        <f>IF($G227="M",IF(ISBLANK(des!I$621),"",des!I$621),IF(ISBLANK(des!I231),"",des!I231))</f>
        <v>Power, relative to input power 1.</v>
      </c>
      <c r="J231" s="41" t="str">
        <f>IF($G227="M",IF(ISBLANK(des!J$621),"",des!J$621),IF(ISBLANK(des!J231),"",des!J231))</f>
        <v>Power, relative to input power 2.</v>
      </c>
      <c r="K231" s="41" t="str">
        <f>IF($G227="M",IF(ISBLANK(des!K$621),"",des!K$621),IF(ISBLANK(des!K231),"",des!K231))</f>
        <v>Power, relative to input power 3.</v>
      </c>
      <c r="L231" s="42" t="str">
        <f>IF($G227="M",IF(ISBLANK(des!L$621),"",des!L$621),IF(ISBLANK(des!L231),"",des!L231))</f>
        <v>Power, relative to output power 1.</v>
      </c>
      <c r="M231" s="42" t="str">
        <f>IF($G227="M",IF(ISBLANK(des!M$621),"",des!M$621),IF(ISBLANK(des!M231),"",des!M231))</f>
        <v>Power, relative to output power 2.</v>
      </c>
      <c r="N231" s="42" t="str">
        <f>IF($G227="M",IF(ISBLANK(des!N$621),"",des!N$621),IF(ISBLANK(des!N231),"",des!N231))</f>
        <v>Power, relative to output power 3.</v>
      </c>
      <c r="O231" s="39" t="str">
        <f>IF($G227="M",IF(ISBLANK(des!O$621),"",des!O$621),IF(ISBLANK(des!O231),"",des!O231))</f>
        <v/>
      </c>
      <c r="P231" s="39" t="str">
        <f>IF($G227="M",IF(ISBLANK(des!P$621),"",des!P$621),IF(ISBLANK(des!P231),"",des!P231))</f>
        <v/>
      </c>
      <c r="Q231" s="39" t="str">
        <f>IF($G227="M",IF(ISBLANK(des!Q$621),"",des!Q$621),IF(ISBLANK(des!Q231),"",des!Q231))</f>
        <v/>
      </c>
      <c r="R231" s="39" t="str">
        <f>IF($G227="M",IF(ISBLANK(des!R$621),"",des!R$621),IF(ISBLANK(des!R231),"",des!R231))</f>
        <v/>
      </c>
    </row>
    <row r="232" spans="1:18" hidden="1" outlineLevel="4" x14ac:dyDescent="0.2">
      <c r="A232" s="46"/>
      <c r="B232" s="64"/>
      <c r="E232" s="30" t="s">
        <v>4</v>
      </c>
      <c r="G232" s="25">
        <f>IF(ISBLANK(des!G232),"",des!G232)</f>
        <v>1</v>
      </c>
      <c r="H232" s="25">
        <f>IF(ISBLANK(des!H232),"",des!H232)</f>
        <v>2</v>
      </c>
      <c r="I232" s="60" t="str">
        <f>IF(ISBLANK(des!I232),"",des!I232)</f>
        <v/>
      </c>
      <c r="J232" s="25" t="str">
        <f>IF(ISBLANK(des!J232),"",des!J232)</f>
        <v/>
      </c>
      <c r="K232" s="25" t="str">
        <f>IF(ISBLANK(des!K232),"",des!K232)</f>
        <v/>
      </c>
      <c r="L232" s="25" t="str">
        <f>IF(ISBLANK(des!L232),"",des!L232)</f>
        <v/>
      </c>
      <c r="M232" s="25" t="str">
        <f>IF(ISBLANK(des!M232),"",des!M232)</f>
        <v/>
      </c>
      <c r="N232" s="25" t="str">
        <f>IF(ISBLANK(des!N232),"",des!N232)</f>
        <v/>
      </c>
      <c r="O232" s="25" t="str">
        <f>IF(ISBLANK(des!O232),"",des!O232)</f>
        <v/>
      </c>
      <c r="P232" s="25" t="str">
        <f>IF(ISBLANK(des!P232),"",des!P232)</f>
        <v/>
      </c>
      <c r="Q232" s="25" t="str">
        <f>IF(ISBLANK(des!Q232),"",des!Q232)</f>
        <v/>
      </c>
      <c r="R232" s="25" t="str">
        <f>IF(ISBLANK(des!R232),"",des!R232)</f>
        <v/>
      </c>
    </row>
    <row r="233" spans="1:18" hidden="1" outlineLevel="4" x14ac:dyDescent="0.2">
      <c r="A233" s="46"/>
      <c r="B233" s="64"/>
      <c r="E233" s="48" t="s">
        <v>5</v>
      </c>
      <c r="F233" s="49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</row>
    <row r="234" spans="1:18" hidden="1" outlineLevel="4" x14ac:dyDescent="0.2">
      <c r="A234" s="46"/>
      <c r="B234" s="64"/>
      <c r="E234" s="30" t="s">
        <v>6</v>
      </c>
      <c r="G234" s="25" t="str">
        <f>IF(ISBLANK(des!G234),"",des!G234)</f>
        <v>float</v>
      </c>
      <c r="H234" s="25" t="str">
        <f>IF(ISBLANK(des!H234),"",des!H234)</f>
        <v>float</v>
      </c>
      <c r="I234" s="60" t="str">
        <f>IF(ISBLANK(des!I234),"",des!I234)</f>
        <v>float</v>
      </c>
      <c r="J234" s="25" t="str">
        <f>IF(ISBLANK(des!J234),"",des!J234)</f>
        <v>float</v>
      </c>
      <c r="K234" s="25" t="str">
        <f>IF(ISBLANK(des!K234),"",des!K234)</f>
        <v>float</v>
      </c>
      <c r="L234" s="25" t="str">
        <f>IF(ISBLANK(des!L234),"",des!L234)</f>
        <v>float</v>
      </c>
      <c r="M234" s="25" t="str">
        <f>IF(ISBLANK(des!M234),"",des!M234)</f>
        <v>float</v>
      </c>
      <c r="N234" s="25" t="str">
        <f>IF(ISBLANK(des!N234),"",des!N234)</f>
        <v>float</v>
      </c>
      <c r="O234" s="25" t="str">
        <f>IF(ISBLANK(des!O234),"",des!O234)</f>
        <v/>
      </c>
      <c r="P234" s="25" t="str">
        <f>IF(ISBLANK(des!P234),"",des!P234)</f>
        <v/>
      </c>
      <c r="Q234" s="25" t="str">
        <f>IF(ISBLANK(des!Q234),"",des!Q234)</f>
        <v/>
      </c>
      <c r="R234" s="25" t="str">
        <f>IF(ISBLANK(des!R234),"",des!R234)</f>
        <v/>
      </c>
    </row>
    <row r="235" spans="1:18" hidden="1" outlineLevel="4" x14ac:dyDescent="0.2">
      <c r="A235" s="46"/>
      <c r="B235" s="64"/>
      <c r="C235" s="122"/>
      <c r="D235" s="123" t="s">
        <v>566</v>
      </c>
      <c r="E235" s="30" t="s">
        <v>10</v>
      </c>
      <c r="F235" s="97" t="str">
        <f>IF($G$216&lt;=2,"kW","kWh")</f>
        <v>kW</v>
      </c>
      <c r="G235" s="25" t="str">
        <f>IF(ISBLANK(des!G235),"",des!G235)</f>
        <v>kW</v>
      </c>
      <c r="H235" s="66" t="str">
        <f>"kW/"&amp;$F235</f>
        <v>kW/kW</v>
      </c>
      <c r="I235" s="102" t="str">
        <f>IF(I230="MaxPwrAbs","kW","kW/"&amp;$F235)</f>
        <v>kW/kW</v>
      </c>
      <c r="J235" s="66" t="str">
        <f>"kW/"&amp;$F235</f>
        <v>kW/kW</v>
      </c>
      <c r="K235" s="66" t="str">
        <f t="shared" ref="K235:N235" si="2">"kW/"&amp;$F235</f>
        <v>kW/kW</v>
      </c>
      <c r="L235" s="66" t="str">
        <f t="shared" si="2"/>
        <v>kW/kW</v>
      </c>
      <c r="M235" s="66" t="str">
        <f t="shared" si="2"/>
        <v>kW/kW</v>
      </c>
      <c r="N235" s="66" t="str">
        <f t="shared" si="2"/>
        <v>kW/kW</v>
      </c>
      <c r="O235" s="25" t="str">
        <f>IF(ISBLANK(des!O235),"",des!O235)</f>
        <v/>
      </c>
      <c r="P235" s="25" t="str">
        <f>IF(ISBLANK(des!P235),"",des!P235)</f>
        <v/>
      </c>
      <c r="Q235" s="25" t="str">
        <f>IF(ISBLANK(des!Q235),"",des!Q235)</f>
        <v/>
      </c>
      <c r="R235" s="25" t="str">
        <f>IF(ISBLANK(des!R235),"",des!R235)</f>
        <v/>
      </c>
    </row>
    <row r="236" spans="1:18" hidden="1" outlineLevel="4" x14ac:dyDescent="0.2">
      <c r="A236" s="46"/>
      <c r="B236" s="64"/>
      <c r="E236" s="30" t="s">
        <v>7</v>
      </c>
      <c r="G236" s="25" t="str">
        <f>IF(ISBLANK(des!G236),"",des!G236)</f>
        <v>Inf</v>
      </c>
      <c r="H236" s="25" t="str">
        <f>IF(ISBLANK(des!H236),"",des!H236)</f>
        <v>Inf</v>
      </c>
      <c r="I236" s="60" t="str">
        <f>IF(ISBLANK(des!I236),"",des!I236)</f>
        <v>Inf</v>
      </c>
      <c r="J236" s="25" t="str">
        <f>IF(ISBLANK(des!J236),"",des!J236)</f>
        <v>Inf</v>
      </c>
      <c r="K236" s="25" t="str">
        <f>IF(ISBLANK(des!K236),"",des!K236)</f>
        <v>Inf</v>
      </c>
      <c r="L236" s="25" t="str">
        <f>IF(ISBLANK(des!L236),"",des!L236)</f>
        <v>Inf</v>
      </c>
      <c r="M236" s="25" t="str">
        <f>IF(ISBLANK(des!M236),"",des!M236)</f>
        <v>Inf</v>
      </c>
      <c r="N236" s="25" t="str">
        <f>IF(ISBLANK(des!N236),"",des!N236)</f>
        <v>Inf</v>
      </c>
      <c r="O236" s="25" t="str">
        <f>IF(ISBLANK(des!O236),"",des!O236)</f>
        <v/>
      </c>
      <c r="P236" s="25" t="str">
        <f>IF(ISBLANK(des!P236),"",des!P236)</f>
        <v/>
      </c>
      <c r="Q236" s="25" t="str">
        <f>IF(ISBLANK(des!Q236),"",des!Q236)</f>
        <v/>
      </c>
      <c r="R236" s="25" t="str">
        <f>IF(ISBLANK(des!R236),"",des!R236)</f>
        <v/>
      </c>
    </row>
    <row r="237" spans="1:18" hidden="1" outlineLevel="4" x14ac:dyDescent="0.2">
      <c r="A237" s="46"/>
      <c r="B237" s="64"/>
      <c r="E237" s="30" t="s">
        <v>8</v>
      </c>
      <c r="G237" s="25">
        <f>IF(ISBLANK(des!G237),"",des!G237)</f>
        <v>0</v>
      </c>
      <c r="H237" s="25" t="str">
        <f>IF(ISBLANK(des!H237),"",des!H237)</f>
        <v>-Inf</v>
      </c>
      <c r="I237" s="60">
        <f>IF(ISBLANK(des!I237),"",des!I237)</f>
        <v>0</v>
      </c>
      <c r="J237" s="25">
        <f>IF(ISBLANK(des!J237),"",des!J237)</f>
        <v>0</v>
      </c>
      <c r="K237" s="25">
        <f>IF(ISBLANK(des!K237),"",des!K237)</f>
        <v>0</v>
      </c>
      <c r="L237" s="25">
        <f>IF(ISBLANK(des!L237),"",des!L237)</f>
        <v>0</v>
      </c>
      <c r="M237" s="25">
        <f>IF(ISBLANK(des!M237),"",des!M237)</f>
        <v>0</v>
      </c>
      <c r="N237" s="25">
        <f>IF(ISBLANK(des!N237),"",des!N237)</f>
        <v>0</v>
      </c>
      <c r="O237" s="25" t="str">
        <f>IF(ISBLANK(des!O237),"",des!O237)</f>
        <v/>
      </c>
      <c r="P237" s="25" t="str">
        <f>IF(ISBLANK(des!P237),"",des!P237)</f>
        <v/>
      </c>
      <c r="Q237" s="25" t="str">
        <f>IF(ISBLANK(des!Q237),"",des!Q237)</f>
        <v/>
      </c>
      <c r="R237" s="25" t="str">
        <f>IF(ISBLANK(des!R237),"",des!R237)</f>
        <v/>
      </c>
    </row>
    <row r="238" spans="1:18" hidden="1" outlineLevel="3" collapsed="1" x14ac:dyDescent="0.2">
      <c r="A238" s="46"/>
      <c r="B238" s="64"/>
      <c r="D238" s="26" t="s">
        <v>21</v>
      </c>
      <c r="E238" s="30" t="s">
        <v>1</v>
      </c>
      <c r="G238" s="41" t="str">
        <f>IF(ISBLANK(des!G238),"",des!G238)</f>
        <v>Down-gradient, size-independent offset</v>
      </c>
      <c r="H238" s="41" t="str">
        <f>IF(ISBLANK(des!H238),"",des!H238)</f>
        <v>Down-gradient, size-dependent offset</v>
      </c>
      <c r="I238" s="41" t="str">
        <f>IF(ISBLANK(des!I238),"",des!I238)</f>
        <v>Down-gradient, operation-dependent</v>
      </c>
      <c r="J238" s="42" t="str">
        <f>IF(ISBLANK(des!J238),"",des!J238)</f>
        <v>Up-gradient, size-independent offset</v>
      </c>
      <c r="K238" s="42" t="str">
        <f>IF(ISBLANK(des!K238),"",des!K238)</f>
        <v>Up-gradient, size-dependent offset</v>
      </c>
      <c r="L238" s="42" t="str">
        <f>IF(ISBLANK(des!L238),"",des!L238)</f>
        <v>Up-gradient, operation-dependent</v>
      </c>
      <c r="M238" s="25" t="str">
        <f>IF(ISBLANK(des!M238),"",des!M238)</f>
        <v/>
      </c>
      <c r="N238" s="25" t="str">
        <f>IF(ISBLANK(des!N238),"",des!N238)</f>
        <v/>
      </c>
      <c r="O238" s="25" t="str">
        <f>IF(ISBLANK(des!O238),"",des!O238)</f>
        <v/>
      </c>
      <c r="P238" s="25" t="str">
        <f>IF(ISBLANK(des!P238),"",des!P238)</f>
        <v/>
      </c>
      <c r="Q238" s="25" t="str">
        <f>IF(ISBLANK(des!Q238),"",des!Q238)</f>
        <v/>
      </c>
      <c r="R238" s="25" t="str">
        <f>IF(ISBLANK(des!R238),"",des!R238)</f>
        <v/>
      </c>
    </row>
    <row r="239" spans="1:18" hidden="1" outlineLevel="4" x14ac:dyDescent="0.2">
      <c r="A239" s="46"/>
      <c r="B239" s="64"/>
      <c r="E239" s="30" t="s">
        <v>1</v>
      </c>
      <c r="G239" s="41" t="str">
        <f>IF(ISBLANK(des!G239),"",des!G239)</f>
        <v>DnAbs</v>
      </c>
      <c r="H239" s="41" t="str">
        <f>IF(ISBLANK(des!H239),"",des!H239)</f>
        <v>DnCap</v>
      </c>
      <c r="I239" s="41" t="str">
        <f>IF(ISBLANK(des!I239),"",des!I239)</f>
        <v>DnOpn</v>
      </c>
      <c r="J239" s="42" t="str">
        <f>IF(ISBLANK(des!J239),"",des!J239)</f>
        <v>UpAbs</v>
      </c>
      <c r="K239" s="42" t="str">
        <f>IF(ISBLANK(des!K239),"",des!K239)</f>
        <v>UpCap</v>
      </c>
      <c r="L239" s="42" t="str">
        <f>IF(ISBLANK(des!L239),"",des!L239)</f>
        <v>UpOpn</v>
      </c>
      <c r="M239" s="25" t="str">
        <f>IF(ISBLANK(des!M239),"",des!M239)</f>
        <v/>
      </c>
      <c r="N239" s="25" t="str">
        <f>IF(ISBLANK(des!N239),"",des!N239)</f>
        <v/>
      </c>
      <c r="O239" s="25" t="str">
        <f>IF(ISBLANK(des!O239),"",des!O239)</f>
        <v/>
      </c>
      <c r="P239" s="25" t="str">
        <f>IF(ISBLANK(des!P239),"",des!P239)</f>
        <v/>
      </c>
      <c r="Q239" s="25" t="str">
        <f>IF(ISBLANK(des!Q239),"",des!Q239)</f>
        <v/>
      </c>
      <c r="R239" s="25" t="str">
        <f>IF(ISBLANK(des!R239),"",des!R239)</f>
        <v/>
      </c>
    </row>
    <row r="240" spans="1:18" hidden="1" outlineLevel="4" x14ac:dyDescent="0.2">
      <c r="A240" s="46"/>
      <c r="B240" s="64"/>
      <c r="E240" s="30" t="s">
        <v>2</v>
      </c>
      <c r="G240" s="41" t="str">
        <f>IF(ISBLANK(des!G240),"",des!G240)</f>
        <v>Absolute power offset for downward power gradient in [kW].</v>
      </c>
      <c r="H240" s="41" t="str">
        <f>IF(ISBLANK(des!H240),"",des!H240)</f>
        <v>Downward power gradient relative to rated capacity [-].</v>
      </c>
      <c r="I240" s="41" t="str">
        <f>IF(ISBLANK(des!I240),"",des!I240)</f>
        <v>Downward power gradient relative to operational power [-].</v>
      </c>
      <c r="J240" s="42" t="str">
        <f>IF(ISBLANK(des!J240),"",des!J240)</f>
        <v>Absolute power offset for upward power gradient in [kW].</v>
      </c>
      <c r="K240" s="42" t="str">
        <f>IF(ISBLANK(des!K240),"",des!K240)</f>
        <v>Upward power gradient relative to rated capacity [-].</v>
      </c>
      <c r="L240" s="42" t="str">
        <f>IF(ISBLANK(des!L240),"",des!L240)</f>
        <v>Upward power gradient relative to operational power [-].</v>
      </c>
      <c r="M240" s="25" t="str">
        <f>IF(ISBLANK(des!M240),"",des!M240)</f>
        <v/>
      </c>
      <c r="N240" s="25" t="str">
        <f>IF(ISBLANK(des!N240),"",des!N240)</f>
        <v/>
      </c>
      <c r="O240" s="25" t="str">
        <f>IF(ISBLANK(des!O240),"",des!O240)</f>
        <v/>
      </c>
      <c r="P240" s="25" t="str">
        <f>IF(ISBLANK(des!P240),"",des!P240)</f>
        <v/>
      </c>
      <c r="Q240" s="25" t="str">
        <f>IF(ISBLANK(des!Q240),"",des!Q240)</f>
        <v/>
      </c>
      <c r="R240" s="25" t="str">
        <f>IF(ISBLANK(des!R240),"",des!R240)</f>
        <v/>
      </c>
    </row>
    <row r="241" spans="1:18" hidden="1" outlineLevel="4" x14ac:dyDescent="0.2">
      <c r="A241" s="46"/>
      <c r="B241" s="64"/>
      <c r="E241" s="30" t="s">
        <v>4</v>
      </c>
      <c r="G241" s="25">
        <f>IF(ISBLANK(des!G241),"",des!G241)</f>
        <v>1</v>
      </c>
      <c r="H241" s="25">
        <f>IF(ISBLANK(des!H241),"",des!H241)</f>
        <v>2</v>
      </c>
      <c r="I241" s="25" t="str">
        <f>IF(ISBLANK(des!I241),"",des!I241)</f>
        <v/>
      </c>
      <c r="J241" s="25" t="str">
        <f>IF(ISBLANK(des!J241),"",des!J241)</f>
        <v/>
      </c>
      <c r="K241" s="25" t="str">
        <f>IF(ISBLANK(des!K241),"",des!K241)</f>
        <v/>
      </c>
      <c r="L241" s="25" t="str">
        <f>IF(ISBLANK(des!L241),"",des!L241)</f>
        <v/>
      </c>
      <c r="M241" s="25" t="str">
        <f>IF(ISBLANK(des!M241),"",des!M241)</f>
        <v/>
      </c>
      <c r="N241" s="25" t="str">
        <f>IF(ISBLANK(des!N241),"",des!N241)</f>
        <v/>
      </c>
      <c r="O241" s="25" t="str">
        <f>IF(ISBLANK(des!O241),"",des!O241)</f>
        <v/>
      </c>
      <c r="P241" s="25" t="str">
        <f>IF(ISBLANK(des!P241),"",des!P241)</f>
        <v/>
      </c>
      <c r="Q241" s="25" t="str">
        <f>IF(ISBLANK(des!Q241),"",des!Q241)</f>
        <v/>
      </c>
      <c r="R241" s="25" t="str">
        <f>IF(ISBLANK(des!R241),"",des!R241)</f>
        <v/>
      </c>
    </row>
    <row r="242" spans="1:18" hidden="1" outlineLevel="4" x14ac:dyDescent="0.2">
      <c r="A242" s="46"/>
      <c r="B242" s="64"/>
      <c r="E242" s="72" t="s">
        <v>5</v>
      </c>
      <c r="F242" s="71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  <row r="243" spans="1:18" hidden="1" outlineLevel="4" x14ac:dyDescent="0.2">
      <c r="A243" s="46"/>
      <c r="B243" s="64"/>
      <c r="E243" s="30" t="s">
        <v>6</v>
      </c>
      <c r="G243" s="25" t="str">
        <f>IF(ISBLANK(des!G243),"",des!G243)</f>
        <v>float</v>
      </c>
      <c r="H243" s="25" t="str">
        <f>IF(ISBLANK(des!H243),"",des!H243)</f>
        <v>float</v>
      </c>
      <c r="I243" s="25" t="str">
        <f>IF(ISBLANK(des!I243),"",des!I243)</f>
        <v>float</v>
      </c>
      <c r="J243" s="25" t="str">
        <f>IF(ISBLANK(des!J243),"",des!J243)</f>
        <v>float</v>
      </c>
      <c r="K243" s="25" t="str">
        <f>IF(ISBLANK(des!K243),"",des!K243)</f>
        <v>float</v>
      </c>
      <c r="L243" s="25" t="str">
        <f>IF(ISBLANK(des!L243),"",des!L243)</f>
        <v>float</v>
      </c>
      <c r="M243" s="25" t="str">
        <f>IF(ISBLANK(des!M243),"",des!M243)</f>
        <v/>
      </c>
      <c r="N243" s="25" t="str">
        <f>IF(ISBLANK(des!N243),"",des!N243)</f>
        <v/>
      </c>
      <c r="O243" s="25" t="str">
        <f>IF(ISBLANK(des!O243),"",des!O243)</f>
        <v/>
      </c>
      <c r="P243" s="25" t="str">
        <f>IF(ISBLANK(des!P243),"",des!P243)</f>
        <v/>
      </c>
      <c r="Q243" s="25" t="str">
        <f>IF(ISBLANK(des!Q243),"",des!Q243)</f>
        <v/>
      </c>
      <c r="R243" s="25" t="str">
        <f>IF(ISBLANK(des!R243),"",des!R243)</f>
        <v/>
      </c>
    </row>
    <row r="244" spans="1:18" hidden="1" outlineLevel="4" x14ac:dyDescent="0.2">
      <c r="A244" s="46"/>
      <c r="B244" s="64"/>
      <c r="C244" s="122"/>
      <c r="D244" s="123" t="s">
        <v>566</v>
      </c>
      <c r="E244" s="30" t="s">
        <v>10</v>
      </c>
      <c r="F244" s="97" t="str">
        <f>IF($G$216&lt;=2,"kW","kWh")</f>
        <v>kW</v>
      </c>
      <c r="G244" s="25" t="str">
        <f>IF(ISBLANK(des!G244),"",des!G244)</f>
        <v>kW/h</v>
      </c>
      <c r="H244" s="66" t="str">
        <f>"(kW/h)/"&amp;$F244</f>
        <v>(kW/h)/kW</v>
      </c>
      <c r="I244" s="66" t="str">
        <f>"(kW/h)/"&amp;$F244</f>
        <v>(kW/h)/kW</v>
      </c>
      <c r="J244" s="25" t="str">
        <f>IF(ISBLANK(des!J244),"",des!J244)</f>
        <v>kW/h</v>
      </c>
      <c r="K244" s="66" t="str">
        <f>"(kW/h)/"&amp;$F244</f>
        <v>(kW/h)/kW</v>
      </c>
      <c r="L244" s="66" t="str">
        <f>"(kW/h)/"&amp;$F244</f>
        <v>(kW/h)/kW</v>
      </c>
      <c r="M244" s="25" t="str">
        <f>IF(ISBLANK(des!M244),"",des!M244)</f>
        <v/>
      </c>
      <c r="N244" s="25" t="str">
        <f>IF(ISBLANK(des!N244),"",des!N244)</f>
        <v/>
      </c>
      <c r="O244" s="25" t="str">
        <f>IF(ISBLANK(des!O244),"",des!O244)</f>
        <v/>
      </c>
      <c r="P244" s="25" t="str">
        <f>IF(ISBLANK(des!P244),"",des!P244)</f>
        <v/>
      </c>
      <c r="Q244" s="25" t="str">
        <f>IF(ISBLANK(des!Q244),"",des!Q244)</f>
        <v/>
      </c>
      <c r="R244" s="25" t="str">
        <f>IF(ISBLANK(des!R244),"",des!R244)</f>
        <v/>
      </c>
    </row>
    <row r="245" spans="1:18" hidden="1" outlineLevel="4" x14ac:dyDescent="0.2">
      <c r="A245" s="46"/>
      <c r="B245" s="64"/>
      <c r="E245" s="30" t="s">
        <v>7</v>
      </c>
      <c r="G245" s="25" t="str">
        <f>IF(ISBLANK(des!G245),"",des!G245)</f>
        <v>Inf</v>
      </c>
      <c r="H245" s="25" t="str">
        <f>IF(ISBLANK(des!H245),"",des!H245)</f>
        <v>Inf</v>
      </c>
      <c r="I245" s="25" t="str">
        <f>IF(ISBLANK(des!I245),"",des!I245)</f>
        <v>Inf</v>
      </c>
      <c r="J245" s="25" t="str">
        <f>IF(ISBLANK(des!J245),"",des!J245)</f>
        <v>Inf</v>
      </c>
      <c r="K245" s="25" t="str">
        <f>IF(ISBLANK(des!K245),"",des!K245)</f>
        <v>Inf</v>
      </c>
      <c r="L245" s="25" t="str">
        <f>IF(ISBLANK(des!L245),"",des!L245)</f>
        <v>Inf</v>
      </c>
      <c r="M245" s="25" t="str">
        <f>IF(ISBLANK(des!M245),"",des!M245)</f>
        <v/>
      </c>
      <c r="N245" s="25" t="str">
        <f>IF(ISBLANK(des!N245),"",des!N245)</f>
        <v/>
      </c>
      <c r="O245" s="25" t="str">
        <f>IF(ISBLANK(des!O245),"",des!O245)</f>
        <v/>
      </c>
      <c r="P245" s="25" t="str">
        <f>IF(ISBLANK(des!P245),"",des!P245)</f>
        <v/>
      </c>
      <c r="Q245" s="25" t="str">
        <f>IF(ISBLANK(des!Q245),"",des!Q245)</f>
        <v/>
      </c>
      <c r="R245" s="25" t="str">
        <f>IF(ISBLANK(des!R245),"",des!R245)</f>
        <v/>
      </c>
    </row>
    <row r="246" spans="1:18" hidden="1" outlineLevel="4" x14ac:dyDescent="0.2">
      <c r="A246" s="46"/>
      <c r="B246" s="64"/>
      <c r="E246" s="30" t="s">
        <v>8</v>
      </c>
      <c r="G246" s="25">
        <f>IF(ISBLANK(des!G246),"",des!G246)</f>
        <v>0</v>
      </c>
      <c r="H246" s="25">
        <f>IF(ISBLANK(des!H246),"",des!H246)</f>
        <v>0</v>
      </c>
      <c r="I246" s="25">
        <f>IF(ISBLANK(des!I246),"",des!I246)</f>
        <v>0</v>
      </c>
      <c r="J246" s="25">
        <f>IF(ISBLANK(des!J246),"",des!J246)</f>
        <v>0</v>
      </c>
      <c r="K246" s="25">
        <f>IF(ISBLANK(des!K246),"",des!K246)</f>
        <v>0</v>
      </c>
      <c r="L246" s="25">
        <f>IF(ISBLANK(des!L246),"",des!L246)</f>
        <v>0</v>
      </c>
      <c r="M246" s="25" t="str">
        <f>IF(ISBLANK(des!M246),"",des!M246)</f>
        <v/>
      </c>
      <c r="N246" s="25" t="str">
        <f>IF(ISBLANK(des!N246),"",des!N246)</f>
        <v/>
      </c>
      <c r="O246" s="25" t="str">
        <f>IF(ISBLANK(des!O246),"",des!O246)</f>
        <v/>
      </c>
      <c r="P246" s="25" t="str">
        <f>IF(ISBLANK(des!P246),"",des!P246)</f>
        <v/>
      </c>
      <c r="Q246" s="25" t="str">
        <f>IF(ISBLANK(des!Q246),"",des!Q246)</f>
        <v/>
      </c>
      <c r="R246" s="25" t="str">
        <f>IF(ISBLANK(des!R246),"",des!R246)</f>
        <v/>
      </c>
    </row>
    <row r="247" spans="1:18" hidden="1" outlineLevel="3" collapsed="1" x14ac:dyDescent="0.2">
      <c r="A247" s="46"/>
      <c r="B247" s="64"/>
      <c r="D247" s="26" t="s">
        <v>23</v>
      </c>
      <c r="E247" s="30" t="s">
        <v>1</v>
      </c>
      <c r="G247" s="25" t="str">
        <f>IF(ISBLANK(des!G247),"",des!G247)</f>
        <v>t.b.d.</v>
      </c>
      <c r="H247" s="25" t="str">
        <f>IF(ISBLANK(des!H247),"",des!H247)</f>
        <v/>
      </c>
      <c r="I247" s="25" t="str">
        <f>IF(ISBLANK(des!I247),"",des!I247)</f>
        <v/>
      </c>
      <c r="J247" s="25" t="str">
        <f>IF(ISBLANK(des!J247),"",des!J247)</f>
        <v/>
      </c>
      <c r="K247" s="25" t="str">
        <f>IF(ISBLANK(des!K247),"",des!K247)</f>
        <v/>
      </c>
      <c r="L247" s="25" t="str">
        <f>IF(ISBLANK(des!L247),"",des!L247)</f>
        <v/>
      </c>
      <c r="M247" s="25" t="str">
        <f>IF(ISBLANK(des!M247),"",des!M247)</f>
        <v/>
      </c>
      <c r="N247" s="25" t="str">
        <f>IF(ISBLANK(des!N247),"",des!N247)</f>
        <v/>
      </c>
      <c r="O247" s="25" t="str">
        <f>IF(ISBLANK(des!O247),"",des!O247)</f>
        <v/>
      </c>
      <c r="P247" s="25" t="str">
        <f>IF(ISBLANK(des!P247),"",des!P247)</f>
        <v/>
      </c>
      <c r="Q247" s="25" t="str">
        <f>IF(ISBLANK(des!Q247),"",des!Q247)</f>
        <v/>
      </c>
      <c r="R247" s="25" t="str">
        <f>IF(ISBLANK(des!R247),"",des!R247)</f>
        <v/>
      </c>
    </row>
    <row r="248" spans="1:18" hidden="1" outlineLevel="4" x14ac:dyDescent="0.2">
      <c r="A248" s="46"/>
      <c r="B248" s="64"/>
      <c r="E248" s="30" t="s">
        <v>1</v>
      </c>
      <c r="G248" s="25" t="str">
        <f>IF(ISBLANK(des!G248),"",des!G248)</f>
        <v/>
      </c>
      <c r="H248" s="25" t="str">
        <f>IF(ISBLANK(des!H248),"",des!H248)</f>
        <v/>
      </c>
      <c r="I248" s="25" t="str">
        <f>IF(ISBLANK(des!I248),"",des!I248)</f>
        <v/>
      </c>
      <c r="J248" s="25" t="str">
        <f>IF(ISBLANK(des!J248),"",des!J248)</f>
        <v/>
      </c>
      <c r="K248" s="25" t="str">
        <f>IF(ISBLANK(des!K248),"",des!K248)</f>
        <v/>
      </c>
      <c r="L248" s="25" t="str">
        <f>IF(ISBLANK(des!L248),"",des!L248)</f>
        <v/>
      </c>
      <c r="M248" s="25" t="str">
        <f>IF(ISBLANK(des!M248),"",des!M248)</f>
        <v/>
      </c>
      <c r="N248" s="25" t="str">
        <f>IF(ISBLANK(des!N248),"",des!N248)</f>
        <v/>
      </c>
      <c r="O248" s="25" t="str">
        <f>IF(ISBLANK(des!O248),"",des!O248)</f>
        <v/>
      </c>
      <c r="P248" s="25" t="str">
        <f>IF(ISBLANK(des!P248),"",des!P248)</f>
        <v/>
      </c>
      <c r="Q248" s="25" t="str">
        <f>IF(ISBLANK(des!Q248),"",des!Q248)</f>
        <v/>
      </c>
      <c r="R248" s="25" t="str">
        <f>IF(ISBLANK(des!R248),"",des!R248)</f>
        <v/>
      </c>
    </row>
    <row r="249" spans="1:18" hidden="1" outlineLevel="4" x14ac:dyDescent="0.2">
      <c r="A249" s="46"/>
      <c r="B249" s="64"/>
      <c r="E249" s="30" t="s">
        <v>2</v>
      </c>
      <c r="G249" s="25" t="str">
        <f>IF(ISBLANK(des!G249),"",des!G249)</f>
        <v/>
      </c>
      <c r="H249" s="25" t="str">
        <f>IF(ISBLANK(des!H249),"",des!H249)</f>
        <v/>
      </c>
      <c r="I249" s="25" t="str">
        <f>IF(ISBLANK(des!I249),"",des!I249)</f>
        <v/>
      </c>
      <c r="J249" s="25" t="str">
        <f>IF(ISBLANK(des!J249),"",des!J249)</f>
        <v/>
      </c>
      <c r="K249" s="25" t="str">
        <f>IF(ISBLANK(des!K249),"",des!K249)</f>
        <v/>
      </c>
      <c r="L249" s="25" t="str">
        <f>IF(ISBLANK(des!L249),"",des!L249)</f>
        <v/>
      </c>
      <c r="M249" s="25" t="str">
        <f>IF(ISBLANK(des!M249),"",des!M249)</f>
        <v/>
      </c>
      <c r="N249" s="25" t="str">
        <f>IF(ISBLANK(des!N249),"",des!N249)</f>
        <v/>
      </c>
      <c r="O249" s="25" t="str">
        <f>IF(ISBLANK(des!O249),"",des!O249)</f>
        <v/>
      </c>
      <c r="P249" s="25" t="str">
        <f>IF(ISBLANK(des!P249),"",des!P249)</f>
        <v/>
      </c>
      <c r="Q249" s="25" t="str">
        <f>IF(ISBLANK(des!Q249),"",des!Q249)</f>
        <v/>
      </c>
      <c r="R249" s="25" t="str">
        <f>IF(ISBLANK(des!R249),"",des!R249)</f>
        <v/>
      </c>
    </row>
    <row r="250" spans="1:18" hidden="1" outlineLevel="4" x14ac:dyDescent="0.2">
      <c r="A250" s="46"/>
      <c r="B250" s="64"/>
      <c r="E250" s="30" t="s">
        <v>4</v>
      </c>
      <c r="G250" s="25" t="str">
        <f>IF(ISBLANK(des!G250),"",des!G250)</f>
        <v/>
      </c>
      <c r="H250" s="25" t="str">
        <f>IF(ISBLANK(des!H250),"",des!H250)</f>
        <v/>
      </c>
      <c r="I250" s="25" t="str">
        <f>IF(ISBLANK(des!I250),"",des!I250)</f>
        <v/>
      </c>
      <c r="J250" s="25" t="str">
        <f>IF(ISBLANK(des!J250),"",des!J250)</f>
        <v/>
      </c>
      <c r="K250" s="25" t="str">
        <f>IF(ISBLANK(des!K250),"",des!K250)</f>
        <v/>
      </c>
      <c r="L250" s="25" t="str">
        <f>IF(ISBLANK(des!L250),"",des!L250)</f>
        <v/>
      </c>
      <c r="M250" s="25" t="str">
        <f>IF(ISBLANK(des!M250),"",des!M250)</f>
        <v/>
      </c>
      <c r="N250" s="25" t="str">
        <f>IF(ISBLANK(des!N250),"",des!N250)</f>
        <v/>
      </c>
      <c r="O250" s="25" t="str">
        <f>IF(ISBLANK(des!O250),"",des!O250)</f>
        <v/>
      </c>
      <c r="P250" s="25" t="str">
        <f>IF(ISBLANK(des!P250),"",des!P250)</f>
        <v/>
      </c>
      <c r="Q250" s="25" t="str">
        <f>IF(ISBLANK(des!Q250),"",des!Q250)</f>
        <v/>
      </c>
      <c r="R250" s="25" t="str">
        <f>IF(ISBLANK(des!R250),"",des!R250)</f>
        <v/>
      </c>
    </row>
    <row r="251" spans="1:18" hidden="1" outlineLevel="4" x14ac:dyDescent="0.2">
      <c r="A251" s="46"/>
      <c r="B251" s="64"/>
      <c r="E251" s="48" t="s">
        <v>5</v>
      </c>
      <c r="F251" s="49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</row>
    <row r="252" spans="1:18" hidden="1" outlineLevel="4" x14ac:dyDescent="0.2">
      <c r="A252" s="46"/>
      <c r="B252" s="64"/>
      <c r="E252" s="30" t="s">
        <v>6</v>
      </c>
      <c r="G252" s="25" t="str">
        <f>IF(ISBLANK(des!G252),"",des!G252)</f>
        <v/>
      </c>
      <c r="H252" s="25" t="str">
        <f>IF(ISBLANK(des!H252),"",des!H252)</f>
        <v/>
      </c>
      <c r="I252" s="25" t="str">
        <f>IF(ISBLANK(des!I252),"",des!I252)</f>
        <v/>
      </c>
      <c r="J252" s="25" t="str">
        <f>IF(ISBLANK(des!J252),"",des!J252)</f>
        <v/>
      </c>
      <c r="K252" s="25" t="str">
        <f>IF(ISBLANK(des!K252),"",des!K252)</f>
        <v/>
      </c>
      <c r="L252" s="25" t="str">
        <f>IF(ISBLANK(des!L252),"",des!L252)</f>
        <v/>
      </c>
      <c r="M252" s="25" t="str">
        <f>IF(ISBLANK(des!M252),"",des!M252)</f>
        <v/>
      </c>
      <c r="N252" s="25" t="str">
        <f>IF(ISBLANK(des!N252),"",des!N252)</f>
        <v/>
      </c>
      <c r="O252" s="25" t="str">
        <f>IF(ISBLANK(des!O252),"",des!O252)</f>
        <v/>
      </c>
      <c r="P252" s="25" t="str">
        <f>IF(ISBLANK(des!P252),"",des!P252)</f>
        <v/>
      </c>
      <c r="Q252" s="25" t="str">
        <f>IF(ISBLANK(des!Q252),"",des!Q252)</f>
        <v/>
      </c>
      <c r="R252" s="25" t="str">
        <f>IF(ISBLANK(des!R252),"",des!R252)</f>
        <v/>
      </c>
    </row>
    <row r="253" spans="1:18" hidden="1" outlineLevel="4" x14ac:dyDescent="0.2">
      <c r="A253" s="46"/>
      <c r="B253" s="64"/>
      <c r="E253" s="30" t="s">
        <v>10</v>
      </c>
      <c r="G253" s="25" t="str">
        <f>IF(ISBLANK(des!G253),"",des!G253)</f>
        <v/>
      </c>
      <c r="H253" s="25" t="str">
        <f>IF(ISBLANK(des!H253),"",des!H253)</f>
        <v/>
      </c>
      <c r="I253" s="25" t="str">
        <f>IF(ISBLANK(des!I253),"",des!I253)</f>
        <v/>
      </c>
      <c r="J253" s="25" t="str">
        <f>IF(ISBLANK(des!J253),"",des!J253)</f>
        <v/>
      </c>
      <c r="K253" s="25" t="str">
        <f>IF(ISBLANK(des!K253),"",des!K253)</f>
        <v/>
      </c>
      <c r="L253" s="25" t="str">
        <f>IF(ISBLANK(des!L253),"",des!L253)</f>
        <v/>
      </c>
      <c r="M253" s="25" t="str">
        <f>IF(ISBLANK(des!M253),"",des!M253)</f>
        <v/>
      </c>
      <c r="N253" s="25" t="str">
        <f>IF(ISBLANK(des!N253),"",des!N253)</f>
        <v/>
      </c>
      <c r="O253" s="25" t="str">
        <f>IF(ISBLANK(des!O253),"",des!O253)</f>
        <v/>
      </c>
      <c r="P253" s="25" t="str">
        <f>IF(ISBLANK(des!P253),"",des!P253)</f>
        <v/>
      </c>
      <c r="Q253" s="25" t="str">
        <f>IF(ISBLANK(des!Q253),"",des!Q253)</f>
        <v/>
      </c>
      <c r="R253" s="25" t="str">
        <f>IF(ISBLANK(des!R253),"",des!R253)</f>
        <v/>
      </c>
    </row>
    <row r="254" spans="1:18" hidden="1" outlineLevel="4" x14ac:dyDescent="0.2">
      <c r="A254" s="46"/>
      <c r="B254" s="64"/>
      <c r="E254" s="30" t="s">
        <v>7</v>
      </c>
      <c r="G254" s="25" t="str">
        <f>IF(ISBLANK(des!G254),"",des!G254)</f>
        <v/>
      </c>
      <c r="H254" s="25" t="str">
        <f>IF(ISBLANK(des!H254),"",des!H254)</f>
        <v/>
      </c>
      <c r="I254" s="25" t="str">
        <f>IF(ISBLANK(des!I254),"",des!I254)</f>
        <v/>
      </c>
      <c r="J254" s="25" t="str">
        <f>IF(ISBLANK(des!J254),"",des!J254)</f>
        <v/>
      </c>
      <c r="K254" s="25" t="str">
        <f>IF(ISBLANK(des!K254),"",des!K254)</f>
        <v/>
      </c>
      <c r="L254" s="25" t="str">
        <f>IF(ISBLANK(des!L254),"",des!L254)</f>
        <v/>
      </c>
      <c r="M254" s="25" t="str">
        <f>IF(ISBLANK(des!M254),"",des!M254)</f>
        <v/>
      </c>
      <c r="N254" s="25" t="str">
        <f>IF(ISBLANK(des!N254),"",des!N254)</f>
        <v/>
      </c>
      <c r="O254" s="25" t="str">
        <f>IF(ISBLANK(des!O254),"",des!O254)</f>
        <v/>
      </c>
      <c r="P254" s="25" t="str">
        <f>IF(ISBLANK(des!P254),"",des!P254)</f>
        <v/>
      </c>
      <c r="Q254" s="25" t="str">
        <f>IF(ISBLANK(des!Q254),"",des!Q254)</f>
        <v/>
      </c>
      <c r="R254" s="25" t="str">
        <f>IF(ISBLANK(des!R254),"",des!R254)</f>
        <v/>
      </c>
    </row>
    <row r="255" spans="1:18" hidden="1" outlineLevel="4" x14ac:dyDescent="0.2">
      <c r="A255" s="46"/>
      <c r="B255" s="64"/>
      <c r="E255" s="30" t="s">
        <v>8</v>
      </c>
      <c r="G255" s="25" t="str">
        <f>IF(ISBLANK(des!G255),"",des!G255)</f>
        <v/>
      </c>
      <c r="H255" s="25" t="str">
        <f>IF(ISBLANK(des!H255),"",des!H255)</f>
        <v/>
      </c>
      <c r="I255" s="25" t="str">
        <f>IF(ISBLANK(des!I255),"",des!I255)</f>
        <v/>
      </c>
      <c r="J255" s="25" t="str">
        <f>IF(ISBLANK(des!J255),"",des!J255)</f>
        <v/>
      </c>
      <c r="K255" s="25" t="str">
        <f>IF(ISBLANK(des!K255),"",des!K255)</f>
        <v/>
      </c>
      <c r="L255" s="25" t="str">
        <f>IF(ISBLANK(des!L255),"",des!L255)</f>
        <v/>
      </c>
      <c r="M255" s="25" t="str">
        <f>IF(ISBLANK(des!M255),"",des!M255)</f>
        <v/>
      </c>
      <c r="N255" s="25" t="str">
        <f>IF(ISBLANK(des!N255),"",des!N255)</f>
        <v/>
      </c>
      <c r="O255" s="25" t="str">
        <f>IF(ISBLANK(des!O255),"",des!O255)</f>
        <v/>
      </c>
      <c r="P255" s="25" t="str">
        <f>IF(ISBLANK(des!P255),"",des!P255)</f>
        <v/>
      </c>
      <c r="Q255" s="25" t="str">
        <f>IF(ISBLANK(des!Q255),"",des!Q255)</f>
        <v/>
      </c>
      <c r="R255" s="25" t="str">
        <f>IF(ISBLANK(des!R255),"",des!R255)</f>
        <v/>
      </c>
    </row>
    <row r="256" spans="1:18" hidden="1" outlineLevel="3" collapsed="1" x14ac:dyDescent="0.2">
      <c r="A256" s="46"/>
      <c r="B256" s="64"/>
    </row>
    <row r="257" spans="1:18" hidden="1" outlineLevel="2" collapsed="1" x14ac:dyDescent="0.2">
      <c r="A257" s="73">
        <v>1</v>
      </c>
      <c r="B257" s="64">
        <v>2</v>
      </c>
      <c r="C257" s="56" t="s">
        <v>327</v>
      </c>
      <c r="D257" s="57" t="s">
        <v>0</v>
      </c>
      <c r="E257" s="57"/>
      <c r="F257" s="57"/>
      <c r="G257" s="84" t="s">
        <v>150</v>
      </c>
    </row>
    <row r="258" spans="1:18" hidden="1" outlineLevel="3" x14ac:dyDescent="0.2">
      <c r="A258" s="46"/>
      <c r="B258" s="64"/>
      <c r="D258" s="27" t="s">
        <v>11</v>
      </c>
      <c r="G258" s="85">
        <v>5</v>
      </c>
      <c r="H258" s="85">
        <v>3</v>
      </c>
      <c r="I258" s="85"/>
      <c r="J258" s="85"/>
      <c r="K258" s="85"/>
      <c r="L258" s="85"/>
      <c r="M258" s="85"/>
      <c r="N258" s="85"/>
      <c r="O258" s="85"/>
      <c r="P258" s="85"/>
      <c r="Q258" s="85"/>
      <c r="R258" s="85"/>
    </row>
    <row r="259" spans="1:18" hidden="1" outlineLevel="3" x14ac:dyDescent="0.2">
      <c r="A259" s="46"/>
      <c r="B259" s="64"/>
      <c r="D259" s="26" t="s">
        <v>20</v>
      </c>
      <c r="E259" s="30" t="s">
        <v>1</v>
      </c>
      <c r="G259" s="39" t="str">
        <f>IF($G257="M",IF(ISBLANK(des!G$619),"",des!G$619),IF(ISBLANK(des!G259),"",des!G259))</f>
        <v>Power, size-independent offset</v>
      </c>
      <c r="H259" s="39" t="str">
        <f>IF($G257="M",IF(ISBLANK(des!H$619),"",des!H$619),IF(ISBLANK(des!H259),"",des!H259))</f>
        <v>Power, size-dependent offset</v>
      </c>
      <c r="I259" s="40" t="str">
        <f>IF($G257="M",IF(ISBLANK(des!I$619),"",des!I$619),IF(ISBLANK(des!I259),"",des!I259))</f>
        <v>Power, relative input 1</v>
      </c>
      <c r="J259" s="59" t="str">
        <f>IF($G257="M",IF(ISBLANK(des!J$619),"",des!J$619),IF(ISBLANK(des!J259),"",des!J259))</f>
        <v>Power, relative input 2</v>
      </c>
      <c r="K259" s="41" t="str">
        <f>IF($G257="M",IF(ISBLANK(des!K$619),"",des!K$619),IF(ISBLANK(des!K259),"",des!K259))</f>
        <v>Power, relative input 3</v>
      </c>
      <c r="L259" s="42" t="str">
        <f>IF($G257="M",IF(ISBLANK(des!L$619),"",des!L$619),IF(ISBLANK(des!L259),"",des!L259))</f>
        <v>Power, relative output 1</v>
      </c>
      <c r="M259" s="42" t="str">
        <f>IF($G257="M",IF(ISBLANK(des!M$619),"",des!M$619),IF(ISBLANK(des!M259),"",des!M259))</f>
        <v>Power, relative output 2</v>
      </c>
      <c r="N259" s="42" t="str">
        <f>IF($G257="M",IF(ISBLANK(des!N$619),"",des!N$619),IF(ISBLANK(des!N259),"",des!N259))</f>
        <v>Power, relative output 3</v>
      </c>
      <c r="O259" s="47" t="str">
        <f>IF($G257="M",IF(ISBLANK(des!O$619),"",des!O$619),IF(ISBLANK(des!O259),"",des!O259))</f>
        <v/>
      </c>
      <c r="P259" s="47" t="str">
        <f>IF($G257="M",IF(ISBLANK(des!P$619),"",des!P$619),IF(ISBLANK(des!P259),"",des!P259))</f>
        <v/>
      </c>
      <c r="Q259" s="47" t="str">
        <f>IF($G257="M",IF(ISBLANK(des!Q$619),"",des!Q$619),IF(ISBLANK(des!Q259),"",des!Q259))</f>
        <v/>
      </c>
      <c r="R259" s="47" t="str">
        <f>IF($G257="M",IF(ISBLANK(des!R$619),"",des!R$619),IF(ISBLANK(des!R259),"",des!R259))</f>
        <v/>
      </c>
    </row>
    <row r="260" spans="1:18" hidden="1" outlineLevel="4" x14ac:dyDescent="0.2">
      <c r="A260" s="46"/>
      <c r="B260" s="64"/>
      <c r="E260" s="30" t="s">
        <v>1</v>
      </c>
      <c r="G260" s="39" t="str">
        <f>IF($G257="M",IF(ISBLANK(des!G$620),"",des!G$620),IF(ISBLANK(des!G260),"",des!G260))</f>
        <v>PwrAbs</v>
      </c>
      <c r="H260" s="39" t="str">
        <f>IF($G257="M",IF(ISBLANK(des!H$620),"",des!H$620),IF(ISBLANK(des!H260),"",des!H260))</f>
        <v>PwrCap</v>
      </c>
      <c r="I260" s="40" t="str">
        <f>IF($G257="M",IF(ISBLANK(des!I$620),"",des!I$620),IF(ISBLANK(des!I260),"",des!I260))</f>
        <v>PwrInp1</v>
      </c>
      <c r="J260" s="59" t="str">
        <f>IF($G257="M",IF(ISBLANK(des!J$620),"",des!J$620),IF(ISBLANK(des!J260),"",des!J260))</f>
        <v>PwrInp2</v>
      </c>
      <c r="K260" s="41" t="str">
        <f>IF($G257="M",IF(ISBLANK(des!K$620),"",des!K$620),IF(ISBLANK(des!K260),"",des!K260))</f>
        <v>PwrInp3</v>
      </c>
      <c r="L260" s="42" t="str">
        <f>IF($G257="M",IF(ISBLANK(des!L$620),"",des!L$620),IF(ISBLANK(des!L260),"",des!L260))</f>
        <v>PwrOut1</v>
      </c>
      <c r="M260" s="42" t="str">
        <f>IF($G257="M",IF(ISBLANK(des!M$620),"",des!M$620),IF(ISBLANK(des!M260),"",des!M260))</f>
        <v>PwrOut2</v>
      </c>
      <c r="N260" s="42" t="str">
        <f>IF($G257="M",IF(ISBLANK(des!N$620),"",des!N$620),IF(ISBLANK(des!N260),"",des!N260))</f>
        <v>PwrOut3</v>
      </c>
      <c r="O260" s="47" t="str">
        <f>IF($G257="M",IF(ISBLANK(des!O$620),"",des!O$620),IF(ISBLANK(des!O260),"",des!O260))</f>
        <v/>
      </c>
      <c r="P260" s="47" t="str">
        <f>IF($G257="M",IF(ISBLANK(des!P$620),"",des!P$620),IF(ISBLANK(des!P260),"",des!P260))</f>
        <v/>
      </c>
      <c r="Q260" s="47" t="str">
        <f>IF($G257="M",IF(ISBLANK(des!Q$620),"",des!Q$620),IF(ISBLANK(des!Q260),"",des!Q260))</f>
        <v/>
      </c>
      <c r="R260" s="47" t="str">
        <f>IF($G257="M",IF(ISBLANK(des!R$620),"",des!R$620),IF(ISBLANK(des!R260),"",des!R260))</f>
        <v/>
      </c>
    </row>
    <row r="261" spans="1:18" hidden="1" outlineLevel="4" x14ac:dyDescent="0.2">
      <c r="A261" s="46"/>
      <c r="B261" s="64"/>
      <c r="E261" s="30" t="s">
        <v>2</v>
      </c>
      <c r="G261" s="39" t="str">
        <f>IF($G257="M",IF(ISBLANK(des!G$621),"",des!G$621),IF(ISBLANK(des!G261),"",des!G261))</f>
        <v>Size-independent absolute power offset.</v>
      </c>
      <c r="H261" s="39" t="str">
        <f>IF($G257="M",IF(ISBLANK(des!H$621),"",des!H$621),IF(ISBLANK(des!H261),"",des!H261))</f>
        <v>Size-dependent relative power offset.</v>
      </c>
      <c r="I261" s="40" t="str">
        <f>IF($G257="M",IF(ISBLANK(des!I$621),"",des!I$621),IF(ISBLANK(des!I261),"",des!I261))</f>
        <v>Power, relative to input power 1.</v>
      </c>
      <c r="J261" s="59" t="str">
        <f>IF($G257="M",IF(ISBLANK(des!J$621),"",des!J$621),IF(ISBLANK(des!J261),"",des!J261))</f>
        <v>Power, relative to input power 2.</v>
      </c>
      <c r="K261" s="41" t="str">
        <f>IF($G257="M",IF(ISBLANK(des!K$621),"",des!K$621),IF(ISBLANK(des!K261),"",des!K261))</f>
        <v>Power, relative to input power 3.</v>
      </c>
      <c r="L261" s="42" t="str">
        <f>IF($G257="M",IF(ISBLANK(des!L$621),"",des!L$621),IF(ISBLANK(des!L261),"",des!L261))</f>
        <v>Power, relative to output power 1.</v>
      </c>
      <c r="M261" s="42" t="str">
        <f>IF($G257="M",IF(ISBLANK(des!M$621),"",des!M$621),IF(ISBLANK(des!M261),"",des!M261))</f>
        <v>Power, relative to output power 2.</v>
      </c>
      <c r="N261" s="42" t="str">
        <f>IF($G257="M",IF(ISBLANK(des!N$621),"",des!N$621),IF(ISBLANK(des!N261),"",des!N261))</f>
        <v>Power, relative to output power 3.</v>
      </c>
      <c r="O261" s="47" t="str">
        <f>IF($G257="M",IF(ISBLANK(des!O$620),"",des!O$620),IF(ISBLANK(des!O261),"",des!O261))</f>
        <v/>
      </c>
      <c r="P261" s="47" t="str">
        <f>IF($G257="M",IF(ISBLANK(des!P$620),"",des!P$620),IF(ISBLANK(des!P261),"",des!P261))</f>
        <v/>
      </c>
      <c r="Q261" s="47" t="str">
        <f>IF($G257="M",IF(ISBLANK(des!Q$620),"",des!Q$620),IF(ISBLANK(des!Q261),"",des!Q261))</f>
        <v/>
      </c>
      <c r="R261" s="47" t="str">
        <f>IF($G257="M",IF(ISBLANK(des!R$620),"",des!R$620),IF(ISBLANK(des!R261),"",des!R261))</f>
        <v/>
      </c>
    </row>
    <row r="262" spans="1:18" hidden="1" outlineLevel="4" x14ac:dyDescent="0.2">
      <c r="A262" s="46"/>
      <c r="B262" s="64"/>
      <c r="E262" s="30" t="s">
        <v>4</v>
      </c>
      <c r="G262" s="25">
        <f>IF(ISBLANK(des!G262),"",des!G262)</f>
        <v>1</v>
      </c>
      <c r="H262" s="25">
        <f>IF(ISBLANK(des!H262),"",des!H262)</f>
        <v>2</v>
      </c>
      <c r="I262" s="43" t="str">
        <f>IF(ISBLANK(des!I262),"",des!I262)</f>
        <v/>
      </c>
      <c r="J262" s="60" t="str">
        <f>IF(ISBLANK(des!J262),"",des!J262)</f>
        <v/>
      </c>
      <c r="K262" s="25" t="str">
        <f>IF(ISBLANK(des!K262),"",des!K262)</f>
        <v/>
      </c>
      <c r="L262" s="25" t="str">
        <f>IF(ISBLANK(des!L262),"",des!L262)</f>
        <v/>
      </c>
      <c r="M262" s="25" t="str">
        <f>IF(ISBLANK(des!M262),"",des!M262)</f>
        <v/>
      </c>
      <c r="N262" s="25" t="str">
        <f>IF(ISBLANK(des!N262),"",des!N262)</f>
        <v/>
      </c>
      <c r="O262" s="25" t="str">
        <f>IF(ISBLANK(des!O262),"",des!O262)</f>
        <v/>
      </c>
      <c r="P262" s="25" t="str">
        <f>IF(ISBLANK(des!P262),"",des!P262)</f>
        <v/>
      </c>
      <c r="Q262" s="25" t="str">
        <f>IF(ISBLANK(des!Q262),"",des!Q262)</f>
        <v/>
      </c>
      <c r="R262" s="25" t="str">
        <f>IF(ISBLANK(des!R262),"",des!R262)</f>
        <v/>
      </c>
    </row>
    <row r="263" spans="1:18" hidden="1" outlineLevel="4" x14ac:dyDescent="0.2">
      <c r="A263" s="46"/>
      <c r="B263" s="64"/>
      <c r="E263" s="48" t="s">
        <v>5</v>
      </c>
      <c r="F263" s="49"/>
      <c r="G263" s="76"/>
      <c r="H263" s="76"/>
      <c r="I263" s="86"/>
      <c r="J263" s="87"/>
      <c r="K263" s="76"/>
      <c r="L263" s="76"/>
      <c r="M263" s="76"/>
      <c r="N263" s="76"/>
      <c r="O263" s="76"/>
      <c r="P263" s="76"/>
      <c r="Q263" s="76"/>
      <c r="R263" s="76"/>
    </row>
    <row r="264" spans="1:18" hidden="1" outlineLevel="4" x14ac:dyDescent="0.2">
      <c r="A264" s="46"/>
      <c r="B264" s="64"/>
      <c r="E264" s="30" t="s">
        <v>6</v>
      </c>
      <c r="G264" s="25" t="str">
        <f>IF(ISBLANK(des!G264),"",des!G264)</f>
        <v>float</v>
      </c>
      <c r="H264" s="25" t="str">
        <f>IF(ISBLANK(des!H264),"",des!H264)</f>
        <v>float</v>
      </c>
      <c r="I264" s="43" t="str">
        <f>IF(ISBLANK(des!I264),"",des!I264)</f>
        <v>float</v>
      </c>
      <c r="J264" s="60" t="str">
        <f>IF(ISBLANK(des!J264),"",des!J264)</f>
        <v>float</v>
      </c>
      <c r="K264" s="25" t="str">
        <f>IF(ISBLANK(des!K264),"",des!K264)</f>
        <v>float</v>
      </c>
      <c r="L264" s="25" t="str">
        <f>IF(ISBLANK(des!L264),"",des!L264)</f>
        <v>float</v>
      </c>
      <c r="M264" s="25" t="str">
        <f>IF(ISBLANK(des!M264),"",des!M264)</f>
        <v>float</v>
      </c>
      <c r="N264" s="25" t="str">
        <f>IF(ISBLANK(des!N264),"",des!N264)</f>
        <v>float</v>
      </c>
      <c r="O264" s="25" t="str">
        <f>IF(ISBLANK(des!O264),"",des!O264)</f>
        <v/>
      </c>
      <c r="P264" s="25" t="str">
        <f>IF(ISBLANK(des!P264),"",des!P264)</f>
        <v/>
      </c>
      <c r="Q264" s="25" t="str">
        <f>IF(ISBLANK(des!Q264),"",des!Q264)</f>
        <v/>
      </c>
      <c r="R264" s="25" t="str">
        <f>IF(ISBLANK(des!R264),"",des!R264)</f>
        <v/>
      </c>
    </row>
    <row r="265" spans="1:18" hidden="1" outlineLevel="4" x14ac:dyDescent="0.2">
      <c r="A265" s="46"/>
      <c r="B265" s="64"/>
      <c r="E265" s="30" t="s">
        <v>10</v>
      </c>
      <c r="F265" s="97" t="str">
        <f>IF($G$216&lt;=2,"kW","kWh")</f>
        <v>kW</v>
      </c>
      <c r="G265" s="66" t="str">
        <f>"kW" &amp; IF($H$5="LN","/m","")</f>
        <v>kW</v>
      </c>
      <c r="H265" s="66" t="str">
        <f>IF($H$5="LN","(","") &amp; "kW" &amp; IF($H$5="LN","/m)","") &amp; "/" &amp; $F265</f>
        <v>kW/kW</v>
      </c>
      <c r="I265" s="103" t="str">
        <f>IF(I260="MaxPwrAbs", "kW" &amp; IF($H$5="LN","/m",""), IF($H$5="LN","(","") &amp; "kW" &amp; IF($H$5="LN","/m)","") &amp; "/"  &amp; $F265)</f>
        <v>kW/kW</v>
      </c>
      <c r="J265" s="102" t="str">
        <f>IF($H$5="LN","(","") &amp; "kW" &amp; IF($H$5="LN","/m)","") &amp; "/" &amp; $F265</f>
        <v>kW/kW</v>
      </c>
      <c r="K265" s="66" t="str">
        <f>IF($H$5="LN","(","") &amp; "kW" &amp; IF($H$5="LN","/m)","") &amp; "/" &amp; $F265</f>
        <v>kW/kW</v>
      </c>
      <c r="L265" s="66" t="str">
        <f>IF($H$5="LN","(","") &amp; "kW" &amp; IF($H$5="LN","/m)","") &amp; "/" &amp; $F265</f>
        <v>kW/kW</v>
      </c>
      <c r="M265" s="66" t="str">
        <f>IF($H$5="LN","(","") &amp; "kW" &amp; IF($H$5="LN","/m)","") &amp; "/" &amp; $F265</f>
        <v>kW/kW</v>
      </c>
      <c r="N265" s="66" t="str">
        <f>IF($H$5="LN","(","") &amp; "kW" &amp; IF($H$5="LN","/m)","") &amp; "/" &amp; $F265</f>
        <v>kW/kW</v>
      </c>
      <c r="O265" s="25" t="str">
        <f>IF(ISBLANK(des!O265),"",des!O265)</f>
        <v/>
      </c>
      <c r="P265" s="25" t="str">
        <f>IF(ISBLANK(des!P265),"",des!P265)</f>
        <v/>
      </c>
      <c r="Q265" s="25" t="str">
        <f>IF(ISBLANK(des!Q265),"",des!Q265)</f>
        <v/>
      </c>
      <c r="R265" s="25" t="str">
        <f>IF(ISBLANK(des!R265),"",des!R265)</f>
        <v/>
      </c>
    </row>
    <row r="266" spans="1:18" hidden="1" outlineLevel="4" x14ac:dyDescent="0.2">
      <c r="A266" s="46"/>
      <c r="B266" s="64"/>
      <c r="E266" s="30" t="s">
        <v>7</v>
      </c>
      <c r="G266" s="25" t="str">
        <f>IF(ISBLANK(des!G266),"",des!G266)</f>
        <v>Inf</v>
      </c>
      <c r="H266" s="25" t="str">
        <f>IF(ISBLANK(des!H266),"",des!H266)</f>
        <v>Inf</v>
      </c>
      <c r="I266" s="43" t="str">
        <f>IF(ISBLANK(des!I266),"",des!I266)</f>
        <v>Inf</v>
      </c>
      <c r="J266" s="60" t="str">
        <f>IF(ISBLANK(des!J266),"",des!J266)</f>
        <v>Inf</v>
      </c>
      <c r="K266" s="25" t="str">
        <f>IF(ISBLANK(des!K266),"",des!K266)</f>
        <v>Inf</v>
      </c>
      <c r="L266" s="25" t="str">
        <f>IF(ISBLANK(des!L266),"",des!L266)</f>
        <v>Inf</v>
      </c>
      <c r="M266" s="25" t="str">
        <f>IF(ISBLANK(des!M266),"",des!M266)</f>
        <v>Inf</v>
      </c>
      <c r="N266" s="25" t="str">
        <f>IF(ISBLANK(des!N266),"",des!N266)</f>
        <v>Inf</v>
      </c>
      <c r="O266" s="25" t="str">
        <f>IF(ISBLANK(des!O266),"",des!O266)</f>
        <v/>
      </c>
      <c r="P266" s="25" t="str">
        <f>IF(ISBLANK(des!P266),"",des!P266)</f>
        <v/>
      </c>
      <c r="Q266" s="25" t="str">
        <f>IF(ISBLANK(des!Q266),"",des!Q266)</f>
        <v/>
      </c>
      <c r="R266" s="25" t="str">
        <f>IF(ISBLANK(des!R266),"",des!R266)</f>
        <v/>
      </c>
    </row>
    <row r="267" spans="1:18" hidden="1" outlineLevel="4" x14ac:dyDescent="0.2">
      <c r="A267" s="46"/>
      <c r="B267" s="64"/>
      <c r="E267" s="30" t="s">
        <v>8</v>
      </c>
      <c r="G267" s="25">
        <f>IF(ISBLANK(des!G267),"",des!G267)</f>
        <v>0</v>
      </c>
      <c r="H267" s="25" t="str">
        <f>IF(ISBLANK(des!H267),"",des!H267)</f>
        <v>-Inf</v>
      </c>
      <c r="I267" s="43">
        <f>IF(ISBLANK(des!I267),"",des!I267)</f>
        <v>0</v>
      </c>
      <c r="J267" s="60">
        <f>IF(ISBLANK(des!J267),"",des!J267)</f>
        <v>0</v>
      </c>
      <c r="K267" s="25">
        <f>IF(ISBLANK(des!K267),"",des!K267)</f>
        <v>0</v>
      </c>
      <c r="L267" s="25">
        <f>IF(ISBLANK(des!L267),"",des!L267)</f>
        <v>0</v>
      </c>
      <c r="M267" s="25">
        <f>IF(ISBLANK(des!M267),"",des!M267)</f>
        <v>0</v>
      </c>
      <c r="N267" s="25">
        <f>IF(ISBLANK(des!N267),"",des!N267)</f>
        <v>0</v>
      </c>
      <c r="O267" s="25" t="str">
        <f>IF(ISBLANK(des!O267),"",des!O267)</f>
        <v/>
      </c>
      <c r="P267" s="25" t="str">
        <f>IF(ISBLANK(des!P267),"",des!P267)</f>
        <v/>
      </c>
      <c r="Q267" s="25" t="str">
        <f>IF(ISBLANK(des!Q267),"",des!Q267)</f>
        <v/>
      </c>
      <c r="R267" s="25" t="str">
        <f>IF(ISBLANK(des!R267),"",des!R267)</f>
        <v/>
      </c>
    </row>
    <row r="268" spans="1:18" hidden="1" outlineLevel="3" collapsed="1" x14ac:dyDescent="0.2">
      <c r="A268" s="46"/>
      <c r="B268" s="64"/>
      <c r="D268" s="26" t="s">
        <v>21</v>
      </c>
      <c r="E268" s="30" t="s">
        <v>1</v>
      </c>
      <c r="G268" s="41" t="str">
        <f>IF(ISBLANK(des!G268),"",des!G268)</f>
        <v>Down-gradient, size-independent offset</v>
      </c>
      <c r="H268" s="41" t="str">
        <f>IF(ISBLANK(des!H268),"",des!H268)</f>
        <v>Down-gradient, size-dependent offset</v>
      </c>
      <c r="I268" s="41" t="str">
        <f>IF(ISBLANK(des!I268),"",des!I268)</f>
        <v>Down-gradient, operation-dependent</v>
      </c>
      <c r="J268" s="42" t="str">
        <f>IF(ISBLANK(des!J268),"",des!J268)</f>
        <v>Up-gradient, size-independent offset</v>
      </c>
      <c r="K268" s="42" t="str">
        <f>IF(ISBLANK(des!K268),"",des!K268)</f>
        <v>Up-gradient, size-dependent offset</v>
      </c>
      <c r="L268" s="42" t="str">
        <f>IF(ISBLANK(des!L268),"",des!L268)</f>
        <v>Up-gradient, operation-dependent</v>
      </c>
      <c r="M268" s="25" t="str">
        <f>IF(ISBLANK(des!M268),"",des!M268)</f>
        <v/>
      </c>
      <c r="N268" s="25" t="str">
        <f>IF(ISBLANK(des!N268),"",des!N268)</f>
        <v/>
      </c>
      <c r="O268" s="25" t="str">
        <f>IF(ISBLANK(des!O268),"",des!O268)</f>
        <v/>
      </c>
      <c r="P268" s="25" t="str">
        <f>IF(ISBLANK(des!P268),"",des!P268)</f>
        <v/>
      </c>
      <c r="Q268" s="25" t="str">
        <f>IF(ISBLANK(des!Q268),"",des!Q268)</f>
        <v/>
      </c>
      <c r="R268" s="25" t="str">
        <f>IF(ISBLANK(des!R268),"",des!R268)</f>
        <v/>
      </c>
    </row>
    <row r="269" spans="1:18" hidden="1" outlineLevel="4" x14ac:dyDescent="0.2">
      <c r="A269" s="46"/>
      <c r="B269" s="64"/>
      <c r="E269" s="30" t="s">
        <v>1</v>
      </c>
      <c r="G269" s="41" t="str">
        <f>IF(ISBLANK(des!G269),"",des!G269)</f>
        <v>DnAbs</v>
      </c>
      <c r="H269" s="41" t="str">
        <f>IF(ISBLANK(des!H269),"",des!H269)</f>
        <v>DnCap</v>
      </c>
      <c r="I269" s="41" t="str">
        <f>IF(ISBLANK(des!I269),"",des!I269)</f>
        <v>DnOpn</v>
      </c>
      <c r="J269" s="42" t="str">
        <f>IF(ISBLANK(des!J269),"",des!J269)</f>
        <v>UpAbs</v>
      </c>
      <c r="K269" s="42" t="str">
        <f>IF(ISBLANK(des!K269),"",des!K269)</f>
        <v>UpCap</v>
      </c>
      <c r="L269" s="42" t="str">
        <f>IF(ISBLANK(des!L269),"",des!L269)</f>
        <v>UpOpn</v>
      </c>
      <c r="M269" s="25" t="str">
        <f>IF(ISBLANK(des!M269),"",des!M269)</f>
        <v/>
      </c>
      <c r="N269" s="25" t="str">
        <f>IF(ISBLANK(des!N269),"",des!N269)</f>
        <v/>
      </c>
      <c r="O269" s="25" t="str">
        <f>IF(ISBLANK(des!O269),"",des!O269)</f>
        <v/>
      </c>
      <c r="P269" s="25" t="str">
        <f>IF(ISBLANK(des!P269),"",des!P269)</f>
        <v/>
      </c>
      <c r="Q269" s="25" t="str">
        <f>IF(ISBLANK(des!Q269),"",des!Q269)</f>
        <v/>
      </c>
      <c r="R269" s="25" t="str">
        <f>IF(ISBLANK(des!R269),"",des!R269)</f>
        <v/>
      </c>
    </row>
    <row r="270" spans="1:18" hidden="1" outlineLevel="4" x14ac:dyDescent="0.2">
      <c r="A270" s="46"/>
      <c r="B270" s="64"/>
      <c r="E270" s="30" t="s">
        <v>2</v>
      </c>
      <c r="G270" s="41" t="str">
        <f>IF(ISBLANK(des!G270),"",des!G270)</f>
        <v>Absolute power offset for downward power gradient in [kW].</v>
      </c>
      <c r="H270" s="41" t="str">
        <f>IF(ISBLANK(des!H270),"",des!H270)</f>
        <v>Downward power gradient relative to rated capacity [-].</v>
      </c>
      <c r="I270" s="41" t="str">
        <f>IF(ISBLANK(des!I270),"",des!I270)</f>
        <v>Downward power gradient relative to operational power [-].</v>
      </c>
      <c r="J270" s="42" t="str">
        <f>IF(ISBLANK(des!J270),"",des!J270)</f>
        <v>Absolute power offset for upward power gradient in [kW].</v>
      </c>
      <c r="K270" s="42" t="str">
        <f>IF(ISBLANK(des!K270),"",des!K270)</f>
        <v>Upward power gradient relative to rated capacity [-].</v>
      </c>
      <c r="L270" s="42" t="str">
        <f>IF(ISBLANK(des!L270),"",des!L270)</f>
        <v>Upward power gradient relative to operational power [-].</v>
      </c>
      <c r="M270" s="25" t="str">
        <f>IF(ISBLANK(des!M270),"",des!M270)</f>
        <v/>
      </c>
      <c r="N270" s="25" t="str">
        <f>IF(ISBLANK(des!N270),"",des!N270)</f>
        <v/>
      </c>
      <c r="O270" s="25" t="str">
        <f>IF(ISBLANK(des!O270),"",des!O270)</f>
        <v/>
      </c>
      <c r="P270" s="25" t="str">
        <f>IF(ISBLANK(des!P270),"",des!P270)</f>
        <v/>
      </c>
      <c r="Q270" s="25" t="str">
        <f>IF(ISBLANK(des!Q270),"",des!Q270)</f>
        <v/>
      </c>
      <c r="R270" s="25" t="str">
        <f>IF(ISBLANK(des!R270),"",des!R270)</f>
        <v/>
      </c>
    </row>
    <row r="271" spans="1:18" hidden="1" outlineLevel="4" x14ac:dyDescent="0.2">
      <c r="A271" s="46"/>
      <c r="B271" s="64"/>
      <c r="E271" s="30" t="s">
        <v>4</v>
      </c>
      <c r="G271" s="25">
        <f>IF(ISBLANK(des!G271),"",des!G271)</f>
        <v>1</v>
      </c>
      <c r="H271" s="25">
        <f>IF(ISBLANK(des!H271),"",des!H271)</f>
        <v>2</v>
      </c>
      <c r="I271" s="25" t="str">
        <f>IF(ISBLANK(des!I271),"",des!I271)</f>
        <v/>
      </c>
      <c r="J271" s="25" t="str">
        <f>IF(ISBLANK(des!J271),"",des!J271)</f>
        <v/>
      </c>
      <c r="K271" s="25" t="str">
        <f>IF(ISBLANK(des!K271),"",des!K271)</f>
        <v/>
      </c>
      <c r="L271" s="25" t="str">
        <f>IF(ISBLANK(des!L271),"",des!L271)</f>
        <v/>
      </c>
      <c r="M271" s="25" t="str">
        <f>IF(ISBLANK(des!M271),"",des!M271)</f>
        <v/>
      </c>
      <c r="N271" s="25" t="str">
        <f>IF(ISBLANK(des!N271),"",des!N271)</f>
        <v/>
      </c>
      <c r="O271" s="25" t="str">
        <f>IF(ISBLANK(des!O271),"",des!O271)</f>
        <v/>
      </c>
      <c r="P271" s="25" t="str">
        <f>IF(ISBLANK(des!P271),"",des!P271)</f>
        <v/>
      </c>
      <c r="Q271" s="25" t="str">
        <f>IF(ISBLANK(des!Q271),"",des!Q271)</f>
        <v/>
      </c>
      <c r="R271" s="25" t="str">
        <f>IF(ISBLANK(des!R271),"",des!R271)</f>
        <v/>
      </c>
    </row>
    <row r="272" spans="1:18" hidden="1" outlineLevel="4" x14ac:dyDescent="0.2">
      <c r="A272" s="46"/>
      <c r="B272" s="64"/>
      <c r="E272" s="48" t="s">
        <v>5</v>
      </c>
      <c r="F272" s="49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</row>
    <row r="273" spans="1:18" hidden="1" outlineLevel="4" x14ac:dyDescent="0.2">
      <c r="A273" s="46"/>
      <c r="B273" s="64"/>
      <c r="E273" s="30" t="s">
        <v>6</v>
      </c>
      <c r="G273" s="25" t="str">
        <f>IF(ISBLANK(des!G273),"",des!G273)</f>
        <v>float</v>
      </c>
      <c r="H273" s="25" t="str">
        <f>IF(ISBLANK(des!H273),"",des!H273)</f>
        <v>float</v>
      </c>
      <c r="I273" s="25" t="str">
        <f>IF(ISBLANK(des!I273),"",des!I273)</f>
        <v>float</v>
      </c>
      <c r="J273" s="25" t="str">
        <f>IF(ISBLANK(des!J273),"",des!J273)</f>
        <v>float</v>
      </c>
      <c r="K273" s="25" t="str">
        <f>IF(ISBLANK(des!K273),"",des!K273)</f>
        <v>float</v>
      </c>
      <c r="L273" s="25" t="str">
        <f>IF(ISBLANK(des!L273),"",des!L273)</f>
        <v>float</v>
      </c>
      <c r="M273" s="25" t="str">
        <f>IF(ISBLANK(des!M273),"",des!M273)</f>
        <v/>
      </c>
      <c r="N273" s="25" t="str">
        <f>IF(ISBLANK(des!N273),"",des!N273)</f>
        <v/>
      </c>
      <c r="O273" s="25" t="str">
        <f>IF(ISBLANK(des!O273),"",des!O273)</f>
        <v/>
      </c>
      <c r="P273" s="25" t="str">
        <f>IF(ISBLANK(des!P273),"",des!P273)</f>
        <v/>
      </c>
      <c r="Q273" s="25" t="str">
        <f>IF(ISBLANK(des!Q273),"",des!Q273)</f>
        <v/>
      </c>
      <c r="R273" s="25" t="str">
        <f>IF(ISBLANK(des!R273),"",des!R273)</f>
        <v/>
      </c>
    </row>
    <row r="274" spans="1:18" hidden="1" outlineLevel="4" x14ac:dyDescent="0.2">
      <c r="A274" s="46"/>
      <c r="B274" s="64"/>
      <c r="E274" s="30" t="s">
        <v>10</v>
      </c>
      <c r="F274" s="97" t="str">
        <f>IF($G$216&lt;=2,"kW","kWh")</f>
        <v>kW</v>
      </c>
      <c r="G274" s="66" t="str">
        <f t="array" ref="G274">IF($H$5="LN","(","") &amp; "kW" &amp; IF($H$5="LN","/m)","") &amp; "/h"</f>
        <v>kW/h</v>
      </c>
      <c r="H274" s="66" t="str">
        <f>IF($H$5="LN","(","")&amp;"(kW"&amp;IF($H$5="LN","/m)","")&amp;"/h)/"&amp;$F274</f>
        <v>(kW/h)/kW</v>
      </c>
      <c r="I274" s="66" t="str">
        <f>IF($H$5="LN","(","")&amp;"(kW"&amp;IF($H$5="LN","/m)","")&amp;"/h)/"&amp;$F274</f>
        <v>(kW/h)/kW</v>
      </c>
      <c r="J274" s="66" t="str">
        <f t="array" ref="J274">IF($H$5="LN","(","") &amp; "kW" &amp; IF($H$5="LN","/m)","") &amp; "/h"</f>
        <v>kW/h</v>
      </c>
      <c r="K274" s="66" t="str">
        <f>IF($H$5="LN","(","")&amp;"(kW"&amp;IF($H$5="LN","/m)","")&amp;"/h)/"&amp;$F274</f>
        <v>(kW/h)/kW</v>
      </c>
      <c r="L274" s="66" t="str">
        <f>IF($H$5="LN","(","")&amp;"(kW"&amp;IF($H$5="LN","/m)","")&amp;"/h)/"&amp;$F274</f>
        <v>(kW/h)/kW</v>
      </c>
      <c r="M274" s="25" t="str">
        <f>IF(ISBLANK(des!M274),"",des!M274)</f>
        <v/>
      </c>
      <c r="N274" s="25" t="str">
        <f>IF(ISBLANK(des!N274),"",des!N274)</f>
        <v/>
      </c>
      <c r="O274" s="25" t="str">
        <f>IF(ISBLANK(des!O274),"",des!O274)</f>
        <v/>
      </c>
      <c r="P274" s="25" t="str">
        <f>IF(ISBLANK(des!P274),"",des!P274)</f>
        <v/>
      </c>
      <c r="Q274" s="25" t="str">
        <f>IF(ISBLANK(des!Q274),"",des!Q274)</f>
        <v/>
      </c>
      <c r="R274" s="25" t="str">
        <f>IF(ISBLANK(des!R274),"",des!R274)</f>
        <v/>
      </c>
    </row>
    <row r="275" spans="1:18" hidden="1" outlineLevel="4" x14ac:dyDescent="0.2">
      <c r="A275" s="46"/>
      <c r="B275" s="64"/>
      <c r="E275" s="30" t="s">
        <v>7</v>
      </c>
      <c r="G275" s="25" t="str">
        <f>IF(ISBLANK(des!G275),"",des!G275)</f>
        <v>Inf</v>
      </c>
      <c r="H275" s="25" t="str">
        <f>IF(ISBLANK(des!H275),"",des!H275)</f>
        <v>Inf</v>
      </c>
      <c r="I275" s="25" t="str">
        <f>IF(ISBLANK(des!I275),"",des!I275)</f>
        <v>Inf</v>
      </c>
      <c r="J275" s="25" t="str">
        <f>IF(ISBLANK(des!J275),"",des!J275)</f>
        <v>Inf</v>
      </c>
      <c r="K275" s="25" t="str">
        <f>IF(ISBLANK(des!K275),"",des!K275)</f>
        <v>Inf</v>
      </c>
      <c r="L275" s="25" t="str">
        <f>IF(ISBLANK(des!L275),"",des!L275)</f>
        <v>Inf</v>
      </c>
      <c r="M275" s="25" t="str">
        <f>IF(ISBLANK(des!M275),"",des!M275)</f>
        <v/>
      </c>
      <c r="N275" s="25" t="str">
        <f>IF(ISBLANK(des!N275),"",des!N275)</f>
        <v/>
      </c>
      <c r="O275" s="25" t="str">
        <f>IF(ISBLANK(des!O275),"",des!O275)</f>
        <v/>
      </c>
      <c r="P275" s="25" t="str">
        <f>IF(ISBLANK(des!P275),"",des!P275)</f>
        <v/>
      </c>
      <c r="Q275" s="25" t="str">
        <f>IF(ISBLANK(des!Q275),"",des!Q275)</f>
        <v/>
      </c>
      <c r="R275" s="25" t="str">
        <f>IF(ISBLANK(des!R275),"",des!R275)</f>
        <v/>
      </c>
    </row>
    <row r="276" spans="1:18" hidden="1" outlineLevel="4" x14ac:dyDescent="0.2">
      <c r="A276" s="46"/>
      <c r="B276" s="64"/>
      <c r="E276" s="30" t="s">
        <v>8</v>
      </c>
      <c r="G276" s="25">
        <f>IF(ISBLANK(des!G276),"",des!G276)</f>
        <v>0</v>
      </c>
      <c r="H276" s="25">
        <f>IF(ISBLANK(des!H276),"",des!H276)</f>
        <v>0</v>
      </c>
      <c r="I276" s="25">
        <f>IF(ISBLANK(des!I276),"",des!I276)</f>
        <v>0</v>
      </c>
      <c r="J276" s="25">
        <f>IF(ISBLANK(des!J276),"",des!J276)</f>
        <v>0</v>
      </c>
      <c r="K276" s="25">
        <f>IF(ISBLANK(des!K276),"",des!K276)</f>
        <v>0</v>
      </c>
      <c r="L276" s="25">
        <f>IF(ISBLANK(des!L276),"",des!L276)</f>
        <v>0</v>
      </c>
      <c r="M276" s="25" t="str">
        <f>IF(ISBLANK(des!M276),"",des!M276)</f>
        <v/>
      </c>
      <c r="N276" s="25" t="str">
        <f>IF(ISBLANK(des!N276),"",des!N276)</f>
        <v/>
      </c>
      <c r="O276" s="25" t="str">
        <f>IF(ISBLANK(des!O276),"",des!O276)</f>
        <v/>
      </c>
      <c r="P276" s="25" t="str">
        <f>IF(ISBLANK(des!P276),"",des!P276)</f>
        <v/>
      </c>
      <c r="Q276" s="25" t="str">
        <f>IF(ISBLANK(des!Q276),"",des!Q276)</f>
        <v/>
      </c>
      <c r="R276" s="25" t="str">
        <f>IF(ISBLANK(des!R276),"",des!R276)</f>
        <v/>
      </c>
    </row>
    <row r="277" spans="1:18" hidden="1" outlineLevel="3" collapsed="1" x14ac:dyDescent="0.2">
      <c r="A277" s="46"/>
      <c r="B277" s="64"/>
      <c r="D277" s="26" t="s">
        <v>23</v>
      </c>
      <c r="E277" s="30" t="s">
        <v>1</v>
      </c>
      <c r="G277" s="25" t="str">
        <f>IF(ISBLANK(des!G277),"",des!G277)</f>
        <v>t.b.d.</v>
      </c>
      <c r="H277" s="25" t="str">
        <f>IF(ISBLANK(des!H277),"",des!H277)</f>
        <v/>
      </c>
      <c r="I277" s="25" t="str">
        <f>IF(ISBLANK(des!I277),"",des!I277)</f>
        <v/>
      </c>
      <c r="J277" s="25" t="str">
        <f>IF(ISBLANK(des!J277),"",des!J277)</f>
        <v/>
      </c>
      <c r="K277" s="25" t="str">
        <f>IF(ISBLANK(des!K277),"",des!K277)</f>
        <v/>
      </c>
      <c r="L277" s="25" t="str">
        <f>IF(ISBLANK(des!L277),"",des!L277)</f>
        <v/>
      </c>
      <c r="M277" s="25" t="str">
        <f>IF(ISBLANK(des!M277),"",des!M277)</f>
        <v/>
      </c>
      <c r="N277" s="25" t="str">
        <f>IF(ISBLANK(des!N277),"",des!N277)</f>
        <v/>
      </c>
      <c r="O277" s="25" t="str">
        <f>IF(ISBLANK(des!O277),"",des!O277)</f>
        <v/>
      </c>
      <c r="P277" s="25" t="str">
        <f>IF(ISBLANK(des!P277),"",des!P277)</f>
        <v/>
      </c>
      <c r="Q277" s="25" t="str">
        <f>IF(ISBLANK(des!Q277),"",des!Q277)</f>
        <v/>
      </c>
      <c r="R277" s="25" t="str">
        <f>IF(ISBLANK(des!R277),"",des!R277)</f>
        <v/>
      </c>
    </row>
    <row r="278" spans="1:18" hidden="1" outlineLevel="4" x14ac:dyDescent="0.2">
      <c r="A278" s="46"/>
      <c r="B278" s="64"/>
      <c r="E278" s="30" t="s">
        <v>1</v>
      </c>
      <c r="G278" s="25" t="str">
        <f>IF(ISBLANK(des!G278),"",des!G278)</f>
        <v/>
      </c>
      <c r="H278" s="25" t="str">
        <f>IF(ISBLANK(des!H278),"",des!H278)</f>
        <v/>
      </c>
      <c r="I278" s="25" t="str">
        <f>IF(ISBLANK(des!I278),"",des!I278)</f>
        <v/>
      </c>
      <c r="J278" s="25" t="str">
        <f>IF(ISBLANK(des!J278),"",des!J278)</f>
        <v/>
      </c>
      <c r="K278" s="25" t="str">
        <f>IF(ISBLANK(des!K278),"",des!K278)</f>
        <v/>
      </c>
      <c r="L278" s="25" t="str">
        <f>IF(ISBLANK(des!L278),"",des!L278)</f>
        <v/>
      </c>
      <c r="M278" s="25" t="str">
        <f>IF(ISBLANK(des!M278),"",des!M278)</f>
        <v/>
      </c>
      <c r="N278" s="25" t="str">
        <f>IF(ISBLANK(des!N278),"",des!N278)</f>
        <v/>
      </c>
      <c r="O278" s="25" t="str">
        <f>IF(ISBLANK(des!O278),"",des!O278)</f>
        <v/>
      </c>
      <c r="P278" s="25" t="str">
        <f>IF(ISBLANK(des!P278),"",des!P278)</f>
        <v/>
      </c>
      <c r="Q278" s="25" t="str">
        <f>IF(ISBLANK(des!Q278),"",des!Q278)</f>
        <v/>
      </c>
      <c r="R278" s="25" t="str">
        <f>IF(ISBLANK(des!R278),"",des!R278)</f>
        <v/>
      </c>
    </row>
    <row r="279" spans="1:18" hidden="1" outlineLevel="4" x14ac:dyDescent="0.2">
      <c r="A279" s="46"/>
      <c r="B279" s="64"/>
      <c r="E279" s="30" t="s">
        <v>2</v>
      </c>
      <c r="G279" s="25" t="str">
        <f>IF(ISBLANK(des!G279),"",des!G279)</f>
        <v/>
      </c>
      <c r="H279" s="25" t="str">
        <f>IF(ISBLANK(des!H279),"",des!H279)</f>
        <v/>
      </c>
      <c r="I279" s="25" t="str">
        <f>IF(ISBLANK(des!I279),"",des!I279)</f>
        <v/>
      </c>
      <c r="J279" s="25" t="str">
        <f>IF(ISBLANK(des!J279),"",des!J279)</f>
        <v/>
      </c>
      <c r="K279" s="25" t="str">
        <f>IF(ISBLANK(des!K279),"",des!K279)</f>
        <v/>
      </c>
      <c r="L279" s="25" t="str">
        <f>IF(ISBLANK(des!L279),"",des!L279)</f>
        <v/>
      </c>
      <c r="M279" s="25" t="str">
        <f>IF(ISBLANK(des!M279),"",des!M279)</f>
        <v/>
      </c>
      <c r="N279" s="25" t="str">
        <f>IF(ISBLANK(des!N279),"",des!N279)</f>
        <v/>
      </c>
      <c r="O279" s="25" t="str">
        <f>IF(ISBLANK(des!O279),"",des!O279)</f>
        <v/>
      </c>
      <c r="P279" s="25" t="str">
        <f>IF(ISBLANK(des!P279),"",des!P279)</f>
        <v/>
      </c>
      <c r="Q279" s="25" t="str">
        <f>IF(ISBLANK(des!Q279),"",des!Q279)</f>
        <v/>
      </c>
      <c r="R279" s="25" t="str">
        <f>IF(ISBLANK(des!R279),"",des!R279)</f>
        <v/>
      </c>
    </row>
    <row r="280" spans="1:18" hidden="1" outlineLevel="4" x14ac:dyDescent="0.2">
      <c r="A280" s="46"/>
      <c r="B280" s="64"/>
      <c r="E280" s="30" t="s">
        <v>4</v>
      </c>
      <c r="G280" s="25" t="str">
        <f>IF(ISBLANK(des!G280),"",des!G280)</f>
        <v/>
      </c>
      <c r="H280" s="25" t="str">
        <f>IF(ISBLANK(des!H280),"",des!H280)</f>
        <v/>
      </c>
      <c r="I280" s="25" t="str">
        <f>IF(ISBLANK(des!I280),"",des!I280)</f>
        <v/>
      </c>
      <c r="J280" s="25" t="str">
        <f>IF(ISBLANK(des!J280),"",des!J280)</f>
        <v/>
      </c>
      <c r="K280" s="25" t="str">
        <f>IF(ISBLANK(des!K280),"",des!K280)</f>
        <v/>
      </c>
      <c r="L280" s="25" t="str">
        <f>IF(ISBLANK(des!L280),"",des!L280)</f>
        <v/>
      </c>
      <c r="M280" s="25" t="str">
        <f>IF(ISBLANK(des!M280),"",des!M280)</f>
        <v/>
      </c>
      <c r="N280" s="25" t="str">
        <f>IF(ISBLANK(des!N280),"",des!N280)</f>
        <v/>
      </c>
      <c r="O280" s="25" t="str">
        <f>IF(ISBLANK(des!O280),"",des!O280)</f>
        <v/>
      </c>
      <c r="P280" s="25" t="str">
        <f>IF(ISBLANK(des!P280),"",des!P280)</f>
        <v/>
      </c>
      <c r="Q280" s="25" t="str">
        <f>IF(ISBLANK(des!Q280),"",des!Q280)</f>
        <v/>
      </c>
      <c r="R280" s="25" t="str">
        <f>IF(ISBLANK(des!R280),"",des!R280)</f>
        <v/>
      </c>
    </row>
    <row r="281" spans="1:18" hidden="1" outlineLevel="4" x14ac:dyDescent="0.2">
      <c r="A281" s="46"/>
      <c r="B281" s="64"/>
      <c r="E281" s="48" t="s">
        <v>5</v>
      </c>
      <c r="F281" s="49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</row>
    <row r="282" spans="1:18" hidden="1" outlineLevel="4" x14ac:dyDescent="0.2">
      <c r="A282" s="46"/>
      <c r="B282" s="64"/>
      <c r="E282" s="30" t="s">
        <v>6</v>
      </c>
      <c r="G282" s="25" t="str">
        <f>IF(ISBLANK(des!G282),"",des!G282)</f>
        <v/>
      </c>
      <c r="H282" s="25" t="str">
        <f>IF(ISBLANK(des!H282),"",des!H282)</f>
        <v/>
      </c>
      <c r="I282" s="25" t="str">
        <f>IF(ISBLANK(des!I282),"",des!I282)</f>
        <v/>
      </c>
      <c r="J282" s="25" t="str">
        <f>IF(ISBLANK(des!J282),"",des!J282)</f>
        <v/>
      </c>
      <c r="K282" s="25" t="str">
        <f>IF(ISBLANK(des!K282),"",des!K282)</f>
        <v/>
      </c>
      <c r="L282" s="25" t="str">
        <f>IF(ISBLANK(des!L282),"",des!L282)</f>
        <v/>
      </c>
      <c r="M282" s="25" t="str">
        <f>IF(ISBLANK(des!M282),"",des!M282)</f>
        <v/>
      </c>
      <c r="N282" s="25" t="str">
        <f>IF(ISBLANK(des!N282),"",des!N282)</f>
        <v/>
      </c>
      <c r="O282" s="25" t="str">
        <f>IF(ISBLANK(des!O282),"",des!O282)</f>
        <v/>
      </c>
      <c r="P282" s="25" t="str">
        <f>IF(ISBLANK(des!P282),"",des!P282)</f>
        <v/>
      </c>
      <c r="Q282" s="25" t="str">
        <f>IF(ISBLANK(des!Q282),"",des!Q282)</f>
        <v/>
      </c>
      <c r="R282" s="25" t="str">
        <f>IF(ISBLANK(des!R282),"",des!R282)</f>
        <v/>
      </c>
    </row>
    <row r="283" spans="1:18" hidden="1" outlineLevel="4" x14ac:dyDescent="0.2">
      <c r="A283" s="46"/>
      <c r="B283" s="64"/>
      <c r="E283" s="30" t="s">
        <v>10</v>
      </c>
      <c r="G283" s="25" t="str">
        <f>IF(ISBLANK(des!G283),"",des!G283)</f>
        <v/>
      </c>
      <c r="H283" s="25" t="str">
        <f>IF(ISBLANK(des!H283),"",des!H283)</f>
        <v/>
      </c>
      <c r="I283" s="25" t="str">
        <f>IF(ISBLANK(des!I283),"",des!I283)</f>
        <v/>
      </c>
      <c r="J283" s="25" t="str">
        <f>IF(ISBLANK(des!J283),"",des!J283)</f>
        <v/>
      </c>
      <c r="K283" s="25" t="str">
        <f>IF(ISBLANK(des!K283),"",des!K283)</f>
        <v/>
      </c>
      <c r="L283" s="25" t="str">
        <f>IF(ISBLANK(des!L283),"",des!L283)</f>
        <v/>
      </c>
      <c r="M283" s="25" t="str">
        <f>IF(ISBLANK(des!M283),"",des!M283)</f>
        <v/>
      </c>
      <c r="N283" s="25" t="str">
        <f>IF(ISBLANK(des!N283),"",des!N283)</f>
        <v/>
      </c>
      <c r="O283" s="25" t="str">
        <f>IF(ISBLANK(des!O283),"",des!O283)</f>
        <v/>
      </c>
      <c r="P283" s="25" t="str">
        <f>IF(ISBLANK(des!P283),"",des!P283)</f>
        <v/>
      </c>
      <c r="Q283" s="25" t="str">
        <f>IF(ISBLANK(des!Q283),"",des!Q283)</f>
        <v/>
      </c>
      <c r="R283" s="25" t="str">
        <f>IF(ISBLANK(des!R283),"",des!R283)</f>
        <v/>
      </c>
    </row>
    <row r="284" spans="1:18" hidden="1" outlineLevel="4" x14ac:dyDescent="0.2">
      <c r="A284" s="46"/>
      <c r="B284" s="64"/>
      <c r="E284" s="30" t="s">
        <v>7</v>
      </c>
      <c r="G284" s="25" t="str">
        <f>IF(ISBLANK(des!G284),"",des!G284)</f>
        <v/>
      </c>
      <c r="H284" s="25" t="str">
        <f>IF(ISBLANK(des!H284),"",des!H284)</f>
        <v/>
      </c>
      <c r="I284" s="25" t="str">
        <f>IF(ISBLANK(des!I284),"",des!I284)</f>
        <v/>
      </c>
      <c r="J284" s="25" t="str">
        <f>IF(ISBLANK(des!J284),"",des!J284)</f>
        <v/>
      </c>
      <c r="K284" s="25" t="str">
        <f>IF(ISBLANK(des!K284),"",des!K284)</f>
        <v/>
      </c>
      <c r="L284" s="25" t="str">
        <f>IF(ISBLANK(des!L284),"",des!L284)</f>
        <v/>
      </c>
      <c r="M284" s="25" t="str">
        <f>IF(ISBLANK(des!M284),"",des!M284)</f>
        <v/>
      </c>
      <c r="N284" s="25" t="str">
        <f>IF(ISBLANK(des!N284),"",des!N284)</f>
        <v/>
      </c>
      <c r="O284" s="25" t="str">
        <f>IF(ISBLANK(des!O284),"",des!O284)</f>
        <v/>
      </c>
      <c r="P284" s="25" t="str">
        <f>IF(ISBLANK(des!P284),"",des!P284)</f>
        <v/>
      </c>
      <c r="Q284" s="25" t="str">
        <f>IF(ISBLANK(des!Q284),"",des!Q284)</f>
        <v/>
      </c>
      <c r="R284" s="25" t="str">
        <f>IF(ISBLANK(des!R284),"",des!R284)</f>
        <v/>
      </c>
    </row>
    <row r="285" spans="1:18" hidden="1" outlineLevel="4" x14ac:dyDescent="0.2">
      <c r="A285" s="46"/>
      <c r="B285" s="64"/>
      <c r="E285" s="30" t="s">
        <v>8</v>
      </c>
      <c r="G285" s="25" t="str">
        <f>IF(ISBLANK(des!G285),"",des!G285)</f>
        <v/>
      </c>
      <c r="H285" s="25" t="str">
        <f>IF(ISBLANK(des!H285),"",des!H285)</f>
        <v/>
      </c>
      <c r="I285" s="25" t="str">
        <f>IF(ISBLANK(des!I285),"",des!I285)</f>
        <v/>
      </c>
      <c r="J285" s="25" t="str">
        <f>IF(ISBLANK(des!J285),"",des!J285)</f>
        <v/>
      </c>
      <c r="K285" s="25" t="str">
        <f>IF(ISBLANK(des!K285),"",des!K285)</f>
        <v/>
      </c>
      <c r="L285" s="25" t="str">
        <f>IF(ISBLANK(des!L285),"",des!L285)</f>
        <v/>
      </c>
      <c r="M285" s="25" t="str">
        <f>IF(ISBLANK(des!M285),"",des!M285)</f>
        <v/>
      </c>
      <c r="N285" s="25" t="str">
        <f>IF(ISBLANK(des!N285),"",des!N285)</f>
        <v/>
      </c>
      <c r="O285" s="25" t="str">
        <f>IF(ISBLANK(des!O285),"",des!O285)</f>
        <v/>
      </c>
      <c r="P285" s="25" t="str">
        <f>IF(ISBLANK(des!P285),"",des!P285)</f>
        <v/>
      </c>
      <c r="Q285" s="25" t="str">
        <f>IF(ISBLANK(des!Q285),"",des!Q285)</f>
        <v/>
      </c>
      <c r="R285" s="25" t="str">
        <f>IF(ISBLANK(des!R285),"",des!R285)</f>
        <v/>
      </c>
    </row>
    <row r="286" spans="1:18" hidden="1" outlineLevel="3" collapsed="1" x14ac:dyDescent="0.2">
      <c r="A286" s="46"/>
      <c r="B286" s="64"/>
    </row>
    <row r="287" spans="1:18" hidden="1" outlineLevel="2" collapsed="1" x14ac:dyDescent="0.2">
      <c r="A287" s="73">
        <v>1</v>
      </c>
      <c r="B287" s="64">
        <v>3</v>
      </c>
      <c r="C287" s="26" t="s">
        <v>327</v>
      </c>
      <c r="D287" s="27" t="s">
        <v>0</v>
      </c>
      <c r="G287" s="84"/>
    </row>
    <row r="288" spans="1:18" hidden="1" outlineLevel="3" x14ac:dyDescent="0.2">
      <c r="A288" s="46"/>
      <c r="B288" s="64"/>
      <c r="D288" s="27" t="s">
        <v>11</v>
      </c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</row>
    <row r="289" spans="1:18" hidden="1" outlineLevel="3" x14ac:dyDescent="0.2">
      <c r="A289" s="46"/>
      <c r="B289" s="64"/>
      <c r="D289" s="26" t="s">
        <v>20</v>
      </c>
      <c r="E289" s="30" t="s">
        <v>1</v>
      </c>
      <c r="G289" s="39" t="str">
        <f>IF($G287="M",IF(ISBLANK(des!G$619),"",des!G$619),IF(ISBLANK(des!G289),"",des!G289))</f>
        <v>Power, size-independent offset</v>
      </c>
      <c r="H289" s="39" t="str">
        <f>IF($G287="M",IF(ISBLANK(des!H$619),"",des!H$619),IF(ISBLANK(des!H289),"",des!H289))</f>
        <v>Power, size-dependent offset</v>
      </c>
      <c r="I289" s="40" t="str">
        <f>IF($G287="M",IF(ISBLANK(des!I$619),"",des!I$619),IF(ISBLANK(des!I289),"",des!I289))</f>
        <v>Power, relative input 1</v>
      </c>
      <c r="J289" s="41" t="str">
        <f>IF($G287="M",IF(ISBLANK(des!J$619),"",des!J$619),IF(ISBLANK(des!J289),"",des!J289))</f>
        <v>Power, relative input 2</v>
      </c>
      <c r="K289" s="59" t="str">
        <f>IF($G287="M",IF(ISBLANK(des!K$619),"",des!K$619),IF(ISBLANK(des!K289),"",des!K289))</f>
        <v>Power, relative input 3</v>
      </c>
      <c r="L289" s="42" t="str">
        <f>IF($G287="M",IF(ISBLANK(des!L$619),"",des!L$619),IF(ISBLANK(des!L289),"",des!L289))</f>
        <v>Power, relative output 1</v>
      </c>
      <c r="M289" s="42" t="str">
        <f>IF($G287="M",IF(ISBLANK(des!M$619),"",des!M$619),IF(ISBLANK(des!M289),"",des!M289))</f>
        <v>Power, relative output 2</v>
      </c>
      <c r="N289" s="42" t="str">
        <f>IF($G287="M",IF(ISBLANK(des!N$619),"",des!N$619),IF(ISBLANK(des!N289),"",des!N289))</f>
        <v>Power, relative output 3</v>
      </c>
      <c r="O289" s="47" t="str">
        <f>IF($G287="M",IF(ISBLANK(des!O$619),"",des!O$619),IF(ISBLANK(des!O289),"",des!O289))</f>
        <v/>
      </c>
      <c r="P289" s="47" t="str">
        <f>IF($G287="M",IF(ISBLANK(des!P$619),"",des!P$619),IF(ISBLANK(des!P289),"",des!P289))</f>
        <v/>
      </c>
      <c r="Q289" s="47" t="str">
        <f>IF($G287="M",IF(ISBLANK(des!Q$619),"",des!Q$619),IF(ISBLANK(des!Q289),"",des!Q289))</f>
        <v/>
      </c>
      <c r="R289" s="47" t="str">
        <f>IF($G287="M",IF(ISBLANK(des!R$619),"",des!R$619),IF(ISBLANK(des!R289),"",des!R289))</f>
        <v/>
      </c>
    </row>
    <row r="290" spans="1:18" hidden="1" outlineLevel="4" x14ac:dyDescent="0.2">
      <c r="A290" s="46"/>
      <c r="B290" s="64"/>
      <c r="E290" s="30" t="s">
        <v>1</v>
      </c>
      <c r="G290" s="39" t="str">
        <f>IF($G287="M",IF(ISBLANK(des!G$620),"",des!G$620),IF(ISBLANK(des!G290),"",des!G290))</f>
        <v>PwrAbs</v>
      </c>
      <c r="H290" s="39" t="str">
        <f>IF($G287="M",IF(ISBLANK(des!H$620),"",des!H$620),IF(ISBLANK(des!H290),"",des!H290))</f>
        <v>PwrCap</v>
      </c>
      <c r="I290" s="40" t="str">
        <f>IF($G287="M",IF(ISBLANK(des!I$620),"",des!I$620),IF(ISBLANK(des!I290),"",des!I290))</f>
        <v>PwrInp1</v>
      </c>
      <c r="J290" s="41" t="str">
        <f>IF($G287="M",IF(ISBLANK(des!J$620),"",des!J$620),IF(ISBLANK(des!J290),"",des!J290))</f>
        <v>PwrInp2</v>
      </c>
      <c r="K290" s="59" t="str">
        <f>IF($G287="M",IF(ISBLANK(des!K$620),"",des!K$620),IF(ISBLANK(des!K290),"",des!K290))</f>
        <v>PwrInp3</v>
      </c>
      <c r="L290" s="42" t="str">
        <f>IF($G287="M",IF(ISBLANK(des!L$620),"",des!L$620),IF(ISBLANK(des!L290),"",des!L290))</f>
        <v>PwrOut1</v>
      </c>
      <c r="M290" s="42" t="str">
        <f>IF($G287="M",IF(ISBLANK(des!M$620),"",des!M$620),IF(ISBLANK(des!M290),"",des!M290))</f>
        <v>PwrOut2</v>
      </c>
      <c r="N290" s="42" t="str">
        <f>IF($G287="M",IF(ISBLANK(des!N$620),"",des!N$620),IF(ISBLANK(des!N290),"",des!N290))</f>
        <v>PwrOut3</v>
      </c>
      <c r="O290" s="47" t="str">
        <f>IF($G287="M",IF(ISBLANK(des!O$620),"",des!O$620),IF(ISBLANK(des!O290),"",des!O290))</f>
        <v/>
      </c>
      <c r="P290" s="47" t="str">
        <f>IF($G287="M",IF(ISBLANK(des!P$620),"",des!P$620),IF(ISBLANK(des!P290),"",des!P290))</f>
        <v/>
      </c>
      <c r="Q290" s="47" t="str">
        <f>IF($G287="M",IF(ISBLANK(des!Q$620),"",des!Q$620),IF(ISBLANK(des!Q290),"",des!Q290))</f>
        <v/>
      </c>
      <c r="R290" s="47" t="str">
        <f>IF($G287="M",IF(ISBLANK(des!R$620),"",des!R$620),IF(ISBLANK(des!R290),"",des!R290))</f>
        <v/>
      </c>
    </row>
    <row r="291" spans="1:18" hidden="1" outlineLevel="4" x14ac:dyDescent="0.2">
      <c r="A291" s="46"/>
      <c r="B291" s="64"/>
      <c r="E291" s="30" t="s">
        <v>2</v>
      </c>
      <c r="G291" s="39" t="str">
        <f>IF($G287="M",IF(ISBLANK(des!G$621),"",des!G$621),IF(ISBLANK(des!G291),"",des!G291))</f>
        <v>Size-independent absolute power offset.</v>
      </c>
      <c r="H291" s="39" t="str">
        <f>IF($G287="M",IF(ISBLANK(des!H$621),"",des!H$621),IF(ISBLANK(des!H291),"",des!H291))</f>
        <v>Size-dependent relative power offset.</v>
      </c>
      <c r="I291" s="40" t="str">
        <f>IF($G287="M",IF(ISBLANK(des!I$621),"",des!I$621),IF(ISBLANK(des!I291),"",des!I291))</f>
        <v>Power, relative to input power 1.</v>
      </c>
      <c r="J291" s="41" t="str">
        <f>IF($G287="M",IF(ISBLANK(des!J$621),"",des!J$621),IF(ISBLANK(des!J291),"",des!J291))</f>
        <v>Power, relative to input power 2.</v>
      </c>
      <c r="K291" s="59" t="str">
        <f>IF($G287="M",IF(ISBLANK(des!K$621),"",des!K$621),IF(ISBLANK(des!K291),"",des!K291))</f>
        <v>Power, relative to input power 3.</v>
      </c>
      <c r="L291" s="42" t="str">
        <f>IF($G287="M",IF(ISBLANK(des!L$621),"",des!L$621),IF(ISBLANK(des!L291),"",des!L291))</f>
        <v>Power, relative to output power 1.</v>
      </c>
      <c r="M291" s="42" t="str">
        <f>IF($G287="M",IF(ISBLANK(des!M$621),"",des!M$621),IF(ISBLANK(des!M291),"",des!M291))</f>
        <v>Power, relative to output power 2.</v>
      </c>
      <c r="N291" s="42" t="str">
        <f>IF($G287="M",IF(ISBLANK(des!N$621),"",des!N$621),IF(ISBLANK(des!N291),"",des!N291))</f>
        <v>Power, relative to output power 3.</v>
      </c>
      <c r="O291" s="47" t="str">
        <f>IF($G287="M",IF(ISBLANK(des!O$620),"",des!O$620),IF(ISBLANK(des!O291),"",des!O291))</f>
        <v/>
      </c>
      <c r="P291" s="47" t="str">
        <f>IF($G287="M",IF(ISBLANK(des!P$620),"",des!P$620),IF(ISBLANK(des!P291),"",des!P291))</f>
        <v/>
      </c>
      <c r="Q291" s="47" t="str">
        <f>IF($G287="M",IF(ISBLANK(des!Q$620),"",des!Q$620),IF(ISBLANK(des!Q291),"",des!Q291))</f>
        <v/>
      </c>
      <c r="R291" s="47" t="str">
        <f>IF($G287="M",IF(ISBLANK(des!R$620),"",des!R$620),IF(ISBLANK(des!R291),"",des!R291))</f>
        <v/>
      </c>
    </row>
    <row r="292" spans="1:18" hidden="1" outlineLevel="4" x14ac:dyDescent="0.2">
      <c r="A292" s="46"/>
      <c r="B292" s="64"/>
      <c r="E292" s="30" t="s">
        <v>4</v>
      </c>
      <c r="G292" s="25">
        <f>IF(ISBLANK(des!G292),"",des!G292)</f>
        <v>1</v>
      </c>
      <c r="H292" s="25">
        <f>IF(ISBLANK(des!H292),"",des!H292)</f>
        <v>2</v>
      </c>
      <c r="I292" s="43" t="str">
        <f>IF(ISBLANK(des!I292),"",des!I292)</f>
        <v/>
      </c>
      <c r="J292" s="43" t="str">
        <f>IF(ISBLANK(des!J292),"",des!J292)</f>
        <v/>
      </c>
      <c r="K292" s="60" t="str">
        <f>IF(ISBLANK(des!K292),"",des!K292)</f>
        <v/>
      </c>
      <c r="L292" s="25" t="str">
        <f>IF(ISBLANK(des!L292),"",des!L292)</f>
        <v/>
      </c>
      <c r="M292" s="25" t="str">
        <f>IF(ISBLANK(des!M292),"",des!M292)</f>
        <v/>
      </c>
      <c r="N292" s="25" t="str">
        <f>IF(ISBLANK(des!N292),"",des!N292)</f>
        <v/>
      </c>
      <c r="O292" s="25" t="str">
        <f>IF(ISBLANK(des!O292),"",des!O292)</f>
        <v/>
      </c>
      <c r="P292" s="25" t="str">
        <f>IF(ISBLANK(des!P292),"",des!P292)</f>
        <v/>
      </c>
      <c r="Q292" s="25" t="str">
        <f>IF(ISBLANK(des!Q292),"",des!Q292)</f>
        <v/>
      </c>
      <c r="R292" s="25" t="str">
        <f>IF(ISBLANK(des!R292),"",des!R292)</f>
        <v/>
      </c>
    </row>
    <row r="293" spans="1:18" hidden="1" outlineLevel="4" x14ac:dyDescent="0.2">
      <c r="A293" s="46"/>
      <c r="B293" s="64"/>
      <c r="E293" s="48" t="s">
        <v>5</v>
      </c>
      <c r="F293" s="49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</row>
    <row r="294" spans="1:18" hidden="1" outlineLevel="4" x14ac:dyDescent="0.2">
      <c r="A294" s="46"/>
      <c r="B294" s="64"/>
      <c r="E294" s="30" t="s">
        <v>6</v>
      </c>
      <c r="G294" s="25" t="str">
        <f>IF(ISBLANK(des!G294),"",des!G294)</f>
        <v>float</v>
      </c>
      <c r="H294" s="25" t="str">
        <f>IF(ISBLANK(des!H294),"",des!H294)</f>
        <v>float</v>
      </c>
      <c r="I294" s="43" t="str">
        <f>IF(ISBLANK(des!I294),"",des!I294)</f>
        <v>float</v>
      </c>
      <c r="J294" s="43" t="str">
        <f>IF(ISBLANK(des!J294),"",des!J294)</f>
        <v>float</v>
      </c>
      <c r="K294" s="60" t="str">
        <f>IF(ISBLANK(des!K294),"",des!K294)</f>
        <v>float</v>
      </c>
      <c r="L294" s="25" t="str">
        <f>IF(ISBLANK(des!L294),"",des!L294)</f>
        <v>float</v>
      </c>
      <c r="M294" s="25" t="str">
        <f>IF(ISBLANK(des!M294),"",des!M294)</f>
        <v>float</v>
      </c>
      <c r="N294" s="25" t="str">
        <f>IF(ISBLANK(des!N294),"",des!N294)</f>
        <v>float</v>
      </c>
      <c r="O294" s="25" t="str">
        <f>IF(ISBLANK(des!O294),"",des!O294)</f>
        <v/>
      </c>
      <c r="P294" s="25" t="str">
        <f>IF(ISBLANK(des!P294),"",des!P294)</f>
        <v/>
      </c>
      <c r="Q294" s="25" t="str">
        <f>IF(ISBLANK(des!Q294),"",des!Q294)</f>
        <v/>
      </c>
      <c r="R294" s="25" t="str">
        <f>IF(ISBLANK(des!R294),"",des!R294)</f>
        <v/>
      </c>
    </row>
    <row r="295" spans="1:18" hidden="1" outlineLevel="4" x14ac:dyDescent="0.2">
      <c r="A295" s="46"/>
      <c r="B295" s="64"/>
      <c r="E295" s="30" t="s">
        <v>10</v>
      </c>
      <c r="F295" s="97" t="str">
        <f>IF($G$216&lt;=2,"kW","kWh")</f>
        <v>kW</v>
      </c>
      <c r="G295" s="66" t="str">
        <f>"kW" &amp; IF($H$5="LN","/m","")</f>
        <v>kW</v>
      </c>
      <c r="H295" s="66" t="str">
        <f>IF($H$5="LN","(","") &amp; "kW" &amp; IF($H$5="LN","/m)","") &amp; "/" &amp; $F295</f>
        <v>kW/kW</v>
      </c>
      <c r="I295" s="103" t="str">
        <f>IF(I290="MaxPwrAbs", "kW" &amp; IF($H$5="LN","/m",""), IF($H$5="LN","(","") &amp; "kW" &amp; IF($H$5="LN","/m)","") &amp; "/"  &amp; $F295)</f>
        <v>kW/kW</v>
      </c>
      <c r="J295" s="103" t="str">
        <f>IF($H$5="LN","(","") &amp; "kW" &amp; IF($H$5="LN","/m)","") &amp; "/" &amp; $F295</f>
        <v>kW/kW</v>
      </c>
      <c r="K295" s="102" t="str">
        <f>IF($H$5="LN","(","") &amp; "kW" &amp; IF($H$5="LN","/m)","") &amp; "/" &amp; $F295</f>
        <v>kW/kW</v>
      </c>
      <c r="L295" s="66" t="str">
        <f>IF($H$5="LN","(","") &amp; "kW" &amp; IF($H$5="LN","/m)","") &amp; "/" &amp; $F295</f>
        <v>kW/kW</v>
      </c>
      <c r="M295" s="66" t="str">
        <f>IF($H$5="LN","(","") &amp; "kW" &amp; IF($H$5="LN","/m)","") &amp; "/" &amp; $F295</f>
        <v>kW/kW</v>
      </c>
      <c r="N295" s="66" t="str">
        <f>IF($H$5="LN","(","") &amp; "kW" &amp; IF($H$5="LN","/m)","") &amp; "/" &amp; $F295</f>
        <v>kW/kW</v>
      </c>
      <c r="O295" s="25" t="str">
        <f>IF(ISBLANK(des!O295),"",des!O295)</f>
        <v/>
      </c>
      <c r="P295" s="25" t="str">
        <f>IF(ISBLANK(des!P295),"",des!P295)</f>
        <v/>
      </c>
      <c r="Q295" s="25" t="str">
        <f>IF(ISBLANK(des!Q295),"",des!Q295)</f>
        <v/>
      </c>
      <c r="R295" s="25" t="str">
        <f>IF(ISBLANK(des!R295),"",des!R295)</f>
        <v/>
      </c>
    </row>
    <row r="296" spans="1:18" hidden="1" outlineLevel="4" x14ac:dyDescent="0.2">
      <c r="A296" s="46"/>
      <c r="B296" s="64"/>
      <c r="E296" s="30" t="s">
        <v>7</v>
      </c>
      <c r="G296" s="25" t="str">
        <f>IF(ISBLANK(des!G296),"",des!G296)</f>
        <v>Inf</v>
      </c>
      <c r="H296" s="25" t="str">
        <f>IF(ISBLANK(des!H296),"",des!H296)</f>
        <v>Inf</v>
      </c>
      <c r="I296" s="43" t="str">
        <f>IF(ISBLANK(des!I296),"",des!I296)</f>
        <v>Inf</v>
      </c>
      <c r="J296" s="43" t="str">
        <f>IF(ISBLANK(des!J296),"",des!J296)</f>
        <v>Inf</v>
      </c>
      <c r="K296" s="60" t="str">
        <f>IF(ISBLANK(des!K296),"",des!K296)</f>
        <v>Inf</v>
      </c>
      <c r="L296" s="25" t="str">
        <f>IF(ISBLANK(des!L296),"",des!L296)</f>
        <v>Inf</v>
      </c>
      <c r="M296" s="25" t="str">
        <f>IF(ISBLANK(des!M296),"",des!M296)</f>
        <v>Inf</v>
      </c>
      <c r="N296" s="25" t="str">
        <f>IF(ISBLANK(des!N296),"",des!N296)</f>
        <v>Inf</v>
      </c>
      <c r="O296" s="25" t="str">
        <f>IF(ISBLANK(des!O296),"",des!O296)</f>
        <v/>
      </c>
      <c r="P296" s="25" t="str">
        <f>IF(ISBLANK(des!P296),"",des!P296)</f>
        <v/>
      </c>
      <c r="Q296" s="25" t="str">
        <f>IF(ISBLANK(des!Q296),"",des!Q296)</f>
        <v/>
      </c>
      <c r="R296" s="25" t="str">
        <f>IF(ISBLANK(des!R296),"",des!R296)</f>
        <v/>
      </c>
    </row>
    <row r="297" spans="1:18" hidden="1" outlineLevel="4" x14ac:dyDescent="0.2">
      <c r="A297" s="46"/>
      <c r="B297" s="64"/>
      <c r="E297" s="30" t="s">
        <v>8</v>
      </c>
      <c r="G297" s="25">
        <f>IF(ISBLANK(des!G297),"",des!G297)</f>
        <v>0</v>
      </c>
      <c r="H297" s="25" t="str">
        <f>IF(ISBLANK(des!H297),"",des!H297)</f>
        <v>-Inf</v>
      </c>
      <c r="I297" s="43">
        <f>IF(ISBLANK(des!I297),"",des!I297)</f>
        <v>0</v>
      </c>
      <c r="J297" s="43">
        <f>IF(ISBLANK(des!J297),"",des!J297)</f>
        <v>0</v>
      </c>
      <c r="K297" s="60">
        <f>IF(ISBLANK(des!K297),"",des!K297)</f>
        <v>0</v>
      </c>
      <c r="L297" s="25">
        <f>IF(ISBLANK(des!L297),"",des!L297)</f>
        <v>0</v>
      </c>
      <c r="M297" s="25">
        <f>IF(ISBLANK(des!M297),"",des!M297)</f>
        <v>0</v>
      </c>
      <c r="N297" s="25">
        <f>IF(ISBLANK(des!N297),"",des!N297)</f>
        <v>0</v>
      </c>
      <c r="O297" s="25" t="str">
        <f>IF(ISBLANK(des!O297),"",des!O297)</f>
        <v/>
      </c>
      <c r="P297" s="25" t="str">
        <f>IF(ISBLANK(des!P297),"",des!P297)</f>
        <v/>
      </c>
      <c r="Q297" s="25" t="str">
        <f>IF(ISBLANK(des!Q297),"",des!Q297)</f>
        <v/>
      </c>
      <c r="R297" s="25" t="str">
        <f>IF(ISBLANK(des!R297),"",des!R297)</f>
        <v/>
      </c>
    </row>
    <row r="298" spans="1:18" hidden="1" outlineLevel="3" x14ac:dyDescent="0.2">
      <c r="A298" s="46"/>
      <c r="B298" s="64"/>
      <c r="D298" s="26" t="s">
        <v>21</v>
      </c>
      <c r="E298" s="30" t="s">
        <v>1</v>
      </c>
      <c r="G298" s="41" t="str">
        <f>IF(ISBLANK(des!G298),"",des!G298)</f>
        <v>Down-gradient, size-independent offset</v>
      </c>
      <c r="H298" s="41" t="str">
        <f>IF(ISBLANK(des!H298),"",des!H298)</f>
        <v>Down-gradient, size-dependent offset</v>
      </c>
      <c r="I298" s="41" t="str">
        <f>IF(ISBLANK(des!I298),"",des!I298)</f>
        <v>Down-gradient, operation-dependent</v>
      </c>
      <c r="J298" s="42" t="str">
        <f>IF(ISBLANK(des!J298),"",des!J298)</f>
        <v>Up-gradient, size-independent offset</v>
      </c>
      <c r="K298" s="42" t="str">
        <f>IF(ISBLANK(des!K298),"",des!K298)</f>
        <v>Up-gradient, size-dependent offset</v>
      </c>
      <c r="L298" s="42" t="str">
        <f>IF(ISBLANK(des!L298),"",des!L298)</f>
        <v>Up-gradient, operation-dependent</v>
      </c>
      <c r="M298" s="25" t="str">
        <f>IF(ISBLANK(des!M298),"",des!M298)</f>
        <v/>
      </c>
      <c r="N298" s="25" t="str">
        <f>IF(ISBLANK(des!N298),"",des!N298)</f>
        <v/>
      </c>
      <c r="O298" s="25" t="str">
        <f>IF(ISBLANK(des!O298),"",des!O298)</f>
        <v/>
      </c>
      <c r="P298" s="25" t="str">
        <f>IF(ISBLANK(des!P298),"",des!P298)</f>
        <v/>
      </c>
      <c r="Q298" s="25" t="str">
        <f>IF(ISBLANK(des!Q298),"",des!Q298)</f>
        <v/>
      </c>
      <c r="R298" s="25" t="str">
        <f>IF(ISBLANK(des!R298),"",des!R298)</f>
        <v/>
      </c>
    </row>
    <row r="299" spans="1:18" hidden="1" outlineLevel="4" x14ac:dyDescent="0.2">
      <c r="A299" s="46"/>
      <c r="B299" s="64"/>
      <c r="E299" s="30" t="s">
        <v>1</v>
      </c>
      <c r="G299" s="41" t="str">
        <f>IF(ISBLANK(des!G299),"",des!G299)</f>
        <v>DnAbs</v>
      </c>
      <c r="H299" s="41" t="str">
        <f>IF(ISBLANK(des!H299),"",des!H299)</f>
        <v>DnCap</v>
      </c>
      <c r="I299" s="41" t="str">
        <f>IF(ISBLANK(des!I299),"",des!I299)</f>
        <v>DnOpn</v>
      </c>
      <c r="J299" s="42" t="str">
        <f>IF(ISBLANK(des!J299),"",des!J299)</f>
        <v>UpAbs</v>
      </c>
      <c r="K299" s="42" t="str">
        <f>IF(ISBLANK(des!K299),"",des!K299)</f>
        <v>UpCap</v>
      </c>
      <c r="L299" s="42" t="str">
        <f>IF(ISBLANK(des!L299),"",des!L299)</f>
        <v>UpOpn</v>
      </c>
      <c r="M299" s="25" t="str">
        <f>IF(ISBLANK(des!M299),"",des!M299)</f>
        <v/>
      </c>
      <c r="N299" s="25" t="str">
        <f>IF(ISBLANK(des!N299),"",des!N299)</f>
        <v/>
      </c>
      <c r="O299" s="25" t="str">
        <f>IF(ISBLANK(des!O299),"",des!O299)</f>
        <v/>
      </c>
      <c r="P299" s="25" t="str">
        <f>IF(ISBLANK(des!P299),"",des!P299)</f>
        <v/>
      </c>
      <c r="Q299" s="25" t="str">
        <f>IF(ISBLANK(des!Q299),"",des!Q299)</f>
        <v/>
      </c>
      <c r="R299" s="25" t="str">
        <f>IF(ISBLANK(des!R299),"",des!R299)</f>
        <v/>
      </c>
    </row>
    <row r="300" spans="1:18" hidden="1" outlineLevel="4" x14ac:dyDescent="0.2">
      <c r="A300" s="46"/>
      <c r="B300" s="64"/>
      <c r="E300" s="30" t="s">
        <v>2</v>
      </c>
      <c r="G300" s="41" t="str">
        <f>IF(ISBLANK(des!G300),"",des!G300)</f>
        <v>Absolute power offset for downward power gradient in [kW].</v>
      </c>
      <c r="H300" s="41" t="str">
        <f>IF(ISBLANK(des!H300),"",des!H300)</f>
        <v>Downward power gradient relative to rated capacity [-].</v>
      </c>
      <c r="I300" s="41" t="str">
        <f>IF(ISBLANK(des!I300),"",des!I300)</f>
        <v>Downward power gradient relative to operational power [-].</v>
      </c>
      <c r="J300" s="42" t="str">
        <f>IF(ISBLANK(des!J300),"",des!J300)</f>
        <v>Absolute power offset for upward power gradient in [kW].</v>
      </c>
      <c r="K300" s="42" t="str">
        <f>IF(ISBLANK(des!K300),"",des!K300)</f>
        <v>Upward power gradient relative to rated capacity [-].</v>
      </c>
      <c r="L300" s="42" t="str">
        <f>IF(ISBLANK(des!L300),"",des!L300)</f>
        <v>Upward power gradient relative to operational power [-].</v>
      </c>
      <c r="M300" s="25" t="str">
        <f>IF(ISBLANK(des!M300),"",des!M300)</f>
        <v/>
      </c>
      <c r="N300" s="25" t="str">
        <f>IF(ISBLANK(des!N300),"",des!N300)</f>
        <v/>
      </c>
      <c r="O300" s="25" t="str">
        <f>IF(ISBLANK(des!O300),"",des!O300)</f>
        <v/>
      </c>
      <c r="P300" s="25" t="str">
        <f>IF(ISBLANK(des!P300),"",des!P300)</f>
        <v/>
      </c>
      <c r="Q300" s="25" t="str">
        <f>IF(ISBLANK(des!Q300),"",des!Q300)</f>
        <v/>
      </c>
      <c r="R300" s="25" t="str">
        <f>IF(ISBLANK(des!R300),"",des!R300)</f>
        <v/>
      </c>
    </row>
    <row r="301" spans="1:18" hidden="1" outlineLevel="4" x14ac:dyDescent="0.2">
      <c r="A301" s="46"/>
      <c r="B301" s="64"/>
      <c r="E301" s="30" t="s">
        <v>4</v>
      </c>
      <c r="G301" s="25">
        <f>IF(ISBLANK(des!G301),"",des!G301)</f>
        <v>1</v>
      </c>
      <c r="H301" s="25">
        <f>IF(ISBLANK(des!H301),"",des!H301)</f>
        <v>2</v>
      </c>
      <c r="I301" s="25" t="str">
        <f>IF(ISBLANK(des!I301),"",des!I301)</f>
        <v/>
      </c>
      <c r="J301" s="25" t="str">
        <f>IF(ISBLANK(des!J301),"",des!J301)</f>
        <v/>
      </c>
      <c r="K301" s="25" t="str">
        <f>IF(ISBLANK(des!K301),"",des!K301)</f>
        <v/>
      </c>
      <c r="L301" s="25" t="str">
        <f>IF(ISBLANK(des!L301),"",des!L301)</f>
        <v/>
      </c>
      <c r="M301" s="25" t="str">
        <f>IF(ISBLANK(des!M301),"",des!M301)</f>
        <v/>
      </c>
      <c r="N301" s="25" t="str">
        <f>IF(ISBLANK(des!N301),"",des!N301)</f>
        <v/>
      </c>
      <c r="O301" s="25" t="str">
        <f>IF(ISBLANK(des!O301),"",des!O301)</f>
        <v/>
      </c>
      <c r="P301" s="25" t="str">
        <f>IF(ISBLANK(des!P301),"",des!P301)</f>
        <v/>
      </c>
      <c r="Q301" s="25" t="str">
        <f>IF(ISBLANK(des!Q301),"",des!Q301)</f>
        <v/>
      </c>
      <c r="R301" s="25" t="str">
        <f>IF(ISBLANK(des!R301),"",des!R301)</f>
        <v/>
      </c>
    </row>
    <row r="302" spans="1:18" hidden="1" outlineLevel="4" x14ac:dyDescent="0.2">
      <c r="A302" s="46"/>
      <c r="B302" s="64"/>
      <c r="E302" s="48" t="s">
        <v>5</v>
      </c>
      <c r="F302" s="49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</row>
    <row r="303" spans="1:18" hidden="1" outlineLevel="4" x14ac:dyDescent="0.2">
      <c r="A303" s="46"/>
      <c r="B303" s="64"/>
      <c r="E303" s="30" t="s">
        <v>6</v>
      </c>
      <c r="G303" s="25" t="str">
        <f>IF(ISBLANK(des!G303),"",des!G303)</f>
        <v>float</v>
      </c>
      <c r="H303" s="25" t="str">
        <f>IF(ISBLANK(des!H303),"",des!H303)</f>
        <v>float</v>
      </c>
      <c r="I303" s="25" t="str">
        <f>IF(ISBLANK(des!I303),"",des!I303)</f>
        <v>float</v>
      </c>
      <c r="J303" s="25" t="str">
        <f>IF(ISBLANK(des!J303),"",des!J303)</f>
        <v>float</v>
      </c>
      <c r="K303" s="25" t="str">
        <f>IF(ISBLANK(des!K303),"",des!K303)</f>
        <v>float</v>
      </c>
      <c r="L303" s="25" t="str">
        <f>IF(ISBLANK(des!L303),"",des!L303)</f>
        <v>float</v>
      </c>
      <c r="M303" s="25" t="str">
        <f>IF(ISBLANK(des!M303),"",des!M303)</f>
        <v/>
      </c>
      <c r="N303" s="25" t="str">
        <f>IF(ISBLANK(des!N303),"",des!N303)</f>
        <v/>
      </c>
      <c r="O303" s="25" t="str">
        <f>IF(ISBLANK(des!O303),"",des!O303)</f>
        <v/>
      </c>
      <c r="P303" s="25" t="str">
        <f>IF(ISBLANK(des!P303),"",des!P303)</f>
        <v/>
      </c>
      <c r="Q303" s="25" t="str">
        <f>IF(ISBLANK(des!Q303),"",des!Q303)</f>
        <v/>
      </c>
      <c r="R303" s="25" t="str">
        <f>IF(ISBLANK(des!R303),"",des!R303)</f>
        <v/>
      </c>
    </row>
    <row r="304" spans="1:18" hidden="1" outlineLevel="4" x14ac:dyDescent="0.2">
      <c r="A304" s="46"/>
      <c r="B304" s="64"/>
      <c r="E304" s="30" t="s">
        <v>10</v>
      </c>
      <c r="F304" s="97" t="str">
        <f>IF($G$216&lt;=2,"kW","kWh")</f>
        <v>kW</v>
      </c>
      <c r="G304" s="66" t="str">
        <f t="array" ref="G304">IF($H$5="LN","(","") &amp; "kW" &amp; IF($H$5="LN","/m)","") &amp; "/h"</f>
        <v>kW/h</v>
      </c>
      <c r="H304" s="66" t="str">
        <f>IF($H$5="LN","(","")&amp;"(kW"&amp;IF($H$5="LN","/m)","")&amp;"/h)/"&amp;$F304</f>
        <v>(kW/h)/kW</v>
      </c>
      <c r="I304" s="66" t="str">
        <f>IF($H$5="LN","(","")&amp;"(kW"&amp;IF($H$5="LN","/m)","")&amp;"/h)/"&amp;$F304</f>
        <v>(kW/h)/kW</v>
      </c>
      <c r="J304" s="66" t="str">
        <f t="array" ref="J304">IF($H$5="LN","(","") &amp; "kW" &amp; IF($H$5="LN","/m)","") &amp; "/h"</f>
        <v>kW/h</v>
      </c>
      <c r="K304" s="66" t="str">
        <f>IF($H$5="LN","(","")&amp;"(kW"&amp;IF($H$5="LN","/m)","")&amp;"/h)/"&amp;$F304</f>
        <v>(kW/h)/kW</v>
      </c>
      <c r="L304" s="66" t="str">
        <f>IF($H$5="LN","(","")&amp;"(kW"&amp;IF($H$5="LN","/m)","")&amp;"/h)/"&amp;$F304</f>
        <v>(kW/h)/kW</v>
      </c>
      <c r="M304" s="25" t="str">
        <f>IF(ISBLANK(des!M304),"",des!M304)</f>
        <v/>
      </c>
      <c r="N304" s="25" t="str">
        <f>IF(ISBLANK(des!N304),"",des!N304)</f>
        <v/>
      </c>
      <c r="O304" s="25" t="str">
        <f>IF(ISBLANK(des!O304),"",des!O304)</f>
        <v/>
      </c>
      <c r="P304" s="25" t="str">
        <f>IF(ISBLANK(des!P304),"",des!P304)</f>
        <v/>
      </c>
      <c r="Q304" s="25" t="str">
        <f>IF(ISBLANK(des!Q304),"",des!Q304)</f>
        <v/>
      </c>
      <c r="R304" s="25" t="str">
        <f>IF(ISBLANK(des!R304),"",des!R304)</f>
        <v/>
      </c>
    </row>
    <row r="305" spans="1:18" hidden="1" outlineLevel="4" x14ac:dyDescent="0.2">
      <c r="A305" s="46"/>
      <c r="B305" s="64"/>
      <c r="E305" s="30" t="s">
        <v>7</v>
      </c>
      <c r="G305" s="25" t="str">
        <f>IF(ISBLANK(des!G305),"",des!G305)</f>
        <v>Inf</v>
      </c>
      <c r="H305" s="25" t="str">
        <f>IF(ISBLANK(des!H305),"",des!H305)</f>
        <v>Inf</v>
      </c>
      <c r="I305" s="25" t="str">
        <f>IF(ISBLANK(des!I305),"",des!I305)</f>
        <v>Inf</v>
      </c>
      <c r="J305" s="25" t="str">
        <f>IF(ISBLANK(des!J305),"",des!J305)</f>
        <v>Inf</v>
      </c>
      <c r="K305" s="25" t="str">
        <f>IF(ISBLANK(des!K305),"",des!K305)</f>
        <v>Inf</v>
      </c>
      <c r="L305" s="25" t="str">
        <f>IF(ISBLANK(des!L305),"",des!L305)</f>
        <v>Inf</v>
      </c>
      <c r="M305" s="25" t="str">
        <f>IF(ISBLANK(des!M305),"",des!M305)</f>
        <v/>
      </c>
      <c r="N305" s="25" t="str">
        <f>IF(ISBLANK(des!N305),"",des!N305)</f>
        <v/>
      </c>
      <c r="O305" s="25" t="str">
        <f>IF(ISBLANK(des!O305),"",des!O305)</f>
        <v/>
      </c>
      <c r="P305" s="25" t="str">
        <f>IF(ISBLANK(des!P305),"",des!P305)</f>
        <v/>
      </c>
      <c r="Q305" s="25" t="str">
        <f>IF(ISBLANK(des!Q305),"",des!Q305)</f>
        <v/>
      </c>
      <c r="R305" s="25" t="str">
        <f>IF(ISBLANK(des!R305),"",des!R305)</f>
        <v/>
      </c>
    </row>
    <row r="306" spans="1:18" hidden="1" outlineLevel="4" x14ac:dyDescent="0.2">
      <c r="A306" s="46"/>
      <c r="B306" s="64"/>
      <c r="E306" s="30" t="s">
        <v>8</v>
      </c>
      <c r="G306" s="25">
        <f>IF(ISBLANK(des!G306),"",des!G306)</f>
        <v>0</v>
      </c>
      <c r="H306" s="25">
        <f>IF(ISBLANK(des!H306),"",des!H306)</f>
        <v>0</v>
      </c>
      <c r="I306" s="25">
        <f>IF(ISBLANK(des!I306),"",des!I306)</f>
        <v>0</v>
      </c>
      <c r="J306" s="25">
        <f>IF(ISBLANK(des!J306),"",des!J306)</f>
        <v>0</v>
      </c>
      <c r="K306" s="25">
        <f>IF(ISBLANK(des!K306),"",des!K306)</f>
        <v>0</v>
      </c>
      <c r="L306" s="25">
        <f>IF(ISBLANK(des!L306),"",des!L306)</f>
        <v>0</v>
      </c>
      <c r="M306" s="25" t="str">
        <f>IF(ISBLANK(des!M306),"",des!M306)</f>
        <v/>
      </c>
      <c r="N306" s="25" t="str">
        <f>IF(ISBLANK(des!N306),"",des!N306)</f>
        <v/>
      </c>
      <c r="O306" s="25" t="str">
        <f>IF(ISBLANK(des!O306),"",des!O306)</f>
        <v/>
      </c>
      <c r="P306" s="25" t="str">
        <f>IF(ISBLANK(des!P306),"",des!P306)</f>
        <v/>
      </c>
      <c r="Q306" s="25" t="str">
        <f>IF(ISBLANK(des!Q306),"",des!Q306)</f>
        <v/>
      </c>
      <c r="R306" s="25" t="str">
        <f>IF(ISBLANK(des!R306),"",des!R306)</f>
        <v/>
      </c>
    </row>
    <row r="307" spans="1:18" hidden="1" outlineLevel="3" x14ac:dyDescent="0.2">
      <c r="A307" s="46"/>
      <c r="B307" s="64"/>
      <c r="D307" s="26" t="s">
        <v>23</v>
      </c>
      <c r="E307" s="30" t="s">
        <v>1</v>
      </c>
      <c r="G307" s="25" t="str">
        <f>IF(ISBLANK(des!G307),"",des!G307)</f>
        <v>t.b.d.</v>
      </c>
      <c r="H307" s="25" t="str">
        <f>IF(ISBLANK(des!H307),"",des!H307)</f>
        <v/>
      </c>
      <c r="I307" s="25" t="str">
        <f>IF(ISBLANK(des!I307),"",des!I307)</f>
        <v/>
      </c>
      <c r="J307" s="25" t="str">
        <f>IF(ISBLANK(des!J307),"",des!J307)</f>
        <v/>
      </c>
      <c r="K307" s="25" t="str">
        <f>IF(ISBLANK(des!K307),"",des!K307)</f>
        <v/>
      </c>
      <c r="L307" s="25" t="str">
        <f>IF(ISBLANK(des!L307),"",des!L307)</f>
        <v/>
      </c>
      <c r="M307" s="25" t="str">
        <f>IF(ISBLANK(des!M307),"",des!M307)</f>
        <v/>
      </c>
      <c r="N307" s="25" t="str">
        <f>IF(ISBLANK(des!N307),"",des!N307)</f>
        <v/>
      </c>
      <c r="O307" s="25" t="str">
        <f>IF(ISBLANK(des!O307),"",des!O307)</f>
        <v/>
      </c>
      <c r="P307" s="25" t="str">
        <f>IF(ISBLANK(des!P307),"",des!P307)</f>
        <v/>
      </c>
      <c r="Q307" s="25" t="str">
        <f>IF(ISBLANK(des!Q307),"",des!Q307)</f>
        <v/>
      </c>
      <c r="R307" s="25" t="str">
        <f>IF(ISBLANK(des!R307),"",des!R307)</f>
        <v/>
      </c>
    </row>
    <row r="308" spans="1:18" hidden="1" outlineLevel="4" x14ac:dyDescent="0.2">
      <c r="A308" s="46"/>
      <c r="B308" s="64"/>
      <c r="E308" s="30" t="s">
        <v>1</v>
      </c>
      <c r="G308" s="25" t="str">
        <f>IF(ISBLANK(des!G308),"",des!G308)</f>
        <v/>
      </c>
      <c r="H308" s="25" t="str">
        <f>IF(ISBLANK(des!H308),"",des!H308)</f>
        <v/>
      </c>
      <c r="I308" s="25" t="str">
        <f>IF(ISBLANK(des!I308),"",des!I308)</f>
        <v/>
      </c>
      <c r="J308" s="25" t="str">
        <f>IF(ISBLANK(des!J308),"",des!J308)</f>
        <v/>
      </c>
      <c r="K308" s="25" t="str">
        <f>IF(ISBLANK(des!K308),"",des!K308)</f>
        <v/>
      </c>
      <c r="L308" s="25" t="str">
        <f>IF(ISBLANK(des!L308),"",des!L308)</f>
        <v/>
      </c>
      <c r="M308" s="25" t="str">
        <f>IF(ISBLANK(des!M308),"",des!M308)</f>
        <v/>
      </c>
      <c r="N308" s="25" t="str">
        <f>IF(ISBLANK(des!N308),"",des!N308)</f>
        <v/>
      </c>
      <c r="O308" s="25" t="str">
        <f>IF(ISBLANK(des!O308),"",des!O308)</f>
        <v/>
      </c>
      <c r="P308" s="25" t="str">
        <f>IF(ISBLANK(des!P308),"",des!P308)</f>
        <v/>
      </c>
      <c r="Q308" s="25" t="str">
        <f>IF(ISBLANK(des!Q308),"",des!Q308)</f>
        <v/>
      </c>
      <c r="R308" s="25" t="str">
        <f>IF(ISBLANK(des!R308),"",des!R308)</f>
        <v/>
      </c>
    </row>
    <row r="309" spans="1:18" hidden="1" outlineLevel="4" x14ac:dyDescent="0.2">
      <c r="A309" s="46"/>
      <c r="B309" s="64"/>
      <c r="E309" s="30" t="s">
        <v>2</v>
      </c>
      <c r="G309" s="25" t="str">
        <f>IF(ISBLANK(des!G309),"",des!G309)</f>
        <v/>
      </c>
      <c r="H309" s="25" t="str">
        <f>IF(ISBLANK(des!H309),"",des!H309)</f>
        <v/>
      </c>
      <c r="I309" s="25" t="str">
        <f>IF(ISBLANK(des!I309),"",des!I309)</f>
        <v/>
      </c>
      <c r="J309" s="25" t="str">
        <f>IF(ISBLANK(des!J309),"",des!J309)</f>
        <v/>
      </c>
      <c r="K309" s="25" t="str">
        <f>IF(ISBLANK(des!K309),"",des!K309)</f>
        <v/>
      </c>
      <c r="L309" s="25" t="str">
        <f>IF(ISBLANK(des!L309),"",des!L309)</f>
        <v/>
      </c>
      <c r="M309" s="25" t="str">
        <f>IF(ISBLANK(des!M309),"",des!M309)</f>
        <v/>
      </c>
      <c r="N309" s="25" t="str">
        <f>IF(ISBLANK(des!N309),"",des!N309)</f>
        <v/>
      </c>
      <c r="O309" s="25" t="str">
        <f>IF(ISBLANK(des!O309),"",des!O309)</f>
        <v/>
      </c>
      <c r="P309" s="25" t="str">
        <f>IF(ISBLANK(des!P309),"",des!P309)</f>
        <v/>
      </c>
      <c r="Q309" s="25" t="str">
        <f>IF(ISBLANK(des!Q309),"",des!Q309)</f>
        <v/>
      </c>
      <c r="R309" s="25" t="str">
        <f>IF(ISBLANK(des!R309),"",des!R309)</f>
        <v/>
      </c>
    </row>
    <row r="310" spans="1:18" hidden="1" outlineLevel="4" x14ac:dyDescent="0.2">
      <c r="A310" s="46"/>
      <c r="B310" s="64"/>
      <c r="E310" s="30" t="s">
        <v>4</v>
      </c>
      <c r="G310" s="25" t="str">
        <f>IF(ISBLANK(des!G310),"",des!G310)</f>
        <v/>
      </c>
      <c r="H310" s="25" t="str">
        <f>IF(ISBLANK(des!H310),"",des!H310)</f>
        <v/>
      </c>
      <c r="I310" s="25" t="str">
        <f>IF(ISBLANK(des!I310),"",des!I310)</f>
        <v/>
      </c>
      <c r="J310" s="25" t="str">
        <f>IF(ISBLANK(des!J310),"",des!J310)</f>
        <v/>
      </c>
      <c r="K310" s="25" t="str">
        <f>IF(ISBLANK(des!K310),"",des!K310)</f>
        <v/>
      </c>
      <c r="L310" s="25" t="str">
        <f>IF(ISBLANK(des!L310),"",des!L310)</f>
        <v/>
      </c>
      <c r="M310" s="25" t="str">
        <f>IF(ISBLANK(des!M310),"",des!M310)</f>
        <v/>
      </c>
      <c r="N310" s="25" t="str">
        <f>IF(ISBLANK(des!N310),"",des!N310)</f>
        <v/>
      </c>
      <c r="O310" s="25" t="str">
        <f>IF(ISBLANK(des!O310),"",des!O310)</f>
        <v/>
      </c>
      <c r="P310" s="25" t="str">
        <f>IF(ISBLANK(des!P310),"",des!P310)</f>
        <v/>
      </c>
      <c r="Q310" s="25" t="str">
        <f>IF(ISBLANK(des!Q310),"",des!Q310)</f>
        <v/>
      </c>
      <c r="R310" s="25" t="str">
        <f>IF(ISBLANK(des!R310),"",des!R310)</f>
        <v/>
      </c>
    </row>
    <row r="311" spans="1:18" hidden="1" outlineLevel="4" x14ac:dyDescent="0.2">
      <c r="A311" s="46"/>
      <c r="B311" s="64"/>
      <c r="E311" s="48" t="s">
        <v>5</v>
      </c>
      <c r="F311" s="49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</row>
    <row r="312" spans="1:18" hidden="1" outlineLevel="4" x14ac:dyDescent="0.2">
      <c r="A312" s="46"/>
      <c r="B312" s="64"/>
      <c r="E312" s="30" t="s">
        <v>6</v>
      </c>
      <c r="G312" s="25" t="str">
        <f>IF(ISBLANK(des!G312),"",des!G312)</f>
        <v/>
      </c>
      <c r="H312" s="25" t="str">
        <f>IF(ISBLANK(des!H312),"",des!H312)</f>
        <v/>
      </c>
      <c r="I312" s="25" t="str">
        <f>IF(ISBLANK(des!I312),"",des!I312)</f>
        <v/>
      </c>
      <c r="J312" s="25" t="str">
        <f>IF(ISBLANK(des!J312),"",des!J312)</f>
        <v/>
      </c>
      <c r="K312" s="25" t="str">
        <f>IF(ISBLANK(des!K312),"",des!K312)</f>
        <v/>
      </c>
      <c r="L312" s="25" t="str">
        <f>IF(ISBLANK(des!L312),"",des!L312)</f>
        <v/>
      </c>
      <c r="M312" s="25" t="str">
        <f>IF(ISBLANK(des!M312),"",des!M312)</f>
        <v/>
      </c>
      <c r="N312" s="25" t="str">
        <f>IF(ISBLANK(des!N312),"",des!N312)</f>
        <v/>
      </c>
      <c r="O312" s="25" t="str">
        <f>IF(ISBLANK(des!O312),"",des!O312)</f>
        <v/>
      </c>
      <c r="P312" s="25" t="str">
        <f>IF(ISBLANK(des!P312),"",des!P312)</f>
        <v/>
      </c>
      <c r="Q312" s="25" t="str">
        <f>IF(ISBLANK(des!Q312),"",des!Q312)</f>
        <v/>
      </c>
      <c r="R312" s="25" t="str">
        <f>IF(ISBLANK(des!R312),"",des!R312)</f>
        <v/>
      </c>
    </row>
    <row r="313" spans="1:18" hidden="1" outlineLevel="4" x14ac:dyDescent="0.2">
      <c r="A313" s="46"/>
      <c r="B313" s="64"/>
      <c r="E313" s="30" t="s">
        <v>10</v>
      </c>
      <c r="G313" s="25" t="str">
        <f>IF(ISBLANK(des!G313),"",des!G313)</f>
        <v/>
      </c>
      <c r="H313" s="25" t="str">
        <f>IF(ISBLANK(des!H313),"",des!H313)</f>
        <v/>
      </c>
      <c r="I313" s="25" t="str">
        <f>IF(ISBLANK(des!I313),"",des!I313)</f>
        <v/>
      </c>
      <c r="J313" s="25" t="str">
        <f>IF(ISBLANK(des!J313),"",des!J313)</f>
        <v/>
      </c>
      <c r="K313" s="25" t="str">
        <f>IF(ISBLANK(des!K313),"",des!K313)</f>
        <v/>
      </c>
      <c r="L313" s="25" t="str">
        <f>IF(ISBLANK(des!L313),"",des!L313)</f>
        <v/>
      </c>
      <c r="M313" s="25" t="str">
        <f>IF(ISBLANK(des!M313),"",des!M313)</f>
        <v/>
      </c>
      <c r="N313" s="25" t="str">
        <f>IF(ISBLANK(des!N313),"",des!N313)</f>
        <v/>
      </c>
      <c r="O313" s="25" t="str">
        <f>IF(ISBLANK(des!O313),"",des!O313)</f>
        <v/>
      </c>
      <c r="P313" s="25" t="str">
        <f>IF(ISBLANK(des!P313),"",des!P313)</f>
        <v/>
      </c>
      <c r="Q313" s="25" t="str">
        <f>IF(ISBLANK(des!Q313),"",des!Q313)</f>
        <v/>
      </c>
      <c r="R313" s="25" t="str">
        <f>IF(ISBLANK(des!R313),"",des!R313)</f>
        <v/>
      </c>
    </row>
    <row r="314" spans="1:18" hidden="1" outlineLevel="4" x14ac:dyDescent="0.2">
      <c r="A314" s="46"/>
      <c r="B314" s="64"/>
      <c r="E314" s="30" t="s">
        <v>7</v>
      </c>
      <c r="G314" s="25" t="str">
        <f>IF(ISBLANK(des!G314),"",des!G314)</f>
        <v/>
      </c>
      <c r="H314" s="25" t="str">
        <f>IF(ISBLANK(des!H314),"",des!H314)</f>
        <v/>
      </c>
      <c r="I314" s="25" t="str">
        <f>IF(ISBLANK(des!I314),"",des!I314)</f>
        <v/>
      </c>
      <c r="J314" s="25" t="str">
        <f>IF(ISBLANK(des!J314),"",des!J314)</f>
        <v/>
      </c>
      <c r="K314" s="25" t="str">
        <f>IF(ISBLANK(des!K314),"",des!K314)</f>
        <v/>
      </c>
      <c r="L314" s="25" t="str">
        <f>IF(ISBLANK(des!L314),"",des!L314)</f>
        <v/>
      </c>
      <c r="M314" s="25" t="str">
        <f>IF(ISBLANK(des!M314),"",des!M314)</f>
        <v/>
      </c>
      <c r="N314" s="25" t="str">
        <f>IF(ISBLANK(des!N314),"",des!N314)</f>
        <v/>
      </c>
      <c r="O314" s="25" t="str">
        <f>IF(ISBLANK(des!O314),"",des!O314)</f>
        <v/>
      </c>
      <c r="P314" s="25" t="str">
        <f>IF(ISBLANK(des!P314),"",des!P314)</f>
        <v/>
      </c>
      <c r="Q314" s="25" t="str">
        <f>IF(ISBLANK(des!Q314),"",des!Q314)</f>
        <v/>
      </c>
      <c r="R314" s="25" t="str">
        <f>IF(ISBLANK(des!R314),"",des!R314)</f>
        <v/>
      </c>
    </row>
    <row r="315" spans="1:18" hidden="1" outlineLevel="4" x14ac:dyDescent="0.2">
      <c r="A315" s="46"/>
      <c r="B315" s="64"/>
      <c r="E315" s="30" t="s">
        <v>8</v>
      </c>
      <c r="G315" s="25" t="str">
        <f>IF(ISBLANK(des!G315),"",des!G315)</f>
        <v/>
      </c>
      <c r="H315" s="25" t="str">
        <f>IF(ISBLANK(des!H315),"",des!H315)</f>
        <v/>
      </c>
      <c r="I315" s="25" t="str">
        <f>IF(ISBLANK(des!I315),"",des!I315)</f>
        <v/>
      </c>
      <c r="J315" s="25" t="str">
        <f>IF(ISBLANK(des!J315),"",des!J315)</f>
        <v/>
      </c>
      <c r="K315" s="25" t="str">
        <f>IF(ISBLANK(des!K315),"",des!K315)</f>
        <v/>
      </c>
      <c r="L315" s="25" t="str">
        <f>IF(ISBLANK(des!L315),"",des!L315)</f>
        <v/>
      </c>
      <c r="M315" s="25" t="str">
        <f>IF(ISBLANK(des!M315),"",des!M315)</f>
        <v/>
      </c>
      <c r="N315" s="25" t="str">
        <f>IF(ISBLANK(des!N315),"",des!N315)</f>
        <v/>
      </c>
      <c r="O315" s="25" t="str">
        <f>IF(ISBLANK(des!O315),"",des!O315)</f>
        <v/>
      </c>
      <c r="P315" s="25" t="str">
        <f>IF(ISBLANK(des!P315),"",des!P315)</f>
        <v/>
      </c>
      <c r="Q315" s="25" t="str">
        <f>IF(ISBLANK(des!Q315),"",des!Q315)</f>
        <v/>
      </c>
      <c r="R315" s="25" t="str">
        <f>IF(ISBLANK(des!R315),"",des!R315)</f>
        <v/>
      </c>
    </row>
    <row r="316" spans="1:18" hidden="1" outlineLevel="3" collapsed="1" x14ac:dyDescent="0.2">
      <c r="A316" s="46"/>
      <c r="B316" s="64"/>
    </row>
    <row r="317" spans="1:18" hidden="1" outlineLevel="2" collapsed="1" x14ac:dyDescent="0.2">
      <c r="A317" s="46"/>
      <c r="B317" s="64"/>
    </row>
    <row r="318" spans="1:18" outlineLevel="1" collapsed="1" x14ac:dyDescent="0.2">
      <c r="A318" s="74">
        <v>2</v>
      </c>
      <c r="B318" s="64">
        <v>1</v>
      </c>
      <c r="C318" s="51" t="s">
        <v>328</v>
      </c>
      <c r="D318" s="52" t="s">
        <v>0</v>
      </c>
      <c r="E318" s="52"/>
      <c r="F318" s="52"/>
      <c r="G318" s="84" t="s">
        <v>326</v>
      </c>
    </row>
    <row r="319" spans="1:18" hidden="1" outlineLevel="3" x14ac:dyDescent="0.2">
      <c r="A319" s="46"/>
      <c r="B319" s="64"/>
      <c r="D319" s="27" t="s">
        <v>11</v>
      </c>
      <c r="G319" s="85">
        <v>1</v>
      </c>
      <c r="H319" s="85">
        <v>0</v>
      </c>
      <c r="I319" s="85">
        <v>1</v>
      </c>
      <c r="J319" s="85"/>
      <c r="K319" s="85"/>
      <c r="L319" s="85"/>
      <c r="M319" s="85"/>
      <c r="N319" s="85"/>
      <c r="O319" s="85"/>
      <c r="P319" s="85"/>
      <c r="Q319" s="85"/>
      <c r="R319" s="85"/>
    </row>
    <row r="320" spans="1:18" hidden="1" outlineLevel="3" x14ac:dyDescent="0.2">
      <c r="A320" s="46"/>
      <c r="B320" s="64"/>
      <c r="D320" s="56" t="s">
        <v>20</v>
      </c>
      <c r="E320" s="58" t="s">
        <v>1</v>
      </c>
      <c r="F320" s="57"/>
      <c r="G320" s="39" t="str">
        <f>IF($G318="M",IF(ISBLANK(des!G$619),"",des!G$619),IF(ISBLANK(des!G320),"",des!G320))</f>
        <v>Min power, size-independent offset</v>
      </c>
      <c r="H320" s="39" t="str">
        <f>IF($G318="M",IF(ISBLANK(des!H$619),"",des!H$619),IF(ISBLANK(des!H320),"",des!H320))</f>
        <v>Min power, size-dependent offset</v>
      </c>
      <c r="I320" s="59" t="str">
        <f>IF($G318="M",IF(ISBLANK(des!I$619),"",des!I$619),IF(ISBLANK(des!I320),"",des!I320))</f>
        <v>Max power, size-independent offset</v>
      </c>
      <c r="J320" s="41" t="str">
        <f>IF($G318="M",IF(ISBLANK(des!J$619),"",des!J$619),IF(ISBLANK(des!J320),"",des!J320))</f>
        <v>Max power, size-dependent</v>
      </c>
      <c r="K320" s="41" t="str">
        <f>IF($G318="M",IF(ISBLANK(des!K$619),"",des!K$619),IF(ISBLANK(des!K320),"",des!K320))</f>
        <v/>
      </c>
      <c r="L320" s="42" t="str">
        <f>IF($G318="M",IF(ISBLANK(des!L$619),"",des!L$619),IF(ISBLANK(des!L320),"",des!L320))</f>
        <v/>
      </c>
      <c r="M320" s="42" t="str">
        <f>IF($G318="M",IF(ISBLANK(des!M$619),"",des!M$619),IF(ISBLANK(des!M320),"",des!M320))</f>
        <v/>
      </c>
      <c r="N320" s="42" t="str">
        <f>IF($G318="M",IF(ISBLANK(des!N$619),"",des!N$619),IF(ISBLANK(des!N320),"",des!N320))</f>
        <v/>
      </c>
      <c r="O320" s="47" t="str">
        <f>IF($G318="M",IF(ISBLANK(des!O$619),"",des!O$619),IF(ISBLANK(des!O320),"",des!O320))</f>
        <v/>
      </c>
      <c r="P320" s="47" t="str">
        <f>IF($G318="M",IF(ISBLANK(des!P$619),"",des!P$619),IF(ISBLANK(des!P320),"",des!P320))</f>
        <v/>
      </c>
      <c r="Q320" s="47" t="str">
        <f>IF($G318="M",IF(ISBLANK(des!Q$619),"",des!Q$619),IF(ISBLANK(des!Q320),"",des!Q320))</f>
        <v/>
      </c>
      <c r="R320" s="47" t="str">
        <f>IF($G318="M",IF(ISBLANK(des!R$619),"",des!R$619),IF(ISBLANK(des!R320),"",des!R320))</f>
        <v/>
      </c>
    </row>
    <row r="321" spans="1:18" hidden="1" outlineLevel="4" x14ac:dyDescent="0.2">
      <c r="A321" s="46"/>
      <c r="B321" s="64"/>
      <c r="E321" s="30" t="s">
        <v>1</v>
      </c>
      <c r="G321" s="39" t="str">
        <f>IF($G318="M",IF(ISBLANK(des!G$620),"",des!G$620),IF(ISBLANK(des!G321),"",des!G321))</f>
        <v>MinPwrAbs</v>
      </c>
      <c r="H321" s="39" t="str">
        <f>IF($G318="M",IF(ISBLANK(des!H$620),"",des!H$620),IF(ISBLANK(des!H321),"",des!H321))</f>
        <v>MinPwrCap</v>
      </c>
      <c r="I321" s="59" t="str">
        <f>IF($G318="M",IF(ISBLANK(des!I$620),"",des!I$620),IF(ISBLANK(des!I321),"",des!I321))</f>
        <v>MaxPwrAbs</v>
      </c>
      <c r="J321" s="41" t="str">
        <f>IF($G318="M",IF(ISBLANK(des!J$620),"",des!J$620),IF(ISBLANK(des!J321),"",des!J321))</f>
        <v>MaxPwrCap</v>
      </c>
      <c r="K321" s="41" t="str">
        <f>IF($G318="M",IF(ISBLANK(des!K$620),"",des!K$620),IF(ISBLANK(des!K321),"",des!K321))</f>
        <v/>
      </c>
      <c r="L321" s="42" t="str">
        <f>IF($G318="M",IF(ISBLANK(des!L$620),"",des!L$620),IF(ISBLANK(des!L321),"",des!L321))</f>
        <v/>
      </c>
      <c r="M321" s="42" t="str">
        <f>IF($G318="M",IF(ISBLANK(des!M$620),"",des!M$620),IF(ISBLANK(des!M321),"",des!M321))</f>
        <v/>
      </c>
      <c r="N321" s="42" t="str">
        <f>IF($G318="M",IF(ISBLANK(des!N$620),"",des!N$620),IF(ISBLANK(des!N321),"",des!N321))</f>
        <v/>
      </c>
      <c r="O321" s="47" t="str">
        <f>IF($G318="M",IF(ISBLANK(des!O$620),"",des!O$620),IF(ISBLANK(des!O321),"",des!O321))</f>
        <v/>
      </c>
      <c r="P321" s="47" t="str">
        <f>IF($G318="M",IF(ISBLANK(des!P$620),"",des!P$620),IF(ISBLANK(des!P321),"",des!P321))</f>
        <v/>
      </c>
      <c r="Q321" s="47" t="str">
        <f>IF($G318="M",IF(ISBLANK(des!Q$620),"",des!Q$620),IF(ISBLANK(des!Q321),"",des!Q321))</f>
        <v/>
      </c>
      <c r="R321" s="47" t="str">
        <f>IF($G318="M",IF(ISBLANK(des!R$620),"",des!R$620),IF(ISBLANK(des!R321),"",des!R321))</f>
        <v/>
      </c>
    </row>
    <row r="322" spans="1:18" hidden="1" outlineLevel="4" x14ac:dyDescent="0.2">
      <c r="A322" s="46"/>
      <c r="B322" s="64"/>
      <c r="E322" s="30" t="s">
        <v>2</v>
      </c>
      <c r="G322" s="39" t="str">
        <f>IF($G318="M",IF(ISBLANK(des!G$621),"",des!G$621),IF(ISBLANK(des!G322),"",des!G322))</f>
        <v>Size-independent absolute minimum power boundary offset.</v>
      </c>
      <c r="H322" s="39" t="str">
        <f>IF($G318="M",IF(ISBLANK(des!H$621),"",des!H$621),IF(ISBLANK(des!H322),"",des!H322))</f>
        <v>Minimum power boundary, relative to rated capacity.</v>
      </c>
      <c r="I322" s="59" t="str">
        <f>IF($G318="M",IF(ISBLANK(des!I$621),"",des!I$621),IF(ISBLANK(des!I322),"",des!I322))</f>
        <v>Size- independent absolute maximum power boundary offset.</v>
      </c>
      <c r="J322" s="41" t="str">
        <f>IF($G318="M",IF(ISBLANK(des!J$621),"",des!J$621),IF(ISBLANK(des!J322),"",des!J322))</f>
        <v>Maximum power boundary, relative to rated capacity.</v>
      </c>
      <c r="K322" s="41" t="str">
        <f>IF($G318="M",IF(ISBLANK(des!K$621),"",des!K$621),IF(ISBLANK(des!K322),"",des!K322))</f>
        <v/>
      </c>
      <c r="L322" s="42" t="str">
        <f>IF($G318="M",IF(ISBLANK(des!L$621),"",des!L$621),IF(ISBLANK(des!L322),"",des!L322))</f>
        <v/>
      </c>
      <c r="M322" s="42" t="str">
        <f>IF($G318="M",IF(ISBLANK(des!M$621),"",des!M$621),IF(ISBLANK(des!M322),"",des!M322))</f>
        <v/>
      </c>
      <c r="N322" s="42" t="str">
        <f>IF($G318="M",IF(ISBLANK(des!N$621),"",des!N$621),IF(ISBLANK(des!N322),"",des!N322))</f>
        <v/>
      </c>
      <c r="O322" s="47" t="str">
        <f>IF($G318="M",IF(ISBLANK(des!O$620),"",des!O$620),IF(ISBLANK(des!O322),"",des!O322))</f>
        <v/>
      </c>
      <c r="P322" s="47" t="str">
        <f>IF($G318="M",IF(ISBLANK(des!P$620),"",des!P$620),IF(ISBLANK(des!P322),"",des!P322))</f>
        <v/>
      </c>
      <c r="Q322" s="47" t="str">
        <f>IF($G318="M",IF(ISBLANK(des!Q$620),"",des!Q$620),IF(ISBLANK(des!Q322),"",des!Q322))</f>
        <v/>
      </c>
      <c r="R322" s="47" t="str">
        <f>IF($G318="M",IF(ISBLANK(des!R$620),"",des!R$620),IF(ISBLANK(des!R322),"",des!R322))</f>
        <v/>
      </c>
    </row>
    <row r="323" spans="1:18" hidden="1" outlineLevel="4" x14ac:dyDescent="0.2">
      <c r="A323" s="46"/>
      <c r="B323" s="64"/>
      <c r="E323" s="30" t="s">
        <v>4</v>
      </c>
      <c r="G323" s="25">
        <f>IF(ISBLANK(des!G323),"",des!G323)</f>
        <v>1</v>
      </c>
      <c r="H323" s="25">
        <f>IF(ISBLANK(des!H323),"",des!H323)</f>
        <v>2</v>
      </c>
      <c r="I323" s="60" t="str">
        <f>IF(ISBLANK(des!I323),"",des!I323)</f>
        <v/>
      </c>
      <c r="J323" s="43" t="str">
        <f>IF(ISBLANK(des!J323),"",des!J323)</f>
        <v/>
      </c>
      <c r="K323" s="60" t="str">
        <f>IF(ISBLANK(des!K323),"",des!K323)</f>
        <v/>
      </c>
      <c r="L323" s="60" t="str">
        <f>IF(ISBLANK(des!L323),"",des!L323)</f>
        <v/>
      </c>
      <c r="M323" s="25" t="str">
        <f>IF(ISBLANK(des!M323),"",des!M323)</f>
        <v/>
      </c>
      <c r="N323" s="25" t="str">
        <f>IF(ISBLANK(des!N323),"",des!N323)</f>
        <v/>
      </c>
      <c r="O323" s="25" t="str">
        <f>IF(ISBLANK(des!O323),"",des!O323)</f>
        <v/>
      </c>
      <c r="P323" s="25" t="str">
        <f>IF(ISBLANK(des!P323),"",des!P323)</f>
        <v/>
      </c>
      <c r="Q323" s="25" t="str">
        <f>IF(ISBLANK(des!Q323),"",des!Q323)</f>
        <v/>
      </c>
      <c r="R323" s="25" t="str">
        <f>IF(ISBLANK(des!R323),"",des!R323)</f>
        <v/>
      </c>
    </row>
    <row r="324" spans="1:18" hidden="1" outlineLevel="4" x14ac:dyDescent="0.2">
      <c r="A324" s="46"/>
      <c r="B324" s="64"/>
      <c r="E324" s="48" t="s">
        <v>5</v>
      </c>
      <c r="F324" s="49"/>
      <c r="G324" s="76"/>
      <c r="H324" s="76"/>
      <c r="I324" s="87"/>
      <c r="J324" s="76"/>
      <c r="K324" s="76"/>
      <c r="L324" s="76"/>
      <c r="M324" s="76"/>
      <c r="N324" s="76"/>
      <c r="O324" s="76"/>
      <c r="P324" s="76"/>
      <c r="Q324" s="76"/>
      <c r="R324" s="76"/>
    </row>
    <row r="325" spans="1:18" hidden="1" outlineLevel="4" x14ac:dyDescent="0.2">
      <c r="A325" s="46"/>
      <c r="B325" s="64"/>
      <c r="E325" s="30" t="s">
        <v>6</v>
      </c>
      <c r="G325" s="25" t="str">
        <f>IF(ISBLANK(des!G325),"",des!G325)</f>
        <v>float</v>
      </c>
      <c r="H325" s="25" t="str">
        <f>IF(ISBLANK(des!H325),"",des!H325)</f>
        <v>float</v>
      </c>
      <c r="I325" s="60" t="str">
        <f>IF(ISBLANK(des!I325),"",des!I325)</f>
        <v>float</v>
      </c>
      <c r="J325" s="43" t="str">
        <f>IF(ISBLANK(des!J325),"",des!J325)</f>
        <v>float</v>
      </c>
      <c r="K325" s="60" t="str">
        <f>IF(ISBLANK(des!K325),"",des!K325)</f>
        <v>float</v>
      </c>
      <c r="L325" s="60" t="str">
        <f>IF(ISBLANK(des!L325),"",des!L325)</f>
        <v>float</v>
      </c>
      <c r="M325" s="25" t="str">
        <f>IF(ISBLANK(des!M325),"",des!M325)</f>
        <v>float</v>
      </c>
      <c r="N325" s="25" t="str">
        <f>IF(ISBLANK(des!N325),"",des!N325)</f>
        <v>float</v>
      </c>
      <c r="O325" s="25" t="str">
        <f>IF(ISBLANK(des!O325),"",des!O325)</f>
        <v/>
      </c>
      <c r="P325" s="25" t="str">
        <f>IF(ISBLANK(des!P325),"",des!P325)</f>
        <v/>
      </c>
      <c r="Q325" s="25" t="str">
        <f>IF(ISBLANK(des!Q325),"",des!Q325)</f>
        <v/>
      </c>
      <c r="R325" s="25" t="str">
        <f>IF(ISBLANK(des!R325),"",des!R325)</f>
        <v/>
      </c>
    </row>
    <row r="326" spans="1:18" hidden="1" outlineLevel="4" x14ac:dyDescent="0.2">
      <c r="A326" s="46"/>
      <c r="B326" s="64"/>
      <c r="C326" s="122"/>
      <c r="D326" s="123" t="s">
        <v>567</v>
      </c>
      <c r="E326" s="30" t="s">
        <v>10</v>
      </c>
      <c r="F326" s="97" t="str">
        <f>IF($G$216&lt;=2,"kW","kWh")</f>
        <v>kW</v>
      </c>
      <c r="G326" s="25" t="str">
        <f>IF(ISBLANK(des!G326),"",des!G326)</f>
        <v>kW</v>
      </c>
      <c r="H326" s="66" t="str">
        <f>"kW/"&amp;$F326</f>
        <v>kW/kW</v>
      </c>
      <c r="I326" s="102" t="str">
        <f>IF(I321="MaxPwrAbs","kW","kW/"&amp;$F326)</f>
        <v>kW</v>
      </c>
      <c r="J326" s="103" t="str">
        <f>"kW/"&amp;$F326</f>
        <v>kW/kW</v>
      </c>
      <c r="K326" s="103" t="str">
        <f t="shared" ref="K326:N326" si="3">"kW/"&amp;$F326</f>
        <v>kW/kW</v>
      </c>
      <c r="L326" s="66" t="str">
        <f t="shared" si="3"/>
        <v>kW/kW</v>
      </c>
      <c r="M326" s="66" t="str">
        <f t="shared" si="3"/>
        <v>kW/kW</v>
      </c>
      <c r="N326" s="66" t="str">
        <f t="shared" si="3"/>
        <v>kW/kW</v>
      </c>
      <c r="O326" s="25" t="str">
        <f>IF(ISBLANK(des!O326),"",des!O326)</f>
        <v/>
      </c>
      <c r="P326" s="25" t="str">
        <f>IF(ISBLANK(des!P326),"",des!P326)</f>
        <v/>
      </c>
      <c r="Q326" s="25" t="str">
        <f>IF(ISBLANK(des!Q326),"",des!Q326)</f>
        <v/>
      </c>
      <c r="R326" s="25" t="str">
        <f>IF(ISBLANK(des!R326),"",des!R326)</f>
        <v/>
      </c>
    </row>
    <row r="327" spans="1:18" hidden="1" outlineLevel="4" x14ac:dyDescent="0.2">
      <c r="A327" s="46"/>
      <c r="B327" s="64"/>
      <c r="E327" s="30" t="s">
        <v>7</v>
      </c>
      <c r="G327" s="25" t="str">
        <f>IF(ISBLANK(des!G327),"",des!G327)</f>
        <v>Inf</v>
      </c>
      <c r="H327" s="25" t="str">
        <f>IF(ISBLANK(des!H327),"",des!H327)</f>
        <v>Inf</v>
      </c>
      <c r="I327" s="60" t="str">
        <f>IF(ISBLANK(des!I327),"",des!I327)</f>
        <v>Inf</v>
      </c>
      <c r="J327" s="43" t="str">
        <f>IF(ISBLANK(des!J327),"",des!J327)</f>
        <v>Inf</v>
      </c>
      <c r="K327" s="60" t="str">
        <f>IF(ISBLANK(des!K327),"",des!K327)</f>
        <v>Inf</v>
      </c>
      <c r="L327" s="60" t="str">
        <f>IF(ISBLANK(des!L327),"",des!L327)</f>
        <v>Inf</v>
      </c>
      <c r="M327" s="25" t="str">
        <f>IF(ISBLANK(des!M327),"",des!M327)</f>
        <v>Inf</v>
      </c>
      <c r="N327" s="25" t="str">
        <f>IF(ISBLANK(des!N327),"",des!N327)</f>
        <v>Inf</v>
      </c>
      <c r="O327" s="25" t="str">
        <f>IF(ISBLANK(des!O327),"",des!O327)</f>
        <v/>
      </c>
      <c r="P327" s="25" t="str">
        <f>IF(ISBLANK(des!P327),"",des!P327)</f>
        <v/>
      </c>
      <c r="Q327" s="25" t="str">
        <f>IF(ISBLANK(des!Q327),"",des!Q327)</f>
        <v/>
      </c>
      <c r="R327" s="25" t="str">
        <f>IF(ISBLANK(des!R327),"",des!R327)</f>
        <v/>
      </c>
    </row>
    <row r="328" spans="1:18" hidden="1" outlineLevel="4" x14ac:dyDescent="0.2">
      <c r="A328" s="46"/>
      <c r="B328" s="64"/>
      <c r="E328" s="30" t="s">
        <v>8</v>
      </c>
      <c r="G328" s="25">
        <f>IF(ISBLANK(des!G328),"",des!G328)</f>
        <v>0</v>
      </c>
      <c r="H328" s="25">
        <f>IF(ISBLANK(des!H328),"",des!H328)</f>
        <v>0</v>
      </c>
      <c r="I328" s="60">
        <f>IF(ISBLANK(des!I328),"",des!I328)</f>
        <v>0</v>
      </c>
      <c r="J328" s="43">
        <f>IF(ISBLANK(des!J328),"",des!J328)</f>
        <v>0</v>
      </c>
      <c r="K328" s="60">
        <f>IF(ISBLANK(des!K328),"",des!K328)</f>
        <v>0</v>
      </c>
      <c r="L328" s="60">
        <f>IF(ISBLANK(des!L328),"",des!L328)</f>
        <v>0</v>
      </c>
      <c r="M328" s="25">
        <f>IF(ISBLANK(des!M328),"",des!M328)</f>
        <v>0</v>
      </c>
      <c r="N328" s="25">
        <f>IF(ISBLANK(des!N328),"",des!N328)</f>
        <v>0</v>
      </c>
      <c r="O328" s="25" t="str">
        <f>IF(ISBLANK(des!O328),"",des!O328)</f>
        <v/>
      </c>
      <c r="P328" s="25" t="str">
        <f>IF(ISBLANK(des!P328),"",des!P328)</f>
        <v/>
      </c>
      <c r="Q328" s="25" t="str">
        <f>IF(ISBLANK(des!Q328),"",des!Q328)</f>
        <v/>
      </c>
      <c r="R328" s="25" t="str">
        <f>IF(ISBLANK(des!R328),"",des!R328)</f>
        <v/>
      </c>
    </row>
    <row r="329" spans="1:18" hidden="1" outlineLevel="3" x14ac:dyDescent="0.2">
      <c r="A329" s="46"/>
      <c r="B329" s="64"/>
      <c r="D329" s="70" t="s">
        <v>21</v>
      </c>
      <c r="E329" s="72" t="s">
        <v>1</v>
      </c>
      <c r="F329" s="71"/>
      <c r="G329" s="41" t="str">
        <f>IF(ISBLANK(des!G329),"",des!G329)</f>
        <v>Down-gradient, size-independent offset</v>
      </c>
      <c r="H329" s="41" t="str">
        <f>IF(ISBLANK(des!H329),"",des!H329)</f>
        <v>Down-gradient, size-dependent offset</v>
      </c>
      <c r="I329" s="41" t="str">
        <f>IF(ISBLANK(des!I329),"",des!I329)</f>
        <v>Down-gradient, operation-dependent</v>
      </c>
      <c r="J329" s="42" t="str">
        <f>IF(ISBLANK(des!J329),"",des!J329)</f>
        <v>Up-gradient, size-independent offset</v>
      </c>
      <c r="K329" s="42" t="str">
        <f>IF(ISBLANK(des!K329),"",des!K329)</f>
        <v>Up-gradient, size-dependent offset</v>
      </c>
      <c r="L329" s="42" t="str">
        <f>IF(ISBLANK(des!L329),"",des!L329)</f>
        <v>Up-gradient, operation-dependent</v>
      </c>
      <c r="M329" s="25" t="str">
        <f>IF(ISBLANK(des!M329),"",des!M329)</f>
        <v/>
      </c>
      <c r="N329" s="25" t="str">
        <f>IF(ISBLANK(des!N329),"",des!N329)</f>
        <v/>
      </c>
      <c r="O329" s="25" t="str">
        <f>IF(ISBLANK(des!O329),"",des!O329)</f>
        <v/>
      </c>
      <c r="P329" s="25" t="str">
        <f>IF(ISBLANK(des!P329),"",des!P329)</f>
        <v/>
      </c>
      <c r="Q329" s="25" t="str">
        <f>IF(ISBLANK(des!Q329),"",des!Q329)</f>
        <v/>
      </c>
      <c r="R329" s="25" t="str">
        <f>IF(ISBLANK(des!R329),"",des!R329)</f>
        <v/>
      </c>
    </row>
    <row r="330" spans="1:18" hidden="1" outlineLevel="4" x14ac:dyDescent="0.2">
      <c r="A330" s="46"/>
      <c r="B330" s="64"/>
      <c r="E330" s="30" t="s">
        <v>1</v>
      </c>
      <c r="G330" s="41" t="str">
        <f>IF(ISBLANK(des!G330),"",des!G330)</f>
        <v>DnAbs</v>
      </c>
      <c r="H330" s="41" t="str">
        <f>IF(ISBLANK(des!H330),"",des!H330)</f>
        <v>DnCap</v>
      </c>
      <c r="I330" s="41" t="str">
        <f>IF(ISBLANK(des!I330),"",des!I330)</f>
        <v>DnOpn</v>
      </c>
      <c r="J330" s="42" t="str">
        <f>IF(ISBLANK(des!J330),"",des!J330)</f>
        <v>UpAbs</v>
      </c>
      <c r="K330" s="42" t="str">
        <f>IF(ISBLANK(des!K330),"",des!K330)</f>
        <v>UpCap</v>
      </c>
      <c r="L330" s="42" t="str">
        <f>IF(ISBLANK(des!L330),"",des!L330)</f>
        <v>UpOpn</v>
      </c>
      <c r="M330" s="25" t="str">
        <f>IF(ISBLANK(des!M330),"",des!M330)</f>
        <v/>
      </c>
      <c r="N330" s="25" t="str">
        <f>IF(ISBLANK(des!N330),"",des!N330)</f>
        <v/>
      </c>
      <c r="O330" s="25" t="str">
        <f>IF(ISBLANK(des!O330),"",des!O330)</f>
        <v/>
      </c>
      <c r="P330" s="25" t="str">
        <f>IF(ISBLANK(des!P330),"",des!P330)</f>
        <v/>
      </c>
      <c r="Q330" s="25" t="str">
        <f>IF(ISBLANK(des!Q330),"",des!Q330)</f>
        <v/>
      </c>
      <c r="R330" s="25" t="str">
        <f>IF(ISBLANK(des!R330),"",des!R330)</f>
        <v/>
      </c>
    </row>
    <row r="331" spans="1:18" hidden="1" outlineLevel="4" x14ac:dyDescent="0.2">
      <c r="A331" s="46"/>
      <c r="B331" s="64"/>
      <c r="E331" s="30" t="s">
        <v>2</v>
      </c>
      <c r="G331" s="41" t="str">
        <f>IF(ISBLANK(des!G331),"",des!G331)</f>
        <v>Absolute power offset for downward power gradient in [kW].</v>
      </c>
      <c r="H331" s="41" t="str">
        <f>IF(ISBLANK(des!H331),"",des!H331)</f>
        <v>Downward power gradient relative to rated capacity [-].</v>
      </c>
      <c r="I331" s="41" t="str">
        <f>IF(ISBLANK(des!I331),"",des!I331)</f>
        <v>Downward power gradient relative to operational power [-].</v>
      </c>
      <c r="J331" s="42" t="str">
        <f>IF(ISBLANK(des!J331),"",des!J331)</f>
        <v>Absolute power offset for upward power gradient in [kW].</v>
      </c>
      <c r="K331" s="42" t="str">
        <f>IF(ISBLANK(des!K331),"",des!K331)</f>
        <v>Upward power gradient relative to rated capacity [-].</v>
      </c>
      <c r="L331" s="42" t="str">
        <f>IF(ISBLANK(des!L331),"",des!L331)</f>
        <v>Upward power gradient relative to operational power [-].</v>
      </c>
      <c r="M331" s="25" t="str">
        <f>IF(ISBLANK(des!M331),"",des!M331)</f>
        <v/>
      </c>
      <c r="N331" s="25" t="str">
        <f>IF(ISBLANK(des!N331),"",des!N331)</f>
        <v/>
      </c>
      <c r="O331" s="25" t="str">
        <f>IF(ISBLANK(des!O331),"",des!O331)</f>
        <v/>
      </c>
      <c r="P331" s="25" t="str">
        <f>IF(ISBLANK(des!P331),"",des!P331)</f>
        <v/>
      </c>
      <c r="Q331" s="25" t="str">
        <f>IF(ISBLANK(des!Q331),"",des!Q331)</f>
        <v/>
      </c>
      <c r="R331" s="25" t="str">
        <f>IF(ISBLANK(des!R331),"",des!R331)</f>
        <v/>
      </c>
    </row>
    <row r="332" spans="1:18" hidden="1" outlineLevel="4" x14ac:dyDescent="0.2">
      <c r="A332" s="46"/>
      <c r="B332" s="64"/>
      <c r="E332" s="30" t="s">
        <v>4</v>
      </c>
      <c r="G332" s="25">
        <f>IF(ISBLANK(des!G332),"",des!G332)</f>
        <v>1</v>
      </c>
      <c r="H332" s="25">
        <f>IF(ISBLANK(des!H332),"",des!H332)</f>
        <v>2</v>
      </c>
      <c r="I332" s="25" t="str">
        <f>IF(ISBLANK(des!I332),"",des!I332)</f>
        <v/>
      </c>
      <c r="J332" s="25" t="str">
        <f>IF(ISBLANK(des!J332),"",des!J332)</f>
        <v/>
      </c>
      <c r="K332" s="25" t="str">
        <f>IF(ISBLANK(des!K332),"",des!K332)</f>
        <v/>
      </c>
      <c r="L332" s="25" t="str">
        <f>IF(ISBLANK(des!L332),"",des!L332)</f>
        <v/>
      </c>
      <c r="M332" s="25" t="str">
        <f>IF(ISBLANK(des!M332),"",des!M332)</f>
        <v/>
      </c>
      <c r="N332" s="25" t="str">
        <f>IF(ISBLANK(des!N332),"",des!N332)</f>
        <v/>
      </c>
      <c r="O332" s="25" t="str">
        <f>IF(ISBLANK(des!O332),"",des!O332)</f>
        <v/>
      </c>
      <c r="P332" s="25" t="str">
        <f>IF(ISBLANK(des!P332),"",des!P332)</f>
        <v/>
      </c>
      <c r="Q332" s="25" t="str">
        <f>IF(ISBLANK(des!Q332),"",des!Q332)</f>
        <v/>
      </c>
      <c r="R332" s="25" t="str">
        <f>IF(ISBLANK(des!R332),"",des!R332)</f>
        <v/>
      </c>
    </row>
    <row r="333" spans="1:18" hidden="1" outlineLevel="4" x14ac:dyDescent="0.2">
      <c r="A333" s="46"/>
      <c r="B333" s="64"/>
      <c r="E333" s="48" t="s">
        <v>5</v>
      </c>
      <c r="F333" s="49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</row>
    <row r="334" spans="1:18" hidden="1" outlineLevel="4" x14ac:dyDescent="0.2">
      <c r="A334" s="46"/>
      <c r="B334" s="64"/>
      <c r="E334" s="30" t="s">
        <v>6</v>
      </c>
      <c r="G334" s="25" t="str">
        <f>IF(ISBLANK(des!G334),"",des!G334)</f>
        <v>float</v>
      </c>
      <c r="H334" s="25" t="str">
        <f>IF(ISBLANK(des!H334),"",des!H334)</f>
        <v>float</v>
      </c>
      <c r="I334" s="25" t="str">
        <f>IF(ISBLANK(des!I334),"",des!I334)</f>
        <v>float</v>
      </c>
      <c r="J334" s="25" t="str">
        <f>IF(ISBLANK(des!J334),"",des!J334)</f>
        <v>float</v>
      </c>
      <c r="K334" s="25" t="str">
        <f>IF(ISBLANK(des!K334),"",des!K334)</f>
        <v>float</v>
      </c>
      <c r="L334" s="25" t="str">
        <f>IF(ISBLANK(des!L334),"",des!L334)</f>
        <v>float</v>
      </c>
      <c r="M334" s="25" t="str">
        <f>IF(ISBLANK(des!M334),"",des!M334)</f>
        <v/>
      </c>
      <c r="N334" s="25" t="str">
        <f>IF(ISBLANK(des!N334),"",des!N334)</f>
        <v/>
      </c>
      <c r="O334" s="25" t="str">
        <f>IF(ISBLANK(des!O334),"",des!O334)</f>
        <v/>
      </c>
      <c r="P334" s="25" t="str">
        <f>IF(ISBLANK(des!P334),"",des!P334)</f>
        <v/>
      </c>
      <c r="Q334" s="25" t="str">
        <f>IF(ISBLANK(des!Q334),"",des!Q334)</f>
        <v/>
      </c>
      <c r="R334" s="25" t="str">
        <f>IF(ISBLANK(des!R334),"",des!R334)</f>
        <v/>
      </c>
    </row>
    <row r="335" spans="1:18" hidden="1" outlineLevel="4" x14ac:dyDescent="0.2">
      <c r="A335" s="46"/>
      <c r="B335" s="64"/>
      <c r="C335" s="122"/>
      <c r="D335" s="123" t="s">
        <v>567</v>
      </c>
      <c r="E335" s="30" t="s">
        <v>10</v>
      </c>
      <c r="F335" s="97" t="str">
        <f>IF($G$216&lt;=2,"kW","kWh")</f>
        <v>kW</v>
      </c>
      <c r="G335" s="25" t="str">
        <f>IF(ISBLANK(des!G335),"",des!G335)</f>
        <v>kW/h</v>
      </c>
      <c r="H335" s="66" t="str">
        <f>"(kW/h)/"&amp;$F335</f>
        <v>(kW/h)/kW</v>
      </c>
      <c r="I335" s="66" t="str">
        <f>"(kW/h)/"&amp;$F335</f>
        <v>(kW/h)/kW</v>
      </c>
      <c r="J335" s="25" t="str">
        <f>IF(ISBLANK(des!J335),"",des!J335)</f>
        <v>kW/h</v>
      </c>
      <c r="K335" s="66" t="str">
        <f>"(kW/h)/"&amp;$F335</f>
        <v>(kW/h)/kW</v>
      </c>
      <c r="L335" s="66" t="str">
        <f>"(kW/h)/"&amp;$F335</f>
        <v>(kW/h)/kW</v>
      </c>
      <c r="M335" s="25" t="str">
        <f>IF(ISBLANK(des!M335),"",des!M335)</f>
        <v/>
      </c>
      <c r="N335" s="25" t="str">
        <f>IF(ISBLANK(des!N335),"",des!N335)</f>
        <v/>
      </c>
      <c r="O335" s="25" t="str">
        <f>IF(ISBLANK(des!O335),"",des!O335)</f>
        <v/>
      </c>
      <c r="P335" s="25" t="str">
        <f>IF(ISBLANK(des!P335),"",des!P335)</f>
        <v/>
      </c>
      <c r="Q335" s="25" t="str">
        <f>IF(ISBLANK(des!Q335),"",des!Q335)</f>
        <v/>
      </c>
      <c r="R335" s="25" t="str">
        <f>IF(ISBLANK(des!R335),"",des!R335)</f>
        <v/>
      </c>
    </row>
    <row r="336" spans="1:18" hidden="1" outlineLevel="4" x14ac:dyDescent="0.2">
      <c r="A336" s="46"/>
      <c r="B336" s="64"/>
      <c r="E336" s="30" t="s">
        <v>7</v>
      </c>
      <c r="G336" s="25" t="str">
        <f>IF(ISBLANK(des!G336),"",des!G336)</f>
        <v>Inf</v>
      </c>
      <c r="H336" s="25" t="str">
        <f>IF(ISBLANK(des!H336),"",des!H336)</f>
        <v>Inf</v>
      </c>
      <c r="I336" s="25" t="str">
        <f>IF(ISBLANK(des!I336),"",des!I336)</f>
        <v>Inf</v>
      </c>
      <c r="J336" s="25" t="str">
        <f>IF(ISBLANK(des!J336),"",des!J336)</f>
        <v>Inf</v>
      </c>
      <c r="K336" s="25" t="str">
        <f>IF(ISBLANK(des!K336),"",des!K336)</f>
        <v>Inf</v>
      </c>
      <c r="L336" s="25" t="str">
        <f>IF(ISBLANK(des!L336),"",des!L336)</f>
        <v>Inf</v>
      </c>
      <c r="M336" s="25" t="str">
        <f>IF(ISBLANK(des!M336),"",des!M336)</f>
        <v/>
      </c>
      <c r="N336" s="25" t="str">
        <f>IF(ISBLANK(des!N336),"",des!N336)</f>
        <v/>
      </c>
      <c r="O336" s="25" t="str">
        <f>IF(ISBLANK(des!O336),"",des!O336)</f>
        <v/>
      </c>
      <c r="P336" s="25" t="str">
        <f>IF(ISBLANK(des!P336),"",des!P336)</f>
        <v/>
      </c>
      <c r="Q336" s="25" t="str">
        <f>IF(ISBLANK(des!Q336),"",des!Q336)</f>
        <v/>
      </c>
      <c r="R336" s="25" t="str">
        <f>IF(ISBLANK(des!R336),"",des!R336)</f>
        <v/>
      </c>
    </row>
    <row r="337" spans="1:18" hidden="1" outlineLevel="4" x14ac:dyDescent="0.2">
      <c r="A337" s="46"/>
      <c r="B337" s="64"/>
      <c r="E337" s="30" t="s">
        <v>8</v>
      </c>
      <c r="G337" s="25">
        <f>IF(ISBLANK(des!G337),"",des!G337)</f>
        <v>0</v>
      </c>
      <c r="H337" s="25">
        <f>IF(ISBLANK(des!H337),"",des!H337)</f>
        <v>0</v>
      </c>
      <c r="I337" s="25">
        <f>IF(ISBLANK(des!I337),"",des!I337)</f>
        <v>0</v>
      </c>
      <c r="J337" s="25">
        <f>IF(ISBLANK(des!J337),"",des!J337)</f>
        <v>0</v>
      </c>
      <c r="K337" s="25">
        <f>IF(ISBLANK(des!K337),"",des!K337)</f>
        <v>0</v>
      </c>
      <c r="L337" s="25">
        <f>IF(ISBLANK(des!L337),"",des!L337)</f>
        <v>0</v>
      </c>
      <c r="M337" s="25" t="str">
        <f>IF(ISBLANK(des!M337),"",des!M337)</f>
        <v/>
      </c>
      <c r="N337" s="25" t="str">
        <f>IF(ISBLANK(des!N337),"",des!N337)</f>
        <v/>
      </c>
      <c r="O337" s="25" t="str">
        <f>IF(ISBLANK(des!O337),"",des!O337)</f>
        <v/>
      </c>
      <c r="P337" s="25" t="str">
        <f>IF(ISBLANK(des!P337),"",des!P337)</f>
        <v/>
      </c>
      <c r="Q337" s="25" t="str">
        <f>IF(ISBLANK(des!Q337),"",des!Q337)</f>
        <v/>
      </c>
      <c r="R337" s="25" t="str">
        <f>IF(ISBLANK(des!R337),"",des!R337)</f>
        <v/>
      </c>
    </row>
    <row r="338" spans="1:18" hidden="1" outlineLevel="3" collapsed="1" x14ac:dyDescent="0.2">
      <c r="A338" s="46"/>
      <c r="B338" s="64"/>
      <c r="D338" s="26" t="s">
        <v>23</v>
      </c>
      <c r="E338" s="30" t="s">
        <v>1</v>
      </c>
      <c r="G338" s="25" t="str">
        <f>IF(ISBLANK(des!G338),"",des!G338)</f>
        <v>t.b.d.</v>
      </c>
      <c r="H338" s="25" t="str">
        <f>IF(ISBLANK(des!H338),"",des!H338)</f>
        <v/>
      </c>
      <c r="I338" s="25" t="str">
        <f>IF(ISBLANK(des!I338),"",des!I338)</f>
        <v/>
      </c>
      <c r="J338" s="25" t="str">
        <f>IF(ISBLANK(des!J338),"",des!J338)</f>
        <v/>
      </c>
      <c r="K338" s="25" t="str">
        <f>IF(ISBLANK(des!K338),"",des!K338)</f>
        <v/>
      </c>
      <c r="L338" s="25" t="str">
        <f>IF(ISBLANK(des!L338),"",des!L338)</f>
        <v/>
      </c>
      <c r="M338" s="25" t="str">
        <f>IF(ISBLANK(des!M338),"",des!M338)</f>
        <v/>
      </c>
      <c r="N338" s="25" t="str">
        <f>IF(ISBLANK(des!N338),"",des!N338)</f>
        <v/>
      </c>
      <c r="O338" s="25" t="str">
        <f>IF(ISBLANK(des!O338),"",des!O338)</f>
        <v/>
      </c>
      <c r="P338" s="25" t="str">
        <f>IF(ISBLANK(des!P338),"",des!P338)</f>
        <v/>
      </c>
      <c r="Q338" s="25" t="str">
        <f>IF(ISBLANK(des!Q338),"",des!Q338)</f>
        <v/>
      </c>
      <c r="R338" s="25" t="str">
        <f>IF(ISBLANK(des!R338),"",des!R338)</f>
        <v/>
      </c>
    </row>
    <row r="339" spans="1:18" hidden="1" outlineLevel="4" x14ac:dyDescent="0.2">
      <c r="A339" s="46"/>
      <c r="B339" s="64"/>
      <c r="E339" s="30" t="s">
        <v>1</v>
      </c>
      <c r="G339" s="25" t="str">
        <f>IF(ISBLANK(des!G339),"",des!G339)</f>
        <v/>
      </c>
      <c r="H339" s="25" t="str">
        <f>IF(ISBLANK(des!H339),"",des!H339)</f>
        <v/>
      </c>
      <c r="I339" s="25" t="str">
        <f>IF(ISBLANK(des!I339),"",des!I339)</f>
        <v/>
      </c>
      <c r="J339" s="25" t="str">
        <f>IF(ISBLANK(des!J339),"",des!J339)</f>
        <v/>
      </c>
      <c r="K339" s="25" t="str">
        <f>IF(ISBLANK(des!K339),"",des!K339)</f>
        <v/>
      </c>
      <c r="L339" s="25" t="str">
        <f>IF(ISBLANK(des!L339),"",des!L339)</f>
        <v/>
      </c>
      <c r="M339" s="25" t="str">
        <f>IF(ISBLANK(des!M339),"",des!M339)</f>
        <v/>
      </c>
      <c r="N339" s="25" t="str">
        <f>IF(ISBLANK(des!N339),"",des!N339)</f>
        <v/>
      </c>
      <c r="O339" s="25" t="str">
        <f>IF(ISBLANK(des!O339),"",des!O339)</f>
        <v/>
      </c>
      <c r="P339" s="25" t="str">
        <f>IF(ISBLANK(des!P339),"",des!P339)</f>
        <v/>
      </c>
      <c r="Q339" s="25" t="str">
        <f>IF(ISBLANK(des!Q339),"",des!Q339)</f>
        <v/>
      </c>
      <c r="R339" s="25" t="str">
        <f>IF(ISBLANK(des!R339),"",des!R339)</f>
        <v/>
      </c>
    </row>
    <row r="340" spans="1:18" hidden="1" outlineLevel="4" x14ac:dyDescent="0.2">
      <c r="A340" s="46"/>
      <c r="B340" s="64"/>
      <c r="E340" s="30" t="s">
        <v>2</v>
      </c>
      <c r="G340" s="25" t="str">
        <f>IF(ISBLANK(des!G340),"",des!G340)</f>
        <v/>
      </c>
      <c r="H340" s="25" t="str">
        <f>IF(ISBLANK(des!H340),"",des!H340)</f>
        <v/>
      </c>
      <c r="I340" s="25" t="str">
        <f>IF(ISBLANK(des!I340),"",des!I340)</f>
        <v/>
      </c>
      <c r="J340" s="25" t="str">
        <f>IF(ISBLANK(des!J340),"",des!J340)</f>
        <v/>
      </c>
      <c r="K340" s="25" t="str">
        <f>IF(ISBLANK(des!K340),"",des!K340)</f>
        <v/>
      </c>
      <c r="L340" s="25" t="str">
        <f>IF(ISBLANK(des!L340),"",des!L340)</f>
        <v/>
      </c>
      <c r="M340" s="25" t="str">
        <f>IF(ISBLANK(des!M340),"",des!M340)</f>
        <v/>
      </c>
      <c r="N340" s="25" t="str">
        <f>IF(ISBLANK(des!N340),"",des!N340)</f>
        <v/>
      </c>
      <c r="O340" s="25" t="str">
        <f>IF(ISBLANK(des!O340),"",des!O340)</f>
        <v/>
      </c>
      <c r="P340" s="25" t="str">
        <f>IF(ISBLANK(des!P340),"",des!P340)</f>
        <v/>
      </c>
      <c r="Q340" s="25" t="str">
        <f>IF(ISBLANK(des!Q340),"",des!Q340)</f>
        <v/>
      </c>
      <c r="R340" s="25" t="str">
        <f>IF(ISBLANK(des!R340),"",des!R340)</f>
        <v/>
      </c>
    </row>
    <row r="341" spans="1:18" hidden="1" outlineLevel="4" x14ac:dyDescent="0.2">
      <c r="A341" s="46"/>
      <c r="B341" s="64"/>
      <c r="E341" s="30" t="s">
        <v>4</v>
      </c>
      <c r="G341" s="25" t="str">
        <f>IF(ISBLANK(des!G341),"",des!G341)</f>
        <v/>
      </c>
      <c r="H341" s="25" t="str">
        <f>IF(ISBLANK(des!H341),"",des!H341)</f>
        <v/>
      </c>
      <c r="I341" s="25" t="str">
        <f>IF(ISBLANK(des!I341),"",des!I341)</f>
        <v/>
      </c>
      <c r="J341" s="25" t="str">
        <f>IF(ISBLANK(des!J341),"",des!J341)</f>
        <v/>
      </c>
      <c r="K341" s="25" t="str">
        <f>IF(ISBLANK(des!K341),"",des!K341)</f>
        <v/>
      </c>
      <c r="L341" s="25" t="str">
        <f>IF(ISBLANK(des!L341),"",des!L341)</f>
        <v/>
      </c>
      <c r="M341" s="25" t="str">
        <f>IF(ISBLANK(des!M341),"",des!M341)</f>
        <v/>
      </c>
      <c r="N341" s="25" t="str">
        <f>IF(ISBLANK(des!N341),"",des!N341)</f>
        <v/>
      </c>
      <c r="O341" s="25" t="str">
        <f>IF(ISBLANK(des!O341),"",des!O341)</f>
        <v/>
      </c>
      <c r="P341" s="25" t="str">
        <f>IF(ISBLANK(des!P341),"",des!P341)</f>
        <v/>
      </c>
      <c r="Q341" s="25" t="str">
        <f>IF(ISBLANK(des!Q341),"",des!Q341)</f>
        <v/>
      </c>
      <c r="R341" s="25" t="str">
        <f>IF(ISBLANK(des!R341),"",des!R341)</f>
        <v/>
      </c>
    </row>
    <row r="342" spans="1:18" hidden="1" outlineLevel="4" x14ac:dyDescent="0.2">
      <c r="A342" s="46"/>
      <c r="B342" s="64"/>
      <c r="E342" s="48" t="s">
        <v>5</v>
      </c>
      <c r="F342" s="49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</row>
    <row r="343" spans="1:18" hidden="1" outlineLevel="4" x14ac:dyDescent="0.2">
      <c r="A343" s="46"/>
      <c r="B343" s="64"/>
      <c r="E343" s="30" t="s">
        <v>6</v>
      </c>
      <c r="G343" s="25" t="str">
        <f>IF(ISBLANK(des!G343),"",des!G343)</f>
        <v/>
      </c>
      <c r="H343" s="25" t="str">
        <f>IF(ISBLANK(des!H343),"",des!H343)</f>
        <v/>
      </c>
      <c r="I343" s="25" t="str">
        <f>IF(ISBLANK(des!I343),"",des!I343)</f>
        <v/>
      </c>
      <c r="J343" s="25" t="str">
        <f>IF(ISBLANK(des!J343),"",des!J343)</f>
        <v/>
      </c>
      <c r="K343" s="25" t="str">
        <f>IF(ISBLANK(des!K343),"",des!K343)</f>
        <v/>
      </c>
      <c r="L343" s="25" t="str">
        <f>IF(ISBLANK(des!L343),"",des!L343)</f>
        <v/>
      </c>
      <c r="M343" s="25" t="str">
        <f>IF(ISBLANK(des!M343),"",des!M343)</f>
        <v/>
      </c>
      <c r="N343" s="25" t="str">
        <f>IF(ISBLANK(des!N343),"",des!N343)</f>
        <v/>
      </c>
      <c r="O343" s="25" t="str">
        <f>IF(ISBLANK(des!O343),"",des!O343)</f>
        <v/>
      </c>
      <c r="P343" s="25" t="str">
        <f>IF(ISBLANK(des!P343),"",des!P343)</f>
        <v/>
      </c>
      <c r="Q343" s="25" t="str">
        <f>IF(ISBLANK(des!Q343),"",des!Q343)</f>
        <v/>
      </c>
      <c r="R343" s="25" t="str">
        <f>IF(ISBLANK(des!R343),"",des!R343)</f>
        <v/>
      </c>
    </row>
    <row r="344" spans="1:18" hidden="1" outlineLevel="4" x14ac:dyDescent="0.2">
      <c r="A344" s="46"/>
      <c r="B344" s="64"/>
      <c r="E344" s="30" t="s">
        <v>10</v>
      </c>
      <c r="G344" s="25" t="str">
        <f>IF(ISBLANK(des!G344),"",des!G344)</f>
        <v/>
      </c>
      <c r="H344" s="25" t="str">
        <f>IF(ISBLANK(des!H344),"",des!H344)</f>
        <v/>
      </c>
      <c r="I344" s="25" t="str">
        <f>IF(ISBLANK(des!I344),"",des!I344)</f>
        <v/>
      </c>
      <c r="J344" s="25" t="str">
        <f>IF(ISBLANK(des!J344),"",des!J344)</f>
        <v/>
      </c>
      <c r="K344" s="25" t="str">
        <f>IF(ISBLANK(des!K344),"",des!K344)</f>
        <v/>
      </c>
      <c r="L344" s="25" t="str">
        <f>IF(ISBLANK(des!L344),"",des!L344)</f>
        <v/>
      </c>
      <c r="M344" s="25" t="str">
        <f>IF(ISBLANK(des!M344),"",des!M344)</f>
        <v/>
      </c>
      <c r="N344" s="25" t="str">
        <f>IF(ISBLANK(des!N344),"",des!N344)</f>
        <v/>
      </c>
      <c r="O344" s="25" t="str">
        <f>IF(ISBLANK(des!O344),"",des!O344)</f>
        <v/>
      </c>
      <c r="P344" s="25" t="str">
        <f>IF(ISBLANK(des!P344),"",des!P344)</f>
        <v/>
      </c>
      <c r="Q344" s="25" t="str">
        <f>IF(ISBLANK(des!Q344),"",des!Q344)</f>
        <v/>
      </c>
      <c r="R344" s="25" t="str">
        <f>IF(ISBLANK(des!R344),"",des!R344)</f>
        <v/>
      </c>
    </row>
    <row r="345" spans="1:18" hidden="1" outlineLevel="4" x14ac:dyDescent="0.2">
      <c r="A345" s="46"/>
      <c r="B345" s="64"/>
      <c r="E345" s="30" t="s">
        <v>7</v>
      </c>
      <c r="G345" s="25" t="str">
        <f>IF(ISBLANK(des!G345),"",des!G345)</f>
        <v/>
      </c>
      <c r="H345" s="25" t="str">
        <f>IF(ISBLANK(des!H345),"",des!H345)</f>
        <v/>
      </c>
      <c r="I345" s="25" t="str">
        <f>IF(ISBLANK(des!I345),"",des!I345)</f>
        <v/>
      </c>
      <c r="J345" s="25" t="str">
        <f>IF(ISBLANK(des!J345),"",des!J345)</f>
        <v/>
      </c>
      <c r="K345" s="25" t="str">
        <f>IF(ISBLANK(des!K345),"",des!K345)</f>
        <v/>
      </c>
      <c r="L345" s="25" t="str">
        <f>IF(ISBLANK(des!L345),"",des!L345)</f>
        <v/>
      </c>
      <c r="M345" s="25" t="str">
        <f>IF(ISBLANK(des!M345),"",des!M345)</f>
        <v/>
      </c>
      <c r="N345" s="25" t="str">
        <f>IF(ISBLANK(des!N345),"",des!N345)</f>
        <v/>
      </c>
      <c r="O345" s="25" t="str">
        <f>IF(ISBLANK(des!O345),"",des!O345)</f>
        <v/>
      </c>
      <c r="P345" s="25" t="str">
        <f>IF(ISBLANK(des!P345),"",des!P345)</f>
        <v/>
      </c>
      <c r="Q345" s="25" t="str">
        <f>IF(ISBLANK(des!Q345),"",des!Q345)</f>
        <v/>
      </c>
      <c r="R345" s="25" t="str">
        <f>IF(ISBLANK(des!R345),"",des!R345)</f>
        <v/>
      </c>
    </row>
    <row r="346" spans="1:18" hidden="1" outlineLevel="4" x14ac:dyDescent="0.2">
      <c r="A346" s="46"/>
      <c r="B346" s="64"/>
      <c r="E346" s="30" t="s">
        <v>8</v>
      </c>
      <c r="G346" s="25" t="str">
        <f>IF(ISBLANK(des!G346),"",des!G346)</f>
        <v/>
      </c>
      <c r="H346" s="25" t="str">
        <f>IF(ISBLANK(des!H346),"",des!H346)</f>
        <v/>
      </c>
      <c r="I346" s="25" t="str">
        <f>IF(ISBLANK(des!I346),"",des!I346)</f>
        <v/>
      </c>
      <c r="J346" s="25" t="str">
        <f>IF(ISBLANK(des!J346),"",des!J346)</f>
        <v/>
      </c>
      <c r="K346" s="25" t="str">
        <f>IF(ISBLANK(des!K346),"",des!K346)</f>
        <v/>
      </c>
      <c r="L346" s="25" t="str">
        <f>IF(ISBLANK(des!L346),"",des!L346)</f>
        <v/>
      </c>
      <c r="M346" s="25" t="str">
        <f>IF(ISBLANK(des!M346),"",des!M346)</f>
        <v/>
      </c>
      <c r="N346" s="25" t="str">
        <f>IF(ISBLANK(des!N346),"",des!N346)</f>
        <v/>
      </c>
      <c r="O346" s="25" t="str">
        <f>IF(ISBLANK(des!O346),"",des!O346)</f>
        <v/>
      </c>
      <c r="P346" s="25" t="str">
        <f>IF(ISBLANK(des!P346),"",des!P346)</f>
        <v/>
      </c>
      <c r="Q346" s="25" t="str">
        <f>IF(ISBLANK(des!Q346),"",des!Q346)</f>
        <v/>
      </c>
      <c r="R346" s="25" t="str">
        <f>IF(ISBLANK(des!R346),"",des!R346)</f>
        <v/>
      </c>
    </row>
    <row r="347" spans="1:18" hidden="1" outlineLevel="3" collapsed="1" x14ac:dyDescent="0.2">
      <c r="A347" s="46"/>
      <c r="B347" s="64"/>
    </row>
    <row r="348" spans="1:18" hidden="1" outlineLevel="2" collapsed="1" x14ac:dyDescent="0.2">
      <c r="A348" s="74">
        <v>2</v>
      </c>
      <c r="B348" s="64">
        <v>2</v>
      </c>
      <c r="C348" s="70" t="s">
        <v>328</v>
      </c>
      <c r="D348" s="71" t="s">
        <v>0</v>
      </c>
      <c r="E348" s="71"/>
      <c r="F348" s="71"/>
      <c r="G348" s="84"/>
    </row>
    <row r="349" spans="1:18" hidden="1" outlineLevel="3" x14ac:dyDescent="0.2">
      <c r="A349" s="46"/>
      <c r="B349" s="64"/>
      <c r="D349" s="27" t="s">
        <v>11</v>
      </c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</row>
    <row r="350" spans="1:18" hidden="1" outlineLevel="3" x14ac:dyDescent="0.2">
      <c r="A350" s="46"/>
      <c r="B350" s="64"/>
      <c r="D350" s="70" t="s">
        <v>20</v>
      </c>
      <c r="E350" s="72" t="s">
        <v>1</v>
      </c>
      <c r="F350" s="71"/>
      <c r="G350" s="39" t="str">
        <f>IF($G348="M",IF(ISBLANK(des!G$619),"",des!G$619),IF(ISBLANK(des!G350),"",des!G350))</f>
        <v>Power, size-independent offset</v>
      </c>
      <c r="H350" s="39" t="str">
        <f>IF($G348="M",IF(ISBLANK(des!H$619),"",des!H$619),IF(ISBLANK(des!H350),"",des!H350))</f>
        <v>Power, size-dependent offset</v>
      </c>
      <c r="I350" s="40" t="str">
        <f>IF($G348="M",IF(ISBLANK(des!I$619),"",des!I$619),IF(ISBLANK(des!I350),"",des!I350))</f>
        <v>Power, relative input 1</v>
      </c>
      <c r="J350" s="40" t="str">
        <f>IF($G348="M",IF(ISBLANK(des!J$619),"",des!J$619),IF(ISBLANK(des!J350),"",des!J350))</f>
        <v>Power, relative input 2</v>
      </c>
      <c r="K350" s="41" t="str">
        <f>IF($G348="M",IF(ISBLANK(des!K$619),"",des!K$619),IF(ISBLANK(des!K350),"",des!K350))</f>
        <v>Power, relative input 3</v>
      </c>
      <c r="L350" s="42" t="str">
        <f>IF($G348="M",IF(ISBLANK(des!L$619),"",des!L$619),IF(ISBLANK(des!L350),"",des!L350))</f>
        <v>Power, relative output 1</v>
      </c>
      <c r="M350" s="121" t="str">
        <f>IF($G348="M",IF(ISBLANK(des!M$619),"",des!M$619),IF(ISBLANK(des!M350),"",des!M350))</f>
        <v>Power, relative output 2</v>
      </c>
      <c r="N350" s="42" t="str">
        <f>IF($G348="M",IF(ISBLANK(des!N$619),"",des!N$619),IF(ISBLANK(des!N350),"",des!N350))</f>
        <v>Power, relative output 3</v>
      </c>
      <c r="O350" s="47" t="str">
        <f>IF($G348="M",IF(ISBLANK(des!O$619),"",des!O$619),IF(ISBLANK(des!O350),"",des!O350))</f>
        <v/>
      </c>
      <c r="P350" s="47" t="str">
        <f>IF($G348="M",IF(ISBLANK(des!P$619),"",des!P$619),IF(ISBLANK(des!P350),"",des!P350))</f>
        <v/>
      </c>
      <c r="Q350" s="47" t="str">
        <f>IF($G348="M",IF(ISBLANK(des!Q$619),"",des!Q$619),IF(ISBLANK(des!Q350),"",des!Q350))</f>
        <v/>
      </c>
      <c r="R350" s="47" t="str">
        <f>IF($G348="M",IF(ISBLANK(des!R$619),"",des!R$619),IF(ISBLANK(des!R350),"",des!R350))</f>
        <v/>
      </c>
    </row>
    <row r="351" spans="1:18" hidden="1" outlineLevel="4" x14ac:dyDescent="0.2">
      <c r="A351" s="46"/>
      <c r="B351" s="64"/>
      <c r="E351" s="30" t="s">
        <v>1</v>
      </c>
      <c r="G351" s="39" t="str">
        <f>IF($G348="M",IF(ISBLANK(des!G$620),"",des!G$620),IF(ISBLANK(des!G351),"",des!G351))</f>
        <v>PwrAbs</v>
      </c>
      <c r="H351" s="39" t="str">
        <f>IF($G348="M",IF(ISBLANK(des!H$620),"",des!H$620),IF(ISBLANK(des!H351),"",des!H351))</f>
        <v>PwrCap</v>
      </c>
      <c r="I351" s="40" t="str">
        <f>IF($G348="M",IF(ISBLANK(des!I$620),"",des!I$620),IF(ISBLANK(des!I351),"",des!I351))</f>
        <v>PwrInp1</v>
      </c>
      <c r="J351" s="40" t="str">
        <f>IF($G348="M",IF(ISBLANK(des!J$620),"",des!J$620),IF(ISBLANK(des!J351),"",des!J351))</f>
        <v>PwrInp2</v>
      </c>
      <c r="K351" s="41" t="str">
        <f>IF($G348="M",IF(ISBLANK(des!K$620),"",des!K$620),IF(ISBLANK(des!K351),"",des!K351))</f>
        <v>PwrInp3</v>
      </c>
      <c r="L351" s="42" t="str">
        <f>IF($G348="M",IF(ISBLANK(des!L$620),"",des!L$620),IF(ISBLANK(des!L351),"",des!L351))</f>
        <v>PwrOut1</v>
      </c>
      <c r="M351" s="121" t="str">
        <f>IF($G348="M",IF(ISBLANK(des!M$620),"",des!M$620),IF(ISBLANK(des!M351),"",des!M351))</f>
        <v>PwrOut2</v>
      </c>
      <c r="N351" s="42" t="str">
        <f>IF($G348="M",IF(ISBLANK(des!N$620),"",des!N$620),IF(ISBLANK(des!N351),"",des!N351))</f>
        <v>PwrOut3</v>
      </c>
      <c r="O351" s="47" t="str">
        <f>IF($G348="M",IF(ISBLANK(des!O$620),"",des!O$620),IF(ISBLANK(des!O351),"",des!O351))</f>
        <v/>
      </c>
      <c r="P351" s="47" t="str">
        <f>IF($G348="M",IF(ISBLANK(des!P$620),"",des!P$620),IF(ISBLANK(des!P351),"",des!P351))</f>
        <v/>
      </c>
      <c r="Q351" s="47" t="str">
        <f>IF($G348="M",IF(ISBLANK(des!Q$620),"",des!Q$620),IF(ISBLANK(des!Q351),"",des!Q351))</f>
        <v/>
      </c>
      <c r="R351" s="47" t="str">
        <f>IF($G348="M",IF(ISBLANK(des!R$620),"",des!R$620),IF(ISBLANK(des!R351),"",des!R351))</f>
        <v/>
      </c>
    </row>
    <row r="352" spans="1:18" hidden="1" outlineLevel="4" x14ac:dyDescent="0.2">
      <c r="A352" s="46"/>
      <c r="B352" s="64"/>
      <c r="E352" s="30" t="s">
        <v>2</v>
      </c>
      <c r="G352" s="39" t="str">
        <f>IF($G348="M",IF(ISBLANK(des!G$621),"",des!G$621),IF(ISBLANK(des!G352),"",des!G352))</f>
        <v>Size-independent absolute power offset.</v>
      </c>
      <c r="H352" s="39" t="str">
        <f>IF($G348="M",IF(ISBLANK(des!H$621),"",des!H$621),IF(ISBLANK(des!H352),"",des!H352))</f>
        <v>Size-dependent relative power offset.</v>
      </c>
      <c r="I352" s="40" t="str">
        <f>IF($G348="M",IF(ISBLANK(des!I$621),"",des!I$621),IF(ISBLANK(des!I352),"",des!I352))</f>
        <v>Power, relative to input power 1.</v>
      </c>
      <c r="J352" s="40" t="str">
        <f>IF($G348="M",IF(ISBLANK(des!J$621),"",des!J$621),IF(ISBLANK(des!J352),"",des!J352))</f>
        <v>Power, relative to input power 2.</v>
      </c>
      <c r="K352" s="41" t="str">
        <f>IF($G348="M",IF(ISBLANK(des!K$621),"",des!K$621),IF(ISBLANK(des!K352),"",des!K352))</f>
        <v>Power, relative to input power 3.</v>
      </c>
      <c r="L352" s="42" t="str">
        <f>IF($G348="M",IF(ISBLANK(des!L$621),"",des!L$621),IF(ISBLANK(des!L352),"",des!L352))</f>
        <v>Power, relative to output power 1.</v>
      </c>
      <c r="M352" s="121" t="str">
        <f>IF($G348="M",IF(ISBLANK(des!M$621),"",des!M$621),IF(ISBLANK(des!M352),"",des!M352))</f>
        <v>Power, relative to output power 2.</v>
      </c>
      <c r="N352" s="42" t="str">
        <f>IF($G348="M",IF(ISBLANK(des!N$621),"",des!N$621),IF(ISBLANK(des!N352),"",des!N352))</f>
        <v>Power, relative to output power 3.</v>
      </c>
      <c r="O352" s="47" t="str">
        <f>IF($G348="M",IF(ISBLANK(des!O$620),"",des!O$620),IF(ISBLANK(des!O352),"",des!O352))</f>
        <v/>
      </c>
      <c r="P352" s="47" t="str">
        <f>IF($G348="M",IF(ISBLANK(des!P$620),"",des!P$620),IF(ISBLANK(des!P352),"",des!P352))</f>
        <v/>
      </c>
      <c r="Q352" s="47" t="str">
        <f>IF($G348="M",IF(ISBLANK(des!Q$620),"",des!Q$620),IF(ISBLANK(des!Q352),"",des!Q352))</f>
        <v/>
      </c>
      <c r="R352" s="47" t="str">
        <f>IF($G348="M",IF(ISBLANK(des!R$620),"",des!R$620),IF(ISBLANK(des!R352),"",des!R352))</f>
        <v/>
      </c>
    </row>
    <row r="353" spans="1:18" hidden="1" outlineLevel="4" x14ac:dyDescent="0.2">
      <c r="A353" s="46"/>
      <c r="B353" s="64"/>
      <c r="E353" s="30" t="s">
        <v>4</v>
      </c>
      <c r="G353" s="25">
        <f>IF(ISBLANK(des!G353),"",des!G353)</f>
        <v>1</v>
      </c>
      <c r="H353" s="25">
        <f>IF(ISBLANK(des!H353),"",des!H353)</f>
        <v>2</v>
      </c>
      <c r="I353" s="43" t="str">
        <f>IF(ISBLANK(des!I353),"",des!I353)</f>
        <v/>
      </c>
      <c r="J353" s="43" t="str">
        <f>IF(ISBLANK(des!J353),"",des!J353)</f>
        <v/>
      </c>
      <c r="K353" s="60" t="str">
        <f>IF(ISBLANK(des!K353),"",des!K353)</f>
        <v/>
      </c>
      <c r="L353" s="25" t="str">
        <f>IF(ISBLANK(des!L353),"",des!L353)</f>
        <v/>
      </c>
      <c r="M353" s="60" t="str">
        <f>IF(ISBLANK(des!M353),"",des!M353)</f>
        <v/>
      </c>
      <c r="N353" s="25" t="str">
        <f>IF(ISBLANK(des!N353),"",des!N353)</f>
        <v/>
      </c>
      <c r="O353" s="25" t="str">
        <f>IF(ISBLANK(des!O353),"",des!O353)</f>
        <v/>
      </c>
      <c r="P353" s="25" t="str">
        <f>IF(ISBLANK(des!P353),"",des!P353)</f>
        <v/>
      </c>
      <c r="Q353" s="25" t="str">
        <f>IF(ISBLANK(des!Q353),"",des!Q353)</f>
        <v/>
      </c>
      <c r="R353" s="25" t="str">
        <f>IF(ISBLANK(des!R353),"",des!R353)</f>
        <v/>
      </c>
    </row>
    <row r="354" spans="1:18" hidden="1" outlineLevel="4" x14ac:dyDescent="0.2">
      <c r="A354" s="46"/>
      <c r="B354" s="64"/>
      <c r="E354" s="48" t="s">
        <v>5</v>
      </c>
      <c r="F354" s="49"/>
      <c r="G354" s="76"/>
      <c r="H354" s="76"/>
      <c r="I354" s="76"/>
      <c r="J354" s="86"/>
      <c r="K354" s="76"/>
      <c r="L354" s="76"/>
      <c r="M354" s="87"/>
      <c r="N354" s="76"/>
      <c r="O354" s="76"/>
      <c r="P354" s="76"/>
      <c r="Q354" s="76"/>
      <c r="R354" s="76"/>
    </row>
    <row r="355" spans="1:18" hidden="1" outlineLevel="4" x14ac:dyDescent="0.2">
      <c r="A355" s="46"/>
      <c r="B355" s="64"/>
      <c r="E355" s="30" t="s">
        <v>6</v>
      </c>
      <c r="G355" s="25" t="str">
        <f>IF(ISBLANK(des!G355),"",des!G355)</f>
        <v>float</v>
      </c>
      <c r="H355" s="25" t="str">
        <f>IF(ISBLANK(des!H355),"",des!H355)</f>
        <v>float</v>
      </c>
      <c r="I355" s="43" t="str">
        <f>IF(ISBLANK(des!I355),"",des!I355)</f>
        <v>float</v>
      </c>
      <c r="J355" s="43" t="str">
        <f>IF(ISBLANK(des!J355),"",des!J355)</f>
        <v>float</v>
      </c>
      <c r="K355" s="43" t="str">
        <f>IF(ISBLANK(des!K355),"",des!K355)</f>
        <v>float</v>
      </c>
      <c r="L355" s="25" t="str">
        <f>IF(ISBLANK(des!L355),"",des!L355)</f>
        <v>float</v>
      </c>
      <c r="M355" s="60" t="str">
        <f>IF(ISBLANK(des!M355),"",des!M355)</f>
        <v>float</v>
      </c>
      <c r="N355" s="25" t="str">
        <f>IF(ISBLANK(des!N355),"",des!N355)</f>
        <v>float</v>
      </c>
      <c r="O355" s="25" t="str">
        <f>IF(ISBLANK(des!O355),"",des!O355)</f>
        <v/>
      </c>
      <c r="P355" s="25" t="str">
        <f>IF(ISBLANK(des!P355),"",des!P355)</f>
        <v/>
      </c>
      <c r="Q355" s="25" t="str">
        <f>IF(ISBLANK(des!Q355),"",des!Q355)</f>
        <v/>
      </c>
      <c r="R355" s="25" t="str">
        <f>IF(ISBLANK(des!R355),"",des!R355)</f>
        <v/>
      </c>
    </row>
    <row r="356" spans="1:18" hidden="1" outlineLevel="4" x14ac:dyDescent="0.2">
      <c r="A356" s="46"/>
      <c r="B356" s="64"/>
      <c r="E356" s="30" t="s">
        <v>10</v>
      </c>
      <c r="F356" s="97" t="str">
        <f>IF($G$216&lt;=2,"kW","kWh")</f>
        <v>kW</v>
      </c>
      <c r="G356" s="66" t="str">
        <f>"kW" &amp; IF($H$5="LN","/m","")</f>
        <v>kW</v>
      </c>
      <c r="H356" s="66" t="str">
        <f>IF($H$5="LN","(","") &amp; "kW" &amp; IF($H$5="LN","/m)","") &amp; "/" &amp; $F356</f>
        <v>kW/kW</v>
      </c>
      <c r="I356" s="103" t="str">
        <f>IF(I351="MaxPwrAbs", "kW" &amp; IF($H$5="LN","/m",""), IF($H$5="LN","(","") &amp; "kW" &amp; IF($H$5="LN","/m)","") &amp; "/"  &amp; $F356)</f>
        <v>kW/kW</v>
      </c>
      <c r="J356" s="103" t="str">
        <f>IF($H$5="LN","(","") &amp; "kW" &amp; IF($H$5="LN","/m)","") &amp; "/" &amp; $F356</f>
        <v>kW/kW</v>
      </c>
      <c r="K356" s="66" t="str">
        <f>IF($H$5="LN","(","") &amp; "kW" &amp; IF($H$5="LN","/m)","") &amp; "/" &amp; $F356</f>
        <v>kW/kW</v>
      </c>
      <c r="L356" s="66" t="str">
        <f>IF($H$5="LN","(","") &amp; "kW" &amp; IF($H$5="LN","/m)","") &amp; "/" &amp; $F356</f>
        <v>kW/kW</v>
      </c>
      <c r="M356" s="102" t="str">
        <f>IF($H$5="LN","(","") &amp; "kW" &amp; IF($H$5="LN","/m)","") &amp; "/" &amp; $F356</f>
        <v>kW/kW</v>
      </c>
      <c r="N356" s="66" t="str">
        <f>IF($H$5="LN","(","") &amp; "kW" &amp; IF($H$5="LN","/m)","") &amp; "/" &amp; $F356</f>
        <v>kW/kW</v>
      </c>
      <c r="O356" s="25" t="str">
        <f>IF(ISBLANK(des!O356),"",des!O356)</f>
        <v/>
      </c>
      <c r="P356" s="25" t="str">
        <f>IF(ISBLANK(des!P356),"",des!P356)</f>
        <v/>
      </c>
      <c r="Q356" s="25" t="str">
        <f>IF(ISBLANK(des!Q356),"",des!Q356)</f>
        <v/>
      </c>
      <c r="R356" s="25" t="str">
        <f>IF(ISBLANK(des!R356),"",des!R356)</f>
        <v/>
      </c>
    </row>
    <row r="357" spans="1:18" hidden="1" outlineLevel="4" x14ac:dyDescent="0.2">
      <c r="A357" s="46"/>
      <c r="B357" s="64"/>
      <c r="E357" s="30" t="s">
        <v>7</v>
      </c>
      <c r="G357" s="25" t="str">
        <f>IF(ISBLANK(des!G357),"",des!G357)</f>
        <v>Inf</v>
      </c>
      <c r="H357" s="25" t="str">
        <f>IF(ISBLANK(des!H357),"",des!H357)</f>
        <v>Inf</v>
      </c>
      <c r="I357" s="43" t="str">
        <f>IF(ISBLANK(des!I357),"",des!I357)</f>
        <v>Inf</v>
      </c>
      <c r="J357" s="43" t="str">
        <f>IF(ISBLANK(des!J357),"",des!J357)</f>
        <v>Inf</v>
      </c>
      <c r="K357" s="43" t="str">
        <f>IF(ISBLANK(des!K357),"",des!K357)</f>
        <v>Inf</v>
      </c>
      <c r="L357" s="25" t="str">
        <f>IF(ISBLANK(des!L357),"",des!L357)</f>
        <v>Inf</v>
      </c>
      <c r="M357" s="60" t="str">
        <f>IF(ISBLANK(des!M357),"",des!M357)</f>
        <v>Inf</v>
      </c>
      <c r="N357" s="25" t="str">
        <f>IF(ISBLANK(des!N357),"",des!N357)</f>
        <v>Inf</v>
      </c>
      <c r="O357" s="25" t="str">
        <f>IF(ISBLANK(des!O357),"",des!O357)</f>
        <v/>
      </c>
      <c r="P357" s="25" t="str">
        <f>IF(ISBLANK(des!P357),"",des!P357)</f>
        <v/>
      </c>
      <c r="Q357" s="25" t="str">
        <f>IF(ISBLANK(des!Q357),"",des!Q357)</f>
        <v/>
      </c>
      <c r="R357" s="25" t="str">
        <f>IF(ISBLANK(des!R357),"",des!R357)</f>
        <v/>
      </c>
    </row>
    <row r="358" spans="1:18" hidden="1" outlineLevel="4" x14ac:dyDescent="0.2">
      <c r="A358" s="46"/>
      <c r="B358" s="64"/>
      <c r="E358" s="30" t="s">
        <v>8</v>
      </c>
      <c r="G358" s="25">
        <f>IF(ISBLANK(des!G358),"",des!G358)</f>
        <v>0</v>
      </c>
      <c r="H358" s="25" t="str">
        <f>IF(ISBLANK(des!H358),"",des!H358)</f>
        <v>-Inf</v>
      </c>
      <c r="I358" s="43">
        <f>IF(ISBLANK(des!I358),"",des!I358)</f>
        <v>0</v>
      </c>
      <c r="J358" s="43">
        <f>IF(ISBLANK(des!J358),"",des!J358)</f>
        <v>0</v>
      </c>
      <c r="K358" s="43">
        <f>IF(ISBLANK(des!K358),"",des!K358)</f>
        <v>0</v>
      </c>
      <c r="L358" s="25">
        <f>IF(ISBLANK(des!L358),"",des!L358)</f>
        <v>0</v>
      </c>
      <c r="M358" s="60">
        <f>IF(ISBLANK(des!M358),"",des!M358)</f>
        <v>0</v>
      </c>
      <c r="N358" s="25">
        <f>IF(ISBLANK(des!N358),"",des!N358)</f>
        <v>0</v>
      </c>
      <c r="O358" s="25" t="str">
        <f>IF(ISBLANK(des!O358),"",des!O358)</f>
        <v/>
      </c>
      <c r="P358" s="25" t="str">
        <f>IF(ISBLANK(des!P358),"",des!P358)</f>
        <v/>
      </c>
      <c r="Q358" s="25" t="str">
        <f>IF(ISBLANK(des!Q358),"",des!Q358)</f>
        <v/>
      </c>
      <c r="R358" s="25" t="str">
        <f>IF(ISBLANK(des!R358),"",des!R358)</f>
        <v/>
      </c>
    </row>
    <row r="359" spans="1:18" hidden="1" outlineLevel="3" x14ac:dyDescent="0.2">
      <c r="A359" s="46"/>
      <c r="B359" s="64"/>
      <c r="D359" s="26" t="s">
        <v>21</v>
      </c>
      <c r="E359" s="30" t="s">
        <v>1</v>
      </c>
      <c r="G359" s="41" t="str">
        <f>IF(ISBLANK(des!G359),"",des!G359)</f>
        <v>Down-gradient, size-independent offset</v>
      </c>
      <c r="H359" s="41" t="str">
        <f>IF(ISBLANK(des!H359),"",des!H359)</f>
        <v>Down-gradient, size-dependent offset</v>
      </c>
      <c r="I359" s="41" t="str">
        <f>IF(ISBLANK(des!I359),"",des!I359)</f>
        <v>Down-gradient, operation-dependent</v>
      </c>
      <c r="J359" s="42" t="str">
        <f>IF(ISBLANK(des!J359),"",des!J359)</f>
        <v>Up-gradient, size-independent offset</v>
      </c>
      <c r="K359" s="42" t="str">
        <f>IF(ISBLANK(des!K359),"",des!K359)</f>
        <v>Up-gradient, size-dependent offset</v>
      </c>
      <c r="L359" s="42" t="str">
        <f>IF(ISBLANK(des!L359),"",des!L359)</f>
        <v>Up-gradient, operation-dependent</v>
      </c>
      <c r="M359" s="25" t="str">
        <f>IF(ISBLANK(des!M359),"",des!M359)</f>
        <v/>
      </c>
      <c r="N359" s="25" t="str">
        <f>IF(ISBLANK(des!N359),"",des!N359)</f>
        <v/>
      </c>
      <c r="O359" s="25" t="str">
        <f>IF(ISBLANK(des!O359),"",des!O359)</f>
        <v/>
      </c>
      <c r="P359" s="25" t="str">
        <f>IF(ISBLANK(des!P359),"",des!P359)</f>
        <v/>
      </c>
      <c r="Q359" s="25" t="str">
        <f>IF(ISBLANK(des!Q359),"",des!Q359)</f>
        <v/>
      </c>
      <c r="R359" s="25" t="str">
        <f>IF(ISBLANK(des!R359),"",des!R359)</f>
        <v/>
      </c>
    </row>
    <row r="360" spans="1:18" hidden="1" outlineLevel="4" x14ac:dyDescent="0.2">
      <c r="A360" s="46"/>
      <c r="B360" s="64"/>
      <c r="E360" s="30" t="s">
        <v>1</v>
      </c>
      <c r="G360" s="41" t="str">
        <f>IF(ISBLANK(des!G360),"",des!G360)</f>
        <v>DnAbs</v>
      </c>
      <c r="H360" s="41" t="str">
        <f>IF(ISBLANK(des!H360),"",des!H360)</f>
        <v>DnCap</v>
      </c>
      <c r="I360" s="41" t="str">
        <f>IF(ISBLANK(des!I360),"",des!I360)</f>
        <v>DnOpn</v>
      </c>
      <c r="J360" s="42" t="str">
        <f>IF(ISBLANK(des!J360),"",des!J360)</f>
        <v>UpAbs</v>
      </c>
      <c r="K360" s="42" t="str">
        <f>IF(ISBLANK(des!K360),"",des!K360)</f>
        <v>UpCap</v>
      </c>
      <c r="L360" s="42" t="str">
        <f>IF(ISBLANK(des!L360),"",des!L360)</f>
        <v>UpOpn</v>
      </c>
      <c r="M360" s="25" t="str">
        <f>IF(ISBLANK(des!M360),"",des!M360)</f>
        <v/>
      </c>
      <c r="N360" s="25" t="str">
        <f>IF(ISBLANK(des!N360),"",des!N360)</f>
        <v/>
      </c>
      <c r="O360" s="25" t="str">
        <f>IF(ISBLANK(des!O360),"",des!O360)</f>
        <v/>
      </c>
      <c r="P360" s="25" t="str">
        <f>IF(ISBLANK(des!P360),"",des!P360)</f>
        <v/>
      </c>
      <c r="Q360" s="25" t="str">
        <f>IF(ISBLANK(des!Q360),"",des!Q360)</f>
        <v/>
      </c>
      <c r="R360" s="25" t="str">
        <f>IF(ISBLANK(des!R360),"",des!R360)</f>
        <v/>
      </c>
    </row>
    <row r="361" spans="1:18" hidden="1" outlineLevel="4" x14ac:dyDescent="0.2">
      <c r="A361" s="46"/>
      <c r="B361" s="64"/>
      <c r="E361" s="30" t="s">
        <v>2</v>
      </c>
      <c r="G361" s="41" t="str">
        <f>IF(ISBLANK(des!G361),"",des!G361)</f>
        <v>Absolute power offset for downward power gradient in [kW].</v>
      </c>
      <c r="H361" s="41" t="str">
        <f>IF(ISBLANK(des!H361),"",des!H361)</f>
        <v>Downward power gradient relative to rated capacity [-].</v>
      </c>
      <c r="I361" s="41" t="str">
        <f>IF(ISBLANK(des!I361),"",des!I361)</f>
        <v>Downward power gradient relative to operational power [-].</v>
      </c>
      <c r="J361" s="42" t="str">
        <f>IF(ISBLANK(des!J361),"",des!J361)</f>
        <v>Absolute power offset for upward power gradient in [kW].</v>
      </c>
      <c r="K361" s="42" t="str">
        <f>IF(ISBLANK(des!K361),"",des!K361)</f>
        <v>Upward power gradient relative to rated capacity [-].</v>
      </c>
      <c r="L361" s="42" t="str">
        <f>IF(ISBLANK(des!L361),"",des!L361)</f>
        <v>Upward power gradient relative to operational power [-].</v>
      </c>
      <c r="M361" s="25" t="str">
        <f>IF(ISBLANK(des!M361),"",des!M361)</f>
        <v/>
      </c>
      <c r="N361" s="25" t="str">
        <f>IF(ISBLANK(des!N361),"",des!N361)</f>
        <v/>
      </c>
      <c r="O361" s="25" t="str">
        <f>IF(ISBLANK(des!O361),"",des!O361)</f>
        <v/>
      </c>
      <c r="P361" s="25" t="str">
        <f>IF(ISBLANK(des!P361),"",des!P361)</f>
        <v/>
      </c>
      <c r="Q361" s="25" t="str">
        <f>IF(ISBLANK(des!Q361),"",des!Q361)</f>
        <v/>
      </c>
      <c r="R361" s="25" t="str">
        <f>IF(ISBLANK(des!R361),"",des!R361)</f>
        <v/>
      </c>
    </row>
    <row r="362" spans="1:18" hidden="1" outlineLevel="4" x14ac:dyDescent="0.2">
      <c r="A362" s="46"/>
      <c r="B362" s="64"/>
      <c r="E362" s="30" t="s">
        <v>4</v>
      </c>
      <c r="G362" s="25">
        <f>IF(ISBLANK(des!G362),"",des!G362)</f>
        <v>1</v>
      </c>
      <c r="H362" s="25">
        <f>IF(ISBLANK(des!H362),"",des!H362)</f>
        <v>2</v>
      </c>
      <c r="I362" s="25" t="str">
        <f>IF(ISBLANK(des!I362),"",des!I362)</f>
        <v/>
      </c>
      <c r="J362" s="25" t="str">
        <f>IF(ISBLANK(des!J362),"",des!J362)</f>
        <v/>
      </c>
      <c r="K362" s="25" t="str">
        <f>IF(ISBLANK(des!K362),"",des!K362)</f>
        <v/>
      </c>
      <c r="L362" s="25" t="str">
        <f>IF(ISBLANK(des!L362),"",des!L362)</f>
        <v/>
      </c>
      <c r="M362" s="25" t="str">
        <f>IF(ISBLANK(des!M362),"",des!M362)</f>
        <v/>
      </c>
      <c r="N362" s="25" t="str">
        <f>IF(ISBLANK(des!N362),"",des!N362)</f>
        <v/>
      </c>
      <c r="O362" s="25" t="str">
        <f>IF(ISBLANK(des!O362),"",des!O362)</f>
        <v/>
      </c>
      <c r="P362" s="25" t="str">
        <f>IF(ISBLANK(des!P362),"",des!P362)</f>
        <v/>
      </c>
      <c r="Q362" s="25" t="str">
        <f>IF(ISBLANK(des!Q362),"",des!Q362)</f>
        <v/>
      </c>
      <c r="R362" s="25" t="str">
        <f>IF(ISBLANK(des!R362),"",des!R362)</f>
        <v/>
      </c>
    </row>
    <row r="363" spans="1:18" hidden="1" outlineLevel="4" x14ac:dyDescent="0.2">
      <c r="A363" s="46"/>
      <c r="B363" s="64"/>
      <c r="E363" s="48" t="s">
        <v>5</v>
      </c>
      <c r="F363" s="49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</row>
    <row r="364" spans="1:18" hidden="1" outlineLevel="4" x14ac:dyDescent="0.2">
      <c r="A364" s="46"/>
      <c r="B364" s="64"/>
      <c r="E364" s="30" t="s">
        <v>6</v>
      </c>
      <c r="G364" s="25" t="str">
        <f>IF(ISBLANK(des!G364),"",des!G364)</f>
        <v>float</v>
      </c>
      <c r="H364" s="25" t="str">
        <f>IF(ISBLANK(des!H364),"",des!H364)</f>
        <v>float</v>
      </c>
      <c r="I364" s="25" t="str">
        <f>IF(ISBLANK(des!I364),"",des!I364)</f>
        <v>float</v>
      </c>
      <c r="J364" s="25" t="str">
        <f>IF(ISBLANK(des!J364),"",des!J364)</f>
        <v>float</v>
      </c>
      <c r="K364" s="25" t="str">
        <f>IF(ISBLANK(des!K364),"",des!K364)</f>
        <v>float</v>
      </c>
      <c r="L364" s="25" t="str">
        <f>IF(ISBLANK(des!L364),"",des!L364)</f>
        <v>float</v>
      </c>
      <c r="M364" s="25" t="str">
        <f>IF(ISBLANK(des!M364),"",des!M364)</f>
        <v/>
      </c>
      <c r="N364" s="25" t="str">
        <f>IF(ISBLANK(des!N364),"",des!N364)</f>
        <v/>
      </c>
      <c r="O364" s="25" t="str">
        <f>IF(ISBLANK(des!O364),"",des!O364)</f>
        <v/>
      </c>
      <c r="P364" s="25" t="str">
        <f>IF(ISBLANK(des!P364),"",des!P364)</f>
        <v/>
      </c>
      <c r="Q364" s="25" t="str">
        <f>IF(ISBLANK(des!Q364),"",des!Q364)</f>
        <v/>
      </c>
      <c r="R364" s="25" t="str">
        <f>IF(ISBLANK(des!R364),"",des!R364)</f>
        <v/>
      </c>
    </row>
    <row r="365" spans="1:18" hidden="1" outlineLevel="4" x14ac:dyDescent="0.2">
      <c r="A365" s="46"/>
      <c r="B365" s="64"/>
      <c r="E365" s="30" t="s">
        <v>10</v>
      </c>
      <c r="F365" s="97" t="str">
        <f>IF($G$216&lt;=2,"kW","kWh")</f>
        <v>kW</v>
      </c>
      <c r="G365" s="66" t="str">
        <f t="array" ref="G365">IF($H$5="LN","(","") &amp; "kW" &amp; IF($H$5="LN","/m)","") &amp; "/h"</f>
        <v>kW/h</v>
      </c>
      <c r="H365" s="66" t="str">
        <f>IF($H$5="LN","(","")&amp;"(kW"&amp;IF($H$5="LN","/m)","")&amp;"/h)/"&amp;$F365</f>
        <v>(kW/h)/kW</v>
      </c>
      <c r="I365" s="66" t="str">
        <f>IF($H$5="LN","(","")&amp;"(kW"&amp;IF($H$5="LN","/m)","")&amp;"/h)/"&amp;$F365</f>
        <v>(kW/h)/kW</v>
      </c>
      <c r="J365" s="66" t="str">
        <f t="array" ref="J365">IF($H$5="LN","(","") &amp; "kW" &amp; IF($H$5="LN","/m)","") &amp; "/h"</f>
        <v>kW/h</v>
      </c>
      <c r="K365" s="66" t="str">
        <f>IF($H$5="LN","(","")&amp;"(kW"&amp;IF($H$5="LN","/m)","")&amp;"/h)/"&amp;$F365</f>
        <v>(kW/h)/kW</v>
      </c>
      <c r="L365" s="66" t="str">
        <f>IF($H$5="LN","(","")&amp;"(kW"&amp;IF($H$5="LN","/m)","")&amp;"/h)/"&amp;$F365</f>
        <v>(kW/h)/kW</v>
      </c>
      <c r="M365" s="25" t="str">
        <f>IF(ISBLANK(des!M365),"",des!M365)</f>
        <v/>
      </c>
      <c r="N365" s="25" t="str">
        <f>IF(ISBLANK(des!N365),"",des!N365)</f>
        <v/>
      </c>
      <c r="O365" s="25" t="str">
        <f>IF(ISBLANK(des!O365),"",des!O365)</f>
        <v/>
      </c>
      <c r="P365" s="25" t="str">
        <f>IF(ISBLANK(des!P365),"",des!P365)</f>
        <v/>
      </c>
      <c r="Q365" s="25" t="str">
        <f>IF(ISBLANK(des!Q365),"",des!Q365)</f>
        <v/>
      </c>
      <c r="R365" s="25" t="str">
        <f>IF(ISBLANK(des!R365),"",des!R365)</f>
        <v/>
      </c>
    </row>
    <row r="366" spans="1:18" hidden="1" outlineLevel="4" x14ac:dyDescent="0.2">
      <c r="A366" s="46"/>
      <c r="B366" s="64"/>
      <c r="E366" s="30" t="s">
        <v>7</v>
      </c>
      <c r="G366" s="25" t="str">
        <f>IF(ISBLANK(des!G366),"",des!G366)</f>
        <v>Inf</v>
      </c>
      <c r="H366" s="25" t="str">
        <f>IF(ISBLANK(des!H366),"",des!H366)</f>
        <v>Inf</v>
      </c>
      <c r="I366" s="25" t="str">
        <f>IF(ISBLANK(des!I366),"",des!I366)</f>
        <v>Inf</v>
      </c>
      <c r="J366" s="25" t="str">
        <f>IF(ISBLANK(des!J366),"",des!J366)</f>
        <v>Inf</v>
      </c>
      <c r="K366" s="25" t="str">
        <f>IF(ISBLANK(des!K366),"",des!K366)</f>
        <v>Inf</v>
      </c>
      <c r="L366" s="25" t="str">
        <f>IF(ISBLANK(des!L366),"",des!L366)</f>
        <v>Inf</v>
      </c>
      <c r="M366" s="25" t="str">
        <f>IF(ISBLANK(des!M366),"",des!M366)</f>
        <v/>
      </c>
      <c r="N366" s="25" t="str">
        <f>IF(ISBLANK(des!N366),"",des!N366)</f>
        <v/>
      </c>
      <c r="O366" s="25" t="str">
        <f>IF(ISBLANK(des!O366),"",des!O366)</f>
        <v/>
      </c>
      <c r="P366" s="25" t="str">
        <f>IF(ISBLANK(des!P366),"",des!P366)</f>
        <v/>
      </c>
      <c r="Q366" s="25" t="str">
        <f>IF(ISBLANK(des!Q366),"",des!Q366)</f>
        <v/>
      </c>
      <c r="R366" s="25" t="str">
        <f>IF(ISBLANK(des!R366),"",des!R366)</f>
        <v/>
      </c>
    </row>
    <row r="367" spans="1:18" hidden="1" outlineLevel="4" x14ac:dyDescent="0.2">
      <c r="A367" s="46"/>
      <c r="B367" s="64"/>
      <c r="E367" s="30" t="s">
        <v>8</v>
      </c>
      <c r="G367" s="25">
        <f>IF(ISBLANK(des!G367),"",des!G367)</f>
        <v>0</v>
      </c>
      <c r="H367" s="25">
        <f>IF(ISBLANK(des!H367),"",des!H367)</f>
        <v>0</v>
      </c>
      <c r="I367" s="25">
        <f>IF(ISBLANK(des!I367),"",des!I367)</f>
        <v>0</v>
      </c>
      <c r="J367" s="25">
        <f>IF(ISBLANK(des!J367),"",des!J367)</f>
        <v>0</v>
      </c>
      <c r="K367" s="25">
        <f>IF(ISBLANK(des!K367),"",des!K367)</f>
        <v>0</v>
      </c>
      <c r="L367" s="25">
        <f>IF(ISBLANK(des!L367),"",des!L367)</f>
        <v>0</v>
      </c>
      <c r="M367" s="25" t="str">
        <f>IF(ISBLANK(des!M367),"",des!M367)</f>
        <v/>
      </c>
      <c r="N367" s="25" t="str">
        <f>IF(ISBLANK(des!N367),"",des!N367)</f>
        <v/>
      </c>
      <c r="O367" s="25" t="str">
        <f>IF(ISBLANK(des!O367),"",des!O367)</f>
        <v/>
      </c>
      <c r="P367" s="25" t="str">
        <f>IF(ISBLANK(des!P367),"",des!P367)</f>
        <v/>
      </c>
      <c r="Q367" s="25" t="str">
        <f>IF(ISBLANK(des!Q367),"",des!Q367)</f>
        <v/>
      </c>
      <c r="R367" s="25" t="str">
        <f>IF(ISBLANK(des!R367),"",des!R367)</f>
        <v/>
      </c>
    </row>
    <row r="368" spans="1:18" hidden="1" outlineLevel="3" x14ac:dyDescent="0.2">
      <c r="A368" s="46"/>
      <c r="B368" s="64"/>
      <c r="D368" s="26" t="s">
        <v>23</v>
      </c>
      <c r="E368" s="30" t="s">
        <v>1</v>
      </c>
      <c r="G368" s="25" t="str">
        <f>IF(ISBLANK(des!G368),"",des!G368)</f>
        <v>t.b.d.</v>
      </c>
      <c r="H368" s="25" t="str">
        <f>IF(ISBLANK(des!H368),"",des!H368)</f>
        <v/>
      </c>
      <c r="I368" s="25" t="str">
        <f>IF(ISBLANK(des!I368),"",des!I368)</f>
        <v/>
      </c>
      <c r="J368" s="25" t="str">
        <f>IF(ISBLANK(des!J368),"",des!J368)</f>
        <v/>
      </c>
      <c r="K368" s="25" t="str">
        <f>IF(ISBLANK(des!K368),"",des!K368)</f>
        <v/>
      </c>
      <c r="L368" s="25" t="str">
        <f>IF(ISBLANK(des!L368),"",des!L368)</f>
        <v/>
      </c>
      <c r="M368" s="25" t="str">
        <f>IF(ISBLANK(des!M368),"",des!M368)</f>
        <v/>
      </c>
      <c r="N368" s="25" t="str">
        <f>IF(ISBLANK(des!N368),"",des!N368)</f>
        <v/>
      </c>
      <c r="O368" s="25" t="str">
        <f>IF(ISBLANK(des!O368),"",des!O368)</f>
        <v/>
      </c>
      <c r="P368" s="25" t="str">
        <f>IF(ISBLANK(des!P368),"",des!P368)</f>
        <v/>
      </c>
      <c r="Q368" s="25" t="str">
        <f>IF(ISBLANK(des!Q368),"",des!Q368)</f>
        <v/>
      </c>
      <c r="R368" s="25" t="str">
        <f>IF(ISBLANK(des!R368),"",des!R368)</f>
        <v/>
      </c>
    </row>
    <row r="369" spans="1:18" hidden="1" outlineLevel="4" x14ac:dyDescent="0.2">
      <c r="A369" s="46"/>
      <c r="B369" s="64"/>
      <c r="E369" s="30" t="s">
        <v>1</v>
      </c>
      <c r="G369" s="25" t="str">
        <f>IF(ISBLANK(des!G369),"",des!G369)</f>
        <v/>
      </c>
      <c r="H369" s="25" t="str">
        <f>IF(ISBLANK(des!H369),"",des!H369)</f>
        <v/>
      </c>
      <c r="I369" s="25" t="str">
        <f>IF(ISBLANK(des!I369),"",des!I369)</f>
        <v/>
      </c>
      <c r="J369" s="25" t="str">
        <f>IF(ISBLANK(des!J369),"",des!J369)</f>
        <v/>
      </c>
      <c r="K369" s="25" t="str">
        <f>IF(ISBLANK(des!K369),"",des!K369)</f>
        <v/>
      </c>
      <c r="L369" s="25" t="str">
        <f>IF(ISBLANK(des!L369),"",des!L369)</f>
        <v/>
      </c>
      <c r="M369" s="25" t="str">
        <f>IF(ISBLANK(des!M369),"",des!M369)</f>
        <v/>
      </c>
      <c r="N369" s="25" t="str">
        <f>IF(ISBLANK(des!N369),"",des!N369)</f>
        <v/>
      </c>
      <c r="O369" s="25" t="str">
        <f>IF(ISBLANK(des!O369),"",des!O369)</f>
        <v/>
      </c>
      <c r="P369" s="25" t="str">
        <f>IF(ISBLANK(des!P369),"",des!P369)</f>
        <v/>
      </c>
      <c r="Q369" s="25" t="str">
        <f>IF(ISBLANK(des!Q369),"",des!Q369)</f>
        <v/>
      </c>
      <c r="R369" s="25" t="str">
        <f>IF(ISBLANK(des!R369),"",des!R369)</f>
        <v/>
      </c>
    </row>
    <row r="370" spans="1:18" hidden="1" outlineLevel="4" x14ac:dyDescent="0.2">
      <c r="A370" s="46"/>
      <c r="B370" s="64"/>
      <c r="E370" s="30" t="s">
        <v>2</v>
      </c>
      <c r="G370" s="25" t="str">
        <f>IF(ISBLANK(des!G370),"",des!G370)</f>
        <v/>
      </c>
      <c r="H370" s="25" t="str">
        <f>IF(ISBLANK(des!H370),"",des!H370)</f>
        <v/>
      </c>
      <c r="I370" s="25" t="str">
        <f>IF(ISBLANK(des!I370),"",des!I370)</f>
        <v/>
      </c>
      <c r="J370" s="25" t="str">
        <f>IF(ISBLANK(des!J370),"",des!J370)</f>
        <v/>
      </c>
      <c r="K370" s="25" t="str">
        <f>IF(ISBLANK(des!K370),"",des!K370)</f>
        <v/>
      </c>
      <c r="L370" s="25" t="str">
        <f>IF(ISBLANK(des!L370),"",des!L370)</f>
        <v/>
      </c>
      <c r="M370" s="25" t="str">
        <f>IF(ISBLANK(des!M370),"",des!M370)</f>
        <v/>
      </c>
      <c r="N370" s="25" t="str">
        <f>IF(ISBLANK(des!N370),"",des!N370)</f>
        <v/>
      </c>
      <c r="O370" s="25" t="str">
        <f>IF(ISBLANK(des!O370),"",des!O370)</f>
        <v/>
      </c>
      <c r="P370" s="25" t="str">
        <f>IF(ISBLANK(des!P370),"",des!P370)</f>
        <v/>
      </c>
      <c r="Q370" s="25" t="str">
        <f>IF(ISBLANK(des!Q370),"",des!Q370)</f>
        <v/>
      </c>
      <c r="R370" s="25" t="str">
        <f>IF(ISBLANK(des!R370),"",des!R370)</f>
        <v/>
      </c>
    </row>
    <row r="371" spans="1:18" hidden="1" outlineLevel="4" x14ac:dyDescent="0.2">
      <c r="A371" s="46"/>
      <c r="B371" s="64"/>
      <c r="E371" s="30" t="s">
        <v>4</v>
      </c>
      <c r="G371" s="25" t="str">
        <f>IF(ISBLANK(des!G371),"",des!G371)</f>
        <v/>
      </c>
      <c r="H371" s="25" t="str">
        <f>IF(ISBLANK(des!H371),"",des!H371)</f>
        <v/>
      </c>
      <c r="I371" s="25" t="str">
        <f>IF(ISBLANK(des!I371),"",des!I371)</f>
        <v/>
      </c>
      <c r="J371" s="25" t="str">
        <f>IF(ISBLANK(des!J371),"",des!J371)</f>
        <v/>
      </c>
      <c r="K371" s="25" t="str">
        <f>IF(ISBLANK(des!K371),"",des!K371)</f>
        <v/>
      </c>
      <c r="L371" s="25" t="str">
        <f>IF(ISBLANK(des!L371),"",des!L371)</f>
        <v/>
      </c>
      <c r="M371" s="25" t="str">
        <f>IF(ISBLANK(des!M371),"",des!M371)</f>
        <v/>
      </c>
      <c r="N371" s="25" t="str">
        <f>IF(ISBLANK(des!N371),"",des!N371)</f>
        <v/>
      </c>
      <c r="O371" s="25" t="str">
        <f>IF(ISBLANK(des!O371),"",des!O371)</f>
        <v/>
      </c>
      <c r="P371" s="25" t="str">
        <f>IF(ISBLANK(des!P371),"",des!P371)</f>
        <v/>
      </c>
      <c r="Q371" s="25" t="str">
        <f>IF(ISBLANK(des!Q371),"",des!Q371)</f>
        <v/>
      </c>
      <c r="R371" s="25" t="str">
        <f>IF(ISBLANK(des!R371),"",des!R371)</f>
        <v/>
      </c>
    </row>
    <row r="372" spans="1:18" hidden="1" outlineLevel="4" x14ac:dyDescent="0.2">
      <c r="A372" s="46"/>
      <c r="B372" s="64"/>
      <c r="E372" s="48" t="s">
        <v>5</v>
      </c>
      <c r="F372" s="49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</row>
    <row r="373" spans="1:18" hidden="1" outlineLevel="4" x14ac:dyDescent="0.2">
      <c r="A373" s="46"/>
      <c r="B373" s="64"/>
      <c r="E373" s="30" t="s">
        <v>6</v>
      </c>
      <c r="G373" s="25" t="str">
        <f>IF(ISBLANK(des!G373),"",des!G373)</f>
        <v/>
      </c>
      <c r="H373" s="25" t="str">
        <f>IF(ISBLANK(des!H373),"",des!H373)</f>
        <v/>
      </c>
      <c r="I373" s="25" t="str">
        <f>IF(ISBLANK(des!I373),"",des!I373)</f>
        <v/>
      </c>
      <c r="J373" s="25" t="str">
        <f>IF(ISBLANK(des!J373),"",des!J373)</f>
        <v/>
      </c>
      <c r="K373" s="25" t="str">
        <f>IF(ISBLANK(des!K373),"",des!K373)</f>
        <v/>
      </c>
      <c r="L373" s="25" t="str">
        <f>IF(ISBLANK(des!L373),"",des!L373)</f>
        <v/>
      </c>
      <c r="M373" s="25" t="str">
        <f>IF(ISBLANK(des!M373),"",des!M373)</f>
        <v/>
      </c>
      <c r="N373" s="25" t="str">
        <f>IF(ISBLANK(des!N373),"",des!N373)</f>
        <v/>
      </c>
      <c r="O373" s="25" t="str">
        <f>IF(ISBLANK(des!O373),"",des!O373)</f>
        <v/>
      </c>
      <c r="P373" s="25" t="str">
        <f>IF(ISBLANK(des!P373),"",des!P373)</f>
        <v/>
      </c>
      <c r="Q373" s="25" t="str">
        <f>IF(ISBLANK(des!Q373),"",des!Q373)</f>
        <v/>
      </c>
      <c r="R373" s="25" t="str">
        <f>IF(ISBLANK(des!R373),"",des!R373)</f>
        <v/>
      </c>
    </row>
    <row r="374" spans="1:18" hidden="1" outlineLevel="4" x14ac:dyDescent="0.2">
      <c r="A374" s="46"/>
      <c r="B374" s="64"/>
      <c r="E374" s="30" t="s">
        <v>10</v>
      </c>
      <c r="G374" s="25" t="str">
        <f>IF(ISBLANK(des!G374),"",des!G374)</f>
        <v/>
      </c>
      <c r="H374" s="25" t="str">
        <f>IF(ISBLANK(des!H374),"",des!H374)</f>
        <v/>
      </c>
      <c r="I374" s="25" t="str">
        <f>IF(ISBLANK(des!I374),"",des!I374)</f>
        <v/>
      </c>
      <c r="J374" s="25" t="str">
        <f>IF(ISBLANK(des!J374),"",des!J374)</f>
        <v/>
      </c>
      <c r="K374" s="25" t="str">
        <f>IF(ISBLANK(des!K374),"",des!K374)</f>
        <v/>
      </c>
      <c r="L374" s="25" t="str">
        <f>IF(ISBLANK(des!L374),"",des!L374)</f>
        <v/>
      </c>
      <c r="M374" s="25" t="str">
        <f>IF(ISBLANK(des!M374),"",des!M374)</f>
        <v/>
      </c>
      <c r="N374" s="25" t="str">
        <f>IF(ISBLANK(des!N374),"",des!N374)</f>
        <v/>
      </c>
      <c r="O374" s="25" t="str">
        <f>IF(ISBLANK(des!O374),"",des!O374)</f>
        <v/>
      </c>
      <c r="P374" s="25" t="str">
        <f>IF(ISBLANK(des!P374),"",des!P374)</f>
        <v/>
      </c>
      <c r="Q374" s="25" t="str">
        <f>IF(ISBLANK(des!Q374),"",des!Q374)</f>
        <v/>
      </c>
      <c r="R374" s="25" t="str">
        <f>IF(ISBLANK(des!R374),"",des!R374)</f>
        <v/>
      </c>
    </row>
    <row r="375" spans="1:18" hidden="1" outlineLevel="4" x14ac:dyDescent="0.2">
      <c r="A375" s="46"/>
      <c r="B375" s="64"/>
      <c r="E375" s="30" t="s">
        <v>7</v>
      </c>
      <c r="G375" s="25" t="str">
        <f>IF(ISBLANK(des!G375),"",des!G375)</f>
        <v/>
      </c>
      <c r="H375" s="25" t="str">
        <f>IF(ISBLANK(des!H375),"",des!H375)</f>
        <v/>
      </c>
      <c r="I375" s="25" t="str">
        <f>IF(ISBLANK(des!I375),"",des!I375)</f>
        <v/>
      </c>
      <c r="J375" s="25" t="str">
        <f>IF(ISBLANK(des!J375),"",des!J375)</f>
        <v/>
      </c>
      <c r="K375" s="25" t="str">
        <f>IF(ISBLANK(des!K375),"",des!K375)</f>
        <v/>
      </c>
      <c r="L375" s="25" t="str">
        <f>IF(ISBLANK(des!L375),"",des!L375)</f>
        <v/>
      </c>
      <c r="M375" s="25" t="str">
        <f>IF(ISBLANK(des!M375),"",des!M375)</f>
        <v/>
      </c>
      <c r="N375" s="25" t="str">
        <f>IF(ISBLANK(des!N375),"",des!N375)</f>
        <v/>
      </c>
      <c r="O375" s="25" t="str">
        <f>IF(ISBLANK(des!O375),"",des!O375)</f>
        <v/>
      </c>
      <c r="P375" s="25" t="str">
        <f>IF(ISBLANK(des!P375),"",des!P375)</f>
        <v/>
      </c>
      <c r="Q375" s="25" t="str">
        <f>IF(ISBLANK(des!Q375),"",des!Q375)</f>
        <v/>
      </c>
      <c r="R375" s="25" t="str">
        <f>IF(ISBLANK(des!R375),"",des!R375)</f>
        <v/>
      </c>
    </row>
    <row r="376" spans="1:18" hidden="1" outlineLevel="4" x14ac:dyDescent="0.2">
      <c r="A376" s="46"/>
      <c r="B376" s="64"/>
      <c r="E376" s="30" t="s">
        <v>8</v>
      </c>
      <c r="G376" s="25" t="str">
        <f>IF(ISBLANK(des!G376),"",des!G376)</f>
        <v/>
      </c>
      <c r="H376" s="25" t="str">
        <f>IF(ISBLANK(des!H376),"",des!H376)</f>
        <v/>
      </c>
      <c r="I376" s="25" t="str">
        <f>IF(ISBLANK(des!I376),"",des!I376)</f>
        <v/>
      </c>
      <c r="J376" s="25" t="str">
        <f>IF(ISBLANK(des!J376),"",des!J376)</f>
        <v/>
      </c>
      <c r="K376" s="25" t="str">
        <f>IF(ISBLANK(des!K376),"",des!K376)</f>
        <v/>
      </c>
      <c r="L376" s="25" t="str">
        <f>IF(ISBLANK(des!L376),"",des!L376)</f>
        <v/>
      </c>
      <c r="M376" s="25" t="str">
        <f>IF(ISBLANK(des!M376),"",des!M376)</f>
        <v/>
      </c>
      <c r="N376" s="25" t="str">
        <f>IF(ISBLANK(des!N376),"",des!N376)</f>
        <v/>
      </c>
      <c r="O376" s="25" t="str">
        <f>IF(ISBLANK(des!O376),"",des!O376)</f>
        <v/>
      </c>
      <c r="P376" s="25" t="str">
        <f>IF(ISBLANK(des!P376),"",des!P376)</f>
        <v/>
      </c>
      <c r="Q376" s="25" t="str">
        <f>IF(ISBLANK(des!Q376),"",des!Q376)</f>
        <v/>
      </c>
      <c r="R376" s="25" t="str">
        <f>IF(ISBLANK(des!R376),"",des!R376)</f>
        <v/>
      </c>
    </row>
    <row r="377" spans="1:18" hidden="1" outlineLevel="3" collapsed="1" x14ac:dyDescent="0.2">
      <c r="A377" s="46"/>
      <c r="B377" s="64"/>
    </row>
    <row r="378" spans="1:18" hidden="1" outlineLevel="2" collapsed="1" x14ac:dyDescent="0.2">
      <c r="A378" s="74">
        <v>2</v>
      </c>
      <c r="B378" s="64">
        <v>3</v>
      </c>
      <c r="C378" s="26" t="s">
        <v>328</v>
      </c>
      <c r="D378" s="27" t="s">
        <v>0</v>
      </c>
      <c r="G378" s="84"/>
    </row>
    <row r="379" spans="1:18" hidden="1" outlineLevel="3" x14ac:dyDescent="0.2">
      <c r="B379" s="64"/>
      <c r="D379" s="27" t="s">
        <v>11</v>
      </c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</row>
    <row r="380" spans="1:18" hidden="1" outlineLevel="3" x14ac:dyDescent="0.2">
      <c r="B380" s="64"/>
      <c r="D380" s="26" t="s">
        <v>20</v>
      </c>
      <c r="E380" s="30" t="s">
        <v>1</v>
      </c>
      <c r="G380" s="39" t="str">
        <f>IF($G378="M",IF(ISBLANK(des!G$619),"",des!G$619),IF(ISBLANK(des!G380),"",des!G380))</f>
        <v>Power, size-independent offset</v>
      </c>
      <c r="H380" s="39" t="str">
        <f>IF($G378="M",IF(ISBLANK(des!H$619),"",des!H$619),IF(ISBLANK(des!H380),"",des!H380))</f>
        <v>Power, size-dependent offset</v>
      </c>
      <c r="I380" s="40" t="str">
        <f>IF($G378="M",IF(ISBLANK(des!I$619),"",des!I$619),IF(ISBLANK(des!I380),"",des!I380))</f>
        <v>Power, relative input 1</v>
      </c>
      <c r="J380" s="41" t="str">
        <f>IF($G378="M",IF(ISBLANK(des!J$619),"",des!J$619),IF(ISBLANK(des!J380),"",des!J380))</f>
        <v>Power, relative input 2</v>
      </c>
      <c r="K380" s="40" t="str">
        <f>IF($G378="M",IF(ISBLANK(des!K$619),"",des!K$619),IF(ISBLANK(des!K380),"",des!K380))</f>
        <v>Power, relative input 3</v>
      </c>
      <c r="L380" s="42" t="str">
        <f>IF($G378="M",IF(ISBLANK(des!L$619),"",des!L$619),IF(ISBLANK(des!L380),"",des!L380))</f>
        <v>Power, relative output 1</v>
      </c>
      <c r="M380" s="42" t="str">
        <f>IF($G378="M",IF(ISBLANK(des!M$619),"",des!M$619),IF(ISBLANK(des!M380),"",des!M380))</f>
        <v>Power, relative output 2</v>
      </c>
      <c r="N380" s="121" t="str">
        <f>IF($G378="M",IF(ISBLANK(des!N$619),"",des!N$619),IF(ISBLANK(des!N380),"",des!N380))</f>
        <v>Power, relative output 3</v>
      </c>
      <c r="O380" s="47" t="str">
        <f>IF($G378="M",IF(ISBLANK(des!O$619),"",des!O$619),IF(ISBLANK(des!O380),"",des!O380))</f>
        <v/>
      </c>
      <c r="P380" s="47" t="str">
        <f>IF($G378="M",IF(ISBLANK(des!P$619),"",des!P$619),IF(ISBLANK(des!P380),"",des!P380))</f>
        <v/>
      </c>
      <c r="Q380" s="47" t="str">
        <f>IF($G378="M",IF(ISBLANK(des!Q$619),"",des!Q$619),IF(ISBLANK(des!Q380),"",des!Q380))</f>
        <v/>
      </c>
      <c r="R380" s="47" t="str">
        <f>IF($G378="M",IF(ISBLANK(des!R$619),"",des!R$619),IF(ISBLANK(des!R380),"",des!R380))</f>
        <v/>
      </c>
    </row>
    <row r="381" spans="1:18" hidden="1" outlineLevel="4" x14ac:dyDescent="0.2">
      <c r="B381" s="64"/>
      <c r="E381" s="30" t="s">
        <v>1</v>
      </c>
      <c r="G381" s="39" t="str">
        <f>IF($G378="M",IF(ISBLANK(des!G$620),"",des!G$620),IF(ISBLANK(des!G381),"",des!G381))</f>
        <v>PwrAbs</v>
      </c>
      <c r="H381" s="39" t="str">
        <f>IF($G378="M",IF(ISBLANK(des!H$620),"",des!H$620),IF(ISBLANK(des!H381),"",des!H381))</f>
        <v>PwrCap</v>
      </c>
      <c r="I381" s="40" t="str">
        <f>IF($G378="M",IF(ISBLANK(des!I$620),"",des!I$620),IF(ISBLANK(des!I381),"",des!I381))</f>
        <v>PwrInp1</v>
      </c>
      <c r="J381" s="41" t="str">
        <f>IF($G378="M",IF(ISBLANK(des!J$620),"",des!J$620),IF(ISBLANK(des!J381),"",des!J381))</f>
        <v>PwrInp2</v>
      </c>
      <c r="K381" s="40" t="str">
        <f>IF($G378="M",IF(ISBLANK(des!K$620),"",des!K$620),IF(ISBLANK(des!K381),"",des!K381))</f>
        <v>PwrInp3</v>
      </c>
      <c r="L381" s="42" t="str">
        <f>IF($G378="M",IF(ISBLANK(des!L$620),"",des!L$620),IF(ISBLANK(des!L381),"",des!L381))</f>
        <v>PwrOut1</v>
      </c>
      <c r="M381" s="42" t="str">
        <f>IF($G378="M",IF(ISBLANK(des!M$620),"",des!M$620),IF(ISBLANK(des!M381),"",des!M381))</f>
        <v>PwrOut2</v>
      </c>
      <c r="N381" s="121" t="str">
        <f>IF($G378="M",IF(ISBLANK(des!N$620),"",des!N$620),IF(ISBLANK(des!N381),"",des!N381))</f>
        <v>PwrOut3</v>
      </c>
      <c r="O381" s="47" t="str">
        <f>IF($G378="M",IF(ISBLANK(des!O$620),"",des!O$620),IF(ISBLANK(des!O381),"",des!O381))</f>
        <v/>
      </c>
      <c r="P381" s="47" t="str">
        <f>IF($G378="M",IF(ISBLANK(des!P$620),"",des!P$620),IF(ISBLANK(des!P381),"",des!P381))</f>
        <v/>
      </c>
      <c r="Q381" s="47" t="str">
        <f>IF($G378="M",IF(ISBLANK(des!Q$620),"",des!Q$620),IF(ISBLANK(des!Q381),"",des!Q381))</f>
        <v/>
      </c>
      <c r="R381" s="47" t="str">
        <f>IF($G378="M",IF(ISBLANK(des!R$620),"",des!R$620),IF(ISBLANK(des!R381),"",des!R381))</f>
        <v/>
      </c>
    </row>
    <row r="382" spans="1:18" hidden="1" outlineLevel="4" x14ac:dyDescent="0.2">
      <c r="B382" s="64"/>
      <c r="E382" s="30" t="s">
        <v>2</v>
      </c>
      <c r="G382" s="39" t="str">
        <f>IF($G378="M",IF(ISBLANK(des!G$621),"",des!G$621),IF(ISBLANK(des!G382),"",des!G382))</f>
        <v>Size-independent absolute power offset.</v>
      </c>
      <c r="H382" s="39" t="str">
        <f>IF($G378="M",IF(ISBLANK(des!H$621),"",des!H$621),IF(ISBLANK(des!H382),"",des!H382))</f>
        <v>Size-dependent relative power offset.</v>
      </c>
      <c r="I382" s="40" t="str">
        <f>IF($G378="M",IF(ISBLANK(des!I$621),"",des!I$621),IF(ISBLANK(des!I382),"",des!I382))</f>
        <v>Power, relative to input power 1.</v>
      </c>
      <c r="J382" s="41" t="str">
        <f>IF($G378="M",IF(ISBLANK(des!J$621),"",des!J$621),IF(ISBLANK(des!J382),"",des!J382))</f>
        <v>Power, relative to input power 2.</v>
      </c>
      <c r="K382" s="40" t="str">
        <f>IF($G378="M",IF(ISBLANK(des!K$621),"",des!K$621),IF(ISBLANK(des!K382),"",des!K382))</f>
        <v>Power, relative to input power 3.</v>
      </c>
      <c r="L382" s="42" t="str">
        <f>IF($G378="M",IF(ISBLANK(des!L$621),"",des!L$621),IF(ISBLANK(des!L382),"",des!L382))</f>
        <v>Power, relative to output power 1.</v>
      </c>
      <c r="M382" s="42" t="str">
        <f>IF($G378="M",IF(ISBLANK(des!M$621),"",des!M$621),IF(ISBLANK(des!M382),"",des!M382))</f>
        <v>Power, relative to output power 2.</v>
      </c>
      <c r="N382" s="121" t="str">
        <f>IF($G378="M",IF(ISBLANK(des!N$621),"",des!N$621),IF(ISBLANK(des!N382),"",des!N382))</f>
        <v>Power, relative to output power 3.</v>
      </c>
      <c r="O382" s="47" t="str">
        <f>IF($G378="M",IF(ISBLANK(des!O$620),"",des!O$620),IF(ISBLANK(des!O382),"",des!O382))</f>
        <v/>
      </c>
      <c r="P382" s="47" t="str">
        <f>IF($G378="M",IF(ISBLANK(des!P$620),"",des!P$620),IF(ISBLANK(des!P382),"",des!P382))</f>
        <v/>
      </c>
      <c r="Q382" s="47" t="str">
        <f>IF($G378="M",IF(ISBLANK(des!Q$620),"",des!Q$620),IF(ISBLANK(des!Q382),"",des!Q382))</f>
        <v/>
      </c>
      <c r="R382" s="47" t="str">
        <f>IF($G378="M",IF(ISBLANK(des!R$620),"",des!R$620),IF(ISBLANK(des!R382),"",des!R382))</f>
        <v/>
      </c>
    </row>
    <row r="383" spans="1:18" hidden="1" outlineLevel="4" x14ac:dyDescent="0.2">
      <c r="B383" s="64"/>
      <c r="E383" s="30" t="s">
        <v>4</v>
      </c>
      <c r="G383" s="25">
        <f>IF(ISBLANK(des!G383),"",des!G383)</f>
        <v>1</v>
      </c>
      <c r="H383" s="25">
        <f>IF(ISBLANK(des!H383),"",des!H383)</f>
        <v>2</v>
      </c>
      <c r="I383" s="43" t="str">
        <f>IF(ISBLANK(des!I383),"",des!I383)</f>
        <v/>
      </c>
      <c r="J383" s="43" t="str">
        <f>IF(ISBLANK(des!J383),"",des!J383)</f>
        <v/>
      </c>
      <c r="K383" s="43" t="str">
        <f>IF(ISBLANK(des!K383),"",des!K383)</f>
        <v/>
      </c>
      <c r="L383" s="25" t="str">
        <f>IF(ISBLANK(des!L383),"",des!L383)</f>
        <v/>
      </c>
      <c r="M383" s="25" t="str">
        <f>IF(ISBLANK(des!M383),"",des!M383)</f>
        <v/>
      </c>
      <c r="N383" s="60" t="str">
        <f>IF(ISBLANK(des!N383),"",des!N383)</f>
        <v/>
      </c>
      <c r="O383" s="25" t="str">
        <f>IF(ISBLANK(des!O383),"",des!O383)</f>
        <v/>
      </c>
      <c r="P383" s="25" t="str">
        <f>IF(ISBLANK(des!P383),"",des!P383)</f>
        <v/>
      </c>
      <c r="Q383" s="25" t="str">
        <f>IF(ISBLANK(des!Q383),"",des!Q383)</f>
        <v/>
      </c>
      <c r="R383" s="25" t="str">
        <f>IF(ISBLANK(des!R383),"",des!R383)</f>
        <v/>
      </c>
    </row>
    <row r="384" spans="1:18" hidden="1" outlineLevel="4" x14ac:dyDescent="0.2">
      <c r="B384" s="64"/>
      <c r="E384" s="48" t="s">
        <v>5</v>
      </c>
      <c r="F384" s="49"/>
      <c r="G384" s="76"/>
      <c r="H384" s="76"/>
      <c r="I384" s="76"/>
      <c r="J384" s="76"/>
      <c r="K384" s="86"/>
      <c r="L384" s="76"/>
      <c r="M384" s="76"/>
      <c r="N384" s="87"/>
      <c r="O384" s="76"/>
      <c r="P384" s="76"/>
      <c r="Q384" s="76"/>
      <c r="R384" s="76"/>
    </row>
    <row r="385" spans="2:18" hidden="1" outlineLevel="4" x14ac:dyDescent="0.2">
      <c r="B385" s="64"/>
      <c r="E385" s="30" t="s">
        <v>6</v>
      </c>
      <c r="G385" s="25" t="str">
        <f>IF(ISBLANK(des!G385),"",des!G385)</f>
        <v>float</v>
      </c>
      <c r="H385" s="25" t="str">
        <f>IF(ISBLANK(des!H385),"",des!H385)</f>
        <v>float</v>
      </c>
      <c r="I385" s="43" t="str">
        <f>IF(ISBLANK(des!I385),"",des!I385)</f>
        <v>float</v>
      </c>
      <c r="J385" s="43" t="str">
        <f>IF(ISBLANK(des!J385),"",des!J385)</f>
        <v>float</v>
      </c>
      <c r="K385" s="43" t="str">
        <f>IF(ISBLANK(des!K385),"",des!K385)</f>
        <v>float</v>
      </c>
      <c r="L385" s="25" t="str">
        <f>IF(ISBLANK(des!L385),"",des!L385)</f>
        <v>float</v>
      </c>
      <c r="M385" s="25" t="str">
        <f>IF(ISBLANK(des!M385),"",des!M385)</f>
        <v>float</v>
      </c>
      <c r="N385" s="60" t="str">
        <f>IF(ISBLANK(des!N385),"",des!N385)</f>
        <v>float</v>
      </c>
      <c r="O385" s="25" t="str">
        <f>IF(ISBLANK(des!O385),"",des!O385)</f>
        <v/>
      </c>
      <c r="P385" s="25" t="str">
        <f>IF(ISBLANK(des!P385),"",des!P385)</f>
        <v/>
      </c>
      <c r="Q385" s="25" t="str">
        <f>IF(ISBLANK(des!Q385),"",des!Q385)</f>
        <v/>
      </c>
      <c r="R385" s="25" t="str">
        <f>IF(ISBLANK(des!R385),"",des!R385)</f>
        <v/>
      </c>
    </row>
    <row r="386" spans="2:18" hidden="1" outlineLevel="4" x14ac:dyDescent="0.2">
      <c r="B386" s="64"/>
      <c r="E386" s="30" t="s">
        <v>10</v>
      </c>
      <c r="F386" s="97" t="str">
        <f>IF($G$216&lt;=2,"kW","kWh")</f>
        <v>kW</v>
      </c>
      <c r="G386" s="66" t="str">
        <f>"kW" &amp; IF($H$5="LN","/m","")</f>
        <v>kW</v>
      </c>
      <c r="H386" s="66" t="str">
        <f>IF($H$5="LN","(","") &amp; "kW" &amp; IF($H$5="LN","/m)","") &amp; "/" &amp; $F386</f>
        <v>kW/kW</v>
      </c>
      <c r="I386" s="103" t="str">
        <f>IF(I381="MaxPwrAbs", "kW" &amp; IF($H$5="LN","/m",""), IF($H$5="LN","(","") &amp; "kW" &amp; IF($H$5="LN","/m)","") &amp; "/"  &amp; $F386)</f>
        <v>kW/kW</v>
      </c>
      <c r="J386" s="103" t="str">
        <f>IF($H$5="LN","(","") &amp; "kW" &amp; IF($H$5="LN","/m)","") &amp; "/" &amp; $F386</f>
        <v>kW/kW</v>
      </c>
      <c r="K386" s="103" t="str">
        <f>IF($H$5="LN","(","") &amp; "kW" &amp; IF($H$5="LN","/m)","") &amp; "/" &amp; $F386</f>
        <v>kW/kW</v>
      </c>
      <c r="L386" s="66" t="str">
        <f>IF($H$5="LN","(","") &amp; "kW" &amp; IF($H$5="LN","/m)","") &amp; "/" &amp; $F386</f>
        <v>kW/kW</v>
      </c>
      <c r="M386" s="66" t="str">
        <f>IF($H$5="LN","(","") &amp; "kW" &amp; IF($H$5="LN","/m)","") &amp; "/" &amp; $F386</f>
        <v>kW/kW</v>
      </c>
      <c r="N386" s="102" t="str">
        <f>IF($H$5="LN","(","") &amp; "kW" &amp; IF($H$5="LN","/m)","") &amp; "/" &amp; $F386</f>
        <v>kW/kW</v>
      </c>
      <c r="O386" s="25" t="str">
        <f>IF(ISBLANK(des!O386),"",des!O386)</f>
        <v/>
      </c>
      <c r="P386" s="25" t="str">
        <f>IF(ISBLANK(des!P386),"",des!P386)</f>
        <v/>
      </c>
      <c r="Q386" s="25" t="str">
        <f>IF(ISBLANK(des!Q386),"",des!Q386)</f>
        <v/>
      </c>
      <c r="R386" s="25" t="str">
        <f>IF(ISBLANK(des!R386),"",des!R386)</f>
        <v/>
      </c>
    </row>
    <row r="387" spans="2:18" hidden="1" outlineLevel="4" x14ac:dyDescent="0.2">
      <c r="B387" s="64"/>
      <c r="E387" s="30" t="s">
        <v>7</v>
      </c>
      <c r="G387" s="25" t="str">
        <f>IF(ISBLANK(des!G387),"",des!G387)</f>
        <v>Inf</v>
      </c>
      <c r="H387" s="25" t="str">
        <f>IF(ISBLANK(des!H387),"",des!H387)</f>
        <v>Inf</v>
      </c>
      <c r="I387" s="43" t="str">
        <f>IF(ISBLANK(des!I387),"",des!I387)</f>
        <v>Inf</v>
      </c>
      <c r="J387" s="43" t="str">
        <f>IF(ISBLANK(des!J387),"",des!J387)</f>
        <v>Inf</v>
      </c>
      <c r="K387" s="43" t="str">
        <f>IF(ISBLANK(des!K387),"",des!K387)</f>
        <v>Inf</v>
      </c>
      <c r="L387" s="25" t="str">
        <f>IF(ISBLANK(des!L387),"",des!L387)</f>
        <v>Inf</v>
      </c>
      <c r="M387" s="25" t="str">
        <f>IF(ISBLANK(des!M387),"",des!M387)</f>
        <v>Inf</v>
      </c>
      <c r="N387" s="60" t="str">
        <f>IF(ISBLANK(des!N387),"",des!N387)</f>
        <v>Inf</v>
      </c>
      <c r="O387" s="25" t="str">
        <f>IF(ISBLANK(des!O387),"",des!O387)</f>
        <v/>
      </c>
      <c r="P387" s="25" t="str">
        <f>IF(ISBLANK(des!P387),"",des!P387)</f>
        <v/>
      </c>
      <c r="Q387" s="25" t="str">
        <f>IF(ISBLANK(des!Q387),"",des!Q387)</f>
        <v/>
      </c>
      <c r="R387" s="25" t="str">
        <f>IF(ISBLANK(des!R387),"",des!R387)</f>
        <v/>
      </c>
    </row>
    <row r="388" spans="2:18" hidden="1" outlineLevel="4" x14ac:dyDescent="0.2">
      <c r="B388" s="64"/>
      <c r="E388" s="30" t="s">
        <v>8</v>
      </c>
      <c r="G388" s="25">
        <f>IF(ISBLANK(des!G388),"",des!G388)</f>
        <v>0</v>
      </c>
      <c r="H388" s="25" t="str">
        <f>IF(ISBLANK(des!H388),"",des!H388)</f>
        <v>-Inf</v>
      </c>
      <c r="I388" s="43">
        <f>IF(ISBLANK(des!I388),"",des!I388)</f>
        <v>0</v>
      </c>
      <c r="J388" s="43">
        <f>IF(ISBLANK(des!J388),"",des!J388)</f>
        <v>0</v>
      </c>
      <c r="K388" s="43">
        <f>IF(ISBLANK(des!K388),"",des!K388)</f>
        <v>0</v>
      </c>
      <c r="L388" s="25">
        <f>IF(ISBLANK(des!L388),"",des!L388)</f>
        <v>0</v>
      </c>
      <c r="M388" s="25">
        <f>IF(ISBLANK(des!M388),"",des!M388)</f>
        <v>0</v>
      </c>
      <c r="N388" s="60">
        <f>IF(ISBLANK(des!N388),"",des!N388)</f>
        <v>0</v>
      </c>
      <c r="O388" s="25" t="str">
        <f>IF(ISBLANK(des!O388),"",des!O388)</f>
        <v/>
      </c>
      <c r="P388" s="25" t="str">
        <f>IF(ISBLANK(des!P388),"",des!P388)</f>
        <v/>
      </c>
      <c r="Q388" s="25" t="str">
        <f>IF(ISBLANK(des!Q388),"",des!Q388)</f>
        <v/>
      </c>
      <c r="R388" s="25" t="str">
        <f>IF(ISBLANK(des!R388),"",des!R388)</f>
        <v/>
      </c>
    </row>
    <row r="389" spans="2:18" hidden="1" outlineLevel="3" x14ac:dyDescent="0.2">
      <c r="B389" s="64"/>
      <c r="D389" s="26" t="s">
        <v>21</v>
      </c>
      <c r="E389" s="30" t="s">
        <v>1</v>
      </c>
      <c r="G389" s="41" t="str">
        <f>IF(ISBLANK(des!G389),"",des!G389)</f>
        <v>Down-gradient, size-independent offset</v>
      </c>
      <c r="H389" s="41" t="str">
        <f>IF(ISBLANK(des!H389),"",des!H389)</f>
        <v>Down-gradient, size-dependent offset</v>
      </c>
      <c r="I389" s="41" t="str">
        <f>IF(ISBLANK(des!I389),"",des!I389)</f>
        <v>Down-gradient, operation-dependent</v>
      </c>
      <c r="J389" s="42" t="str">
        <f>IF(ISBLANK(des!J389),"",des!J389)</f>
        <v>Up-gradient, size-independent offset</v>
      </c>
      <c r="K389" s="42" t="str">
        <f>IF(ISBLANK(des!K389),"",des!K389)</f>
        <v>Up-gradient, size-dependent offset</v>
      </c>
      <c r="L389" s="42" t="str">
        <f>IF(ISBLANK(des!L389),"",des!L389)</f>
        <v>Up-gradient, operation-dependent</v>
      </c>
      <c r="M389" s="25" t="str">
        <f>IF(ISBLANK(des!M389),"",des!M389)</f>
        <v/>
      </c>
      <c r="N389" s="25" t="str">
        <f>IF(ISBLANK(des!N389),"",des!N389)</f>
        <v/>
      </c>
      <c r="O389" s="25" t="str">
        <f>IF(ISBLANK(des!O389),"",des!O389)</f>
        <v/>
      </c>
      <c r="P389" s="25" t="str">
        <f>IF(ISBLANK(des!P389),"",des!P389)</f>
        <v/>
      </c>
      <c r="Q389" s="25" t="str">
        <f>IF(ISBLANK(des!Q389),"",des!Q389)</f>
        <v/>
      </c>
      <c r="R389" s="25" t="str">
        <f>IF(ISBLANK(des!R389),"",des!R389)</f>
        <v/>
      </c>
    </row>
    <row r="390" spans="2:18" hidden="1" outlineLevel="4" x14ac:dyDescent="0.2">
      <c r="B390" s="64"/>
      <c r="E390" s="30" t="s">
        <v>1</v>
      </c>
      <c r="G390" s="41" t="str">
        <f>IF(ISBLANK(des!G390),"",des!G390)</f>
        <v>DnAbs</v>
      </c>
      <c r="H390" s="41" t="str">
        <f>IF(ISBLANK(des!H390),"",des!H390)</f>
        <v>DnCap</v>
      </c>
      <c r="I390" s="41" t="str">
        <f>IF(ISBLANK(des!I390),"",des!I390)</f>
        <v>DnOpn</v>
      </c>
      <c r="J390" s="42" t="str">
        <f>IF(ISBLANK(des!J390),"",des!J390)</f>
        <v>UpAbs</v>
      </c>
      <c r="K390" s="42" t="str">
        <f>IF(ISBLANK(des!K390),"",des!K390)</f>
        <v>UpCap</v>
      </c>
      <c r="L390" s="42" t="str">
        <f>IF(ISBLANK(des!L390),"",des!L390)</f>
        <v>UpOpn</v>
      </c>
      <c r="M390" s="25" t="str">
        <f>IF(ISBLANK(des!M390),"",des!M390)</f>
        <v/>
      </c>
      <c r="N390" s="25" t="str">
        <f>IF(ISBLANK(des!N390),"",des!N390)</f>
        <v/>
      </c>
      <c r="O390" s="25" t="str">
        <f>IF(ISBLANK(des!O390),"",des!O390)</f>
        <v/>
      </c>
      <c r="P390" s="25" t="str">
        <f>IF(ISBLANK(des!P390),"",des!P390)</f>
        <v/>
      </c>
      <c r="Q390" s="25" t="str">
        <f>IF(ISBLANK(des!Q390),"",des!Q390)</f>
        <v/>
      </c>
      <c r="R390" s="25" t="str">
        <f>IF(ISBLANK(des!R390),"",des!R390)</f>
        <v/>
      </c>
    </row>
    <row r="391" spans="2:18" hidden="1" outlineLevel="4" x14ac:dyDescent="0.2">
      <c r="B391" s="64"/>
      <c r="E391" s="30" t="s">
        <v>2</v>
      </c>
      <c r="G391" s="41" t="str">
        <f>IF(ISBLANK(des!G391),"",des!G391)</f>
        <v>Absolute power offset for downward power gradient in [kW].</v>
      </c>
      <c r="H391" s="41" t="str">
        <f>IF(ISBLANK(des!H391),"",des!H391)</f>
        <v>Downward power gradient relative to rated capacity [-].</v>
      </c>
      <c r="I391" s="41" t="str">
        <f>IF(ISBLANK(des!I391),"",des!I391)</f>
        <v>Downward power gradient relative to operational power [-].</v>
      </c>
      <c r="J391" s="42" t="str">
        <f>IF(ISBLANK(des!J391),"",des!J391)</f>
        <v>Absolute power offset for upward power gradient in [kW].</v>
      </c>
      <c r="K391" s="42" t="str">
        <f>IF(ISBLANK(des!K391),"",des!K391)</f>
        <v>Upward power gradient relative to rated capacity [-].</v>
      </c>
      <c r="L391" s="42" t="str">
        <f>IF(ISBLANK(des!L391),"",des!L391)</f>
        <v>Upward power gradient relative to operational power [-].</v>
      </c>
      <c r="M391" s="25" t="str">
        <f>IF(ISBLANK(des!M391),"",des!M391)</f>
        <v/>
      </c>
      <c r="N391" s="25" t="str">
        <f>IF(ISBLANK(des!N391),"",des!N391)</f>
        <v/>
      </c>
      <c r="O391" s="25" t="str">
        <f>IF(ISBLANK(des!O391),"",des!O391)</f>
        <v/>
      </c>
      <c r="P391" s="25" t="str">
        <f>IF(ISBLANK(des!P391),"",des!P391)</f>
        <v/>
      </c>
      <c r="Q391" s="25" t="str">
        <f>IF(ISBLANK(des!Q391),"",des!Q391)</f>
        <v/>
      </c>
      <c r="R391" s="25" t="str">
        <f>IF(ISBLANK(des!R391),"",des!R391)</f>
        <v/>
      </c>
    </row>
    <row r="392" spans="2:18" hidden="1" outlineLevel="4" x14ac:dyDescent="0.2">
      <c r="B392" s="64"/>
      <c r="E392" s="30" t="s">
        <v>4</v>
      </c>
      <c r="G392" s="25">
        <f>IF(ISBLANK(des!G392),"",des!G392)</f>
        <v>1</v>
      </c>
      <c r="H392" s="25">
        <f>IF(ISBLANK(des!H392),"",des!H392)</f>
        <v>2</v>
      </c>
      <c r="I392" s="25" t="str">
        <f>IF(ISBLANK(des!I392),"",des!I392)</f>
        <v/>
      </c>
      <c r="J392" s="25" t="str">
        <f>IF(ISBLANK(des!J392),"",des!J392)</f>
        <v/>
      </c>
      <c r="K392" s="25" t="str">
        <f>IF(ISBLANK(des!K392),"",des!K392)</f>
        <v/>
      </c>
      <c r="L392" s="25" t="str">
        <f>IF(ISBLANK(des!L392),"",des!L392)</f>
        <v/>
      </c>
      <c r="M392" s="25" t="str">
        <f>IF(ISBLANK(des!M392),"",des!M392)</f>
        <v/>
      </c>
      <c r="N392" s="25" t="str">
        <f>IF(ISBLANK(des!N392),"",des!N392)</f>
        <v/>
      </c>
      <c r="O392" s="25" t="str">
        <f>IF(ISBLANK(des!O392),"",des!O392)</f>
        <v/>
      </c>
      <c r="P392" s="25" t="str">
        <f>IF(ISBLANK(des!P392),"",des!P392)</f>
        <v/>
      </c>
      <c r="Q392" s="25" t="str">
        <f>IF(ISBLANK(des!Q392),"",des!Q392)</f>
        <v/>
      </c>
      <c r="R392" s="25" t="str">
        <f>IF(ISBLANK(des!R392),"",des!R392)</f>
        <v/>
      </c>
    </row>
    <row r="393" spans="2:18" hidden="1" outlineLevel="4" x14ac:dyDescent="0.2">
      <c r="B393" s="64"/>
      <c r="E393" s="48" t="s">
        <v>5</v>
      </c>
      <c r="F393" s="49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</row>
    <row r="394" spans="2:18" hidden="1" outlineLevel="4" x14ac:dyDescent="0.2">
      <c r="B394" s="64"/>
      <c r="E394" s="30" t="s">
        <v>6</v>
      </c>
      <c r="G394" s="25" t="str">
        <f>IF(ISBLANK(des!G394),"",des!G394)</f>
        <v>float</v>
      </c>
      <c r="H394" s="25" t="str">
        <f>IF(ISBLANK(des!H394),"",des!H394)</f>
        <v>float</v>
      </c>
      <c r="I394" s="25" t="str">
        <f>IF(ISBLANK(des!I394),"",des!I394)</f>
        <v>float</v>
      </c>
      <c r="J394" s="25" t="str">
        <f>IF(ISBLANK(des!J394),"",des!J394)</f>
        <v>float</v>
      </c>
      <c r="K394" s="25" t="str">
        <f>IF(ISBLANK(des!K394),"",des!K394)</f>
        <v>float</v>
      </c>
      <c r="L394" s="25" t="str">
        <f>IF(ISBLANK(des!L394),"",des!L394)</f>
        <v>float</v>
      </c>
      <c r="M394" s="25" t="str">
        <f>IF(ISBLANK(des!M394),"",des!M394)</f>
        <v/>
      </c>
      <c r="N394" s="25" t="str">
        <f>IF(ISBLANK(des!N394),"",des!N394)</f>
        <v/>
      </c>
      <c r="O394" s="25" t="str">
        <f>IF(ISBLANK(des!O394),"",des!O394)</f>
        <v/>
      </c>
      <c r="P394" s="25" t="str">
        <f>IF(ISBLANK(des!P394),"",des!P394)</f>
        <v/>
      </c>
      <c r="Q394" s="25" t="str">
        <f>IF(ISBLANK(des!Q394),"",des!Q394)</f>
        <v/>
      </c>
      <c r="R394" s="25" t="str">
        <f>IF(ISBLANK(des!R394),"",des!R394)</f>
        <v/>
      </c>
    </row>
    <row r="395" spans="2:18" hidden="1" outlineLevel="4" x14ac:dyDescent="0.2">
      <c r="B395" s="64"/>
      <c r="E395" s="30" t="s">
        <v>10</v>
      </c>
      <c r="F395" s="97" t="str">
        <f>IF($G$216&lt;=2,"kW","kWh")</f>
        <v>kW</v>
      </c>
      <c r="G395" s="66" t="str">
        <f t="array" ref="G395">IF($H$5="LN","(","") &amp; "kW" &amp; IF($H$5="LN","/m)","") &amp; "/h"</f>
        <v>kW/h</v>
      </c>
      <c r="H395" s="66" t="str">
        <f>IF($H$5="LN","(","")&amp;"(kW"&amp;IF($H$5="LN","/m)","")&amp;"/h)/"&amp;$F395</f>
        <v>(kW/h)/kW</v>
      </c>
      <c r="I395" s="66" t="str">
        <f>IF($H$5="LN","(","")&amp;"(kW"&amp;IF($H$5="LN","/m)","")&amp;"/h)/"&amp;$F395</f>
        <v>(kW/h)/kW</v>
      </c>
      <c r="J395" s="66" t="str">
        <f t="array" ref="J395">IF($H$5="LN","(","") &amp; "kW" &amp; IF($H$5="LN","/m)","") &amp; "/h"</f>
        <v>kW/h</v>
      </c>
      <c r="K395" s="66" t="str">
        <f>IF($H$5="LN","(","")&amp;"(kW"&amp;IF($H$5="LN","/m)","")&amp;"/h)/"&amp;$F395</f>
        <v>(kW/h)/kW</v>
      </c>
      <c r="L395" s="66" t="str">
        <f>IF($H$5="LN","(","")&amp;"(kW"&amp;IF($H$5="LN","/m)","")&amp;"/h)/"&amp;$F395</f>
        <v>(kW/h)/kW</v>
      </c>
      <c r="M395" s="25" t="str">
        <f>IF(ISBLANK(des!M395),"",des!M395)</f>
        <v/>
      </c>
      <c r="N395" s="25" t="str">
        <f>IF(ISBLANK(des!N395),"",des!N395)</f>
        <v/>
      </c>
      <c r="O395" s="25" t="str">
        <f>IF(ISBLANK(des!O395),"",des!O395)</f>
        <v/>
      </c>
      <c r="P395" s="25" t="str">
        <f>IF(ISBLANK(des!P395),"",des!P395)</f>
        <v/>
      </c>
      <c r="Q395" s="25" t="str">
        <f>IF(ISBLANK(des!Q395),"",des!Q395)</f>
        <v/>
      </c>
      <c r="R395" s="25" t="str">
        <f>IF(ISBLANK(des!R395),"",des!R395)</f>
        <v/>
      </c>
    </row>
    <row r="396" spans="2:18" hidden="1" outlineLevel="4" x14ac:dyDescent="0.2">
      <c r="B396" s="64"/>
      <c r="E396" s="30" t="s">
        <v>7</v>
      </c>
      <c r="G396" s="25" t="str">
        <f>IF(ISBLANK(des!G396),"",des!G396)</f>
        <v>Inf</v>
      </c>
      <c r="H396" s="25" t="str">
        <f>IF(ISBLANK(des!H396),"",des!H396)</f>
        <v>Inf</v>
      </c>
      <c r="I396" s="25" t="str">
        <f>IF(ISBLANK(des!I396),"",des!I396)</f>
        <v>Inf</v>
      </c>
      <c r="J396" s="25" t="str">
        <f>IF(ISBLANK(des!J396),"",des!J396)</f>
        <v>Inf</v>
      </c>
      <c r="K396" s="25" t="str">
        <f>IF(ISBLANK(des!K396),"",des!K396)</f>
        <v>Inf</v>
      </c>
      <c r="L396" s="25" t="str">
        <f>IF(ISBLANK(des!L396),"",des!L396)</f>
        <v>Inf</v>
      </c>
      <c r="M396" s="25" t="str">
        <f>IF(ISBLANK(des!M396),"",des!M396)</f>
        <v/>
      </c>
      <c r="N396" s="25" t="str">
        <f>IF(ISBLANK(des!N396),"",des!N396)</f>
        <v/>
      </c>
      <c r="O396" s="25" t="str">
        <f>IF(ISBLANK(des!O396),"",des!O396)</f>
        <v/>
      </c>
      <c r="P396" s="25" t="str">
        <f>IF(ISBLANK(des!P396),"",des!P396)</f>
        <v/>
      </c>
      <c r="Q396" s="25" t="str">
        <f>IF(ISBLANK(des!Q396),"",des!Q396)</f>
        <v/>
      </c>
      <c r="R396" s="25" t="str">
        <f>IF(ISBLANK(des!R396),"",des!R396)</f>
        <v/>
      </c>
    </row>
    <row r="397" spans="2:18" hidden="1" outlineLevel="4" x14ac:dyDescent="0.2">
      <c r="B397" s="64"/>
      <c r="E397" s="30" t="s">
        <v>8</v>
      </c>
      <c r="G397" s="25">
        <f>IF(ISBLANK(des!G397),"",des!G397)</f>
        <v>0</v>
      </c>
      <c r="H397" s="25">
        <f>IF(ISBLANK(des!H397),"",des!H397)</f>
        <v>0</v>
      </c>
      <c r="I397" s="25">
        <f>IF(ISBLANK(des!I397),"",des!I397)</f>
        <v>0</v>
      </c>
      <c r="J397" s="25">
        <f>IF(ISBLANK(des!J397),"",des!J397)</f>
        <v>0</v>
      </c>
      <c r="K397" s="25">
        <f>IF(ISBLANK(des!K397),"",des!K397)</f>
        <v>0</v>
      </c>
      <c r="L397" s="25">
        <f>IF(ISBLANK(des!L397),"",des!L397)</f>
        <v>0</v>
      </c>
      <c r="M397" s="25" t="str">
        <f>IF(ISBLANK(des!M397),"",des!M397)</f>
        <v/>
      </c>
      <c r="N397" s="25" t="str">
        <f>IF(ISBLANK(des!N397),"",des!N397)</f>
        <v/>
      </c>
      <c r="O397" s="25" t="str">
        <f>IF(ISBLANK(des!O397),"",des!O397)</f>
        <v/>
      </c>
      <c r="P397" s="25" t="str">
        <f>IF(ISBLANK(des!P397),"",des!P397)</f>
        <v/>
      </c>
      <c r="Q397" s="25" t="str">
        <f>IF(ISBLANK(des!Q397),"",des!Q397)</f>
        <v/>
      </c>
      <c r="R397" s="25" t="str">
        <f>IF(ISBLANK(des!R397),"",des!R397)</f>
        <v/>
      </c>
    </row>
    <row r="398" spans="2:18" hidden="1" outlineLevel="3" x14ac:dyDescent="0.2">
      <c r="B398" s="64"/>
      <c r="D398" s="26" t="s">
        <v>23</v>
      </c>
      <c r="E398" s="30" t="s">
        <v>1</v>
      </c>
      <c r="G398" s="25" t="str">
        <f>IF(ISBLANK(des!G398),"",des!G398)</f>
        <v>t.b.d.</v>
      </c>
      <c r="H398" s="25" t="str">
        <f>IF(ISBLANK(des!H398),"",des!H398)</f>
        <v/>
      </c>
      <c r="I398" s="25" t="str">
        <f>IF(ISBLANK(des!I398),"",des!I398)</f>
        <v/>
      </c>
      <c r="J398" s="25" t="str">
        <f>IF(ISBLANK(des!J398),"",des!J398)</f>
        <v/>
      </c>
      <c r="K398" s="25" t="str">
        <f>IF(ISBLANK(des!K398),"",des!K398)</f>
        <v/>
      </c>
      <c r="L398" s="25" t="str">
        <f>IF(ISBLANK(des!L398),"",des!L398)</f>
        <v/>
      </c>
      <c r="M398" s="25" t="str">
        <f>IF(ISBLANK(des!M398),"",des!M398)</f>
        <v/>
      </c>
      <c r="N398" s="25" t="str">
        <f>IF(ISBLANK(des!N398),"",des!N398)</f>
        <v/>
      </c>
      <c r="O398" s="25" t="str">
        <f>IF(ISBLANK(des!O398),"",des!O398)</f>
        <v/>
      </c>
      <c r="P398" s="25" t="str">
        <f>IF(ISBLANK(des!P398),"",des!P398)</f>
        <v/>
      </c>
      <c r="Q398" s="25" t="str">
        <f>IF(ISBLANK(des!Q398),"",des!Q398)</f>
        <v/>
      </c>
      <c r="R398" s="25" t="str">
        <f>IF(ISBLANK(des!R398),"",des!R398)</f>
        <v/>
      </c>
    </row>
    <row r="399" spans="2:18" hidden="1" outlineLevel="4" x14ac:dyDescent="0.2">
      <c r="B399" s="64"/>
      <c r="E399" s="30" t="s">
        <v>1</v>
      </c>
      <c r="G399" s="25" t="str">
        <f>IF(ISBLANK(des!G399),"",des!G399)</f>
        <v/>
      </c>
      <c r="H399" s="25" t="str">
        <f>IF(ISBLANK(des!H399),"",des!H399)</f>
        <v/>
      </c>
      <c r="I399" s="25" t="str">
        <f>IF(ISBLANK(des!I399),"",des!I399)</f>
        <v/>
      </c>
      <c r="J399" s="25" t="str">
        <f>IF(ISBLANK(des!J399),"",des!J399)</f>
        <v/>
      </c>
      <c r="K399" s="25" t="str">
        <f>IF(ISBLANK(des!K399),"",des!K399)</f>
        <v/>
      </c>
      <c r="L399" s="25" t="str">
        <f>IF(ISBLANK(des!L399),"",des!L399)</f>
        <v/>
      </c>
      <c r="M399" s="25" t="str">
        <f>IF(ISBLANK(des!M399),"",des!M399)</f>
        <v/>
      </c>
      <c r="N399" s="25" t="str">
        <f>IF(ISBLANK(des!N399),"",des!N399)</f>
        <v/>
      </c>
      <c r="O399" s="25" t="str">
        <f>IF(ISBLANK(des!O399),"",des!O399)</f>
        <v/>
      </c>
      <c r="P399" s="25" t="str">
        <f>IF(ISBLANK(des!P399),"",des!P399)</f>
        <v/>
      </c>
      <c r="Q399" s="25" t="str">
        <f>IF(ISBLANK(des!Q399),"",des!Q399)</f>
        <v/>
      </c>
      <c r="R399" s="25" t="str">
        <f>IF(ISBLANK(des!R399),"",des!R399)</f>
        <v/>
      </c>
    </row>
    <row r="400" spans="2:18" hidden="1" outlineLevel="4" x14ac:dyDescent="0.2">
      <c r="B400" s="64"/>
      <c r="E400" s="30" t="s">
        <v>2</v>
      </c>
      <c r="G400" s="25" t="str">
        <f>IF(ISBLANK(des!G400),"",des!G400)</f>
        <v/>
      </c>
      <c r="H400" s="25" t="str">
        <f>IF(ISBLANK(des!H400),"",des!H400)</f>
        <v/>
      </c>
      <c r="I400" s="25" t="str">
        <f>IF(ISBLANK(des!I400),"",des!I400)</f>
        <v/>
      </c>
      <c r="J400" s="25" t="str">
        <f>IF(ISBLANK(des!J400),"",des!J400)</f>
        <v/>
      </c>
      <c r="K400" s="25" t="str">
        <f>IF(ISBLANK(des!K400),"",des!K400)</f>
        <v/>
      </c>
      <c r="L400" s="25" t="str">
        <f>IF(ISBLANK(des!L400),"",des!L400)</f>
        <v/>
      </c>
      <c r="M400" s="25" t="str">
        <f>IF(ISBLANK(des!M400),"",des!M400)</f>
        <v/>
      </c>
      <c r="N400" s="25" t="str">
        <f>IF(ISBLANK(des!N400),"",des!N400)</f>
        <v/>
      </c>
      <c r="O400" s="25" t="str">
        <f>IF(ISBLANK(des!O400),"",des!O400)</f>
        <v/>
      </c>
      <c r="P400" s="25" t="str">
        <f>IF(ISBLANK(des!P400),"",des!P400)</f>
        <v/>
      </c>
      <c r="Q400" s="25" t="str">
        <f>IF(ISBLANK(des!Q400),"",des!Q400)</f>
        <v/>
      </c>
      <c r="R400" s="25" t="str">
        <f>IF(ISBLANK(des!R400),"",des!R400)</f>
        <v/>
      </c>
    </row>
    <row r="401" spans="2:18" hidden="1" outlineLevel="4" x14ac:dyDescent="0.2">
      <c r="B401" s="64"/>
      <c r="E401" s="30" t="s">
        <v>4</v>
      </c>
      <c r="G401" s="25" t="str">
        <f>IF(ISBLANK(des!G401),"",des!G401)</f>
        <v/>
      </c>
      <c r="H401" s="25" t="str">
        <f>IF(ISBLANK(des!H401),"",des!H401)</f>
        <v/>
      </c>
      <c r="I401" s="25" t="str">
        <f>IF(ISBLANK(des!I401),"",des!I401)</f>
        <v/>
      </c>
      <c r="J401" s="25" t="str">
        <f>IF(ISBLANK(des!J401),"",des!J401)</f>
        <v/>
      </c>
      <c r="K401" s="25" t="str">
        <f>IF(ISBLANK(des!K401),"",des!K401)</f>
        <v/>
      </c>
      <c r="L401" s="25" t="str">
        <f>IF(ISBLANK(des!L401),"",des!L401)</f>
        <v/>
      </c>
      <c r="M401" s="25" t="str">
        <f>IF(ISBLANK(des!M401),"",des!M401)</f>
        <v/>
      </c>
      <c r="N401" s="25" t="str">
        <f>IF(ISBLANK(des!N401),"",des!N401)</f>
        <v/>
      </c>
      <c r="O401" s="25" t="str">
        <f>IF(ISBLANK(des!O401),"",des!O401)</f>
        <v/>
      </c>
      <c r="P401" s="25" t="str">
        <f>IF(ISBLANK(des!P401),"",des!P401)</f>
        <v/>
      </c>
      <c r="Q401" s="25" t="str">
        <f>IF(ISBLANK(des!Q401),"",des!Q401)</f>
        <v/>
      </c>
      <c r="R401" s="25" t="str">
        <f>IF(ISBLANK(des!R401),"",des!R401)</f>
        <v/>
      </c>
    </row>
    <row r="402" spans="2:18" hidden="1" outlineLevel="4" x14ac:dyDescent="0.2">
      <c r="B402" s="64"/>
      <c r="E402" s="48" t="s">
        <v>5</v>
      </c>
      <c r="F402" s="49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</row>
    <row r="403" spans="2:18" hidden="1" outlineLevel="4" x14ac:dyDescent="0.2">
      <c r="B403" s="64"/>
      <c r="E403" s="30" t="s">
        <v>6</v>
      </c>
      <c r="G403" s="25" t="str">
        <f>IF(ISBLANK(des!G403),"",des!G403)</f>
        <v/>
      </c>
      <c r="H403" s="25" t="str">
        <f>IF(ISBLANK(des!H403),"",des!H403)</f>
        <v/>
      </c>
      <c r="I403" s="25" t="str">
        <f>IF(ISBLANK(des!I403),"",des!I403)</f>
        <v/>
      </c>
      <c r="J403" s="25" t="str">
        <f>IF(ISBLANK(des!J403),"",des!J403)</f>
        <v/>
      </c>
      <c r="K403" s="25" t="str">
        <f>IF(ISBLANK(des!K403),"",des!K403)</f>
        <v/>
      </c>
      <c r="L403" s="25" t="str">
        <f>IF(ISBLANK(des!L403),"",des!L403)</f>
        <v/>
      </c>
      <c r="M403" s="25" t="str">
        <f>IF(ISBLANK(des!M403),"",des!M403)</f>
        <v/>
      </c>
      <c r="N403" s="25" t="str">
        <f>IF(ISBLANK(des!N403),"",des!N403)</f>
        <v/>
      </c>
      <c r="O403" s="25" t="str">
        <f>IF(ISBLANK(des!O403),"",des!O403)</f>
        <v/>
      </c>
      <c r="P403" s="25" t="str">
        <f>IF(ISBLANK(des!P403),"",des!P403)</f>
        <v/>
      </c>
      <c r="Q403" s="25" t="str">
        <f>IF(ISBLANK(des!Q403),"",des!Q403)</f>
        <v/>
      </c>
      <c r="R403" s="25" t="str">
        <f>IF(ISBLANK(des!R403),"",des!R403)</f>
        <v/>
      </c>
    </row>
    <row r="404" spans="2:18" hidden="1" outlineLevel="4" x14ac:dyDescent="0.2">
      <c r="B404" s="64"/>
      <c r="E404" s="30" t="s">
        <v>10</v>
      </c>
      <c r="G404" s="25" t="str">
        <f>IF(ISBLANK(des!G404),"",des!G404)</f>
        <v/>
      </c>
      <c r="H404" s="25" t="str">
        <f>IF(ISBLANK(des!H404),"",des!H404)</f>
        <v/>
      </c>
      <c r="I404" s="25" t="str">
        <f>IF(ISBLANK(des!I404),"",des!I404)</f>
        <v/>
      </c>
      <c r="J404" s="25" t="str">
        <f>IF(ISBLANK(des!J404),"",des!J404)</f>
        <v/>
      </c>
      <c r="K404" s="25" t="str">
        <f>IF(ISBLANK(des!K404),"",des!K404)</f>
        <v/>
      </c>
      <c r="L404" s="25" t="str">
        <f>IF(ISBLANK(des!L404),"",des!L404)</f>
        <v/>
      </c>
      <c r="M404" s="25" t="str">
        <f>IF(ISBLANK(des!M404),"",des!M404)</f>
        <v/>
      </c>
      <c r="N404" s="25" t="str">
        <f>IF(ISBLANK(des!N404),"",des!N404)</f>
        <v/>
      </c>
      <c r="O404" s="25" t="str">
        <f>IF(ISBLANK(des!O404),"",des!O404)</f>
        <v/>
      </c>
      <c r="P404" s="25" t="str">
        <f>IF(ISBLANK(des!P404),"",des!P404)</f>
        <v/>
      </c>
      <c r="Q404" s="25" t="str">
        <f>IF(ISBLANK(des!Q404),"",des!Q404)</f>
        <v/>
      </c>
      <c r="R404" s="25" t="str">
        <f>IF(ISBLANK(des!R404),"",des!R404)</f>
        <v/>
      </c>
    </row>
    <row r="405" spans="2:18" hidden="1" outlineLevel="4" x14ac:dyDescent="0.2">
      <c r="B405" s="64"/>
      <c r="E405" s="30" t="s">
        <v>7</v>
      </c>
      <c r="G405" s="25" t="str">
        <f>IF(ISBLANK(des!G405),"",des!G405)</f>
        <v/>
      </c>
      <c r="H405" s="25" t="str">
        <f>IF(ISBLANK(des!H405),"",des!H405)</f>
        <v/>
      </c>
      <c r="I405" s="25" t="str">
        <f>IF(ISBLANK(des!I405),"",des!I405)</f>
        <v/>
      </c>
      <c r="J405" s="25" t="str">
        <f>IF(ISBLANK(des!J405),"",des!J405)</f>
        <v/>
      </c>
      <c r="K405" s="25" t="str">
        <f>IF(ISBLANK(des!K405),"",des!K405)</f>
        <v/>
      </c>
      <c r="L405" s="25" t="str">
        <f>IF(ISBLANK(des!L405),"",des!L405)</f>
        <v/>
      </c>
      <c r="M405" s="25" t="str">
        <f>IF(ISBLANK(des!M405),"",des!M405)</f>
        <v/>
      </c>
      <c r="N405" s="25" t="str">
        <f>IF(ISBLANK(des!N405),"",des!N405)</f>
        <v/>
      </c>
      <c r="O405" s="25" t="str">
        <f>IF(ISBLANK(des!O405),"",des!O405)</f>
        <v/>
      </c>
      <c r="P405" s="25" t="str">
        <f>IF(ISBLANK(des!P405),"",des!P405)</f>
        <v/>
      </c>
      <c r="Q405" s="25" t="str">
        <f>IF(ISBLANK(des!Q405),"",des!Q405)</f>
        <v/>
      </c>
      <c r="R405" s="25" t="str">
        <f>IF(ISBLANK(des!R405),"",des!R405)</f>
        <v/>
      </c>
    </row>
    <row r="406" spans="2:18" hidden="1" outlineLevel="4" x14ac:dyDescent="0.2">
      <c r="B406" s="64"/>
      <c r="E406" s="30" t="s">
        <v>8</v>
      </c>
      <c r="G406" s="25" t="str">
        <f>IF(ISBLANK(des!G406),"",des!G406)</f>
        <v/>
      </c>
      <c r="H406" s="25" t="str">
        <f>IF(ISBLANK(des!H406),"",des!H406)</f>
        <v/>
      </c>
      <c r="I406" s="25" t="str">
        <f>IF(ISBLANK(des!I406),"",des!I406)</f>
        <v/>
      </c>
      <c r="J406" s="25" t="str">
        <f>IF(ISBLANK(des!J406),"",des!J406)</f>
        <v/>
      </c>
      <c r="K406" s="25" t="str">
        <f>IF(ISBLANK(des!K406),"",des!K406)</f>
        <v/>
      </c>
      <c r="L406" s="25" t="str">
        <f>IF(ISBLANK(des!L406),"",des!L406)</f>
        <v/>
      </c>
      <c r="M406" s="25" t="str">
        <f>IF(ISBLANK(des!M406),"",des!M406)</f>
        <v/>
      </c>
      <c r="N406" s="25" t="str">
        <f>IF(ISBLANK(des!N406),"",des!N406)</f>
        <v/>
      </c>
      <c r="O406" s="25" t="str">
        <f>IF(ISBLANK(des!O406),"",des!O406)</f>
        <v/>
      </c>
      <c r="P406" s="25" t="str">
        <f>IF(ISBLANK(des!P406),"",des!P406)</f>
        <v/>
      </c>
      <c r="Q406" s="25" t="str">
        <f>IF(ISBLANK(des!Q406),"",des!Q406)</f>
        <v/>
      </c>
      <c r="R406" s="25" t="str">
        <f>IF(ISBLANK(des!R406),"",des!R406)</f>
        <v/>
      </c>
    </row>
    <row r="407" spans="2:18" hidden="1" outlineLevel="3" collapsed="1" x14ac:dyDescent="0.2">
      <c r="B407" s="64"/>
    </row>
    <row r="408" spans="2:18" hidden="1" outlineLevel="2" collapsed="1" x14ac:dyDescent="0.2">
      <c r="B408" s="64"/>
    </row>
    <row r="409" spans="2:18" outlineLevel="1" collapsed="1" x14ac:dyDescent="0.2">
      <c r="B409" s="64"/>
      <c r="C409" s="26" t="s">
        <v>199</v>
      </c>
      <c r="D409" s="27" t="s">
        <v>0</v>
      </c>
      <c r="G409" s="84"/>
    </row>
    <row r="410" spans="2:18" ht="14" hidden="1" customHeight="1" outlineLevel="2" x14ac:dyDescent="0.2">
      <c r="B410" s="64"/>
      <c r="D410" s="27" t="s">
        <v>11</v>
      </c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</row>
    <row r="411" spans="2:18" ht="14" hidden="1" customHeight="1" outlineLevel="2" x14ac:dyDescent="0.2">
      <c r="B411" s="64"/>
      <c r="D411" s="26" t="s">
        <v>23</v>
      </c>
      <c r="E411" s="30" t="s">
        <v>1</v>
      </c>
      <c r="G411" s="39" t="str">
        <f>IF(ISBLANK(des!G411),"",des!G411)</f>
        <v>Min SOC, size-independent offset</v>
      </c>
      <c r="H411" s="39" t="str">
        <f>IF(ISBLANK(des!H411),"",des!H411)</f>
        <v>Min SOC, size-dependent offset</v>
      </c>
      <c r="I411" s="40" t="str">
        <f>IF(ISBLANK(des!I411),"",des!I411)</f>
        <v>Max SOC, size-independent offset</v>
      </c>
      <c r="J411" s="40" t="str">
        <f>IF(ISBLANK(des!J411),"",des!J411)</f>
        <v>Max SOC, size-dependent</v>
      </c>
      <c r="K411" s="59" t="str">
        <f>IF(ISBLANK(des!K411),"",des!K411)</f>
        <v/>
      </c>
      <c r="L411" s="42" t="str">
        <f>IF(ISBLANK(des!L411),"",des!L411)</f>
        <v/>
      </c>
      <c r="M411" s="42" t="str">
        <f>IF(ISBLANK(des!M411),"",des!M411)</f>
        <v/>
      </c>
      <c r="N411" s="42" t="str">
        <f>IF(ISBLANK(des!N411),"",des!N411)</f>
        <v/>
      </c>
      <c r="O411" s="25" t="str">
        <f>IF(ISBLANK(des!O411),"",des!O411)</f>
        <v/>
      </c>
      <c r="P411" s="25" t="str">
        <f>IF(ISBLANK(des!P411),"",des!P411)</f>
        <v/>
      </c>
      <c r="Q411" s="25" t="str">
        <f>IF(ISBLANK(des!Q411),"",des!Q411)</f>
        <v/>
      </c>
      <c r="R411" s="25" t="str">
        <f>IF(ISBLANK(des!R411),"",des!R411)</f>
        <v/>
      </c>
    </row>
    <row r="412" spans="2:18" ht="14" hidden="1" customHeight="1" outlineLevel="3" x14ac:dyDescent="0.2">
      <c r="B412" s="64"/>
      <c r="E412" s="30" t="s">
        <v>1</v>
      </c>
      <c r="G412" s="39" t="str">
        <f>IF(ISBLANK(des!G412),"",des!G412)</f>
        <v>MinSocAbs</v>
      </c>
      <c r="H412" s="39" t="str">
        <f>IF(ISBLANK(des!H412),"",des!H412)</f>
        <v>MinSocCap</v>
      </c>
      <c r="I412" s="40" t="str">
        <f>IF(ISBLANK(des!I412),"",des!I412)</f>
        <v>MaxSocAbs</v>
      </c>
      <c r="J412" s="40" t="str">
        <f>IF(ISBLANK(des!J412),"",des!J412)</f>
        <v>MaxSOCCap</v>
      </c>
      <c r="K412" s="59" t="str">
        <f>IF(ISBLANK(des!K412),"",des!K412)</f>
        <v/>
      </c>
      <c r="L412" s="42" t="str">
        <f>IF(ISBLANK(des!L412),"",des!L412)</f>
        <v/>
      </c>
      <c r="M412" s="42" t="str">
        <f>IF(ISBLANK(des!M412),"",des!M412)</f>
        <v/>
      </c>
      <c r="N412" s="42" t="str">
        <f>IF(ISBLANK(des!N412),"",des!N412)</f>
        <v/>
      </c>
      <c r="O412" s="25" t="str">
        <f>IF(ISBLANK(des!O412),"",des!O412)</f>
        <v/>
      </c>
      <c r="P412" s="25" t="str">
        <f>IF(ISBLANK(des!P412),"",des!P412)</f>
        <v/>
      </c>
      <c r="Q412" s="25" t="str">
        <f>IF(ISBLANK(des!Q412),"",des!Q412)</f>
        <v/>
      </c>
      <c r="R412" s="25" t="str">
        <f>IF(ISBLANK(des!R412),"",des!R412)</f>
        <v/>
      </c>
    </row>
    <row r="413" spans="2:18" ht="14" hidden="1" customHeight="1" outlineLevel="3" x14ac:dyDescent="0.2">
      <c r="B413" s="64"/>
      <c r="E413" s="30" t="s">
        <v>2</v>
      </c>
      <c r="G413" s="39" t="str">
        <f>IF(ISBLANK(des!G413),"",des!G413)</f>
        <v>Size-independent absolute minimum SOC boundary offset.</v>
      </c>
      <c r="H413" s="39" t="str">
        <f>IF(ISBLANK(des!H413),"",des!H413)</f>
        <v>Minimum SOC boundary, relative to rated capacity.</v>
      </c>
      <c r="I413" s="40" t="str">
        <f>IF(ISBLANK(des!I413),"",des!I413)</f>
        <v>Size- independent absolute maximum SOC boundary offset.</v>
      </c>
      <c r="J413" s="40" t="str">
        <f>IF(ISBLANK(des!J413),"",des!J413)</f>
        <v>Maximum SOC boundary, relative to rated capacity.</v>
      </c>
      <c r="K413" s="59" t="str">
        <f>IF(ISBLANK(des!K413),"",des!K413)</f>
        <v/>
      </c>
      <c r="L413" s="42" t="str">
        <f>IF(ISBLANK(des!L413),"",des!L413)</f>
        <v/>
      </c>
      <c r="M413" s="42" t="str">
        <f>IF(ISBLANK(des!M413),"",des!M413)</f>
        <v/>
      </c>
      <c r="N413" s="42" t="str">
        <f>IF(ISBLANK(des!N413),"",des!N413)</f>
        <v/>
      </c>
      <c r="O413" s="25" t="str">
        <f>IF(ISBLANK(des!O413),"",des!O413)</f>
        <v/>
      </c>
      <c r="P413" s="25" t="str">
        <f>IF(ISBLANK(des!P413),"",des!P413)</f>
        <v/>
      </c>
      <c r="Q413" s="25" t="str">
        <f>IF(ISBLANK(des!Q413),"",des!Q413)</f>
        <v/>
      </c>
      <c r="R413" s="25" t="str">
        <f>IF(ISBLANK(des!R413),"",des!R413)</f>
        <v/>
      </c>
    </row>
    <row r="414" spans="2:18" ht="14" hidden="1" customHeight="1" outlineLevel="3" x14ac:dyDescent="0.2">
      <c r="B414" s="64"/>
      <c r="E414" s="30" t="s">
        <v>4</v>
      </c>
      <c r="G414" s="25">
        <f>IF(ISBLANK(des!G414),"",des!G414)</f>
        <v>1</v>
      </c>
      <c r="H414" s="25">
        <f>IF(ISBLANK(des!H414),"",des!H414)</f>
        <v>2</v>
      </c>
      <c r="I414" s="43" t="str">
        <f>IF(ISBLANK(des!I414),"",des!I414)</f>
        <v/>
      </c>
      <c r="J414" s="43" t="str">
        <f>IF(ISBLANK(des!J414),"",des!J414)</f>
        <v/>
      </c>
      <c r="K414" s="60" t="str">
        <f>IF(ISBLANK(des!K414),"",des!K414)</f>
        <v/>
      </c>
      <c r="L414" s="25" t="str">
        <f>IF(ISBLANK(des!L414),"",des!L414)</f>
        <v/>
      </c>
      <c r="M414" s="25" t="str">
        <f>IF(ISBLANK(des!M414),"",des!M414)</f>
        <v/>
      </c>
      <c r="N414" s="25" t="str">
        <f>IF(ISBLANK(des!N414),"",des!N414)</f>
        <v/>
      </c>
      <c r="O414" s="25" t="str">
        <f>IF(ISBLANK(des!O414),"",des!O414)</f>
        <v/>
      </c>
      <c r="P414" s="25" t="str">
        <f>IF(ISBLANK(des!P414),"",des!P414)</f>
        <v/>
      </c>
      <c r="Q414" s="25" t="str">
        <f>IF(ISBLANK(des!Q414),"",des!Q414)</f>
        <v/>
      </c>
      <c r="R414" s="25" t="str">
        <f>IF(ISBLANK(des!R414),"",des!R414)</f>
        <v/>
      </c>
    </row>
    <row r="415" spans="2:18" ht="14" hidden="1" customHeight="1" outlineLevel="3" x14ac:dyDescent="0.2">
      <c r="B415" s="64"/>
      <c r="E415" s="48" t="s">
        <v>5</v>
      </c>
      <c r="F415" s="49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</row>
    <row r="416" spans="2:18" ht="14" hidden="1" customHeight="1" outlineLevel="3" x14ac:dyDescent="0.2">
      <c r="B416" s="64"/>
      <c r="E416" s="30" t="s">
        <v>6</v>
      </c>
      <c r="G416" s="25" t="str">
        <f>IF(ISBLANK(des!G416),"",des!G416)</f>
        <v>float</v>
      </c>
      <c r="H416" s="25" t="str">
        <f>IF(ISBLANK(des!H416),"",des!H416)</f>
        <v>float</v>
      </c>
      <c r="I416" s="43" t="str">
        <f>IF(ISBLANK(des!I416),"",des!I416)</f>
        <v>float</v>
      </c>
      <c r="J416" s="43" t="str">
        <f>IF(ISBLANK(des!J416),"",des!J416)</f>
        <v>float</v>
      </c>
      <c r="K416" s="60" t="str">
        <f>IF(ISBLANK(des!K416),"",des!K416)</f>
        <v/>
      </c>
      <c r="L416" s="25" t="str">
        <f>IF(ISBLANK(des!L416),"",des!L416)</f>
        <v/>
      </c>
      <c r="M416" s="25" t="str">
        <f>IF(ISBLANK(des!M416),"",des!M416)</f>
        <v/>
      </c>
      <c r="N416" s="25" t="str">
        <f>IF(ISBLANK(des!N416),"",des!N416)</f>
        <v/>
      </c>
      <c r="O416" s="25" t="str">
        <f>IF(ISBLANK(des!O416),"",des!O416)</f>
        <v/>
      </c>
      <c r="P416" s="25" t="str">
        <f>IF(ISBLANK(des!P416),"",des!P416)</f>
        <v/>
      </c>
      <c r="Q416" s="25" t="str">
        <f>IF(ISBLANK(des!Q416),"",des!Q416)</f>
        <v/>
      </c>
      <c r="R416" s="25" t="str">
        <f>IF(ISBLANK(des!R416),"",des!R416)</f>
        <v/>
      </c>
    </row>
    <row r="417" spans="2:18" ht="14" hidden="1" customHeight="1" outlineLevel="3" x14ac:dyDescent="0.2">
      <c r="B417" s="64"/>
      <c r="E417" s="30" t="s">
        <v>10</v>
      </c>
      <c r="F417" s="97" t="str">
        <f>IF($G$216&lt;=2,"kW","kWh")</f>
        <v>kW</v>
      </c>
      <c r="G417" s="60" t="str">
        <f>IF(ISBLANK(des!G417),"",des!G417)</f>
        <v>kWh</v>
      </c>
      <c r="H417" s="66" t="str">
        <f>"kWh/"&amp;$F417</f>
        <v>kWh/kW</v>
      </c>
      <c r="I417" s="60" t="str">
        <f>IF(ISBLANK(des!I417),"",des!I417)</f>
        <v>kWh</v>
      </c>
      <c r="J417" s="66" t="str">
        <f>"kWh/"&amp;$F417</f>
        <v>kWh/kW</v>
      </c>
      <c r="K417" s="60" t="str">
        <f>IF(ISBLANK(des!K417),"",des!K417)</f>
        <v/>
      </c>
      <c r="L417" s="25" t="str">
        <f>IF(ISBLANK(des!L417),"",des!L417)</f>
        <v/>
      </c>
      <c r="M417" s="25" t="str">
        <f>IF(ISBLANK(des!M417),"",des!M417)</f>
        <v/>
      </c>
      <c r="N417" s="25" t="str">
        <f>IF(ISBLANK(des!N417),"",des!N417)</f>
        <v/>
      </c>
      <c r="O417" s="25" t="str">
        <f>IF(ISBLANK(des!O417),"",des!O417)</f>
        <v/>
      </c>
      <c r="P417" s="25" t="str">
        <f>IF(ISBLANK(des!P417),"",des!P417)</f>
        <v/>
      </c>
      <c r="Q417" s="25" t="str">
        <f>IF(ISBLANK(des!Q417),"",des!Q417)</f>
        <v/>
      </c>
      <c r="R417" s="25" t="str">
        <f>IF(ISBLANK(des!R417),"",des!R417)</f>
        <v/>
      </c>
    </row>
    <row r="418" spans="2:18" ht="14" hidden="1" customHeight="1" outlineLevel="3" x14ac:dyDescent="0.2">
      <c r="B418" s="64"/>
      <c r="E418" s="30" t="s">
        <v>7</v>
      </c>
      <c r="G418" s="25" t="str">
        <f>IF(ISBLANK(des!G418),"",des!G418)</f>
        <v>Inf</v>
      </c>
      <c r="H418" s="25">
        <f>IF(ISBLANK(des!H418),"",des!H418)</f>
        <v>1</v>
      </c>
      <c r="I418" s="43" t="str">
        <f>IF(ISBLANK(des!I418),"",des!I418)</f>
        <v>Inf</v>
      </c>
      <c r="J418" s="43">
        <f>IF(ISBLANK(des!J418),"",des!J418)</f>
        <v>1</v>
      </c>
      <c r="K418" s="60" t="str">
        <f>IF(ISBLANK(des!K418),"",des!K418)</f>
        <v/>
      </c>
      <c r="L418" s="25" t="str">
        <f>IF(ISBLANK(des!L418),"",des!L418)</f>
        <v/>
      </c>
      <c r="M418" s="25" t="str">
        <f>IF(ISBLANK(des!M418),"",des!M418)</f>
        <v/>
      </c>
      <c r="N418" s="25" t="str">
        <f>IF(ISBLANK(des!N418),"",des!N418)</f>
        <v/>
      </c>
      <c r="O418" s="25" t="str">
        <f>IF(ISBLANK(des!O418),"",des!O418)</f>
        <v/>
      </c>
      <c r="P418" s="25" t="str">
        <f>IF(ISBLANK(des!P418),"",des!P418)</f>
        <v/>
      </c>
      <c r="Q418" s="25" t="str">
        <f>IF(ISBLANK(des!Q418),"",des!Q418)</f>
        <v/>
      </c>
      <c r="R418" s="25" t="str">
        <f>IF(ISBLANK(des!R418),"",des!R418)</f>
        <v/>
      </c>
    </row>
    <row r="419" spans="2:18" ht="14" hidden="1" customHeight="1" outlineLevel="3" x14ac:dyDescent="0.2">
      <c r="B419" s="64"/>
      <c r="E419" s="30" t="s">
        <v>8</v>
      </c>
      <c r="G419" s="25">
        <f>IF(ISBLANK(des!G419),"",des!G419)</f>
        <v>0</v>
      </c>
      <c r="H419" s="25">
        <f>IF(ISBLANK(des!H419),"",des!H419)</f>
        <v>0</v>
      </c>
      <c r="I419" s="43">
        <f>IF(ISBLANK(des!I419),"",des!I419)</f>
        <v>0</v>
      </c>
      <c r="J419" s="43">
        <f>IF(ISBLANK(des!J419),"",des!J419)</f>
        <v>0</v>
      </c>
      <c r="K419" s="60" t="str">
        <f>IF(ISBLANK(des!K419),"",des!K419)</f>
        <v/>
      </c>
      <c r="L419" s="25" t="str">
        <f>IF(ISBLANK(des!L419),"",des!L419)</f>
        <v/>
      </c>
      <c r="M419" s="25" t="str">
        <f>IF(ISBLANK(des!M419),"",des!M419)</f>
        <v/>
      </c>
      <c r="N419" s="25" t="str">
        <f>IF(ISBLANK(des!N419),"",des!N419)</f>
        <v/>
      </c>
      <c r="O419" s="25" t="str">
        <f>IF(ISBLANK(des!O419),"",des!O419)</f>
        <v/>
      </c>
      <c r="P419" s="25" t="str">
        <f>IF(ISBLANK(des!P419),"",des!P419)</f>
        <v/>
      </c>
      <c r="Q419" s="25" t="str">
        <f>IF(ISBLANK(des!Q419),"",des!Q419)</f>
        <v/>
      </c>
      <c r="R419" s="25" t="str">
        <f>IF(ISBLANK(des!R419),"",des!R419)</f>
        <v/>
      </c>
    </row>
    <row r="420" spans="2:18" ht="14" hidden="1" customHeight="1" outlineLevel="2" x14ac:dyDescent="0.2">
      <c r="B420" s="64"/>
      <c r="D420" s="26" t="s">
        <v>21</v>
      </c>
      <c r="E420" s="30" t="s">
        <v>1</v>
      </c>
      <c r="G420" s="41" t="str">
        <f>IF(ISBLANK(des!G420),"",des!G420)</f>
        <v>Down-gradient, size-independent offset</v>
      </c>
      <c r="H420" s="41" t="str">
        <f>IF(ISBLANK(des!H420),"",des!H420)</f>
        <v>Down-gradient, size-dependent offset</v>
      </c>
      <c r="I420" s="41" t="str">
        <f>IF(ISBLANK(des!I420),"",des!I420)</f>
        <v>Down-gradient, operation-dependent</v>
      </c>
      <c r="J420" s="42" t="str">
        <f>IF(ISBLANK(des!J420),"",des!J420)</f>
        <v>Up-gradient, size-independent offset</v>
      </c>
      <c r="K420" s="42" t="str">
        <f>IF(ISBLANK(des!K420),"",des!K420)</f>
        <v>Up-gradient, size-dependent offset</v>
      </c>
      <c r="L420" s="42" t="str">
        <f>IF(ISBLANK(des!L420),"",des!L420)</f>
        <v>Up-gradient, operation-dependent</v>
      </c>
      <c r="M420" s="25" t="str">
        <f>IF(ISBLANK(des!M420),"",des!M420)</f>
        <v/>
      </c>
      <c r="N420" s="25" t="str">
        <f>IF(ISBLANK(des!N420),"",des!N420)</f>
        <v/>
      </c>
      <c r="O420" s="25" t="str">
        <f>IF(ISBLANK(des!O420),"",des!O420)</f>
        <v/>
      </c>
      <c r="P420" s="25" t="str">
        <f>IF(ISBLANK(des!P420),"",des!P420)</f>
        <v/>
      </c>
      <c r="Q420" s="25" t="str">
        <f>IF(ISBLANK(des!Q420),"",des!Q420)</f>
        <v/>
      </c>
      <c r="R420" s="25" t="str">
        <f>IF(ISBLANK(des!R420),"",des!R420)</f>
        <v/>
      </c>
    </row>
    <row r="421" spans="2:18" ht="14" hidden="1" customHeight="1" outlineLevel="3" x14ac:dyDescent="0.2">
      <c r="B421" s="64"/>
      <c r="E421" s="30" t="s">
        <v>1</v>
      </c>
      <c r="G421" s="41" t="str">
        <f>IF(ISBLANK(des!G421),"",des!G421)</f>
        <v>DnAbs</v>
      </c>
      <c r="H421" s="41" t="str">
        <f>IF(ISBLANK(des!H421),"",des!H421)</f>
        <v>DnCap</v>
      </c>
      <c r="I421" s="41" t="str">
        <f>IF(ISBLANK(des!I421),"",des!I421)</f>
        <v>DnOpn</v>
      </c>
      <c r="J421" s="42" t="str">
        <f>IF(ISBLANK(des!J421),"",des!J421)</f>
        <v>UpAbs</v>
      </c>
      <c r="K421" s="42" t="str">
        <f>IF(ISBLANK(des!K421),"",des!K421)</f>
        <v>UpCap</v>
      </c>
      <c r="L421" s="42" t="str">
        <f>IF(ISBLANK(des!L421),"",des!L421)</f>
        <v>UpOpn</v>
      </c>
      <c r="M421" s="25" t="str">
        <f>IF(ISBLANK(des!M421),"",des!M421)</f>
        <v/>
      </c>
      <c r="N421" s="25" t="str">
        <f>IF(ISBLANK(des!N421),"",des!N421)</f>
        <v/>
      </c>
      <c r="O421" s="25" t="str">
        <f>IF(ISBLANK(des!O421),"",des!O421)</f>
        <v/>
      </c>
      <c r="P421" s="25" t="str">
        <f>IF(ISBLANK(des!P421),"",des!P421)</f>
        <v/>
      </c>
      <c r="Q421" s="25" t="str">
        <f>IF(ISBLANK(des!Q421),"",des!Q421)</f>
        <v/>
      </c>
      <c r="R421" s="25" t="str">
        <f>IF(ISBLANK(des!R421),"",des!R421)</f>
        <v/>
      </c>
    </row>
    <row r="422" spans="2:18" ht="14" hidden="1" customHeight="1" outlineLevel="3" x14ac:dyDescent="0.2">
      <c r="B422" s="64"/>
      <c r="E422" s="30" t="s">
        <v>2</v>
      </c>
      <c r="G422" s="41" t="str">
        <f>IF(ISBLANK(des!G422),"",des!G422)</f>
        <v>Absolute power offset for downward SOC gradient in [kWh].</v>
      </c>
      <c r="H422" s="41" t="str">
        <f>IF(ISBLANK(des!H422),"",des!H422)</f>
        <v>Downward SOC gradient relative to rated capacity [-].</v>
      </c>
      <c r="I422" s="41" t="str">
        <f>IF(ISBLANK(des!I422),"",des!I422)</f>
        <v>Downward SOC gradient relative to operational power [-].</v>
      </c>
      <c r="J422" s="42" t="str">
        <f>IF(ISBLANK(des!J422),"",des!J422)</f>
        <v>Absolute power offset for upward SOC gradient in [kW].</v>
      </c>
      <c r="K422" s="42" t="str">
        <f>IF(ISBLANK(des!K422),"",des!K422)</f>
        <v>Upward SOC gradient relative to rated capacity [-].</v>
      </c>
      <c r="L422" s="42" t="str">
        <f>IF(ISBLANK(des!L422),"",des!L422)</f>
        <v>Upward SOC gradient relative to operational power [-].</v>
      </c>
      <c r="M422" s="25" t="str">
        <f>IF(ISBLANK(des!M422),"",des!M422)</f>
        <v/>
      </c>
      <c r="N422" s="25" t="str">
        <f>IF(ISBLANK(des!N422),"",des!N422)</f>
        <v/>
      </c>
      <c r="O422" s="25" t="str">
        <f>IF(ISBLANK(des!O422),"",des!O422)</f>
        <v/>
      </c>
      <c r="P422" s="25" t="str">
        <f>IF(ISBLANK(des!P422),"",des!P422)</f>
        <v/>
      </c>
      <c r="Q422" s="25" t="str">
        <f>IF(ISBLANK(des!Q422),"",des!Q422)</f>
        <v/>
      </c>
      <c r="R422" s="25" t="str">
        <f>IF(ISBLANK(des!R422),"",des!R422)</f>
        <v/>
      </c>
    </row>
    <row r="423" spans="2:18" ht="14" hidden="1" customHeight="1" outlineLevel="3" x14ac:dyDescent="0.2">
      <c r="B423" s="64"/>
      <c r="E423" s="30" t="s">
        <v>4</v>
      </c>
      <c r="G423" s="25">
        <f>IF(ISBLANK(des!G423),"",des!G423)</f>
        <v>1</v>
      </c>
      <c r="H423" s="25">
        <f>IF(ISBLANK(des!H423),"",des!H423)</f>
        <v>2</v>
      </c>
      <c r="I423" s="25" t="str">
        <f>IF(ISBLANK(des!I423),"",des!I423)</f>
        <v/>
      </c>
      <c r="J423" s="25" t="str">
        <f>IF(ISBLANK(des!J423),"",des!J423)</f>
        <v/>
      </c>
      <c r="K423" s="25" t="str">
        <f>IF(ISBLANK(des!K423),"",des!K423)</f>
        <v/>
      </c>
      <c r="L423" s="25" t="str">
        <f>IF(ISBLANK(des!L423),"",des!L423)</f>
        <v/>
      </c>
      <c r="M423" s="25" t="str">
        <f>IF(ISBLANK(des!M423),"",des!M423)</f>
        <v/>
      </c>
      <c r="N423" s="25" t="str">
        <f>IF(ISBLANK(des!N423),"",des!N423)</f>
        <v/>
      </c>
      <c r="O423" s="25" t="str">
        <f>IF(ISBLANK(des!O423),"",des!O423)</f>
        <v/>
      </c>
      <c r="P423" s="25" t="str">
        <f>IF(ISBLANK(des!P423),"",des!P423)</f>
        <v/>
      </c>
      <c r="Q423" s="25" t="str">
        <f>IF(ISBLANK(des!Q423),"",des!Q423)</f>
        <v/>
      </c>
      <c r="R423" s="25" t="str">
        <f>IF(ISBLANK(des!R423),"",des!R423)</f>
        <v/>
      </c>
    </row>
    <row r="424" spans="2:18" ht="14" hidden="1" customHeight="1" outlineLevel="3" x14ac:dyDescent="0.2">
      <c r="B424" s="64"/>
      <c r="E424" s="48" t="s">
        <v>5</v>
      </c>
      <c r="F424" s="49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</row>
    <row r="425" spans="2:18" ht="14" hidden="1" customHeight="1" outlineLevel="3" x14ac:dyDescent="0.2">
      <c r="B425" s="64"/>
      <c r="E425" s="30" t="s">
        <v>6</v>
      </c>
      <c r="G425" s="25" t="str">
        <f>IF(ISBLANK(des!G425),"",des!G425)</f>
        <v>float</v>
      </c>
      <c r="H425" s="25" t="str">
        <f>IF(ISBLANK(des!H425),"",des!H425)</f>
        <v>float</v>
      </c>
      <c r="I425" s="25" t="str">
        <f>IF(ISBLANK(des!I425),"",des!I425)</f>
        <v>float</v>
      </c>
      <c r="J425" s="25" t="str">
        <f>IF(ISBLANK(des!J425),"",des!J425)</f>
        <v>float</v>
      </c>
      <c r="K425" s="25" t="str">
        <f>IF(ISBLANK(des!K425),"",des!K425)</f>
        <v>float</v>
      </c>
      <c r="L425" s="25" t="str">
        <f>IF(ISBLANK(des!L425),"",des!L425)</f>
        <v>float</v>
      </c>
      <c r="M425" s="25" t="str">
        <f>IF(ISBLANK(des!M425),"",des!M425)</f>
        <v/>
      </c>
      <c r="N425" s="25" t="str">
        <f>IF(ISBLANK(des!N425),"",des!N425)</f>
        <v/>
      </c>
      <c r="O425" s="25" t="str">
        <f>IF(ISBLANK(des!O425),"",des!O425)</f>
        <v/>
      </c>
      <c r="P425" s="25" t="str">
        <f>IF(ISBLANK(des!P425),"",des!P425)</f>
        <v/>
      </c>
      <c r="Q425" s="25" t="str">
        <f>IF(ISBLANK(des!Q425),"",des!Q425)</f>
        <v/>
      </c>
      <c r="R425" s="25" t="str">
        <f>IF(ISBLANK(des!R425),"",des!R425)</f>
        <v/>
      </c>
    </row>
    <row r="426" spans="2:18" ht="14" hidden="1" customHeight="1" outlineLevel="3" x14ac:dyDescent="0.2">
      <c r="B426" s="64"/>
      <c r="E426" s="30" t="s">
        <v>10</v>
      </c>
      <c r="F426" s="97" t="str">
        <f>IF($G$216&lt;=2,"kW","kWh")</f>
        <v>kW</v>
      </c>
      <c r="G426" s="60" t="str">
        <f>IF(ISBLANK(des!G426),"",des!G426)</f>
        <v>kWh/h</v>
      </c>
      <c r="H426" s="66" t="str">
        <f>"(kWh/h)/"&amp;$F426</f>
        <v>(kWh/h)/kW</v>
      </c>
      <c r="I426" s="66" t="str">
        <f>"(kWh/h)/"&amp;$F426</f>
        <v>(kWh/h)/kW</v>
      </c>
      <c r="J426" s="60" t="str">
        <f>IF(ISBLANK(des!J426),"",des!J426)</f>
        <v>kWh/h</v>
      </c>
      <c r="K426" s="66" t="str">
        <f>"(kWh/h)/"&amp;$F426</f>
        <v>(kWh/h)/kW</v>
      </c>
      <c r="L426" s="66" t="str">
        <f>"(kWh/h)/"&amp;$F426</f>
        <v>(kWh/h)/kW</v>
      </c>
      <c r="M426" s="25" t="str">
        <f>IF(ISBLANK(des!M426),"",des!M426)</f>
        <v/>
      </c>
      <c r="N426" s="25" t="str">
        <f>IF(ISBLANK(des!N426),"",des!N426)</f>
        <v/>
      </c>
      <c r="O426" s="25" t="str">
        <f>IF(ISBLANK(des!O426),"",des!O426)</f>
        <v/>
      </c>
      <c r="P426" s="25" t="str">
        <f>IF(ISBLANK(des!P426),"",des!P426)</f>
        <v/>
      </c>
      <c r="Q426" s="25" t="str">
        <f>IF(ISBLANK(des!Q426),"",des!Q426)</f>
        <v/>
      </c>
      <c r="R426" s="25" t="str">
        <f>IF(ISBLANK(des!R426),"",des!R426)</f>
        <v/>
      </c>
    </row>
    <row r="427" spans="2:18" ht="14" hidden="1" customHeight="1" outlineLevel="3" x14ac:dyDescent="0.2">
      <c r="B427" s="64"/>
      <c r="E427" s="30" t="s">
        <v>7</v>
      </c>
      <c r="G427" s="25" t="str">
        <f>IF(ISBLANK(des!G427),"",des!G427)</f>
        <v>Inf</v>
      </c>
      <c r="H427" s="25" t="str">
        <f>IF(ISBLANK(des!H427),"",des!H427)</f>
        <v>Inf</v>
      </c>
      <c r="I427" s="25" t="str">
        <f>IF(ISBLANK(des!I427),"",des!I427)</f>
        <v>Inf</v>
      </c>
      <c r="J427" s="25" t="str">
        <f>IF(ISBLANK(des!J427),"",des!J427)</f>
        <v>Inf</v>
      </c>
      <c r="K427" s="25" t="str">
        <f>IF(ISBLANK(des!K427),"",des!K427)</f>
        <v>Inf</v>
      </c>
      <c r="L427" s="25" t="str">
        <f>IF(ISBLANK(des!L427),"",des!L427)</f>
        <v>Inf</v>
      </c>
      <c r="M427" s="25" t="str">
        <f>IF(ISBLANK(des!M427),"",des!M427)</f>
        <v/>
      </c>
      <c r="N427" s="25" t="str">
        <f>IF(ISBLANK(des!N427),"",des!N427)</f>
        <v/>
      </c>
      <c r="O427" s="25" t="str">
        <f>IF(ISBLANK(des!O427),"",des!O427)</f>
        <v/>
      </c>
      <c r="P427" s="25" t="str">
        <f>IF(ISBLANK(des!P427),"",des!P427)</f>
        <v/>
      </c>
      <c r="Q427" s="25" t="str">
        <f>IF(ISBLANK(des!Q427),"",des!Q427)</f>
        <v/>
      </c>
      <c r="R427" s="25" t="str">
        <f>IF(ISBLANK(des!R427),"",des!R427)</f>
        <v/>
      </c>
    </row>
    <row r="428" spans="2:18" ht="14" hidden="1" customHeight="1" outlineLevel="3" x14ac:dyDescent="0.2">
      <c r="B428" s="64"/>
      <c r="E428" s="30" t="s">
        <v>8</v>
      </c>
      <c r="G428" s="25">
        <f>IF(ISBLANK(des!G428),"",des!G428)</f>
        <v>0</v>
      </c>
      <c r="H428" s="25">
        <f>IF(ISBLANK(des!H428),"",des!H428)</f>
        <v>0</v>
      </c>
      <c r="I428" s="25">
        <f>IF(ISBLANK(des!I428),"",des!I428)</f>
        <v>0</v>
      </c>
      <c r="J428" s="25">
        <f>IF(ISBLANK(des!J428),"",des!J428)</f>
        <v>0</v>
      </c>
      <c r="K428" s="25">
        <f>IF(ISBLANK(des!K428),"",des!K428)</f>
        <v>0</v>
      </c>
      <c r="L428" s="25">
        <f>IF(ISBLANK(des!L428),"",des!L428)</f>
        <v>0</v>
      </c>
      <c r="M428" s="25" t="str">
        <f>IF(ISBLANK(des!M428),"",des!M428)</f>
        <v/>
      </c>
      <c r="N428" s="25" t="str">
        <f>IF(ISBLANK(des!N428),"",des!N428)</f>
        <v/>
      </c>
      <c r="O428" s="25" t="str">
        <f>IF(ISBLANK(des!O428),"",des!O428)</f>
        <v/>
      </c>
      <c r="P428" s="25" t="str">
        <f>IF(ISBLANK(des!P428),"",des!P428)</f>
        <v/>
      </c>
      <c r="Q428" s="25" t="str">
        <f>IF(ISBLANK(des!Q428),"",des!Q428)</f>
        <v/>
      </c>
      <c r="R428" s="25" t="str">
        <f>IF(ISBLANK(des!R428),"",des!R428)</f>
        <v/>
      </c>
    </row>
    <row r="429" spans="2:18" ht="14" hidden="1" customHeight="1" outlineLevel="2" x14ac:dyDescent="0.2">
      <c r="B429" s="64"/>
    </row>
    <row r="430" spans="2:18" outlineLevel="1" collapsed="1" x14ac:dyDescent="0.2">
      <c r="B430" s="64"/>
      <c r="C430" s="26" t="s">
        <v>24</v>
      </c>
      <c r="D430" s="26" t="s">
        <v>25</v>
      </c>
      <c r="E430" s="30" t="s">
        <v>1</v>
      </c>
      <c r="G430" s="39" t="str">
        <f>IF(ISBLANK(des!G430),"",des!G430)</f>
        <v>Min runtime, size-independent offset</v>
      </c>
      <c r="H430" s="39" t="str">
        <f>IF(ISBLANK(des!H430),"",des!H430)</f>
        <v>Min runtime, size-dependent</v>
      </c>
      <c r="I430" s="40" t="str">
        <f>IF(ISBLANK(des!I430),"",des!I430)</f>
        <v>Max runtime, size-independent offset</v>
      </c>
      <c r="J430" s="40" t="str">
        <f>IF(ISBLANK(des!J430),"",des!J430)</f>
        <v>Max runtime, size-dependent</v>
      </c>
      <c r="K430" s="61" t="str">
        <f>IF(ISBLANK(des!K430),"",des!K430)</f>
        <v>Mode-linked</v>
      </c>
      <c r="L430" s="42" t="str">
        <f>IF(ISBLANK(des!L430),"",des!L430)</f>
        <v/>
      </c>
      <c r="M430" s="42" t="str">
        <f>IF(ISBLANK(des!M430),"",des!M430)</f>
        <v/>
      </c>
      <c r="N430" s="42" t="str">
        <f>IF(ISBLANK(des!N430),"",des!N430)</f>
        <v/>
      </c>
      <c r="O430" s="25" t="str">
        <f>IF(ISBLANK(des!O430),"",des!O430)</f>
        <v/>
      </c>
      <c r="P430" s="25" t="str">
        <f>IF(ISBLANK(des!P430),"",des!P430)</f>
        <v/>
      </c>
      <c r="Q430" s="25" t="str">
        <f>IF(ISBLANK(des!Q430),"",des!Q430)</f>
        <v/>
      </c>
      <c r="R430" s="25" t="str">
        <f>IF(ISBLANK(des!R430),"",des!R430)</f>
        <v/>
      </c>
    </row>
    <row r="431" spans="2:18" hidden="1" outlineLevel="3" x14ac:dyDescent="0.2">
      <c r="B431" s="64"/>
      <c r="E431" s="30" t="s">
        <v>1</v>
      </c>
      <c r="G431" s="39" t="str">
        <f>IF(ISBLANK(des!G431),"",des!G431)</f>
        <v>MinRunAbs</v>
      </c>
      <c r="H431" s="39" t="str">
        <f>IF(ISBLANK(des!H431),"",des!H431)</f>
        <v>MinRunCap</v>
      </c>
      <c r="I431" s="40" t="str">
        <f>IF(ISBLANK(des!I431),"",des!I431)</f>
        <v>MaxRunAbs</v>
      </c>
      <c r="J431" s="40" t="str">
        <f>IF(ISBLANK(des!J431),"",des!J431)</f>
        <v>MaxRunCap</v>
      </c>
      <c r="K431" s="61" t="str">
        <f>IF(ISBLANK(des!K431),"",des!K431)</f>
        <v>RunLnk</v>
      </c>
      <c r="L431" s="42" t="str">
        <f>IF(ISBLANK(des!L431),"",des!L431)</f>
        <v/>
      </c>
      <c r="M431" s="42" t="str">
        <f>IF(ISBLANK(des!M431),"",des!M431)</f>
        <v/>
      </c>
      <c r="N431" s="42" t="str">
        <f>IF(ISBLANK(des!N431),"",des!N431)</f>
        <v/>
      </c>
      <c r="O431" s="25" t="str">
        <f>IF(ISBLANK(des!O431),"",des!O431)</f>
        <v/>
      </c>
      <c r="P431" s="25" t="str">
        <f>IF(ISBLANK(des!P431),"",des!P431)</f>
        <v/>
      </c>
      <c r="Q431" s="25" t="str">
        <f>IF(ISBLANK(des!Q431),"",des!Q431)</f>
        <v/>
      </c>
      <c r="R431" s="25" t="str">
        <f>IF(ISBLANK(des!R431),"",des!R431)</f>
        <v/>
      </c>
    </row>
    <row r="432" spans="2:18" hidden="1" outlineLevel="3" x14ac:dyDescent="0.2">
      <c r="B432" s="64"/>
      <c r="E432" s="30" t="s">
        <v>2</v>
      </c>
      <c r="G432" s="39" t="str">
        <f>IF(ISBLANK(des!G432),"",des!G432)</f>
        <v>Size-independent absolute minimum runtime.</v>
      </c>
      <c r="H432" s="39" t="str">
        <f>IF(ISBLANK(des!H432),"",des!H432)</f>
        <v>Size-dependent relative minimum runtime.</v>
      </c>
      <c r="I432" s="40" t="str">
        <f>IF(ISBLANK(des!I432),"",des!I432)</f>
        <v>Size-independent absolute maximum runtime.</v>
      </c>
      <c r="J432" s="40" t="str">
        <f>IF(ISBLANK(des!J432),"",des!J432)</f>
        <v>Size-dependent relative maximum runtime.</v>
      </c>
      <c r="K432" s="61" t="str">
        <f>IF(ISBLANK(des!K432),"",des!K432)</f>
        <v>Linked to other operation modes.</v>
      </c>
      <c r="L432" s="42" t="str">
        <f>IF(ISBLANK(des!L432),"",des!L432)</f>
        <v/>
      </c>
      <c r="M432" s="42" t="str">
        <f>IF(ISBLANK(des!M432),"",des!M432)</f>
        <v/>
      </c>
      <c r="N432" s="42" t="str">
        <f>IF(ISBLANK(des!N432),"",des!N432)</f>
        <v/>
      </c>
      <c r="O432" s="25" t="str">
        <f>IF(ISBLANK(des!O432),"",des!O432)</f>
        <v/>
      </c>
      <c r="P432" s="25" t="str">
        <f>IF(ISBLANK(des!P432),"",des!P432)</f>
        <v/>
      </c>
      <c r="Q432" s="25" t="str">
        <f>IF(ISBLANK(des!Q432),"",des!Q432)</f>
        <v/>
      </c>
      <c r="R432" s="25" t="str">
        <f>IF(ISBLANK(des!R432),"",des!R432)</f>
        <v/>
      </c>
    </row>
    <row r="433" spans="2:18" hidden="1" outlineLevel="3" x14ac:dyDescent="0.2">
      <c r="B433" s="64"/>
      <c r="E433" s="30" t="s">
        <v>4</v>
      </c>
      <c r="G433" s="25">
        <f>IF(ISBLANK(des!G433),"",des!G433)</f>
        <v>1</v>
      </c>
      <c r="H433" s="25">
        <f>IF(ISBLANK(des!H433),"",des!H433)</f>
        <v>2</v>
      </c>
      <c r="I433" s="43" t="str">
        <f>IF(ISBLANK(des!I433),"",des!I433)</f>
        <v/>
      </c>
      <c r="J433" s="43" t="str">
        <f>IF(ISBLANK(des!J433),"",des!J433)</f>
        <v/>
      </c>
      <c r="K433" s="62" t="str">
        <f>IF(ISBLANK(des!K433),"",des!K433)</f>
        <v/>
      </c>
      <c r="L433" s="25" t="str">
        <f>IF(ISBLANK(des!L433),"",des!L433)</f>
        <v/>
      </c>
      <c r="M433" s="25" t="str">
        <f>IF(ISBLANK(des!M433),"",des!M433)</f>
        <v/>
      </c>
      <c r="N433" s="25" t="str">
        <f>IF(ISBLANK(des!N433),"",des!N433)</f>
        <v/>
      </c>
      <c r="O433" s="25" t="str">
        <f>IF(ISBLANK(des!O433),"",des!O433)</f>
        <v/>
      </c>
      <c r="P433" s="25" t="str">
        <f>IF(ISBLANK(des!P433),"",des!P433)</f>
        <v/>
      </c>
      <c r="Q433" s="25" t="str">
        <f>IF(ISBLANK(des!Q433),"",des!Q433)</f>
        <v/>
      </c>
      <c r="R433" s="25" t="str">
        <f>IF(ISBLANK(des!R433),"",des!R433)</f>
        <v/>
      </c>
    </row>
    <row r="434" spans="2:18" hidden="1" outlineLevel="3" x14ac:dyDescent="0.2">
      <c r="B434" s="64"/>
      <c r="E434" s="48" t="s">
        <v>5</v>
      </c>
      <c r="F434" s="49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</row>
    <row r="435" spans="2:18" hidden="1" outlineLevel="3" x14ac:dyDescent="0.2">
      <c r="B435" s="64"/>
      <c r="E435" s="30" t="s">
        <v>6</v>
      </c>
      <c r="G435" s="25" t="str">
        <f>IF(ISBLANK(des!G435),"",des!G435)</f>
        <v>float</v>
      </c>
      <c r="H435" s="25" t="str">
        <f>IF(ISBLANK(des!H435),"",des!H435)</f>
        <v>float</v>
      </c>
      <c r="I435" s="43" t="str">
        <f>IF(ISBLANK(des!I435),"",des!I435)</f>
        <v>float</v>
      </c>
      <c r="J435" s="43" t="str">
        <f>IF(ISBLANK(des!J435),"",des!J435)</f>
        <v>float</v>
      </c>
      <c r="K435" s="62" t="str">
        <f>IF(ISBLANK(des!K435),"",des!K435)</f>
        <v>int</v>
      </c>
      <c r="L435" s="25" t="str">
        <f>IF(ISBLANK(des!L435),"",des!L435)</f>
        <v/>
      </c>
      <c r="M435" s="25" t="str">
        <f>IF(ISBLANK(des!M435),"",des!M435)</f>
        <v/>
      </c>
      <c r="N435" s="25" t="str">
        <f>IF(ISBLANK(des!N435),"",des!N435)</f>
        <v/>
      </c>
      <c r="O435" s="25" t="str">
        <f>IF(ISBLANK(des!O435),"",des!O435)</f>
        <v/>
      </c>
      <c r="P435" s="25" t="str">
        <f>IF(ISBLANK(des!P435),"",des!P435)</f>
        <v/>
      </c>
      <c r="Q435" s="25" t="str">
        <f>IF(ISBLANK(des!Q435),"",des!Q435)</f>
        <v/>
      </c>
      <c r="R435" s="25" t="str">
        <f>IF(ISBLANK(des!R435),"",des!R435)</f>
        <v/>
      </c>
    </row>
    <row r="436" spans="2:18" hidden="1" outlineLevel="3" x14ac:dyDescent="0.2">
      <c r="B436" s="64"/>
      <c r="E436" s="30" t="s">
        <v>10</v>
      </c>
      <c r="G436" s="25" t="str">
        <f>IF(ISBLANK(des!G436),"",des!G436)</f>
        <v>h</v>
      </c>
      <c r="H436" s="25" t="str">
        <f>IF(ISBLANK(des!H436),"",des!H436)</f>
        <v>h/kW</v>
      </c>
      <c r="I436" s="43" t="str">
        <f>IF(ISBLANK(des!I436),"",des!I436)</f>
        <v>h</v>
      </c>
      <c r="J436" s="43" t="str">
        <f>IF(ISBLANK(des!J436),"",des!J436)</f>
        <v>h/kW</v>
      </c>
      <c r="K436" s="62" t="str">
        <f>IF(ISBLANK(des!K436),"",des!K436)</f>
        <v>-</v>
      </c>
      <c r="L436" s="25" t="str">
        <f>IF(ISBLANK(des!L436),"",des!L436)</f>
        <v/>
      </c>
      <c r="M436" s="25" t="str">
        <f>IF(ISBLANK(des!M436),"",des!M436)</f>
        <v/>
      </c>
      <c r="N436" s="25" t="str">
        <f>IF(ISBLANK(des!N436),"",des!N436)</f>
        <v/>
      </c>
      <c r="O436" s="25" t="str">
        <f>IF(ISBLANK(des!O436),"",des!O436)</f>
        <v/>
      </c>
      <c r="P436" s="25" t="str">
        <f>IF(ISBLANK(des!P436),"",des!P436)</f>
        <v/>
      </c>
      <c r="Q436" s="25" t="str">
        <f>IF(ISBLANK(des!Q436),"",des!Q436)</f>
        <v/>
      </c>
      <c r="R436" s="25" t="str">
        <f>IF(ISBLANK(des!R436),"",des!R436)</f>
        <v/>
      </c>
    </row>
    <row r="437" spans="2:18" hidden="1" outlineLevel="3" x14ac:dyDescent="0.2">
      <c r="B437" s="64"/>
      <c r="E437" s="30" t="s">
        <v>7</v>
      </c>
      <c r="G437" s="25" t="str">
        <f>IF(ISBLANK(des!G437),"",des!G437)</f>
        <v>Inf</v>
      </c>
      <c r="H437" s="25" t="str">
        <f>IF(ISBLANK(des!H437),"",des!H437)</f>
        <v>Inf</v>
      </c>
      <c r="I437" s="43" t="str">
        <f>IF(ISBLANK(des!I437),"",des!I437)</f>
        <v>Inf</v>
      </c>
      <c r="J437" s="43" t="str">
        <f>IF(ISBLANK(des!J437),"",des!J437)</f>
        <v>Inf</v>
      </c>
      <c r="K437" s="62">
        <f>IF(ISBLANK(des!K437),"",des!K437)</f>
        <v>1</v>
      </c>
      <c r="L437" s="25" t="str">
        <f>IF(ISBLANK(des!L437),"",des!L437)</f>
        <v/>
      </c>
      <c r="M437" s="25" t="str">
        <f>IF(ISBLANK(des!M437),"",des!M437)</f>
        <v/>
      </c>
      <c r="N437" s="25" t="str">
        <f>IF(ISBLANK(des!N437),"",des!N437)</f>
        <v/>
      </c>
      <c r="O437" s="25" t="str">
        <f>IF(ISBLANK(des!O437),"",des!O437)</f>
        <v/>
      </c>
      <c r="P437" s="25" t="str">
        <f>IF(ISBLANK(des!P437),"",des!P437)</f>
        <v/>
      </c>
      <c r="Q437" s="25" t="str">
        <f>IF(ISBLANK(des!Q437),"",des!Q437)</f>
        <v/>
      </c>
      <c r="R437" s="25" t="str">
        <f>IF(ISBLANK(des!R437),"",des!R437)</f>
        <v/>
      </c>
    </row>
    <row r="438" spans="2:18" hidden="1" outlineLevel="3" x14ac:dyDescent="0.2">
      <c r="B438" s="64"/>
      <c r="E438" s="30" t="s">
        <v>8</v>
      </c>
      <c r="G438" s="25">
        <f>IF(ISBLANK(des!G438),"",des!G438)</f>
        <v>0</v>
      </c>
      <c r="H438" s="25">
        <f>IF(ISBLANK(des!H438),"",des!H438)</f>
        <v>0</v>
      </c>
      <c r="I438" s="43">
        <f>IF(ISBLANK(des!I438),"",des!I438)</f>
        <v>0</v>
      </c>
      <c r="J438" s="43">
        <f>IF(ISBLANK(des!J438),"",des!J438)</f>
        <v>0</v>
      </c>
      <c r="K438" s="62">
        <f>IF(ISBLANK(des!K438),"",des!K438)</f>
        <v>0</v>
      </c>
      <c r="L438" s="25" t="str">
        <f>IF(ISBLANK(des!L438),"",des!L438)</f>
        <v/>
      </c>
      <c r="M438" s="25" t="str">
        <f>IF(ISBLANK(des!M438),"",des!M438)</f>
        <v/>
      </c>
      <c r="N438" s="25" t="str">
        <f>IF(ISBLANK(des!N438),"",des!N438)</f>
        <v/>
      </c>
      <c r="O438" s="25" t="str">
        <f>IF(ISBLANK(des!O438),"",des!O438)</f>
        <v/>
      </c>
      <c r="P438" s="25" t="str">
        <f>IF(ISBLANK(des!P438),"",des!P438)</f>
        <v/>
      </c>
      <c r="Q438" s="25" t="str">
        <f>IF(ISBLANK(des!Q438),"",des!Q438)</f>
        <v/>
      </c>
      <c r="R438" s="25" t="str">
        <f>IF(ISBLANK(des!R438),"",des!R438)</f>
        <v/>
      </c>
    </row>
    <row r="439" spans="2:18" hidden="1" outlineLevel="2" x14ac:dyDescent="0.2">
      <c r="B439" s="64"/>
      <c r="D439" s="26" t="s">
        <v>26</v>
      </c>
      <c r="E439" s="30" t="s">
        <v>1</v>
      </c>
      <c r="G439" s="39" t="str">
        <f>IF(ISBLANK(des!G439),"",des!G439)</f>
        <v>Min standstill time, size-independent offset</v>
      </c>
      <c r="H439" s="39" t="str">
        <f>IF(ISBLANK(des!H439),"",des!H439)</f>
        <v>Min standstill time, size-dependent</v>
      </c>
      <c r="I439" s="40" t="str">
        <f>IF(ISBLANK(des!I439),"",des!I439)</f>
        <v>Max standstill time, size-independent offset</v>
      </c>
      <c r="J439" s="40" t="str">
        <f>IF(ISBLANK(des!J439),"",des!J439)</f>
        <v>Max standstill time, size-dependent</v>
      </c>
      <c r="K439" s="61" t="str">
        <f>IF(ISBLANK(des!K439),"",des!K439)</f>
        <v>Mode-linked</v>
      </c>
      <c r="L439" s="42" t="str">
        <f>IF(ISBLANK(des!L439),"",des!L439)</f>
        <v/>
      </c>
      <c r="M439" s="42" t="str">
        <f>IF(ISBLANK(des!M439),"",des!M439)</f>
        <v/>
      </c>
      <c r="N439" s="42" t="str">
        <f>IF(ISBLANK(des!N439),"",des!N439)</f>
        <v/>
      </c>
      <c r="O439" s="25" t="str">
        <f>IF(ISBLANK(des!O439),"",des!O439)</f>
        <v/>
      </c>
      <c r="P439" s="25" t="str">
        <f>IF(ISBLANK(des!P439),"",des!P439)</f>
        <v/>
      </c>
      <c r="Q439" s="25" t="str">
        <f>IF(ISBLANK(des!Q439),"",des!Q439)</f>
        <v/>
      </c>
      <c r="R439" s="25" t="str">
        <f>IF(ISBLANK(des!R439),"",des!R439)</f>
        <v/>
      </c>
    </row>
    <row r="440" spans="2:18" hidden="1" outlineLevel="3" x14ac:dyDescent="0.2">
      <c r="B440" s="64"/>
      <c r="E440" s="30" t="s">
        <v>1</v>
      </c>
      <c r="G440" s="39" t="str">
        <f>IF(ISBLANK(des!G440),"",des!G440)</f>
        <v>MinStdAbs</v>
      </c>
      <c r="H440" s="39" t="str">
        <f>IF(ISBLANK(des!H440),"",des!H440)</f>
        <v>MinStdCap</v>
      </c>
      <c r="I440" s="40" t="str">
        <f>IF(ISBLANK(des!I440),"",des!I440)</f>
        <v>MaxStdAbs</v>
      </c>
      <c r="J440" s="40" t="str">
        <f>IF(ISBLANK(des!J440),"",des!J440)</f>
        <v>MaxStdCap</v>
      </c>
      <c r="K440" s="61" t="str">
        <f>IF(ISBLANK(des!K440),"",des!K440)</f>
        <v>StdLnk</v>
      </c>
      <c r="L440" s="42" t="str">
        <f>IF(ISBLANK(des!L440),"",des!L440)</f>
        <v/>
      </c>
      <c r="M440" s="42" t="str">
        <f>IF(ISBLANK(des!M440),"",des!M440)</f>
        <v/>
      </c>
      <c r="N440" s="42" t="str">
        <f>IF(ISBLANK(des!N440),"",des!N440)</f>
        <v/>
      </c>
      <c r="O440" s="25" t="str">
        <f>IF(ISBLANK(des!O440),"",des!O440)</f>
        <v/>
      </c>
      <c r="P440" s="25" t="str">
        <f>IF(ISBLANK(des!P440),"",des!P440)</f>
        <v/>
      </c>
      <c r="Q440" s="25" t="str">
        <f>IF(ISBLANK(des!Q440),"",des!Q440)</f>
        <v/>
      </c>
      <c r="R440" s="25" t="str">
        <f>IF(ISBLANK(des!R440),"",des!R440)</f>
        <v/>
      </c>
    </row>
    <row r="441" spans="2:18" hidden="1" outlineLevel="3" x14ac:dyDescent="0.2">
      <c r="B441" s="64"/>
      <c r="E441" s="30" t="s">
        <v>2</v>
      </c>
      <c r="G441" s="39" t="str">
        <f>IF(ISBLANK(des!G441),"",des!G441)</f>
        <v>Size-independent absolute minimum standstill time.</v>
      </c>
      <c r="H441" s="39" t="str">
        <f>IF(ISBLANK(des!H441),"",des!H441)</f>
        <v>Size-dependent relative minimum standstill time.</v>
      </c>
      <c r="I441" s="40" t="str">
        <f>IF(ISBLANK(des!I441),"",des!I441)</f>
        <v>Size-independent absolute maximum standstill time.</v>
      </c>
      <c r="J441" s="40" t="str">
        <f>IF(ISBLANK(des!J441),"",des!J441)</f>
        <v>Size-dependent relative maximum standstill time.</v>
      </c>
      <c r="K441" s="61" t="str">
        <f>IF(ISBLANK(des!K441),"",des!K441)</f>
        <v>Linked to other operation modes.</v>
      </c>
      <c r="L441" s="42" t="str">
        <f>IF(ISBLANK(des!L441),"",des!L441)</f>
        <v/>
      </c>
      <c r="M441" s="42" t="str">
        <f>IF(ISBLANK(des!M441),"",des!M441)</f>
        <v/>
      </c>
      <c r="N441" s="42" t="str">
        <f>IF(ISBLANK(des!N441),"",des!N441)</f>
        <v/>
      </c>
      <c r="O441" s="25" t="str">
        <f>IF(ISBLANK(des!O441),"",des!O441)</f>
        <v/>
      </c>
      <c r="P441" s="25" t="str">
        <f>IF(ISBLANK(des!P441),"",des!P441)</f>
        <v/>
      </c>
      <c r="Q441" s="25" t="str">
        <f>IF(ISBLANK(des!Q441),"",des!Q441)</f>
        <v/>
      </c>
      <c r="R441" s="25" t="str">
        <f>IF(ISBLANK(des!R441),"",des!R441)</f>
        <v/>
      </c>
    </row>
    <row r="442" spans="2:18" hidden="1" outlineLevel="3" x14ac:dyDescent="0.2">
      <c r="B442" s="64"/>
      <c r="E442" s="30" t="s">
        <v>4</v>
      </c>
      <c r="G442" s="25">
        <f>IF(ISBLANK(des!G442),"",des!G442)</f>
        <v>1</v>
      </c>
      <c r="H442" s="25">
        <f>IF(ISBLANK(des!H442),"",des!H442)</f>
        <v>2</v>
      </c>
      <c r="I442" s="43" t="str">
        <f>IF(ISBLANK(des!I442),"",des!I442)</f>
        <v/>
      </c>
      <c r="J442" s="43" t="str">
        <f>IF(ISBLANK(des!J442),"",des!J442)</f>
        <v/>
      </c>
      <c r="K442" s="62" t="str">
        <f>IF(ISBLANK(des!K442),"",des!K442)</f>
        <v/>
      </c>
      <c r="L442" s="25" t="str">
        <f>IF(ISBLANK(des!L442),"",des!L442)</f>
        <v/>
      </c>
      <c r="M442" s="25" t="str">
        <f>IF(ISBLANK(des!M442),"",des!M442)</f>
        <v/>
      </c>
      <c r="N442" s="25" t="str">
        <f>IF(ISBLANK(des!N442),"",des!N442)</f>
        <v/>
      </c>
      <c r="O442" s="25" t="str">
        <f>IF(ISBLANK(des!O442),"",des!O442)</f>
        <v/>
      </c>
      <c r="P442" s="25" t="str">
        <f>IF(ISBLANK(des!P442),"",des!P442)</f>
        <v/>
      </c>
      <c r="Q442" s="25" t="str">
        <f>IF(ISBLANK(des!Q442),"",des!Q442)</f>
        <v/>
      </c>
      <c r="R442" s="25" t="str">
        <f>IF(ISBLANK(des!R442),"",des!R442)</f>
        <v/>
      </c>
    </row>
    <row r="443" spans="2:18" hidden="1" outlineLevel="3" x14ac:dyDescent="0.2">
      <c r="B443" s="64"/>
      <c r="E443" s="48" t="s">
        <v>5</v>
      </c>
      <c r="F443" s="49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</row>
    <row r="444" spans="2:18" hidden="1" outlineLevel="3" x14ac:dyDescent="0.2">
      <c r="B444" s="64"/>
      <c r="E444" s="30" t="s">
        <v>6</v>
      </c>
      <c r="G444" s="25" t="str">
        <f>IF(ISBLANK(des!G444),"",des!G444)</f>
        <v>float</v>
      </c>
      <c r="H444" s="25" t="str">
        <f>IF(ISBLANK(des!H444),"",des!H444)</f>
        <v>float</v>
      </c>
      <c r="I444" s="43" t="str">
        <f>IF(ISBLANK(des!I444),"",des!I444)</f>
        <v>float</v>
      </c>
      <c r="J444" s="43" t="str">
        <f>IF(ISBLANK(des!J444),"",des!J444)</f>
        <v>float</v>
      </c>
      <c r="K444" s="62" t="str">
        <f>IF(ISBLANK(des!K444),"",des!K444)</f>
        <v>int</v>
      </c>
      <c r="L444" s="25" t="str">
        <f>IF(ISBLANK(des!L444),"",des!L444)</f>
        <v/>
      </c>
      <c r="M444" s="25" t="str">
        <f>IF(ISBLANK(des!M444),"",des!M444)</f>
        <v/>
      </c>
      <c r="N444" s="25" t="str">
        <f>IF(ISBLANK(des!N444),"",des!N444)</f>
        <v/>
      </c>
      <c r="O444" s="25" t="str">
        <f>IF(ISBLANK(des!O444),"",des!O444)</f>
        <v/>
      </c>
      <c r="P444" s="25" t="str">
        <f>IF(ISBLANK(des!P444),"",des!P444)</f>
        <v/>
      </c>
      <c r="Q444" s="25" t="str">
        <f>IF(ISBLANK(des!Q444),"",des!Q444)</f>
        <v/>
      </c>
      <c r="R444" s="25" t="str">
        <f>IF(ISBLANK(des!R444),"",des!R444)</f>
        <v/>
      </c>
    </row>
    <row r="445" spans="2:18" hidden="1" outlineLevel="3" x14ac:dyDescent="0.2">
      <c r="B445" s="64"/>
      <c r="E445" s="30" t="s">
        <v>10</v>
      </c>
      <c r="G445" s="25" t="str">
        <f>IF(ISBLANK(des!G445),"",des!G445)</f>
        <v>h</v>
      </c>
      <c r="H445" s="25" t="str">
        <f>IF(ISBLANK(des!H445),"",des!H445)</f>
        <v>h/kW</v>
      </c>
      <c r="I445" s="43" t="str">
        <f>IF(ISBLANK(des!I445),"",des!I445)</f>
        <v>h</v>
      </c>
      <c r="J445" s="43" t="str">
        <f>IF(ISBLANK(des!J445),"",des!J445)</f>
        <v>h/kW</v>
      </c>
      <c r="K445" s="62" t="str">
        <f>IF(ISBLANK(des!K445),"",des!K445)</f>
        <v>-</v>
      </c>
      <c r="L445" s="25" t="str">
        <f>IF(ISBLANK(des!L445),"",des!L445)</f>
        <v/>
      </c>
      <c r="M445" s="25" t="str">
        <f>IF(ISBLANK(des!M445),"",des!M445)</f>
        <v/>
      </c>
      <c r="N445" s="25" t="str">
        <f>IF(ISBLANK(des!N445),"",des!N445)</f>
        <v/>
      </c>
      <c r="O445" s="25" t="str">
        <f>IF(ISBLANK(des!O445),"",des!O445)</f>
        <v/>
      </c>
      <c r="P445" s="25" t="str">
        <f>IF(ISBLANK(des!P445),"",des!P445)</f>
        <v/>
      </c>
      <c r="Q445" s="25" t="str">
        <f>IF(ISBLANK(des!Q445),"",des!Q445)</f>
        <v/>
      </c>
      <c r="R445" s="25" t="str">
        <f>IF(ISBLANK(des!R445),"",des!R445)</f>
        <v/>
      </c>
    </row>
    <row r="446" spans="2:18" hidden="1" outlineLevel="3" x14ac:dyDescent="0.2">
      <c r="B446" s="64"/>
      <c r="E446" s="30" t="s">
        <v>7</v>
      </c>
      <c r="G446" s="25" t="str">
        <f>IF(ISBLANK(des!G446),"",des!G446)</f>
        <v>Inf</v>
      </c>
      <c r="H446" s="25" t="str">
        <f>IF(ISBLANK(des!H446),"",des!H446)</f>
        <v>Inf</v>
      </c>
      <c r="I446" s="43" t="str">
        <f>IF(ISBLANK(des!I446),"",des!I446)</f>
        <v>Inf</v>
      </c>
      <c r="J446" s="43" t="str">
        <f>IF(ISBLANK(des!J446),"",des!J446)</f>
        <v>Inf</v>
      </c>
      <c r="K446" s="62">
        <f>IF(ISBLANK(des!K446),"",des!K446)</f>
        <v>1</v>
      </c>
      <c r="L446" s="25" t="str">
        <f>IF(ISBLANK(des!L446),"",des!L446)</f>
        <v/>
      </c>
      <c r="M446" s="25" t="str">
        <f>IF(ISBLANK(des!M446),"",des!M446)</f>
        <v/>
      </c>
      <c r="N446" s="25" t="str">
        <f>IF(ISBLANK(des!N446),"",des!N446)</f>
        <v/>
      </c>
      <c r="O446" s="25" t="str">
        <f>IF(ISBLANK(des!O446),"",des!O446)</f>
        <v/>
      </c>
      <c r="P446" s="25" t="str">
        <f>IF(ISBLANK(des!P446),"",des!P446)</f>
        <v/>
      </c>
      <c r="Q446" s="25" t="str">
        <f>IF(ISBLANK(des!Q446),"",des!Q446)</f>
        <v/>
      </c>
      <c r="R446" s="25" t="str">
        <f>IF(ISBLANK(des!R446),"",des!R446)</f>
        <v/>
      </c>
    </row>
    <row r="447" spans="2:18" hidden="1" outlineLevel="3" x14ac:dyDescent="0.2">
      <c r="B447" s="64"/>
      <c r="E447" s="30" t="s">
        <v>8</v>
      </c>
      <c r="G447" s="25">
        <f>IF(ISBLANK(des!G447),"",des!G447)</f>
        <v>0</v>
      </c>
      <c r="H447" s="25">
        <f>IF(ISBLANK(des!H447),"",des!H447)</f>
        <v>0</v>
      </c>
      <c r="I447" s="43">
        <f>IF(ISBLANK(des!I447),"",des!I447)</f>
        <v>0</v>
      </c>
      <c r="J447" s="43">
        <f>IF(ISBLANK(des!J447),"",des!J447)</f>
        <v>0</v>
      </c>
      <c r="K447" s="62">
        <f>IF(ISBLANK(des!K447),"",des!K447)</f>
        <v>0</v>
      </c>
      <c r="L447" s="25" t="str">
        <f>IF(ISBLANK(des!L447),"",des!L447)</f>
        <v/>
      </c>
      <c r="M447" s="25" t="str">
        <f>IF(ISBLANK(des!M447),"",des!M447)</f>
        <v/>
      </c>
      <c r="N447" s="25" t="str">
        <f>IF(ISBLANK(des!N447),"",des!N447)</f>
        <v/>
      </c>
      <c r="O447" s="25" t="str">
        <f>IF(ISBLANK(des!O447),"",des!O447)</f>
        <v/>
      </c>
      <c r="P447" s="25" t="str">
        <f>IF(ISBLANK(des!P447),"",des!P447)</f>
        <v/>
      </c>
      <c r="Q447" s="25" t="str">
        <f>IF(ISBLANK(des!Q447),"",des!Q447)</f>
        <v/>
      </c>
      <c r="R447" s="25" t="str">
        <f>IF(ISBLANK(des!R447),"",des!R447)</f>
        <v/>
      </c>
    </row>
    <row r="448" spans="2:18" hidden="1" outlineLevel="2" x14ac:dyDescent="0.2">
      <c r="B448" s="64"/>
    </row>
    <row r="449" spans="2:18" outlineLevel="1" collapsed="1" x14ac:dyDescent="0.2">
      <c r="B449" s="64">
        <v>1</v>
      </c>
      <c r="C449" s="26" t="s">
        <v>329</v>
      </c>
      <c r="D449" s="27" t="s">
        <v>0</v>
      </c>
      <c r="G449" s="84"/>
    </row>
    <row r="450" spans="2:18" hidden="1" outlineLevel="3" x14ac:dyDescent="0.2">
      <c r="B450" s="64"/>
      <c r="D450" s="27" t="s">
        <v>1</v>
      </c>
      <c r="G450" s="78" t="s">
        <v>271</v>
      </c>
    </row>
    <row r="451" spans="2:18" hidden="1" outlineLevel="3" x14ac:dyDescent="0.2">
      <c r="B451" s="64"/>
      <c r="D451" s="27" t="s">
        <v>1</v>
      </c>
      <c r="G451" s="78" t="s">
        <v>272</v>
      </c>
    </row>
    <row r="452" spans="2:18" hidden="1" outlineLevel="3" x14ac:dyDescent="0.2">
      <c r="B452" s="64"/>
      <c r="D452" s="27" t="s">
        <v>2</v>
      </c>
      <c r="G452" s="78" t="s">
        <v>111</v>
      </c>
    </row>
    <row r="453" spans="2:18" hidden="1" outlineLevel="3" x14ac:dyDescent="0.2">
      <c r="B453" s="64"/>
      <c r="D453" s="26" t="s">
        <v>24</v>
      </c>
      <c r="E453" s="30" t="s">
        <v>1</v>
      </c>
      <c r="G453" s="46" t="str">
        <f>IF(ISBLANK(des!G453),"",des!G453)</f>
        <v>Boundary standstill time</v>
      </c>
      <c r="H453" s="39" t="str">
        <f>IF(ISBLANK(des!H453),"",des!H453)</f>
        <v>Start-up time, size-independent offset</v>
      </c>
      <c r="I453" s="63" t="str">
        <f>IF(ISBLANK(des!I453),"",des!I453)</f>
        <v>Start-up time, size-dependent</v>
      </c>
      <c r="J453" s="62" t="str">
        <f>IF(ISBLANK(des!J453),"",des!J453)</f>
        <v/>
      </c>
      <c r="K453" s="62" t="str">
        <f>IF(ISBLANK(des!K453),"",des!K453)</f>
        <v/>
      </c>
      <c r="L453" s="47" t="str">
        <f>IF(ISBLANK(des!L453),"",des!L453)</f>
        <v/>
      </c>
      <c r="M453" s="47" t="str">
        <f>IF(ISBLANK(des!M453),"",des!M453)</f>
        <v/>
      </c>
      <c r="N453" s="47" t="str">
        <f>IF(ISBLANK(des!N453),"",des!N453)</f>
        <v/>
      </c>
      <c r="O453" s="47" t="str">
        <f>IF(ISBLANK(des!O453),"",des!O453)</f>
        <v/>
      </c>
      <c r="P453" s="47" t="str">
        <f>IF(ISBLANK(des!P453),"",des!P453)</f>
        <v/>
      </c>
      <c r="Q453" s="47" t="str">
        <f>IF(ISBLANK(des!Q453),"",des!Q453)</f>
        <v/>
      </c>
      <c r="R453" s="47" t="str">
        <f>IF(ISBLANK(des!R453),"",des!R453)</f>
        <v/>
      </c>
    </row>
    <row r="454" spans="2:18" hidden="1" outlineLevel="4" x14ac:dyDescent="0.2">
      <c r="B454" s="64"/>
      <c r="E454" s="30" t="s">
        <v>1</v>
      </c>
      <c r="G454" s="46" t="str">
        <f>IF(ISBLANK(des!G454),"",des!G454)</f>
        <v>BndStd</v>
      </c>
      <c r="H454" s="39" t="str">
        <f>IF(ISBLANK(des!H454),"",des!H454)</f>
        <v>StuTmeAbs</v>
      </c>
      <c r="I454" s="63" t="str">
        <f>IF(ISBLANK(des!I454),"",des!I454)</f>
        <v>StuTmeCap</v>
      </c>
      <c r="J454" s="62" t="str">
        <f>IF(ISBLANK(des!J454),"",des!J454)</f>
        <v/>
      </c>
      <c r="K454" s="62" t="str">
        <f>IF(ISBLANK(des!K454),"",des!K454)</f>
        <v/>
      </c>
      <c r="L454" s="47" t="str">
        <f>IF(ISBLANK(des!L454),"",des!L454)</f>
        <v/>
      </c>
      <c r="M454" s="47" t="str">
        <f>IF(ISBLANK(des!M454),"",des!M454)</f>
        <v/>
      </c>
      <c r="N454" s="47" t="str">
        <f>IF(ISBLANK(des!N454),"",des!N454)</f>
        <v/>
      </c>
      <c r="O454" s="47" t="str">
        <f>IF(ISBLANK(des!O454),"",des!O454)</f>
        <v/>
      </c>
      <c r="P454" s="47" t="str">
        <f>IF(ISBLANK(des!P454),"",des!P454)</f>
        <v/>
      </c>
      <c r="Q454" s="47" t="str">
        <f>IF(ISBLANK(des!Q454),"",des!Q454)</f>
        <v/>
      </c>
      <c r="R454" s="47" t="str">
        <f>IF(ISBLANK(des!R454),"",des!R454)</f>
        <v/>
      </c>
    </row>
    <row r="455" spans="2:18" hidden="1" outlineLevel="4" x14ac:dyDescent="0.2">
      <c r="B455" s="64"/>
      <c r="E455" s="30" t="s">
        <v>2</v>
      </c>
      <c r="G455" s="46" t="str">
        <f>IF(ISBLANK(des!G455),"",des!G455)</f>
        <v>Maximum allowed duration of standstill without applying the penalty.</v>
      </c>
      <c r="H455" s="39" t="str">
        <f>IF(ISBLANK(des!H455),"",des!H455)</f>
        <v>Size-independent absolute actual start-up time.</v>
      </c>
      <c r="I455" s="63" t="str">
        <f>IF(ISBLANK(des!I455),"",des!I455)</f>
        <v>Size-dependent relative actual start-up time.</v>
      </c>
      <c r="J455" s="62" t="str">
        <f>IF(ISBLANK(des!J455),"",des!J455)</f>
        <v/>
      </c>
      <c r="K455" s="62" t="str">
        <f>IF(ISBLANK(des!K455),"",des!K455)</f>
        <v/>
      </c>
      <c r="L455" s="47" t="str">
        <f>IF(ISBLANK(des!L455),"",des!L455)</f>
        <v/>
      </c>
      <c r="M455" s="47" t="str">
        <f>IF(ISBLANK(des!M455),"",des!M455)</f>
        <v/>
      </c>
      <c r="N455" s="47" t="str">
        <f>IF(ISBLANK(des!N455),"",des!N455)</f>
        <v/>
      </c>
      <c r="O455" s="47" t="str">
        <f>IF(ISBLANK(des!O455),"",des!O455)</f>
        <v/>
      </c>
      <c r="P455" s="47" t="str">
        <f>IF(ISBLANK(des!P455),"",des!P455)</f>
        <v/>
      </c>
      <c r="Q455" s="47" t="str">
        <f>IF(ISBLANK(des!Q455),"",des!Q455)</f>
        <v/>
      </c>
      <c r="R455" s="47" t="str">
        <f>IF(ISBLANK(des!R455),"",des!R455)</f>
        <v/>
      </c>
    </row>
    <row r="456" spans="2:18" hidden="1" outlineLevel="4" x14ac:dyDescent="0.2">
      <c r="B456" s="64"/>
      <c r="E456" s="30" t="s">
        <v>4</v>
      </c>
      <c r="G456" s="25">
        <f>IF(ISBLANK(des!G456),"",des!G456)</f>
        <v>1</v>
      </c>
      <c r="H456" s="25">
        <f>IF(ISBLANK(des!H456),"",des!H456)</f>
        <v>2</v>
      </c>
      <c r="I456" s="43" t="str">
        <f>IF(ISBLANK(des!I456),"",des!I456)</f>
        <v/>
      </c>
      <c r="J456" s="62" t="str">
        <f>IF(ISBLANK(des!J456),"",des!J456)</f>
        <v/>
      </c>
      <c r="K456" s="62" t="str">
        <f>IF(ISBLANK(des!K456),"",des!K456)</f>
        <v/>
      </c>
      <c r="L456" s="47" t="str">
        <f>IF(ISBLANK(des!L456),"",des!L456)</f>
        <v/>
      </c>
      <c r="M456" s="47" t="str">
        <f>IF(ISBLANK(des!M456),"",des!M456)</f>
        <v/>
      </c>
      <c r="N456" s="47" t="str">
        <f>IF(ISBLANK(des!N456),"",des!N456)</f>
        <v/>
      </c>
      <c r="O456" s="47" t="str">
        <f>IF(ISBLANK(des!O456),"",des!O456)</f>
        <v/>
      </c>
      <c r="P456" s="47" t="str">
        <f>IF(ISBLANK(des!P456),"",des!P456)</f>
        <v/>
      </c>
      <c r="Q456" s="47" t="str">
        <f>IF(ISBLANK(des!Q456),"",des!Q456)</f>
        <v/>
      </c>
      <c r="R456" s="47" t="str">
        <f>IF(ISBLANK(des!R456),"",des!R456)</f>
        <v/>
      </c>
    </row>
    <row r="457" spans="2:18" hidden="1" outlineLevel="4" x14ac:dyDescent="0.2">
      <c r="B457" s="64"/>
      <c r="E457" s="48" t="s">
        <v>5</v>
      </c>
      <c r="F457" s="49"/>
      <c r="G457" s="90">
        <v>1</v>
      </c>
      <c r="H457" s="76">
        <v>1.3879999999999999E-3</v>
      </c>
      <c r="I457" s="76">
        <v>2.7700000000000001E-4</v>
      </c>
      <c r="J457" s="76"/>
      <c r="K457" s="76"/>
      <c r="L457" s="76"/>
      <c r="M457" s="76"/>
      <c r="N457" s="76"/>
      <c r="O457" s="76"/>
      <c r="P457" s="76"/>
      <c r="Q457" s="76"/>
      <c r="R457" s="76"/>
    </row>
    <row r="458" spans="2:18" hidden="1" outlineLevel="4" x14ac:dyDescent="0.2">
      <c r="B458" s="64"/>
      <c r="E458" s="30" t="s">
        <v>6</v>
      </c>
      <c r="G458" s="25" t="str">
        <f>IF(ISBLANK(des!G458),"",des!G458)</f>
        <v>float</v>
      </c>
      <c r="H458" s="25" t="str">
        <f>IF(ISBLANK(des!H458),"",des!H458)</f>
        <v>float</v>
      </c>
      <c r="I458" s="43" t="str">
        <f>IF(ISBLANK(des!I458),"",des!I458)</f>
        <v>float</v>
      </c>
      <c r="J458" s="43" t="str">
        <f>IF(ISBLANK(des!J458),"",des!J458)</f>
        <v/>
      </c>
      <c r="K458" s="62" t="str">
        <f>IF(ISBLANK(des!K458),"",des!K458)</f>
        <v/>
      </c>
      <c r="L458" s="25" t="str">
        <f>IF(ISBLANK(des!L458),"",des!L458)</f>
        <v/>
      </c>
      <c r="M458" s="25" t="str">
        <f>IF(ISBLANK(des!M458),"",des!M458)</f>
        <v/>
      </c>
      <c r="N458" s="25" t="str">
        <f>IF(ISBLANK(des!N458),"",des!N458)</f>
        <v/>
      </c>
      <c r="O458" s="25" t="str">
        <f>IF(ISBLANK(des!O458),"",des!O458)</f>
        <v/>
      </c>
      <c r="P458" s="25" t="str">
        <f>IF(ISBLANK(des!P458),"",des!P458)</f>
        <v/>
      </c>
      <c r="Q458" s="25" t="str">
        <f>IF(ISBLANK(des!Q458),"",des!Q458)</f>
        <v/>
      </c>
      <c r="R458" s="25" t="str">
        <f>IF(ISBLANK(des!R458),"",des!R458)</f>
        <v/>
      </c>
    </row>
    <row r="459" spans="2:18" hidden="1" outlineLevel="4" x14ac:dyDescent="0.2">
      <c r="B459" s="64"/>
      <c r="E459" s="30" t="s">
        <v>10</v>
      </c>
      <c r="G459" s="25" t="str">
        <f>IF(ISBLANK(des!G459),"",des!G459)</f>
        <v>h</v>
      </c>
      <c r="H459" s="25" t="str">
        <f>IF(ISBLANK(des!H459),"",des!H459)</f>
        <v>h</v>
      </c>
      <c r="I459" s="43" t="str">
        <f>IF(ISBLANK(des!I459),"",des!I459)</f>
        <v>h</v>
      </c>
      <c r="J459" s="43" t="str">
        <f>IF(ISBLANK(des!J459),"",des!J459)</f>
        <v/>
      </c>
      <c r="K459" s="62" t="str">
        <f>IF(ISBLANK(des!K459),"",des!K459)</f>
        <v/>
      </c>
      <c r="L459" s="25" t="str">
        <f>IF(ISBLANK(des!L459),"",des!L459)</f>
        <v/>
      </c>
      <c r="M459" s="25" t="str">
        <f>IF(ISBLANK(des!M459),"",des!M459)</f>
        <v/>
      </c>
      <c r="N459" s="25" t="str">
        <f>IF(ISBLANK(des!N459),"",des!N459)</f>
        <v/>
      </c>
      <c r="O459" s="25" t="str">
        <f>IF(ISBLANK(des!O459),"",des!O459)</f>
        <v/>
      </c>
      <c r="P459" s="25" t="str">
        <f>IF(ISBLANK(des!P459),"",des!P459)</f>
        <v/>
      </c>
      <c r="Q459" s="25" t="str">
        <f>IF(ISBLANK(des!Q459),"",des!Q459)</f>
        <v/>
      </c>
      <c r="R459" s="25" t="str">
        <f>IF(ISBLANK(des!R459),"",des!R459)</f>
        <v/>
      </c>
    </row>
    <row r="460" spans="2:18" hidden="1" outlineLevel="4" x14ac:dyDescent="0.2">
      <c r="B460" s="64"/>
      <c r="E460" s="30" t="s">
        <v>7</v>
      </c>
      <c r="G460" s="25" t="str">
        <f>IF(ISBLANK(des!G460),"",des!G460)</f>
        <v>Inf</v>
      </c>
      <c r="H460" s="25" t="str">
        <f>IF(ISBLANK(des!H460),"",des!H460)</f>
        <v>Inf</v>
      </c>
      <c r="I460" s="43" t="str">
        <f>IF(ISBLANK(des!I460),"",des!I460)</f>
        <v>Inf</v>
      </c>
      <c r="J460" s="43" t="str">
        <f>IF(ISBLANK(des!J460),"",des!J460)</f>
        <v/>
      </c>
      <c r="K460" s="62" t="str">
        <f>IF(ISBLANK(des!K460),"",des!K460)</f>
        <v/>
      </c>
      <c r="L460" s="25" t="str">
        <f>IF(ISBLANK(des!L460),"",des!L460)</f>
        <v/>
      </c>
      <c r="M460" s="25" t="str">
        <f>IF(ISBLANK(des!M460),"",des!M460)</f>
        <v/>
      </c>
      <c r="N460" s="25" t="str">
        <f>IF(ISBLANK(des!N460),"",des!N460)</f>
        <v/>
      </c>
      <c r="O460" s="25" t="str">
        <f>IF(ISBLANK(des!O460),"",des!O460)</f>
        <v/>
      </c>
      <c r="P460" s="25" t="str">
        <f>IF(ISBLANK(des!P460),"",des!P460)</f>
        <v/>
      </c>
      <c r="Q460" s="25" t="str">
        <f>IF(ISBLANK(des!Q460),"",des!Q460)</f>
        <v/>
      </c>
      <c r="R460" s="25" t="str">
        <f>IF(ISBLANK(des!R460),"",des!R460)</f>
        <v/>
      </c>
    </row>
    <row r="461" spans="2:18" hidden="1" outlineLevel="4" x14ac:dyDescent="0.2">
      <c r="B461" s="64"/>
      <c r="E461" s="30" t="s">
        <v>8</v>
      </c>
      <c r="G461" s="25">
        <f>IF(ISBLANK(des!G461),"",des!G461)</f>
        <v>0</v>
      </c>
      <c r="H461" s="25">
        <f>IF(ISBLANK(des!H461),"",des!H461)</f>
        <v>0</v>
      </c>
      <c r="I461" s="43">
        <f>IF(ISBLANK(des!I461),"",des!I461)</f>
        <v>0</v>
      </c>
      <c r="J461" s="43" t="str">
        <f>IF(ISBLANK(des!J461),"",des!J461)</f>
        <v/>
      </c>
      <c r="K461" s="62" t="str">
        <f>IF(ISBLANK(des!K461),"",des!K461)</f>
        <v/>
      </c>
      <c r="L461" s="25" t="str">
        <f>IF(ISBLANK(des!L461),"",des!L461)</f>
        <v/>
      </c>
      <c r="M461" s="25" t="str">
        <f>IF(ISBLANK(des!M461),"",des!M461)</f>
        <v/>
      </c>
      <c r="N461" s="25" t="str">
        <f>IF(ISBLANK(des!N461),"",des!N461)</f>
        <v/>
      </c>
      <c r="O461" s="25" t="str">
        <f>IF(ISBLANK(des!O461),"",des!O461)</f>
        <v/>
      </c>
      <c r="P461" s="25" t="str">
        <f>IF(ISBLANK(des!P461),"",des!P461)</f>
        <v/>
      </c>
      <c r="Q461" s="25" t="str">
        <f>IF(ISBLANK(des!Q461),"",des!Q461)</f>
        <v/>
      </c>
      <c r="R461" s="25" t="str">
        <f>IF(ISBLANK(des!R461),"",des!R461)</f>
        <v/>
      </c>
    </row>
    <row r="462" spans="2:18" hidden="1" outlineLevel="3" collapsed="1" x14ac:dyDescent="0.2">
      <c r="B462" s="64"/>
      <c r="D462" s="26" t="s">
        <v>20</v>
      </c>
      <c r="E462" s="45" t="s">
        <v>1</v>
      </c>
      <c r="G462" s="39" t="str">
        <f>IF(ISBLANK(des!G462),"",des!G462)</f>
        <v>Start-up power, size-independent offset</v>
      </c>
      <c r="H462" s="39" t="str">
        <f>IF(ISBLANK(des!H462),"",des!H462)</f>
        <v>Start-up power, size-dependent</v>
      </c>
      <c r="I462" s="63" t="str">
        <f>IF(ISBLANK(des!I462),"",des!I462)</f>
        <v/>
      </c>
      <c r="J462" s="62" t="str">
        <f>IF(ISBLANK(des!J462),"",des!J462)</f>
        <v/>
      </c>
      <c r="K462" s="62" t="str">
        <f>IF(ISBLANK(des!K462),"",des!K462)</f>
        <v/>
      </c>
      <c r="L462" s="47" t="str">
        <f>IF(ISBLANK(des!L462),"",des!L462)</f>
        <v/>
      </c>
      <c r="M462" s="47" t="str">
        <f>IF(ISBLANK(des!M462),"",des!M462)</f>
        <v/>
      </c>
      <c r="N462" s="47" t="str">
        <f>IF(ISBLANK(des!N462),"",des!N462)</f>
        <v/>
      </c>
      <c r="O462" s="47" t="str">
        <f>IF(ISBLANK(des!O462),"",des!O462)</f>
        <v/>
      </c>
      <c r="P462" s="47" t="str">
        <f>IF(ISBLANK(des!P462),"",des!P462)</f>
        <v/>
      </c>
      <c r="Q462" s="47" t="str">
        <f>IF(ISBLANK(des!Q462),"",des!Q462)</f>
        <v/>
      </c>
      <c r="R462" s="47" t="str">
        <f>IF(ISBLANK(des!R462),"",des!R462)</f>
        <v/>
      </c>
    </row>
    <row r="463" spans="2:18" hidden="1" outlineLevel="4" x14ac:dyDescent="0.2">
      <c r="B463" s="64"/>
      <c r="E463" s="45" t="s">
        <v>1</v>
      </c>
      <c r="G463" s="39" t="str">
        <f>IF(ISBLANK(des!G463),"",des!G463)</f>
        <v>StuPowAbs</v>
      </c>
      <c r="H463" s="39" t="str">
        <f>IF(ISBLANK(des!H463),"",des!H463)</f>
        <v>StuPowCap</v>
      </c>
      <c r="I463" s="63" t="str">
        <f>IF(ISBLANK(des!I463),"",des!I463)</f>
        <v/>
      </c>
      <c r="J463" s="62" t="str">
        <f>IF(ISBLANK(des!J463),"",des!J463)</f>
        <v/>
      </c>
      <c r="K463" s="62" t="str">
        <f>IF(ISBLANK(des!K463),"",des!K463)</f>
        <v/>
      </c>
      <c r="L463" s="47" t="str">
        <f>IF(ISBLANK(des!L463),"",des!L463)</f>
        <v/>
      </c>
      <c r="M463" s="47" t="str">
        <f>IF(ISBLANK(des!M463),"",des!M463)</f>
        <v/>
      </c>
      <c r="N463" s="47" t="str">
        <f>IF(ISBLANK(des!N463),"",des!N463)</f>
        <v/>
      </c>
      <c r="O463" s="47" t="str">
        <f>IF(ISBLANK(des!O463),"",des!O463)</f>
        <v/>
      </c>
      <c r="P463" s="47" t="str">
        <f>IF(ISBLANK(des!P463),"",des!P463)</f>
        <v/>
      </c>
      <c r="Q463" s="47" t="str">
        <f>IF(ISBLANK(des!Q463),"",des!Q463)</f>
        <v/>
      </c>
      <c r="R463" s="47" t="str">
        <f>IF(ISBLANK(des!R463),"",des!R463)</f>
        <v/>
      </c>
    </row>
    <row r="464" spans="2:18" hidden="1" outlineLevel="4" x14ac:dyDescent="0.2">
      <c r="B464" s="64"/>
      <c r="E464" s="45" t="s">
        <v>2</v>
      </c>
      <c r="G464" s="39" t="str">
        <f>IF(ISBLANK(des!G464),"",des!G464)</f>
        <v>Required start-up power (average over start-up time), size-independent offset (absolute value).</v>
      </c>
      <c r="H464" s="39" t="str">
        <f>IF(ISBLANK(des!H464),"",des!H464)</f>
        <v>Required start-up power (average over start-up time), size-dependent relative value.</v>
      </c>
      <c r="I464" s="63" t="str">
        <f>IF(ISBLANK(des!I464),"",des!I464)</f>
        <v/>
      </c>
      <c r="J464" s="62" t="str">
        <f>IF(ISBLANK(des!J464),"",des!J464)</f>
        <v/>
      </c>
      <c r="K464" s="62" t="str">
        <f>IF(ISBLANK(des!K464),"",des!K464)</f>
        <v/>
      </c>
      <c r="L464" s="47" t="str">
        <f>IF(ISBLANK(des!L464),"",des!L464)</f>
        <v/>
      </c>
      <c r="M464" s="47" t="str">
        <f>IF(ISBLANK(des!M464),"",des!M464)</f>
        <v/>
      </c>
      <c r="N464" s="47" t="str">
        <f>IF(ISBLANK(des!N464),"",des!N464)</f>
        <v/>
      </c>
      <c r="O464" s="47" t="str">
        <f>IF(ISBLANK(des!O464),"",des!O464)</f>
        <v/>
      </c>
      <c r="P464" s="47" t="str">
        <f>IF(ISBLANK(des!P464),"",des!P464)</f>
        <v/>
      </c>
      <c r="Q464" s="47" t="str">
        <f>IF(ISBLANK(des!Q464),"",des!Q464)</f>
        <v/>
      </c>
      <c r="R464" s="47" t="str">
        <f>IF(ISBLANK(des!R464),"",des!R464)</f>
        <v/>
      </c>
    </row>
    <row r="465" spans="2:18" hidden="1" outlineLevel="4" x14ac:dyDescent="0.2">
      <c r="B465" s="64"/>
      <c r="E465" s="45" t="s">
        <v>4</v>
      </c>
      <c r="G465" s="25">
        <f>IF(ISBLANK(des!G465),"",des!G465)</f>
        <v>1</v>
      </c>
      <c r="H465" s="25">
        <f>IF(ISBLANK(des!H465),"",des!H465)</f>
        <v>2</v>
      </c>
      <c r="I465" s="43" t="str">
        <f>IF(ISBLANK(des!I465),"",des!I465)</f>
        <v/>
      </c>
      <c r="J465" s="62" t="str">
        <f>IF(ISBLANK(des!J465),"",des!J465)</f>
        <v/>
      </c>
      <c r="K465" s="62" t="str">
        <f>IF(ISBLANK(des!K465),"",des!K465)</f>
        <v/>
      </c>
      <c r="L465" s="47" t="str">
        <f>IF(ISBLANK(des!L465),"",des!L465)</f>
        <v/>
      </c>
      <c r="M465" s="47" t="str">
        <f>IF(ISBLANK(des!M465),"",des!M465)</f>
        <v/>
      </c>
      <c r="N465" s="47" t="str">
        <f>IF(ISBLANK(des!N465),"",des!N465)</f>
        <v/>
      </c>
      <c r="O465" s="47" t="str">
        <f>IF(ISBLANK(des!O465),"",des!O465)</f>
        <v/>
      </c>
      <c r="P465" s="47" t="str">
        <f>IF(ISBLANK(des!P465),"",des!P465)</f>
        <v/>
      </c>
      <c r="Q465" s="47" t="str">
        <f>IF(ISBLANK(des!Q465),"",des!Q465)</f>
        <v/>
      </c>
      <c r="R465" s="47" t="str">
        <f>IF(ISBLANK(des!R465),"",des!R465)</f>
        <v/>
      </c>
    </row>
    <row r="466" spans="2:18" hidden="1" outlineLevel="4" x14ac:dyDescent="0.2">
      <c r="B466" s="64"/>
      <c r="E466" s="50" t="s">
        <v>5</v>
      </c>
      <c r="F466" s="49"/>
      <c r="G466" s="76">
        <v>1</v>
      </c>
      <c r="H466" s="76">
        <v>0.2</v>
      </c>
      <c r="I466" s="76"/>
      <c r="J466" s="76"/>
      <c r="K466" s="76"/>
      <c r="L466" s="76"/>
      <c r="M466" s="76"/>
      <c r="N466" s="76"/>
      <c r="O466" s="76"/>
      <c r="P466" s="76"/>
      <c r="Q466" s="76"/>
      <c r="R466" s="76"/>
    </row>
    <row r="467" spans="2:18" hidden="1" outlineLevel="4" x14ac:dyDescent="0.2">
      <c r="B467" s="64"/>
      <c r="E467" s="45" t="s">
        <v>6</v>
      </c>
      <c r="G467" s="25" t="str">
        <f>IF(ISBLANK(des!G467),"",des!G467)</f>
        <v>float</v>
      </c>
      <c r="H467" s="25" t="str">
        <f>IF(ISBLANK(des!H467),"",des!H467)</f>
        <v>float</v>
      </c>
      <c r="I467" s="43" t="str">
        <f>IF(ISBLANK(des!I467),"",des!I467)</f>
        <v/>
      </c>
      <c r="J467" s="43" t="str">
        <f>IF(ISBLANK(des!J467),"",des!J467)</f>
        <v/>
      </c>
      <c r="K467" s="62" t="str">
        <f>IF(ISBLANK(des!K467),"",des!K467)</f>
        <v/>
      </c>
      <c r="L467" s="25" t="str">
        <f>IF(ISBLANK(des!L467),"",des!L467)</f>
        <v/>
      </c>
      <c r="M467" s="25" t="str">
        <f>IF(ISBLANK(des!M467),"",des!M467)</f>
        <v/>
      </c>
      <c r="N467" s="25" t="str">
        <f>IF(ISBLANK(des!N467),"",des!N467)</f>
        <v/>
      </c>
      <c r="O467" s="25" t="str">
        <f>IF(ISBLANK(des!O467),"",des!O467)</f>
        <v/>
      </c>
      <c r="P467" s="25" t="str">
        <f>IF(ISBLANK(des!P467),"",des!P467)</f>
        <v/>
      </c>
      <c r="Q467" s="25" t="str">
        <f>IF(ISBLANK(des!Q467),"",des!Q467)</f>
        <v/>
      </c>
      <c r="R467" s="25" t="str">
        <f>IF(ISBLANK(des!R467),"",des!R467)</f>
        <v/>
      </c>
    </row>
    <row r="468" spans="2:18" hidden="1" outlineLevel="4" x14ac:dyDescent="0.2">
      <c r="B468" s="64"/>
      <c r="E468" s="45" t="s">
        <v>10</v>
      </c>
      <c r="G468" s="25" t="str">
        <f>IF(ISBLANK(des!G468),"",des!G468)</f>
        <v>kW</v>
      </c>
      <c r="H468" s="25" t="str">
        <f>IF(ISBLANK(des!H468),"",des!H468)</f>
        <v>-</v>
      </c>
      <c r="I468" s="43" t="str">
        <f>IF(ISBLANK(des!I468),"",des!I468)</f>
        <v/>
      </c>
      <c r="J468" s="43" t="str">
        <f>IF(ISBLANK(des!J468),"",des!J468)</f>
        <v/>
      </c>
      <c r="K468" s="62" t="str">
        <f>IF(ISBLANK(des!K468),"",des!K468)</f>
        <v/>
      </c>
      <c r="L468" s="25" t="str">
        <f>IF(ISBLANK(des!L468),"",des!L468)</f>
        <v/>
      </c>
      <c r="M468" s="25" t="str">
        <f>IF(ISBLANK(des!M468),"",des!M468)</f>
        <v/>
      </c>
      <c r="N468" s="25" t="str">
        <f>IF(ISBLANK(des!N468),"",des!N468)</f>
        <v/>
      </c>
      <c r="O468" s="25" t="str">
        <f>IF(ISBLANK(des!O468),"",des!O468)</f>
        <v/>
      </c>
      <c r="P468" s="25" t="str">
        <f>IF(ISBLANK(des!P468),"",des!P468)</f>
        <v/>
      </c>
      <c r="Q468" s="25" t="str">
        <f>IF(ISBLANK(des!Q468),"",des!Q468)</f>
        <v/>
      </c>
      <c r="R468" s="25" t="str">
        <f>IF(ISBLANK(des!R468),"",des!R468)</f>
        <v/>
      </c>
    </row>
    <row r="469" spans="2:18" hidden="1" outlineLevel="4" x14ac:dyDescent="0.2">
      <c r="B469" s="64"/>
      <c r="E469" s="45" t="s">
        <v>7</v>
      </c>
      <c r="G469" s="25" t="str">
        <f>IF(ISBLANK(des!G469),"",des!G469)</f>
        <v>Inf</v>
      </c>
      <c r="H469" s="25" t="str">
        <f>IF(ISBLANK(des!H469),"",des!H469)</f>
        <v>Inf</v>
      </c>
      <c r="I469" s="43" t="str">
        <f>IF(ISBLANK(des!I469),"",des!I469)</f>
        <v/>
      </c>
      <c r="J469" s="43" t="str">
        <f>IF(ISBLANK(des!J469),"",des!J469)</f>
        <v/>
      </c>
      <c r="K469" s="62" t="str">
        <f>IF(ISBLANK(des!K469),"",des!K469)</f>
        <v/>
      </c>
      <c r="L469" s="25" t="str">
        <f>IF(ISBLANK(des!L469),"",des!L469)</f>
        <v/>
      </c>
      <c r="M469" s="25" t="str">
        <f>IF(ISBLANK(des!M469),"",des!M469)</f>
        <v/>
      </c>
      <c r="N469" s="25" t="str">
        <f>IF(ISBLANK(des!N469),"",des!N469)</f>
        <v/>
      </c>
      <c r="O469" s="25" t="str">
        <f>IF(ISBLANK(des!O469),"",des!O469)</f>
        <v/>
      </c>
      <c r="P469" s="25" t="str">
        <f>IF(ISBLANK(des!P469),"",des!P469)</f>
        <v/>
      </c>
      <c r="Q469" s="25" t="str">
        <f>IF(ISBLANK(des!Q469),"",des!Q469)</f>
        <v/>
      </c>
      <c r="R469" s="25" t="str">
        <f>IF(ISBLANK(des!R469),"",des!R469)</f>
        <v/>
      </c>
    </row>
    <row r="470" spans="2:18" hidden="1" outlineLevel="4" x14ac:dyDescent="0.2">
      <c r="B470" s="64"/>
      <c r="E470" s="45" t="s">
        <v>8</v>
      </c>
      <c r="G470" s="25">
        <f>IF(ISBLANK(des!G470),"",des!G470)</f>
        <v>0</v>
      </c>
      <c r="H470" s="25">
        <f>IF(ISBLANK(des!H470),"",des!H470)</f>
        <v>0</v>
      </c>
      <c r="I470" s="43" t="str">
        <f>IF(ISBLANK(des!I470),"",des!I470)</f>
        <v/>
      </c>
      <c r="J470" s="43" t="str">
        <f>IF(ISBLANK(des!J470),"",des!J470)</f>
        <v/>
      </c>
      <c r="K470" s="62" t="str">
        <f>IF(ISBLANK(des!K470),"",des!K470)</f>
        <v/>
      </c>
      <c r="L470" s="25" t="str">
        <f>IF(ISBLANK(des!L470),"",des!L470)</f>
        <v/>
      </c>
      <c r="M470" s="25" t="str">
        <f>IF(ISBLANK(des!M470),"",des!M470)</f>
        <v/>
      </c>
      <c r="N470" s="25" t="str">
        <f>IF(ISBLANK(des!N470),"",des!N470)</f>
        <v/>
      </c>
      <c r="O470" s="25" t="str">
        <f>IF(ISBLANK(des!O470),"",des!O470)</f>
        <v/>
      </c>
      <c r="P470" s="25" t="str">
        <f>IF(ISBLANK(des!P470),"",des!P470)</f>
        <v/>
      </c>
      <c r="Q470" s="25" t="str">
        <f>IF(ISBLANK(des!Q470),"",des!Q470)</f>
        <v/>
      </c>
      <c r="R470" s="25" t="str">
        <f>IF(ISBLANK(des!R470),"",des!R470)</f>
        <v/>
      </c>
    </row>
    <row r="471" spans="2:18" hidden="1" outlineLevel="3" collapsed="1" x14ac:dyDescent="0.2">
      <c r="B471" s="64"/>
      <c r="D471" s="26" t="s">
        <v>27</v>
      </c>
      <c r="E471" s="45" t="s">
        <v>1</v>
      </c>
      <c r="G471" s="39" t="str">
        <f>IF(ISBLANK(des!G471),"",des!G471)</f>
        <v>Start-up cost size-independent offset</v>
      </c>
      <c r="H471" s="39" t="str">
        <f>IF(ISBLANK(des!H471),"",des!H471)</f>
        <v>Start-up cost size-dependent</v>
      </c>
      <c r="I471" s="63" t="str">
        <f>IF(ISBLANK(des!I471),"",des!I471)</f>
        <v/>
      </c>
      <c r="J471" s="62" t="str">
        <f>IF(ISBLANK(des!J471),"",des!J471)</f>
        <v/>
      </c>
      <c r="K471" s="62" t="str">
        <f>IF(ISBLANK(des!K471),"",des!K471)</f>
        <v/>
      </c>
      <c r="L471" s="47" t="str">
        <f>IF(ISBLANK(des!L471),"",des!L471)</f>
        <v/>
      </c>
      <c r="M471" s="47" t="str">
        <f>IF(ISBLANK(des!M471),"",des!M471)</f>
        <v/>
      </c>
      <c r="N471" s="47" t="str">
        <f>IF(ISBLANK(des!N471),"",des!N471)</f>
        <v/>
      </c>
      <c r="O471" s="47" t="str">
        <f>IF(ISBLANK(des!O471),"",des!O471)</f>
        <v/>
      </c>
      <c r="P471" s="47" t="str">
        <f>IF(ISBLANK(des!P471),"",des!P471)</f>
        <v/>
      </c>
      <c r="Q471" s="47" t="str">
        <f>IF(ISBLANK(des!Q471),"",des!Q471)</f>
        <v/>
      </c>
      <c r="R471" s="47" t="str">
        <f>IF(ISBLANK(des!R471),"",des!R471)</f>
        <v/>
      </c>
    </row>
    <row r="472" spans="2:18" hidden="1" outlineLevel="4" x14ac:dyDescent="0.2">
      <c r="B472" s="64"/>
      <c r="E472" s="45" t="s">
        <v>1</v>
      </c>
      <c r="G472" s="39" t="str">
        <f>IF(ISBLANK(des!G472),"",des!G472)</f>
        <v>StuOpcAbs</v>
      </c>
      <c r="H472" s="39" t="str">
        <f>IF(ISBLANK(des!H472),"",des!H472)</f>
        <v>StuOpcCap</v>
      </c>
      <c r="I472" s="63" t="str">
        <f>IF(ISBLANK(des!I472),"",des!I472)</f>
        <v/>
      </c>
      <c r="J472" s="62" t="str">
        <f>IF(ISBLANK(des!J472),"",des!J472)</f>
        <v/>
      </c>
      <c r="K472" s="62" t="str">
        <f>IF(ISBLANK(des!K472),"",des!K472)</f>
        <v/>
      </c>
      <c r="L472" s="47" t="str">
        <f>IF(ISBLANK(des!L472),"",des!L472)</f>
        <v/>
      </c>
      <c r="M472" s="47" t="str">
        <f>IF(ISBLANK(des!M472),"",des!M472)</f>
        <v/>
      </c>
      <c r="N472" s="47" t="str">
        <f>IF(ISBLANK(des!N472),"",des!N472)</f>
        <v/>
      </c>
      <c r="O472" s="47" t="str">
        <f>IF(ISBLANK(des!O472),"",des!O472)</f>
        <v/>
      </c>
      <c r="P472" s="47" t="str">
        <f>IF(ISBLANK(des!P472),"",des!P472)</f>
        <v/>
      </c>
      <c r="Q472" s="47" t="str">
        <f>IF(ISBLANK(des!Q472),"",des!Q472)</f>
        <v/>
      </c>
      <c r="R472" s="47" t="str">
        <f>IF(ISBLANK(des!R472),"",des!R472)</f>
        <v/>
      </c>
    </row>
    <row r="473" spans="2:18" hidden="1" outlineLevel="4" x14ac:dyDescent="0.2">
      <c r="B473" s="64"/>
      <c r="E473" s="45" t="s">
        <v>2</v>
      </c>
      <c r="G473" s="39" t="str">
        <f>IF(ISBLANK(des!G473),"",des!G473)</f>
        <v>Required start-up cost, size-independent offset (absolute value).</v>
      </c>
      <c r="H473" s="39" t="str">
        <f>IF(ISBLANK(des!H473),"",des!H473)</f>
        <v>Required start-up cost, size-dependent relative value.</v>
      </c>
      <c r="I473" s="63" t="str">
        <f>IF(ISBLANK(des!I473),"",des!I473)</f>
        <v/>
      </c>
      <c r="J473" s="62" t="str">
        <f>IF(ISBLANK(des!J473),"",des!J473)</f>
        <v/>
      </c>
      <c r="K473" s="62" t="str">
        <f>IF(ISBLANK(des!K473),"",des!K473)</f>
        <v/>
      </c>
      <c r="L473" s="47" t="str">
        <f>IF(ISBLANK(des!L473),"",des!L473)</f>
        <v/>
      </c>
      <c r="M473" s="47" t="str">
        <f>IF(ISBLANK(des!M473),"",des!M473)</f>
        <v/>
      </c>
      <c r="N473" s="47" t="str">
        <f>IF(ISBLANK(des!N473),"",des!N473)</f>
        <v/>
      </c>
      <c r="O473" s="47" t="str">
        <f>IF(ISBLANK(des!O473),"",des!O473)</f>
        <v/>
      </c>
      <c r="P473" s="47" t="str">
        <f>IF(ISBLANK(des!P473),"",des!P473)</f>
        <v/>
      </c>
      <c r="Q473" s="47" t="str">
        <f>IF(ISBLANK(des!Q473),"",des!Q473)</f>
        <v/>
      </c>
      <c r="R473" s="47" t="str">
        <f>IF(ISBLANK(des!R473),"",des!R473)</f>
        <v/>
      </c>
    </row>
    <row r="474" spans="2:18" hidden="1" outlineLevel="4" x14ac:dyDescent="0.2">
      <c r="B474" s="64"/>
      <c r="E474" s="45" t="s">
        <v>4</v>
      </c>
      <c r="G474" s="25">
        <f>IF(ISBLANK(des!G474),"",des!G474)</f>
        <v>2</v>
      </c>
      <c r="H474" s="25">
        <f>IF(ISBLANK(des!H474),"",des!H474)</f>
        <v>2</v>
      </c>
      <c r="I474" s="43" t="str">
        <f>IF(ISBLANK(des!I474),"",des!I474)</f>
        <v/>
      </c>
      <c r="J474" s="62" t="str">
        <f>IF(ISBLANK(des!J474),"",des!J474)</f>
        <v/>
      </c>
      <c r="K474" s="62" t="str">
        <f>IF(ISBLANK(des!K474),"",des!K474)</f>
        <v/>
      </c>
      <c r="L474" s="47" t="str">
        <f>IF(ISBLANK(des!L474),"",des!L474)</f>
        <v/>
      </c>
      <c r="M474" s="47" t="str">
        <f>IF(ISBLANK(des!M474),"",des!M474)</f>
        <v/>
      </c>
      <c r="N474" s="47" t="str">
        <f>IF(ISBLANK(des!N474),"",des!N474)</f>
        <v/>
      </c>
      <c r="O474" s="47" t="str">
        <f>IF(ISBLANK(des!O474),"",des!O474)</f>
        <v/>
      </c>
      <c r="P474" s="47" t="str">
        <f>IF(ISBLANK(des!P474),"",des!P474)</f>
        <v/>
      </c>
      <c r="Q474" s="47" t="str">
        <f>IF(ISBLANK(des!Q474),"",des!Q474)</f>
        <v/>
      </c>
      <c r="R474" s="47" t="str">
        <f>IF(ISBLANK(des!R474),"",des!R474)</f>
        <v/>
      </c>
    </row>
    <row r="475" spans="2:18" hidden="1" outlineLevel="4" x14ac:dyDescent="0.2">
      <c r="B475" s="64"/>
      <c r="E475" s="50" t="s">
        <v>5</v>
      </c>
      <c r="F475" s="49"/>
      <c r="G475" s="76">
        <v>4</v>
      </c>
      <c r="H475" s="76">
        <v>0.1</v>
      </c>
      <c r="I475" s="76"/>
      <c r="J475" s="76"/>
      <c r="K475" s="76"/>
      <c r="L475" s="76"/>
      <c r="M475" s="76"/>
      <c r="N475" s="76"/>
      <c r="O475" s="76"/>
      <c r="P475" s="76"/>
      <c r="Q475" s="76"/>
      <c r="R475" s="76"/>
    </row>
    <row r="476" spans="2:18" hidden="1" outlineLevel="4" x14ac:dyDescent="0.2">
      <c r="B476" s="64"/>
      <c r="E476" s="45" t="s">
        <v>6</v>
      </c>
      <c r="G476" s="25" t="str">
        <f>IF(ISBLANK(des!G476),"",des!G476)</f>
        <v>float</v>
      </c>
      <c r="H476" s="25" t="str">
        <f>IF(ISBLANK(des!H476),"",des!H476)</f>
        <v>float</v>
      </c>
      <c r="I476" s="43" t="str">
        <f>IF(ISBLANK(des!I476),"",des!I476)</f>
        <v/>
      </c>
      <c r="J476" s="43" t="str">
        <f>IF(ISBLANK(des!J476),"",des!J476)</f>
        <v/>
      </c>
      <c r="K476" s="62" t="str">
        <f>IF(ISBLANK(des!K476),"",des!K476)</f>
        <v/>
      </c>
      <c r="L476" s="25" t="str">
        <f>IF(ISBLANK(des!L476),"",des!L476)</f>
        <v/>
      </c>
      <c r="M476" s="25" t="str">
        <f>IF(ISBLANK(des!M476),"",des!M476)</f>
        <v/>
      </c>
      <c r="N476" s="25" t="str">
        <f>IF(ISBLANK(des!N476),"",des!N476)</f>
        <v/>
      </c>
      <c r="O476" s="25" t="str">
        <f>IF(ISBLANK(des!O476),"",des!O476)</f>
        <v/>
      </c>
      <c r="P476" s="25" t="str">
        <f>IF(ISBLANK(des!P476),"",des!P476)</f>
        <v/>
      </c>
      <c r="Q476" s="25" t="str">
        <f>IF(ISBLANK(des!Q476),"",des!Q476)</f>
        <v/>
      </c>
      <c r="R476" s="25" t="str">
        <f>IF(ISBLANK(des!R476),"",des!R476)</f>
        <v/>
      </c>
    </row>
    <row r="477" spans="2:18" hidden="1" outlineLevel="4" x14ac:dyDescent="0.2">
      <c r="B477" s="64"/>
      <c r="E477" s="45" t="s">
        <v>10</v>
      </c>
      <c r="G477" s="25" t="str">
        <f>IF(ISBLANK(des!G477),"",des!G477)</f>
        <v>EUR</v>
      </c>
      <c r="H477" s="25" t="str">
        <f>IF(ISBLANK(des!H477),"",des!H477)</f>
        <v>EUR/kW</v>
      </c>
      <c r="I477" s="43" t="str">
        <f>IF(ISBLANK(des!I477),"",des!I477)</f>
        <v/>
      </c>
      <c r="J477" s="43" t="str">
        <f>IF(ISBLANK(des!J477),"",des!J477)</f>
        <v/>
      </c>
      <c r="K477" s="62" t="str">
        <f>IF(ISBLANK(des!K477),"",des!K477)</f>
        <v/>
      </c>
      <c r="L477" s="25" t="str">
        <f>IF(ISBLANK(des!L477),"",des!L477)</f>
        <v/>
      </c>
      <c r="M477" s="25" t="str">
        <f>IF(ISBLANK(des!M477),"",des!M477)</f>
        <v/>
      </c>
      <c r="N477" s="25" t="str">
        <f>IF(ISBLANK(des!N477),"",des!N477)</f>
        <v/>
      </c>
      <c r="O477" s="25" t="str">
        <f>IF(ISBLANK(des!O477),"",des!O477)</f>
        <v/>
      </c>
      <c r="P477" s="25" t="str">
        <f>IF(ISBLANK(des!P477),"",des!P477)</f>
        <v/>
      </c>
      <c r="Q477" s="25" t="str">
        <f>IF(ISBLANK(des!Q477),"",des!Q477)</f>
        <v/>
      </c>
      <c r="R477" s="25" t="str">
        <f>IF(ISBLANK(des!R477),"",des!R477)</f>
        <v/>
      </c>
    </row>
    <row r="478" spans="2:18" hidden="1" outlineLevel="4" x14ac:dyDescent="0.2">
      <c r="B478" s="64"/>
      <c r="E478" s="45" t="s">
        <v>7</v>
      </c>
      <c r="G478" s="25" t="str">
        <f>IF(ISBLANK(des!G478),"",des!G478)</f>
        <v>Inf</v>
      </c>
      <c r="H478" s="25" t="str">
        <f>IF(ISBLANK(des!H478),"",des!H478)</f>
        <v>Inf</v>
      </c>
      <c r="I478" s="43" t="str">
        <f>IF(ISBLANK(des!I478),"",des!I478)</f>
        <v/>
      </c>
      <c r="J478" s="43" t="str">
        <f>IF(ISBLANK(des!J478),"",des!J478)</f>
        <v/>
      </c>
      <c r="K478" s="62" t="str">
        <f>IF(ISBLANK(des!K478),"",des!K478)</f>
        <v/>
      </c>
      <c r="L478" s="25" t="str">
        <f>IF(ISBLANK(des!L478),"",des!L478)</f>
        <v/>
      </c>
      <c r="M478" s="25" t="str">
        <f>IF(ISBLANK(des!M478),"",des!M478)</f>
        <v/>
      </c>
      <c r="N478" s="25" t="str">
        <f>IF(ISBLANK(des!N478),"",des!N478)</f>
        <v/>
      </c>
      <c r="O478" s="25" t="str">
        <f>IF(ISBLANK(des!O478),"",des!O478)</f>
        <v/>
      </c>
      <c r="P478" s="25" t="str">
        <f>IF(ISBLANK(des!P478),"",des!P478)</f>
        <v/>
      </c>
      <c r="Q478" s="25" t="str">
        <f>IF(ISBLANK(des!Q478),"",des!Q478)</f>
        <v/>
      </c>
      <c r="R478" s="25" t="str">
        <f>IF(ISBLANK(des!R478),"",des!R478)</f>
        <v/>
      </c>
    </row>
    <row r="479" spans="2:18" hidden="1" outlineLevel="4" x14ac:dyDescent="0.2">
      <c r="B479" s="64"/>
      <c r="E479" s="45" t="s">
        <v>8</v>
      </c>
      <c r="G479" s="25">
        <f>IF(ISBLANK(des!G479),"",des!G479)</f>
        <v>0</v>
      </c>
      <c r="H479" s="25">
        <f>IF(ISBLANK(des!H479),"",des!H479)</f>
        <v>0</v>
      </c>
      <c r="I479" s="43" t="str">
        <f>IF(ISBLANK(des!I479),"",des!I479)</f>
        <v/>
      </c>
      <c r="J479" s="43" t="str">
        <f>IF(ISBLANK(des!J479),"",des!J479)</f>
        <v/>
      </c>
      <c r="K479" s="62" t="str">
        <f>IF(ISBLANK(des!K479),"",des!K479)</f>
        <v/>
      </c>
      <c r="L479" s="25" t="str">
        <f>IF(ISBLANK(des!L479),"",des!L479)</f>
        <v/>
      </c>
      <c r="M479" s="25" t="str">
        <f>IF(ISBLANK(des!M479),"",des!M479)</f>
        <v/>
      </c>
      <c r="N479" s="25" t="str">
        <f>IF(ISBLANK(des!N479),"",des!N479)</f>
        <v/>
      </c>
      <c r="O479" s="25" t="str">
        <f>IF(ISBLANK(des!O479),"",des!O479)</f>
        <v/>
      </c>
      <c r="P479" s="25" t="str">
        <f>IF(ISBLANK(des!P479),"",des!P479)</f>
        <v/>
      </c>
      <c r="Q479" s="25" t="str">
        <f>IF(ISBLANK(des!Q479),"",des!Q479)</f>
        <v/>
      </c>
      <c r="R479" s="25" t="str">
        <f>IF(ISBLANK(des!R479),"",des!R479)</f>
        <v/>
      </c>
    </row>
    <row r="480" spans="2:18" hidden="1" outlineLevel="3" collapsed="1" x14ac:dyDescent="0.2">
      <c r="B480" s="64"/>
    </row>
    <row r="481" spans="2:18" hidden="1" outlineLevel="2" collapsed="1" x14ac:dyDescent="0.2">
      <c r="B481" s="64">
        <v>2</v>
      </c>
      <c r="C481" s="26" t="s">
        <v>329</v>
      </c>
      <c r="D481" s="27" t="s">
        <v>0</v>
      </c>
      <c r="G481" s="84"/>
    </row>
    <row r="482" spans="2:18" hidden="1" outlineLevel="3" x14ac:dyDescent="0.2">
      <c r="B482" s="64"/>
      <c r="D482" s="27" t="s">
        <v>1</v>
      </c>
      <c r="G482" s="78" t="s">
        <v>287</v>
      </c>
    </row>
    <row r="483" spans="2:18" hidden="1" outlineLevel="3" x14ac:dyDescent="0.2">
      <c r="B483" s="64"/>
      <c r="D483" s="27" t="s">
        <v>1</v>
      </c>
      <c r="G483" s="78" t="s">
        <v>288</v>
      </c>
    </row>
    <row r="484" spans="2:18" hidden="1" outlineLevel="3" x14ac:dyDescent="0.2">
      <c r="B484" s="64"/>
      <c r="D484" s="27" t="s">
        <v>2</v>
      </c>
      <c r="G484" s="78" t="s">
        <v>111</v>
      </c>
    </row>
    <row r="485" spans="2:18" hidden="1" outlineLevel="3" x14ac:dyDescent="0.2">
      <c r="B485" s="64"/>
      <c r="D485" s="26" t="s">
        <v>24</v>
      </c>
      <c r="E485" s="30" t="s">
        <v>1</v>
      </c>
      <c r="G485" s="46" t="str">
        <f>IF(ISBLANK(des!G485),"",des!G485)</f>
        <v>Boundary standstill time</v>
      </c>
      <c r="H485" s="39" t="str">
        <f>IF(ISBLANK(des!H485),"",des!H485)</f>
        <v>Start-up time, size-independent offset</v>
      </c>
      <c r="I485" s="63" t="str">
        <f>IF(ISBLANK(des!I485),"",des!I485)</f>
        <v>Start-up time, size-dependent</v>
      </c>
      <c r="J485" s="62" t="str">
        <f>IF(ISBLANK(des!J485),"",des!J485)</f>
        <v/>
      </c>
      <c r="K485" s="62" t="str">
        <f>IF(ISBLANK(des!K485),"",des!K485)</f>
        <v/>
      </c>
      <c r="L485" s="47" t="str">
        <f>IF(ISBLANK(des!L485),"",des!L485)</f>
        <v/>
      </c>
      <c r="M485" s="47" t="str">
        <f>IF(ISBLANK(des!M485),"",des!M485)</f>
        <v/>
      </c>
      <c r="N485" s="47" t="str">
        <f>IF(ISBLANK(des!N485),"",des!N485)</f>
        <v/>
      </c>
      <c r="O485" s="47" t="str">
        <f>IF(ISBLANK(des!O485),"",des!O485)</f>
        <v/>
      </c>
      <c r="P485" s="47" t="str">
        <f>IF(ISBLANK(des!P485),"",des!P485)</f>
        <v/>
      </c>
      <c r="Q485" s="47" t="str">
        <f>IF(ISBLANK(des!Q485),"",des!Q485)</f>
        <v/>
      </c>
      <c r="R485" s="47" t="str">
        <f>IF(ISBLANK(des!R485),"",des!R485)</f>
        <v/>
      </c>
    </row>
    <row r="486" spans="2:18" hidden="1" outlineLevel="4" x14ac:dyDescent="0.2">
      <c r="B486" s="64"/>
      <c r="E486" s="30" t="s">
        <v>1</v>
      </c>
      <c r="G486" s="46" t="str">
        <f>IF(ISBLANK(des!G486),"",des!G486)</f>
        <v>BndStd</v>
      </c>
      <c r="H486" s="39" t="str">
        <f>IF(ISBLANK(des!H486),"",des!H486)</f>
        <v>StuTmeAbs</v>
      </c>
      <c r="I486" s="63" t="str">
        <f>IF(ISBLANK(des!I486),"",des!I486)</f>
        <v>StuTmeCap</v>
      </c>
      <c r="J486" s="62" t="str">
        <f>IF(ISBLANK(des!J486),"",des!J486)</f>
        <v/>
      </c>
      <c r="K486" s="62" t="str">
        <f>IF(ISBLANK(des!K486),"",des!K486)</f>
        <v/>
      </c>
      <c r="L486" s="47" t="str">
        <f>IF(ISBLANK(des!L486),"",des!L486)</f>
        <v/>
      </c>
      <c r="M486" s="47" t="str">
        <f>IF(ISBLANK(des!M486),"",des!M486)</f>
        <v/>
      </c>
      <c r="N486" s="47" t="str">
        <f>IF(ISBLANK(des!N486),"",des!N486)</f>
        <v/>
      </c>
      <c r="O486" s="47" t="str">
        <f>IF(ISBLANK(des!O486),"",des!O486)</f>
        <v/>
      </c>
      <c r="P486" s="47" t="str">
        <f>IF(ISBLANK(des!P486),"",des!P486)</f>
        <v/>
      </c>
      <c r="Q486" s="47" t="str">
        <f>IF(ISBLANK(des!Q486),"",des!Q486)</f>
        <v/>
      </c>
      <c r="R486" s="47" t="str">
        <f>IF(ISBLANK(des!R486),"",des!R486)</f>
        <v/>
      </c>
    </row>
    <row r="487" spans="2:18" hidden="1" outlineLevel="4" x14ac:dyDescent="0.2">
      <c r="B487" s="64"/>
      <c r="E487" s="30" t="s">
        <v>2</v>
      </c>
      <c r="G487" s="46" t="str">
        <f>IF(ISBLANK(des!G487),"",des!G487)</f>
        <v>Maximum allowed duration of standstill without applying the penalty.</v>
      </c>
      <c r="H487" s="39" t="str">
        <f>IF(ISBLANK(des!H487),"",des!H487)</f>
        <v>Size-independent absolute actual start-up time.</v>
      </c>
      <c r="I487" s="63" t="str">
        <f>IF(ISBLANK(des!I487),"",des!I487)</f>
        <v>Size-dependent relative actual start-up time.</v>
      </c>
      <c r="J487" s="62" t="str">
        <f>IF(ISBLANK(des!J487),"",des!J487)</f>
        <v/>
      </c>
      <c r="K487" s="62" t="str">
        <f>IF(ISBLANK(des!K487),"",des!K487)</f>
        <v/>
      </c>
      <c r="L487" s="47" t="str">
        <f>IF(ISBLANK(des!L487),"",des!L487)</f>
        <v/>
      </c>
      <c r="M487" s="47" t="str">
        <f>IF(ISBLANK(des!M487),"",des!M487)</f>
        <v/>
      </c>
      <c r="N487" s="47" t="str">
        <f>IF(ISBLANK(des!N487),"",des!N487)</f>
        <v/>
      </c>
      <c r="O487" s="47" t="str">
        <f>IF(ISBLANK(des!O487),"",des!O487)</f>
        <v/>
      </c>
      <c r="P487" s="47" t="str">
        <f>IF(ISBLANK(des!P487),"",des!P487)</f>
        <v/>
      </c>
      <c r="Q487" s="47" t="str">
        <f>IF(ISBLANK(des!Q487),"",des!Q487)</f>
        <v/>
      </c>
      <c r="R487" s="47" t="str">
        <f>IF(ISBLANK(des!R487),"",des!R487)</f>
        <v/>
      </c>
    </row>
    <row r="488" spans="2:18" hidden="1" outlineLevel="4" x14ac:dyDescent="0.2">
      <c r="B488" s="64"/>
      <c r="E488" s="30" t="s">
        <v>4</v>
      </c>
      <c r="G488" s="25">
        <f>IF(ISBLANK(des!G488),"",des!G488)</f>
        <v>1</v>
      </c>
      <c r="H488" s="25">
        <f>IF(ISBLANK(des!H488),"",des!H488)</f>
        <v>2</v>
      </c>
      <c r="I488" s="43" t="str">
        <f>IF(ISBLANK(des!I488),"",des!I488)</f>
        <v/>
      </c>
      <c r="J488" s="62" t="str">
        <f>IF(ISBLANK(des!J488),"",des!J488)</f>
        <v/>
      </c>
      <c r="K488" s="62" t="str">
        <f>IF(ISBLANK(des!K488),"",des!K488)</f>
        <v/>
      </c>
      <c r="L488" s="47" t="str">
        <f>IF(ISBLANK(des!L488),"",des!L488)</f>
        <v/>
      </c>
      <c r="M488" s="47" t="str">
        <f>IF(ISBLANK(des!M488),"",des!M488)</f>
        <v/>
      </c>
      <c r="N488" s="47" t="str">
        <f>IF(ISBLANK(des!N488),"",des!N488)</f>
        <v/>
      </c>
      <c r="O488" s="47" t="str">
        <f>IF(ISBLANK(des!O488),"",des!O488)</f>
        <v/>
      </c>
      <c r="P488" s="47" t="str">
        <f>IF(ISBLANK(des!P488),"",des!P488)</f>
        <v/>
      </c>
      <c r="Q488" s="47" t="str">
        <f>IF(ISBLANK(des!Q488),"",des!Q488)</f>
        <v/>
      </c>
      <c r="R488" s="47" t="str">
        <f>IF(ISBLANK(des!R488),"",des!R488)</f>
        <v/>
      </c>
    </row>
    <row r="489" spans="2:18" hidden="1" outlineLevel="4" x14ac:dyDescent="0.2">
      <c r="B489" s="64"/>
      <c r="E489" s="48" t="s">
        <v>5</v>
      </c>
      <c r="F489" s="49"/>
      <c r="G489" s="90">
        <v>8</v>
      </c>
      <c r="H489" s="76">
        <v>1.3879999999999999E-3</v>
      </c>
      <c r="I489" s="76">
        <v>2.7700000000000001E-4</v>
      </c>
      <c r="J489" s="76"/>
      <c r="K489" s="76"/>
      <c r="L489" s="76"/>
      <c r="M489" s="76"/>
      <c r="N489" s="76"/>
      <c r="O489" s="76"/>
      <c r="P489" s="76"/>
      <c r="Q489" s="76"/>
      <c r="R489" s="76"/>
    </row>
    <row r="490" spans="2:18" hidden="1" outlineLevel="4" x14ac:dyDescent="0.2">
      <c r="B490" s="64"/>
      <c r="E490" s="30" t="s">
        <v>6</v>
      </c>
      <c r="G490" s="25" t="str">
        <f>IF(ISBLANK(des!G490),"",des!G490)</f>
        <v>float</v>
      </c>
      <c r="H490" s="25" t="str">
        <f>IF(ISBLANK(des!H490),"",des!H490)</f>
        <v>float</v>
      </c>
      <c r="I490" s="43" t="str">
        <f>IF(ISBLANK(des!I490),"",des!I490)</f>
        <v>float</v>
      </c>
      <c r="J490" s="43" t="str">
        <f>IF(ISBLANK(des!J490),"",des!J490)</f>
        <v/>
      </c>
      <c r="K490" s="62" t="str">
        <f>IF(ISBLANK(des!K490),"",des!K490)</f>
        <v/>
      </c>
      <c r="L490" s="25" t="str">
        <f>IF(ISBLANK(des!L490),"",des!L490)</f>
        <v/>
      </c>
      <c r="M490" s="25" t="str">
        <f>IF(ISBLANK(des!M490),"",des!M490)</f>
        <v/>
      </c>
      <c r="N490" s="25" t="str">
        <f>IF(ISBLANK(des!N490),"",des!N490)</f>
        <v/>
      </c>
      <c r="O490" s="25" t="str">
        <f>IF(ISBLANK(des!O490),"",des!O490)</f>
        <v/>
      </c>
      <c r="P490" s="25" t="str">
        <f>IF(ISBLANK(des!P490),"",des!P490)</f>
        <v/>
      </c>
      <c r="Q490" s="25" t="str">
        <f>IF(ISBLANK(des!Q490),"",des!Q490)</f>
        <v/>
      </c>
      <c r="R490" s="25" t="str">
        <f>IF(ISBLANK(des!R490),"",des!R490)</f>
        <v/>
      </c>
    </row>
    <row r="491" spans="2:18" hidden="1" outlineLevel="4" x14ac:dyDescent="0.2">
      <c r="B491" s="64"/>
      <c r="E491" s="30" t="s">
        <v>10</v>
      </c>
      <c r="G491" s="25" t="str">
        <f>IF(ISBLANK(des!G491),"",des!G491)</f>
        <v>h</v>
      </c>
      <c r="H491" s="25" t="str">
        <f>IF(ISBLANK(des!H491),"",des!H491)</f>
        <v>h</v>
      </c>
      <c r="I491" s="43" t="str">
        <f>IF(ISBLANK(des!I491),"",des!I491)</f>
        <v>h</v>
      </c>
      <c r="J491" s="43" t="str">
        <f>IF(ISBLANK(des!J491),"",des!J491)</f>
        <v/>
      </c>
      <c r="K491" s="62" t="str">
        <f>IF(ISBLANK(des!K491),"",des!K491)</f>
        <v/>
      </c>
      <c r="L491" s="25" t="str">
        <f>IF(ISBLANK(des!L491),"",des!L491)</f>
        <v/>
      </c>
      <c r="M491" s="25" t="str">
        <f>IF(ISBLANK(des!M491),"",des!M491)</f>
        <v/>
      </c>
      <c r="N491" s="25" t="str">
        <f>IF(ISBLANK(des!N491),"",des!N491)</f>
        <v/>
      </c>
      <c r="O491" s="25" t="str">
        <f>IF(ISBLANK(des!O491),"",des!O491)</f>
        <v/>
      </c>
      <c r="P491" s="25" t="str">
        <f>IF(ISBLANK(des!P491),"",des!P491)</f>
        <v/>
      </c>
      <c r="Q491" s="25" t="str">
        <f>IF(ISBLANK(des!Q491),"",des!Q491)</f>
        <v/>
      </c>
      <c r="R491" s="25" t="str">
        <f>IF(ISBLANK(des!R491),"",des!R491)</f>
        <v/>
      </c>
    </row>
    <row r="492" spans="2:18" hidden="1" outlineLevel="4" x14ac:dyDescent="0.2">
      <c r="B492" s="64"/>
      <c r="E492" s="30" t="s">
        <v>7</v>
      </c>
      <c r="G492" s="25" t="str">
        <f>IF(ISBLANK(des!G492),"",des!G492)</f>
        <v>Inf</v>
      </c>
      <c r="H492" s="25" t="str">
        <f>IF(ISBLANK(des!H492),"",des!H492)</f>
        <v>Inf</v>
      </c>
      <c r="I492" s="43" t="str">
        <f>IF(ISBLANK(des!I492),"",des!I492)</f>
        <v>Inf</v>
      </c>
      <c r="J492" s="43" t="str">
        <f>IF(ISBLANK(des!J492),"",des!J492)</f>
        <v/>
      </c>
      <c r="K492" s="62" t="str">
        <f>IF(ISBLANK(des!K492),"",des!K492)</f>
        <v/>
      </c>
      <c r="L492" s="25" t="str">
        <f>IF(ISBLANK(des!L492),"",des!L492)</f>
        <v/>
      </c>
      <c r="M492" s="25" t="str">
        <f>IF(ISBLANK(des!M492),"",des!M492)</f>
        <v/>
      </c>
      <c r="N492" s="25" t="str">
        <f>IF(ISBLANK(des!N492),"",des!N492)</f>
        <v/>
      </c>
      <c r="O492" s="25" t="str">
        <f>IF(ISBLANK(des!O492),"",des!O492)</f>
        <v/>
      </c>
      <c r="P492" s="25" t="str">
        <f>IF(ISBLANK(des!P492),"",des!P492)</f>
        <v/>
      </c>
      <c r="Q492" s="25" t="str">
        <f>IF(ISBLANK(des!Q492),"",des!Q492)</f>
        <v/>
      </c>
      <c r="R492" s="25" t="str">
        <f>IF(ISBLANK(des!R492),"",des!R492)</f>
        <v/>
      </c>
    </row>
    <row r="493" spans="2:18" hidden="1" outlineLevel="4" x14ac:dyDescent="0.2">
      <c r="B493" s="64"/>
      <c r="E493" s="30" t="s">
        <v>8</v>
      </c>
      <c r="G493" s="25">
        <f>IF(ISBLANK(des!G493),"",des!G493)</f>
        <v>0</v>
      </c>
      <c r="H493" s="25">
        <f>IF(ISBLANK(des!H493),"",des!H493)</f>
        <v>0</v>
      </c>
      <c r="I493" s="43">
        <f>IF(ISBLANK(des!I493),"",des!I493)</f>
        <v>0</v>
      </c>
      <c r="J493" s="43" t="str">
        <f>IF(ISBLANK(des!J493),"",des!J493)</f>
        <v/>
      </c>
      <c r="K493" s="62" t="str">
        <f>IF(ISBLANK(des!K493),"",des!K493)</f>
        <v/>
      </c>
      <c r="L493" s="25" t="str">
        <f>IF(ISBLANK(des!L493),"",des!L493)</f>
        <v/>
      </c>
      <c r="M493" s="25" t="str">
        <f>IF(ISBLANK(des!M493),"",des!M493)</f>
        <v/>
      </c>
      <c r="N493" s="25" t="str">
        <f>IF(ISBLANK(des!N493),"",des!N493)</f>
        <v/>
      </c>
      <c r="O493" s="25" t="str">
        <f>IF(ISBLANK(des!O493),"",des!O493)</f>
        <v/>
      </c>
      <c r="P493" s="25" t="str">
        <f>IF(ISBLANK(des!P493),"",des!P493)</f>
        <v/>
      </c>
      <c r="Q493" s="25" t="str">
        <f>IF(ISBLANK(des!Q493),"",des!Q493)</f>
        <v/>
      </c>
      <c r="R493" s="25" t="str">
        <f>IF(ISBLANK(des!R493),"",des!R493)</f>
        <v/>
      </c>
    </row>
    <row r="494" spans="2:18" hidden="1" outlineLevel="3" collapsed="1" x14ac:dyDescent="0.2">
      <c r="B494" s="64"/>
      <c r="D494" s="26" t="s">
        <v>20</v>
      </c>
      <c r="E494" s="45" t="s">
        <v>1</v>
      </c>
      <c r="G494" s="39" t="str">
        <f>IF(ISBLANK(des!G494),"",des!G494)</f>
        <v>Start-up power, size-independent offset</v>
      </c>
      <c r="H494" s="39" t="str">
        <f>IF(ISBLANK(des!H494),"",des!H494)</f>
        <v>Start-up power, size-dependent</v>
      </c>
      <c r="I494" s="63" t="str">
        <f>IF(ISBLANK(des!I494),"",des!I494)</f>
        <v/>
      </c>
      <c r="J494" s="62" t="str">
        <f>IF(ISBLANK(des!J494),"",des!J494)</f>
        <v/>
      </c>
      <c r="K494" s="62" t="str">
        <f>IF(ISBLANK(des!K494),"",des!K494)</f>
        <v/>
      </c>
      <c r="L494" s="47" t="str">
        <f>IF(ISBLANK(des!L494),"",des!L494)</f>
        <v/>
      </c>
      <c r="M494" s="47" t="str">
        <f>IF(ISBLANK(des!M494),"",des!M494)</f>
        <v/>
      </c>
      <c r="N494" s="47" t="str">
        <f>IF(ISBLANK(des!N494),"",des!N494)</f>
        <v/>
      </c>
      <c r="O494" s="47" t="str">
        <f>IF(ISBLANK(des!O494),"",des!O494)</f>
        <v/>
      </c>
      <c r="P494" s="47" t="str">
        <f>IF(ISBLANK(des!P494),"",des!P494)</f>
        <v/>
      </c>
      <c r="Q494" s="47" t="str">
        <f>IF(ISBLANK(des!Q494),"",des!Q494)</f>
        <v/>
      </c>
      <c r="R494" s="47" t="str">
        <f>IF(ISBLANK(des!R494),"",des!R494)</f>
        <v/>
      </c>
    </row>
    <row r="495" spans="2:18" hidden="1" outlineLevel="4" x14ac:dyDescent="0.2">
      <c r="B495" s="64"/>
      <c r="E495" s="45" t="s">
        <v>1</v>
      </c>
      <c r="G495" s="39" t="str">
        <f>IF(ISBLANK(des!G495),"",des!G495)</f>
        <v>StuPowAbs</v>
      </c>
      <c r="H495" s="39" t="str">
        <f>IF(ISBLANK(des!H495),"",des!H495)</f>
        <v>StuPowCap</v>
      </c>
      <c r="I495" s="63" t="str">
        <f>IF(ISBLANK(des!I495),"",des!I495)</f>
        <v/>
      </c>
      <c r="J495" s="62" t="str">
        <f>IF(ISBLANK(des!J495),"",des!J495)</f>
        <v/>
      </c>
      <c r="K495" s="62" t="str">
        <f>IF(ISBLANK(des!K495),"",des!K495)</f>
        <v/>
      </c>
      <c r="L495" s="47" t="str">
        <f>IF(ISBLANK(des!L495),"",des!L495)</f>
        <v/>
      </c>
      <c r="M495" s="47" t="str">
        <f>IF(ISBLANK(des!M495),"",des!M495)</f>
        <v/>
      </c>
      <c r="N495" s="47" t="str">
        <f>IF(ISBLANK(des!N495),"",des!N495)</f>
        <v/>
      </c>
      <c r="O495" s="47" t="str">
        <f>IF(ISBLANK(des!O495),"",des!O495)</f>
        <v/>
      </c>
      <c r="P495" s="47" t="str">
        <f>IF(ISBLANK(des!P495),"",des!P495)</f>
        <v/>
      </c>
      <c r="Q495" s="47" t="str">
        <f>IF(ISBLANK(des!Q495),"",des!Q495)</f>
        <v/>
      </c>
      <c r="R495" s="47" t="str">
        <f>IF(ISBLANK(des!R495),"",des!R495)</f>
        <v/>
      </c>
    </row>
    <row r="496" spans="2:18" hidden="1" outlineLevel="4" x14ac:dyDescent="0.2">
      <c r="B496" s="64"/>
      <c r="E496" s="45" t="s">
        <v>2</v>
      </c>
      <c r="G496" s="39" t="str">
        <f>IF(ISBLANK(des!G496),"",des!G496)</f>
        <v>Required start-up power (average over start-up time), size-independent offset (absolute value).</v>
      </c>
      <c r="H496" s="39" t="str">
        <f>IF(ISBLANK(des!H496),"",des!H496)</f>
        <v>Required start-up power (average over start-up time), size-dependent relative value.</v>
      </c>
      <c r="I496" s="63" t="str">
        <f>IF(ISBLANK(des!I496),"",des!I496)</f>
        <v/>
      </c>
      <c r="J496" s="62" t="str">
        <f>IF(ISBLANK(des!J496),"",des!J496)</f>
        <v/>
      </c>
      <c r="K496" s="62" t="str">
        <f>IF(ISBLANK(des!K496),"",des!K496)</f>
        <v/>
      </c>
      <c r="L496" s="47" t="str">
        <f>IF(ISBLANK(des!L496),"",des!L496)</f>
        <v/>
      </c>
      <c r="M496" s="47" t="str">
        <f>IF(ISBLANK(des!M496),"",des!M496)</f>
        <v/>
      </c>
      <c r="N496" s="47" t="str">
        <f>IF(ISBLANK(des!N496),"",des!N496)</f>
        <v/>
      </c>
      <c r="O496" s="47" t="str">
        <f>IF(ISBLANK(des!O496),"",des!O496)</f>
        <v/>
      </c>
      <c r="P496" s="47" t="str">
        <f>IF(ISBLANK(des!P496),"",des!P496)</f>
        <v/>
      </c>
      <c r="Q496" s="47" t="str">
        <f>IF(ISBLANK(des!Q496),"",des!Q496)</f>
        <v/>
      </c>
      <c r="R496" s="47" t="str">
        <f>IF(ISBLANK(des!R496),"",des!R496)</f>
        <v/>
      </c>
    </row>
    <row r="497" spans="2:18" hidden="1" outlineLevel="4" x14ac:dyDescent="0.2">
      <c r="B497" s="64"/>
      <c r="E497" s="45" t="s">
        <v>4</v>
      </c>
      <c r="G497" s="25">
        <f>IF(ISBLANK(des!G497),"",des!G497)</f>
        <v>1</v>
      </c>
      <c r="H497" s="25">
        <f>IF(ISBLANK(des!H497),"",des!H497)</f>
        <v>2</v>
      </c>
      <c r="I497" s="43" t="str">
        <f>IF(ISBLANK(des!I497),"",des!I497)</f>
        <v/>
      </c>
      <c r="J497" s="62" t="str">
        <f>IF(ISBLANK(des!J497),"",des!J497)</f>
        <v/>
      </c>
      <c r="K497" s="62" t="str">
        <f>IF(ISBLANK(des!K497),"",des!K497)</f>
        <v/>
      </c>
      <c r="L497" s="47" t="str">
        <f>IF(ISBLANK(des!L497),"",des!L497)</f>
        <v/>
      </c>
      <c r="M497" s="47" t="str">
        <f>IF(ISBLANK(des!M497),"",des!M497)</f>
        <v/>
      </c>
      <c r="N497" s="47" t="str">
        <f>IF(ISBLANK(des!N497),"",des!N497)</f>
        <v/>
      </c>
      <c r="O497" s="47" t="str">
        <f>IF(ISBLANK(des!O497),"",des!O497)</f>
        <v/>
      </c>
      <c r="P497" s="47" t="str">
        <f>IF(ISBLANK(des!P497),"",des!P497)</f>
        <v/>
      </c>
      <c r="Q497" s="47" t="str">
        <f>IF(ISBLANK(des!Q497),"",des!Q497)</f>
        <v/>
      </c>
      <c r="R497" s="47" t="str">
        <f>IF(ISBLANK(des!R497),"",des!R497)</f>
        <v/>
      </c>
    </row>
    <row r="498" spans="2:18" hidden="1" outlineLevel="4" x14ac:dyDescent="0.2">
      <c r="B498" s="64"/>
      <c r="E498" s="50" t="s">
        <v>5</v>
      </c>
      <c r="F498" s="49"/>
      <c r="G498" s="76">
        <v>1</v>
      </c>
      <c r="H498" s="76">
        <v>0.2</v>
      </c>
      <c r="I498" s="76"/>
      <c r="J498" s="76"/>
      <c r="K498" s="76"/>
      <c r="L498" s="76"/>
      <c r="M498" s="76"/>
      <c r="N498" s="76"/>
      <c r="O498" s="76"/>
      <c r="P498" s="76"/>
      <c r="Q498" s="76"/>
      <c r="R498" s="76"/>
    </row>
    <row r="499" spans="2:18" hidden="1" outlineLevel="4" x14ac:dyDescent="0.2">
      <c r="B499" s="64"/>
      <c r="E499" s="45" t="s">
        <v>6</v>
      </c>
      <c r="G499" s="25" t="str">
        <f>IF(ISBLANK(des!G499),"",des!G499)</f>
        <v>float</v>
      </c>
      <c r="H499" s="25" t="str">
        <f>IF(ISBLANK(des!H499),"",des!H499)</f>
        <v>float</v>
      </c>
      <c r="I499" s="43" t="str">
        <f>IF(ISBLANK(des!I499),"",des!I499)</f>
        <v/>
      </c>
      <c r="J499" s="43" t="str">
        <f>IF(ISBLANK(des!J499),"",des!J499)</f>
        <v/>
      </c>
      <c r="K499" s="62" t="str">
        <f>IF(ISBLANK(des!K499),"",des!K499)</f>
        <v/>
      </c>
      <c r="L499" s="25" t="str">
        <f>IF(ISBLANK(des!L499),"",des!L499)</f>
        <v/>
      </c>
      <c r="M499" s="25" t="str">
        <f>IF(ISBLANK(des!M499),"",des!M499)</f>
        <v/>
      </c>
      <c r="N499" s="25" t="str">
        <f>IF(ISBLANK(des!N499),"",des!N499)</f>
        <v/>
      </c>
      <c r="O499" s="25" t="str">
        <f>IF(ISBLANK(des!O499),"",des!O499)</f>
        <v/>
      </c>
      <c r="P499" s="25" t="str">
        <f>IF(ISBLANK(des!P499),"",des!P499)</f>
        <v/>
      </c>
      <c r="Q499" s="25" t="str">
        <f>IF(ISBLANK(des!Q499),"",des!Q499)</f>
        <v/>
      </c>
      <c r="R499" s="25" t="str">
        <f>IF(ISBLANK(des!R499),"",des!R499)</f>
        <v/>
      </c>
    </row>
    <row r="500" spans="2:18" hidden="1" outlineLevel="4" x14ac:dyDescent="0.2">
      <c r="B500" s="64"/>
      <c r="E500" s="45" t="s">
        <v>10</v>
      </c>
      <c r="G500" s="25" t="str">
        <f>IF(ISBLANK(des!G500),"",des!G500)</f>
        <v>kW</v>
      </c>
      <c r="H500" s="25" t="str">
        <f>IF(ISBLANK(des!H500),"",des!H500)</f>
        <v>-</v>
      </c>
      <c r="I500" s="43" t="str">
        <f>IF(ISBLANK(des!I500),"",des!I500)</f>
        <v/>
      </c>
      <c r="J500" s="43" t="str">
        <f>IF(ISBLANK(des!J500),"",des!J500)</f>
        <v/>
      </c>
      <c r="K500" s="62" t="str">
        <f>IF(ISBLANK(des!K500),"",des!K500)</f>
        <v/>
      </c>
      <c r="L500" s="25" t="str">
        <f>IF(ISBLANK(des!L500),"",des!L500)</f>
        <v/>
      </c>
      <c r="M500" s="25" t="str">
        <f>IF(ISBLANK(des!M500),"",des!M500)</f>
        <v/>
      </c>
      <c r="N500" s="25" t="str">
        <f>IF(ISBLANK(des!N500),"",des!N500)</f>
        <v/>
      </c>
      <c r="O500" s="25" t="str">
        <f>IF(ISBLANK(des!O500),"",des!O500)</f>
        <v/>
      </c>
      <c r="P500" s="25" t="str">
        <f>IF(ISBLANK(des!P500),"",des!P500)</f>
        <v/>
      </c>
      <c r="Q500" s="25" t="str">
        <f>IF(ISBLANK(des!Q500),"",des!Q500)</f>
        <v/>
      </c>
      <c r="R500" s="25" t="str">
        <f>IF(ISBLANK(des!R500),"",des!R500)</f>
        <v/>
      </c>
    </row>
    <row r="501" spans="2:18" hidden="1" outlineLevel="4" x14ac:dyDescent="0.2">
      <c r="B501" s="64"/>
      <c r="E501" s="45" t="s">
        <v>7</v>
      </c>
      <c r="G501" s="25" t="str">
        <f>IF(ISBLANK(des!G501),"",des!G501)</f>
        <v>Inf</v>
      </c>
      <c r="H501" s="25" t="str">
        <f>IF(ISBLANK(des!H501),"",des!H501)</f>
        <v>Inf</v>
      </c>
      <c r="I501" s="43" t="str">
        <f>IF(ISBLANK(des!I501),"",des!I501)</f>
        <v/>
      </c>
      <c r="J501" s="43" t="str">
        <f>IF(ISBLANK(des!J501),"",des!J501)</f>
        <v/>
      </c>
      <c r="K501" s="62" t="str">
        <f>IF(ISBLANK(des!K501),"",des!K501)</f>
        <v/>
      </c>
      <c r="L501" s="25" t="str">
        <f>IF(ISBLANK(des!L501),"",des!L501)</f>
        <v/>
      </c>
      <c r="M501" s="25" t="str">
        <f>IF(ISBLANK(des!M501),"",des!M501)</f>
        <v/>
      </c>
      <c r="N501" s="25" t="str">
        <f>IF(ISBLANK(des!N501),"",des!N501)</f>
        <v/>
      </c>
      <c r="O501" s="25" t="str">
        <f>IF(ISBLANK(des!O501),"",des!O501)</f>
        <v/>
      </c>
      <c r="P501" s="25" t="str">
        <f>IF(ISBLANK(des!P501),"",des!P501)</f>
        <v/>
      </c>
      <c r="Q501" s="25" t="str">
        <f>IF(ISBLANK(des!Q501),"",des!Q501)</f>
        <v/>
      </c>
      <c r="R501" s="25" t="str">
        <f>IF(ISBLANK(des!R501),"",des!R501)</f>
        <v/>
      </c>
    </row>
    <row r="502" spans="2:18" hidden="1" outlineLevel="4" x14ac:dyDescent="0.2">
      <c r="B502" s="64"/>
      <c r="E502" s="45" t="s">
        <v>8</v>
      </c>
      <c r="G502" s="25">
        <f>IF(ISBLANK(des!G502),"",des!G502)</f>
        <v>0</v>
      </c>
      <c r="H502" s="25">
        <f>IF(ISBLANK(des!H502),"",des!H502)</f>
        <v>0</v>
      </c>
      <c r="I502" s="43" t="str">
        <f>IF(ISBLANK(des!I502),"",des!I502)</f>
        <v/>
      </c>
      <c r="J502" s="43" t="str">
        <f>IF(ISBLANK(des!J502),"",des!J502)</f>
        <v/>
      </c>
      <c r="K502" s="62" t="str">
        <f>IF(ISBLANK(des!K502),"",des!K502)</f>
        <v/>
      </c>
      <c r="L502" s="25" t="str">
        <f>IF(ISBLANK(des!L502),"",des!L502)</f>
        <v/>
      </c>
      <c r="M502" s="25" t="str">
        <f>IF(ISBLANK(des!M502),"",des!M502)</f>
        <v/>
      </c>
      <c r="N502" s="25" t="str">
        <f>IF(ISBLANK(des!N502),"",des!N502)</f>
        <v/>
      </c>
      <c r="O502" s="25" t="str">
        <f>IF(ISBLANK(des!O502),"",des!O502)</f>
        <v/>
      </c>
      <c r="P502" s="25" t="str">
        <f>IF(ISBLANK(des!P502),"",des!P502)</f>
        <v/>
      </c>
      <c r="Q502" s="25" t="str">
        <f>IF(ISBLANK(des!Q502),"",des!Q502)</f>
        <v/>
      </c>
      <c r="R502" s="25" t="str">
        <f>IF(ISBLANK(des!R502),"",des!R502)</f>
        <v/>
      </c>
    </row>
    <row r="503" spans="2:18" hidden="1" outlineLevel="3" collapsed="1" x14ac:dyDescent="0.2">
      <c r="B503" s="64"/>
      <c r="D503" s="26" t="s">
        <v>27</v>
      </c>
      <c r="E503" s="45" t="s">
        <v>1</v>
      </c>
      <c r="G503" s="39" t="str">
        <f>IF(ISBLANK(des!G503),"",des!G503)</f>
        <v>Start-up cost size-independent offset</v>
      </c>
      <c r="H503" s="39" t="str">
        <f>IF(ISBLANK(des!H503),"",des!H503)</f>
        <v>Start-up cost size-dependent</v>
      </c>
      <c r="I503" s="63" t="str">
        <f>IF(ISBLANK(des!I503),"",des!I503)</f>
        <v/>
      </c>
      <c r="J503" s="62" t="str">
        <f>IF(ISBLANK(des!J503),"",des!J503)</f>
        <v/>
      </c>
      <c r="K503" s="62" t="str">
        <f>IF(ISBLANK(des!K503),"",des!K503)</f>
        <v/>
      </c>
      <c r="L503" s="47" t="str">
        <f>IF(ISBLANK(des!L503),"",des!L503)</f>
        <v/>
      </c>
      <c r="M503" s="47" t="str">
        <f>IF(ISBLANK(des!M503),"",des!M503)</f>
        <v/>
      </c>
      <c r="N503" s="47" t="str">
        <f>IF(ISBLANK(des!N503),"",des!N503)</f>
        <v/>
      </c>
      <c r="O503" s="47" t="str">
        <f>IF(ISBLANK(des!O503),"",des!O503)</f>
        <v/>
      </c>
      <c r="P503" s="47" t="str">
        <f>IF(ISBLANK(des!P503),"",des!P503)</f>
        <v/>
      </c>
      <c r="Q503" s="47" t="str">
        <f>IF(ISBLANK(des!Q503),"",des!Q503)</f>
        <v/>
      </c>
      <c r="R503" s="47" t="str">
        <f>IF(ISBLANK(des!R503),"",des!R503)</f>
        <v/>
      </c>
    </row>
    <row r="504" spans="2:18" hidden="1" outlineLevel="4" x14ac:dyDescent="0.2">
      <c r="B504" s="64"/>
      <c r="E504" s="45" t="s">
        <v>1</v>
      </c>
      <c r="G504" s="39" t="str">
        <f>IF(ISBLANK(des!G504),"",des!G504)</f>
        <v>StuOpcAbs</v>
      </c>
      <c r="H504" s="39" t="str">
        <f>IF(ISBLANK(des!H504),"",des!H504)</f>
        <v>StuOpcCap</v>
      </c>
      <c r="I504" s="63" t="str">
        <f>IF(ISBLANK(des!I504),"",des!I504)</f>
        <v/>
      </c>
      <c r="J504" s="62" t="str">
        <f>IF(ISBLANK(des!J504),"",des!J504)</f>
        <v/>
      </c>
      <c r="K504" s="62" t="str">
        <f>IF(ISBLANK(des!K504),"",des!K504)</f>
        <v/>
      </c>
      <c r="L504" s="47" t="str">
        <f>IF(ISBLANK(des!L504),"",des!L504)</f>
        <v/>
      </c>
      <c r="M504" s="47" t="str">
        <f>IF(ISBLANK(des!M504),"",des!M504)</f>
        <v/>
      </c>
      <c r="N504" s="47" t="str">
        <f>IF(ISBLANK(des!N504),"",des!N504)</f>
        <v/>
      </c>
      <c r="O504" s="47" t="str">
        <f>IF(ISBLANK(des!O504),"",des!O504)</f>
        <v/>
      </c>
      <c r="P504" s="47" t="str">
        <f>IF(ISBLANK(des!P504),"",des!P504)</f>
        <v/>
      </c>
      <c r="Q504" s="47" t="str">
        <f>IF(ISBLANK(des!Q504),"",des!Q504)</f>
        <v/>
      </c>
      <c r="R504" s="47" t="str">
        <f>IF(ISBLANK(des!R504),"",des!R504)</f>
        <v/>
      </c>
    </row>
    <row r="505" spans="2:18" hidden="1" outlineLevel="4" x14ac:dyDescent="0.2">
      <c r="B505" s="64"/>
      <c r="E505" s="45" t="s">
        <v>2</v>
      </c>
      <c r="G505" s="39" t="str">
        <f>IF(ISBLANK(des!G505),"",des!G505)</f>
        <v>Required start-up cost, size-independent offset (absolute value).</v>
      </c>
      <c r="H505" s="39" t="str">
        <f>IF(ISBLANK(des!H505),"",des!H505)</f>
        <v>Required start-up cost, size-dependent relative value.</v>
      </c>
      <c r="I505" s="63" t="str">
        <f>IF(ISBLANK(des!I505),"",des!I505)</f>
        <v/>
      </c>
      <c r="J505" s="62" t="str">
        <f>IF(ISBLANK(des!J505),"",des!J505)</f>
        <v/>
      </c>
      <c r="K505" s="62" t="str">
        <f>IF(ISBLANK(des!K505),"",des!K505)</f>
        <v/>
      </c>
      <c r="L505" s="47" t="str">
        <f>IF(ISBLANK(des!L505),"",des!L505)</f>
        <v/>
      </c>
      <c r="M505" s="47" t="str">
        <f>IF(ISBLANK(des!M505),"",des!M505)</f>
        <v/>
      </c>
      <c r="N505" s="47" t="str">
        <f>IF(ISBLANK(des!N505),"",des!N505)</f>
        <v/>
      </c>
      <c r="O505" s="47" t="str">
        <f>IF(ISBLANK(des!O505),"",des!O505)</f>
        <v/>
      </c>
      <c r="P505" s="47" t="str">
        <f>IF(ISBLANK(des!P505),"",des!P505)</f>
        <v/>
      </c>
      <c r="Q505" s="47" t="str">
        <f>IF(ISBLANK(des!Q505),"",des!Q505)</f>
        <v/>
      </c>
      <c r="R505" s="47" t="str">
        <f>IF(ISBLANK(des!R505),"",des!R505)</f>
        <v/>
      </c>
    </row>
    <row r="506" spans="2:18" hidden="1" outlineLevel="4" x14ac:dyDescent="0.2">
      <c r="B506" s="64"/>
      <c r="E506" s="45" t="s">
        <v>4</v>
      </c>
      <c r="G506" s="25">
        <f>IF(ISBLANK(des!G506),"",des!G506)</f>
        <v>2</v>
      </c>
      <c r="H506" s="25">
        <f>IF(ISBLANK(des!H506),"",des!H506)</f>
        <v>2</v>
      </c>
      <c r="I506" s="43" t="str">
        <f>IF(ISBLANK(des!I506),"",des!I506)</f>
        <v/>
      </c>
      <c r="J506" s="62" t="str">
        <f>IF(ISBLANK(des!J506),"",des!J506)</f>
        <v/>
      </c>
      <c r="K506" s="62" t="str">
        <f>IF(ISBLANK(des!K506),"",des!K506)</f>
        <v/>
      </c>
      <c r="L506" s="47" t="str">
        <f>IF(ISBLANK(des!L506),"",des!L506)</f>
        <v/>
      </c>
      <c r="M506" s="47" t="str">
        <f>IF(ISBLANK(des!M506),"",des!M506)</f>
        <v/>
      </c>
      <c r="N506" s="47" t="str">
        <f>IF(ISBLANK(des!N506),"",des!N506)</f>
        <v/>
      </c>
      <c r="O506" s="47" t="str">
        <f>IF(ISBLANK(des!O506),"",des!O506)</f>
        <v/>
      </c>
      <c r="P506" s="47" t="str">
        <f>IF(ISBLANK(des!P506),"",des!P506)</f>
        <v/>
      </c>
      <c r="Q506" s="47" t="str">
        <f>IF(ISBLANK(des!Q506),"",des!Q506)</f>
        <v/>
      </c>
      <c r="R506" s="47" t="str">
        <f>IF(ISBLANK(des!R506),"",des!R506)</f>
        <v/>
      </c>
    </row>
    <row r="507" spans="2:18" hidden="1" outlineLevel="4" x14ac:dyDescent="0.2">
      <c r="B507" s="64"/>
      <c r="E507" s="50" t="s">
        <v>5</v>
      </c>
      <c r="F507" s="49"/>
      <c r="G507" s="76">
        <v>4</v>
      </c>
      <c r="H507" s="76">
        <v>0.1</v>
      </c>
      <c r="I507" s="76"/>
      <c r="J507" s="76"/>
      <c r="K507" s="76"/>
      <c r="L507" s="76"/>
      <c r="M507" s="76"/>
      <c r="N507" s="76"/>
      <c r="O507" s="76"/>
      <c r="P507" s="76"/>
      <c r="Q507" s="76"/>
      <c r="R507" s="76"/>
    </row>
    <row r="508" spans="2:18" hidden="1" outlineLevel="4" x14ac:dyDescent="0.2">
      <c r="B508" s="64"/>
      <c r="E508" s="45" t="s">
        <v>6</v>
      </c>
      <c r="G508" s="25" t="str">
        <f>IF(ISBLANK(des!G508),"",des!G508)</f>
        <v>float</v>
      </c>
      <c r="H508" s="25" t="str">
        <f>IF(ISBLANK(des!H508),"",des!H508)</f>
        <v>float</v>
      </c>
      <c r="I508" s="43" t="str">
        <f>IF(ISBLANK(des!I508),"",des!I508)</f>
        <v/>
      </c>
      <c r="J508" s="43" t="str">
        <f>IF(ISBLANK(des!J508),"",des!J508)</f>
        <v/>
      </c>
      <c r="K508" s="62" t="str">
        <f>IF(ISBLANK(des!K508),"",des!K508)</f>
        <v/>
      </c>
      <c r="L508" s="25" t="str">
        <f>IF(ISBLANK(des!L508),"",des!L508)</f>
        <v/>
      </c>
      <c r="M508" s="25" t="str">
        <f>IF(ISBLANK(des!M508),"",des!M508)</f>
        <v/>
      </c>
      <c r="N508" s="25" t="str">
        <f>IF(ISBLANK(des!N508),"",des!N508)</f>
        <v/>
      </c>
      <c r="O508" s="25" t="str">
        <f>IF(ISBLANK(des!O508),"",des!O508)</f>
        <v/>
      </c>
      <c r="P508" s="25" t="str">
        <f>IF(ISBLANK(des!P508),"",des!P508)</f>
        <v/>
      </c>
      <c r="Q508" s="25" t="str">
        <f>IF(ISBLANK(des!Q508),"",des!Q508)</f>
        <v/>
      </c>
      <c r="R508" s="25" t="str">
        <f>IF(ISBLANK(des!R508),"",des!R508)</f>
        <v/>
      </c>
    </row>
    <row r="509" spans="2:18" hidden="1" outlineLevel="4" x14ac:dyDescent="0.2">
      <c r="B509" s="64"/>
      <c r="E509" s="45" t="s">
        <v>10</v>
      </c>
      <c r="G509" s="25" t="str">
        <f>IF(ISBLANK(des!G509),"",des!G509)</f>
        <v>EUR</v>
      </c>
      <c r="H509" s="25" t="str">
        <f>IF(ISBLANK(des!H509),"",des!H509)</f>
        <v>EUR/kW</v>
      </c>
      <c r="I509" s="43" t="str">
        <f>IF(ISBLANK(des!I509),"",des!I509)</f>
        <v/>
      </c>
      <c r="J509" s="43" t="str">
        <f>IF(ISBLANK(des!J509),"",des!J509)</f>
        <v/>
      </c>
      <c r="K509" s="62" t="str">
        <f>IF(ISBLANK(des!K509),"",des!K509)</f>
        <v/>
      </c>
      <c r="L509" s="25" t="str">
        <f>IF(ISBLANK(des!L509),"",des!L509)</f>
        <v/>
      </c>
      <c r="M509" s="25" t="str">
        <f>IF(ISBLANK(des!M509),"",des!M509)</f>
        <v/>
      </c>
      <c r="N509" s="25" t="str">
        <f>IF(ISBLANK(des!N509),"",des!N509)</f>
        <v/>
      </c>
      <c r="O509" s="25" t="str">
        <f>IF(ISBLANK(des!O509),"",des!O509)</f>
        <v/>
      </c>
      <c r="P509" s="25" t="str">
        <f>IF(ISBLANK(des!P509),"",des!P509)</f>
        <v/>
      </c>
      <c r="Q509" s="25" t="str">
        <f>IF(ISBLANK(des!Q509),"",des!Q509)</f>
        <v/>
      </c>
      <c r="R509" s="25" t="str">
        <f>IF(ISBLANK(des!R509),"",des!R509)</f>
        <v/>
      </c>
    </row>
    <row r="510" spans="2:18" hidden="1" outlineLevel="4" x14ac:dyDescent="0.2">
      <c r="B510" s="64"/>
      <c r="E510" s="45" t="s">
        <v>7</v>
      </c>
      <c r="G510" s="25" t="str">
        <f>IF(ISBLANK(des!G510),"",des!G510)</f>
        <v>Inf</v>
      </c>
      <c r="H510" s="25" t="str">
        <f>IF(ISBLANK(des!H510),"",des!H510)</f>
        <v>Inf</v>
      </c>
      <c r="I510" s="43" t="str">
        <f>IF(ISBLANK(des!I510),"",des!I510)</f>
        <v/>
      </c>
      <c r="J510" s="43" t="str">
        <f>IF(ISBLANK(des!J510),"",des!J510)</f>
        <v/>
      </c>
      <c r="K510" s="62" t="str">
        <f>IF(ISBLANK(des!K510),"",des!K510)</f>
        <v/>
      </c>
      <c r="L510" s="25" t="str">
        <f>IF(ISBLANK(des!L510),"",des!L510)</f>
        <v/>
      </c>
      <c r="M510" s="25" t="str">
        <f>IF(ISBLANK(des!M510),"",des!M510)</f>
        <v/>
      </c>
      <c r="N510" s="25" t="str">
        <f>IF(ISBLANK(des!N510),"",des!N510)</f>
        <v/>
      </c>
      <c r="O510" s="25" t="str">
        <f>IF(ISBLANK(des!O510),"",des!O510)</f>
        <v/>
      </c>
      <c r="P510" s="25" t="str">
        <f>IF(ISBLANK(des!P510),"",des!P510)</f>
        <v/>
      </c>
      <c r="Q510" s="25" t="str">
        <f>IF(ISBLANK(des!Q510),"",des!Q510)</f>
        <v/>
      </c>
      <c r="R510" s="25" t="str">
        <f>IF(ISBLANK(des!R510),"",des!R510)</f>
        <v/>
      </c>
    </row>
    <row r="511" spans="2:18" hidden="1" outlineLevel="4" x14ac:dyDescent="0.2">
      <c r="B511" s="64"/>
      <c r="E511" s="45" t="s">
        <v>8</v>
      </c>
      <c r="G511" s="25">
        <f>IF(ISBLANK(des!G511),"",des!G511)</f>
        <v>0</v>
      </c>
      <c r="H511" s="25">
        <f>IF(ISBLANK(des!H511),"",des!H511)</f>
        <v>0</v>
      </c>
      <c r="I511" s="43" t="str">
        <f>IF(ISBLANK(des!I511),"",des!I511)</f>
        <v/>
      </c>
      <c r="J511" s="43" t="str">
        <f>IF(ISBLANK(des!J511),"",des!J511)</f>
        <v/>
      </c>
      <c r="K511" s="62" t="str">
        <f>IF(ISBLANK(des!K511),"",des!K511)</f>
        <v/>
      </c>
      <c r="L511" s="25" t="str">
        <f>IF(ISBLANK(des!L511),"",des!L511)</f>
        <v/>
      </c>
      <c r="M511" s="25" t="str">
        <f>IF(ISBLANK(des!M511),"",des!M511)</f>
        <v/>
      </c>
      <c r="N511" s="25" t="str">
        <f>IF(ISBLANK(des!N511),"",des!N511)</f>
        <v/>
      </c>
      <c r="O511" s="25" t="str">
        <f>IF(ISBLANK(des!O511),"",des!O511)</f>
        <v/>
      </c>
      <c r="P511" s="25" t="str">
        <f>IF(ISBLANK(des!P511),"",des!P511)</f>
        <v/>
      </c>
      <c r="Q511" s="25" t="str">
        <f>IF(ISBLANK(des!Q511),"",des!Q511)</f>
        <v/>
      </c>
      <c r="R511" s="25" t="str">
        <f>IF(ISBLANK(des!R511),"",des!R511)</f>
        <v/>
      </c>
    </row>
    <row r="512" spans="2:18" hidden="1" outlineLevel="3" collapsed="1" x14ac:dyDescent="0.2">
      <c r="B512" s="64"/>
    </row>
    <row r="513" spans="2:18" hidden="1" outlineLevel="2" collapsed="1" x14ac:dyDescent="0.2">
      <c r="B513" s="64">
        <v>3</v>
      </c>
      <c r="C513" s="26" t="s">
        <v>329</v>
      </c>
      <c r="D513" s="27" t="s">
        <v>0</v>
      </c>
      <c r="G513" s="84"/>
    </row>
    <row r="514" spans="2:18" hidden="1" outlineLevel="3" x14ac:dyDescent="0.2">
      <c r="B514" s="64"/>
      <c r="D514" s="27" t="s">
        <v>1</v>
      </c>
      <c r="G514" s="78" t="s">
        <v>289</v>
      </c>
    </row>
    <row r="515" spans="2:18" hidden="1" outlineLevel="3" x14ac:dyDescent="0.2">
      <c r="B515" s="64"/>
      <c r="D515" s="27" t="s">
        <v>1</v>
      </c>
      <c r="G515" s="78" t="s">
        <v>290</v>
      </c>
    </row>
    <row r="516" spans="2:18" hidden="1" outlineLevel="3" x14ac:dyDescent="0.2">
      <c r="B516" s="64"/>
      <c r="D516" s="27" t="s">
        <v>2</v>
      </c>
      <c r="G516" s="78" t="s">
        <v>111</v>
      </c>
    </row>
    <row r="517" spans="2:18" hidden="1" outlineLevel="3" x14ac:dyDescent="0.2">
      <c r="B517" s="64"/>
      <c r="D517" s="26" t="s">
        <v>24</v>
      </c>
      <c r="E517" s="30" t="s">
        <v>1</v>
      </c>
      <c r="G517" s="46" t="str">
        <f>IF(ISBLANK(des!G517),"",des!G517)</f>
        <v>Boundary standstill time</v>
      </c>
      <c r="H517" s="39" t="str">
        <f>IF(ISBLANK(des!H517),"",des!H517)</f>
        <v>Start-up time, size-independent offset</v>
      </c>
      <c r="I517" s="63" t="str">
        <f>IF(ISBLANK(des!I517),"",des!I517)</f>
        <v>Start-up time, size-dependent</v>
      </c>
      <c r="J517" s="62" t="str">
        <f>IF(ISBLANK(des!J517),"",des!J517)</f>
        <v/>
      </c>
      <c r="K517" s="62" t="str">
        <f>IF(ISBLANK(des!K517),"",des!K517)</f>
        <v/>
      </c>
      <c r="L517" s="47" t="str">
        <f>IF(ISBLANK(des!L517),"",des!L517)</f>
        <v/>
      </c>
      <c r="M517" s="47" t="str">
        <f>IF(ISBLANK(des!M517),"",des!M517)</f>
        <v/>
      </c>
      <c r="N517" s="47" t="str">
        <f>IF(ISBLANK(des!N517),"",des!N517)</f>
        <v/>
      </c>
      <c r="O517" s="47" t="str">
        <f>IF(ISBLANK(des!O517),"",des!O517)</f>
        <v/>
      </c>
      <c r="P517" s="47" t="str">
        <f>IF(ISBLANK(des!P517),"",des!P517)</f>
        <v/>
      </c>
      <c r="Q517" s="47" t="str">
        <f>IF(ISBLANK(des!Q517),"",des!Q517)</f>
        <v/>
      </c>
      <c r="R517" s="47" t="str">
        <f>IF(ISBLANK(des!R517),"",des!R517)</f>
        <v/>
      </c>
    </row>
    <row r="518" spans="2:18" hidden="1" outlineLevel="4" x14ac:dyDescent="0.2">
      <c r="B518" s="64"/>
      <c r="E518" s="30" t="s">
        <v>1</v>
      </c>
      <c r="G518" s="46" t="str">
        <f>IF(ISBLANK(des!G518),"",des!G518)</f>
        <v>BndStd</v>
      </c>
      <c r="H518" s="39" t="str">
        <f>IF(ISBLANK(des!H518),"",des!H518)</f>
        <v>StuTmeAbs</v>
      </c>
      <c r="I518" s="63" t="str">
        <f>IF(ISBLANK(des!I518),"",des!I518)</f>
        <v>StuTmeCap</v>
      </c>
      <c r="J518" s="62" t="str">
        <f>IF(ISBLANK(des!J518),"",des!J518)</f>
        <v/>
      </c>
      <c r="K518" s="62" t="str">
        <f>IF(ISBLANK(des!K518),"",des!K518)</f>
        <v/>
      </c>
      <c r="L518" s="47" t="str">
        <f>IF(ISBLANK(des!L518),"",des!L518)</f>
        <v/>
      </c>
      <c r="M518" s="47" t="str">
        <f>IF(ISBLANK(des!M518),"",des!M518)</f>
        <v/>
      </c>
      <c r="N518" s="47" t="str">
        <f>IF(ISBLANK(des!N518),"",des!N518)</f>
        <v/>
      </c>
      <c r="O518" s="47" t="str">
        <f>IF(ISBLANK(des!O518),"",des!O518)</f>
        <v/>
      </c>
      <c r="P518" s="47" t="str">
        <f>IF(ISBLANK(des!P518),"",des!P518)</f>
        <v/>
      </c>
      <c r="Q518" s="47" t="str">
        <f>IF(ISBLANK(des!Q518),"",des!Q518)</f>
        <v/>
      </c>
      <c r="R518" s="47" t="str">
        <f>IF(ISBLANK(des!R518),"",des!R518)</f>
        <v/>
      </c>
    </row>
    <row r="519" spans="2:18" hidden="1" outlineLevel="4" x14ac:dyDescent="0.2">
      <c r="B519" s="64"/>
      <c r="E519" s="30" t="s">
        <v>2</v>
      </c>
      <c r="G519" s="46" t="str">
        <f>IF(ISBLANK(des!G519),"",des!G519)</f>
        <v>Maximum allowed duration of standstill without applying the penalty.</v>
      </c>
      <c r="H519" s="39" t="str">
        <f>IF(ISBLANK(des!H519),"",des!H519)</f>
        <v>Size-independent absolute actual start-up time.</v>
      </c>
      <c r="I519" s="63" t="str">
        <f>IF(ISBLANK(des!I519),"",des!I519)</f>
        <v>Size-dependent relative actual start-up time.</v>
      </c>
      <c r="J519" s="62" t="str">
        <f>IF(ISBLANK(des!J519),"",des!J519)</f>
        <v/>
      </c>
      <c r="K519" s="62" t="str">
        <f>IF(ISBLANK(des!K519),"",des!K519)</f>
        <v/>
      </c>
      <c r="L519" s="47" t="str">
        <f>IF(ISBLANK(des!L519),"",des!L519)</f>
        <v/>
      </c>
      <c r="M519" s="47" t="str">
        <f>IF(ISBLANK(des!M519),"",des!M519)</f>
        <v/>
      </c>
      <c r="N519" s="47" t="str">
        <f>IF(ISBLANK(des!N519),"",des!N519)</f>
        <v/>
      </c>
      <c r="O519" s="47" t="str">
        <f>IF(ISBLANK(des!O519),"",des!O519)</f>
        <v/>
      </c>
      <c r="P519" s="47" t="str">
        <f>IF(ISBLANK(des!P519),"",des!P519)</f>
        <v/>
      </c>
      <c r="Q519" s="47" t="str">
        <f>IF(ISBLANK(des!Q519),"",des!Q519)</f>
        <v/>
      </c>
      <c r="R519" s="47" t="str">
        <f>IF(ISBLANK(des!R519),"",des!R519)</f>
        <v/>
      </c>
    </row>
    <row r="520" spans="2:18" hidden="1" outlineLevel="4" x14ac:dyDescent="0.2">
      <c r="B520" s="64"/>
      <c r="E520" s="30" t="s">
        <v>4</v>
      </c>
      <c r="G520" s="25">
        <f>IF(ISBLANK(des!G520),"",des!G520)</f>
        <v>1</v>
      </c>
      <c r="H520" s="25">
        <f>IF(ISBLANK(des!H520),"",des!H520)</f>
        <v>2</v>
      </c>
      <c r="I520" s="43" t="str">
        <f>IF(ISBLANK(des!I520),"",des!I520)</f>
        <v/>
      </c>
      <c r="J520" s="62" t="str">
        <f>IF(ISBLANK(des!J520),"",des!J520)</f>
        <v/>
      </c>
      <c r="K520" s="62" t="str">
        <f>IF(ISBLANK(des!K520),"",des!K520)</f>
        <v/>
      </c>
      <c r="L520" s="47" t="str">
        <f>IF(ISBLANK(des!L520),"",des!L520)</f>
        <v/>
      </c>
      <c r="M520" s="47" t="str">
        <f>IF(ISBLANK(des!M520),"",des!M520)</f>
        <v/>
      </c>
      <c r="N520" s="47" t="str">
        <f>IF(ISBLANK(des!N520),"",des!N520)</f>
        <v/>
      </c>
      <c r="O520" s="47" t="str">
        <f>IF(ISBLANK(des!O520),"",des!O520)</f>
        <v/>
      </c>
      <c r="P520" s="47" t="str">
        <f>IF(ISBLANK(des!P520),"",des!P520)</f>
        <v/>
      </c>
      <c r="Q520" s="47" t="str">
        <f>IF(ISBLANK(des!Q520),"",des!Q520)</f>
        <v/>
      </c>
      <c r="R520" s="47" t="str">
        <f>IF(ISBLANK(des!R520),"",des!R520)</f>
        <v/>
      </c>
    </row>
    <row r="521" spans="2:18" hidden="1" outlineLevel="4" x14ac:dyDescent="0.2">
      <c r="B521" s="64"/>
      <c r="E521" s="50" t="s">
        <v>5</v>
      </c>
      <c r="F521" s="49"/>
      <c r="G521" s="90">
        <v>48</v>
      </c>
      <c r="H521" s="76">
        <v>1.3879999999999999E-3</v>
      </c>
      <c r="I521" s="76">
        <v>2.7700000000000001E-4</v>
      </c>
      <c r="J521" s="76"/>
      <c r="K521" s="76"/>
      <c r="L521" s="76"/>
      <c r="M521" s="76"/>
      <c r="N521" s="76"/>
      <c r="O521" s="76"/>
      <c r="P521" s="76"/>
      <c r="Q521" s="76"/>
      <c r="R521" s="76"/>
    </row>
    <row r="522" spans="2:18" hidden="1" outlineLevel="4" x14ac:dyDescent="0.2">
      <c r="B522" s="64"/>
      <c r="E522" s="30" t="s">
        <v>6</v>
      </c>
      <c r="G522" s="25" t="str">
        <f>IF(ISBLANK(des!G522),"",des!G522)</f>
        <v>float</v>
      </c>
      <c r="H522" s="25" t="str">
        <f>IF(ISBLANK(des!H522),"",des!H522)</f>
        <v>float</v>
      </c>
      <c r="I522" s="43" t="str">
        <f>IF(ISBLANK(des!I522),"",des!I522)</f>
        <v>float</v>
      </c>
      <c r="J522" s="43" t="str">
        <f>IF(ISBLANK(des!J522),"",des!J522)</f>
        <v/>
      </c>
      <c r="K522" s="62" t="str">
        <f>IF(ISBLANK(des!K522),"",des!K522)</f>
        <v/>
      </c>
      <c r="L522" s="25" t="str">
        <f>IF(ISBLANK(des!L522),"",des!L522)</f>
        <v/>
      </c>
      <c r="M522" s="25" t="str">
        <f>IF(ISBLANK(des!M522),"",des!M522)</f>
        <v/>
      </c>
      <c r="N522" s="25" t="str">
        <f>IF(ISBLANK(des!N522),"",des!N522)</f>
        <v/>
      </c>
      <c r="O522" s="25" t="str">
        <f>IF(ISBLANK(des!O522),"",des!O522)</f>
        <v/>
      </c>
      <c r="P522" s="25" t="str">
        <f>IF(ISBLANK(des!P522),"",des!P522)</f>
        <v/>
      </c>
      <c r="Q522" s="25" t="str">
        <f>IF(ISBLANK(des!Q522),"",des!Q522)</f>
        <v/>
      </c>
      <c r="R522" s="25" t="str">
        <f>IF(ISBLANK(des!R522),"",des!R522)</f>
        <v/>
      </c>
    </row>
    <row r="523" spans="2:18" hidden="1" outlineLevel="4" x14ac:dyDescent="0.2">
      <c r="B523" s="64"/>
      <c r="E523" s="30" t="s">
        <v>10</v>
      </c>
      <c r="G523" s="25" t="str">
        <f>IF(ISBLANK(des!G523),"",des!G523)</f>
        <v>h</v>
      </c>
      <c r="H523" s="25" t="str">
        <f>IF(ISBLANK(des!H523),"",des!H523)</f>
        <v>h</v>
      </c>
      <c r="I523" s="43" t="str">
        <f>IF(ISBLANK(des!I523),"",des!I523)</f>
        <v>h</v>
      </c>
      <c r="J523" s="43" t="str">
        <f>IF(ISBLANK(des!J523),"",des!J523)</f>
        <v/>
      </c>
      <c r="K523" s="62" t="str">
        <f>IF(ISBLANK(des!K523),"",des!K523)</f>
        <v/>
      </c>
      <c r="L523" s="25" t="str">
        <f>IF(ISBLANK(des!L523),"",des!L523)</f>
        <v/>
      </c>
      <c r="M523" s="25" t="str">
        <f>IF(ISBLANK(des!M523),"",des!M523)</f>
        <v/>
      </c>
      <c r="N523" s="25" t="str">
        <f>IF(ISBLANK(des!N523),"",des!N523)</f>
        <v/>
      </c>
      <c r="O523" s="25" t="str">
        <f>IF(ISBLANK(des!O523),"",des!O523)</f>
        <v/>
      </c>
      <c r="P523" s="25" t="str">
        <f>IF(ISBLANK(des!P523),"",des!P523)</f>
        <v/>
      </c>
      <c r="Q523" s="25" t="str">
        <f>IF(ISBLANK(des!Q523),"",des!Q523)</f>
        <v/>
      </c>
      <c r="R523" s="25" t="str">
        <f>IF(ISBLANK(des!R523),"",des!R523)</f>
        <v/>
      </c>
    </row>
    <row r="524" spans="2:18" hidden="1" outlineLevel="4" x14ac:dyDescent="0.2">
      <c r="B524" s="64"/>
      <c r="E524" s="30" t="s">
        <v>7</v>
      </c>
      <c r="G524" s="25" t="str">
        <f>IF(ISBLANK(des!G524),"",des!G524)</f>
        <v>Inf</v>
      </c>
      <c r="H524" s="25" t="str">
        <f>IF(ISBLANK(des!H524),"",des!H524)</f>
        <v>Inf</v>
      </c>
      <c r="I524" s="43" t="str">
        <f>IF(ISBLANK(des!I524),"",des!I524)</f>
        <v>Inf</v>
      </c>
      <c r="J524" s="43" t="str">
        <f>IF(ISBLANK(des!J524),"",des!J524)</f>
        <v/>
      </c>
      <c r="K524" s="62" t="str">
        <f>IF(ISBLANK(des!K524),"",des!K524)</f>
        <v/>
      </c>
      <c r="L524" s="25" t="str">
        <f>IF(ISBLANK(des!L524),"",des!L524)</f>
        <v/>
      </c>
      <c r="M524" s="25" t="str">
        <f>IF(ISBLANK(des!M524),"",des!M524)</f>
        <v/>
      </c>
      <c r="N524" s="25" t="str">
        <f>IF(ISBLANK(des!N524),"",des!N524)</f>
        <v/>
      </c>
      <c r="O524" s="25" t="str">
        <f>IF(ISBLANK(des!O524),"",des!O524)</f>
        <v/>
      </c>
      <c r="P524" s="25" t="str">
        <f>IF(ISBLANK(des!P524),"",des!P524)</f>
        <v/>
      </c>
      <c r="Q524" s="25" t="str">
        <f>IF(ISBLANK(des!Q524),"",des!Q524)</f>
        <v/>
      </c>
      <c r="R524" s="25" t="str">
        <f>IF(ISBLANK(des!R524),"",des!R524)</f>
        <v/>
      </c>
    </row>
    <row r="525" spans="2:18" hidden="1" outlineLevel="4" x14ac:dyDescent="0.2">
      <c r="B525" s="64"/>
      <c r="E525" s="30" t="s">
        <v>8</v>
      </c>
      <c r="G525" s="25">
        <f>IF(ISBLANK(des!G525),"",des!G525)</f>
        <v>0</v>
      </c>
      <c r="H525" s="25">
        <f>IF(ISBLANK(des!H525),"",des!H525)</f>
        <v>0</v>
      </c>
      <c r="I525" s="43">
        <f>IF(ISBLANK(des!I525),"",des!I525)</f>
        <v>0</v>
      </c>
      <c r="J525" s="43" t="str">
        <f>IF(ISBLANK(des!J525),"",des!J525)</f>
        <v/>
      </c>
      <c r="K525" s="62" t="str">
        <f>IF(ISBLANK(des!K525),"",des!K525)</f>
        <v/>
      </c>
      <c r="L525" s="25" t="str">
        <f>IF(ISBLANK(des!L525),"",des!L525)</f>
        <v/>
      </c>
      <c r="M525" s="25" t="str">
        <f>IF(ISBLANK(des!M525),"",des!M525)</f>
        <v/>
      </c>
      <c r="N525" s="25" t="str">
        <f>IF(ISBLANK(des!N525),"",des!N525)</f>
        <v/>
      </c>
      <c r="O525" s="25" t="str">
        <f>IF(ISBLANK(des!O525),"",des!O525)</f>
        <v/>
      </c>
      <c r="P525" s="25" t="str">
        <f>IF(ISBLANK(des!P525),"",des!P525)</f>
        <v/>
      </c>
      <c r="Q525" s="25" t="str">
        <f>IF(ISBLANK(des!Q525),"",des!Q525)</f>
        <v/>
      </c>
      <c r="R525" s="25" t="str">
        <f>IF(ISBLANK(des!R525),"",des!R525)</f>
        <v/>
      </c>
    </row>
    <row r="526" spans="2:18" hidden="1" outlineLevel="3" collapsed="1" x14ac:dyDescent="0.2">
      <c r="B526" s="64"/>
      <c r="D526" s="26" t="s">
        <v>20</v>
      </c>
      <c r="E526" s="45" t="s">
        <v>1</v>
      </c>
      <c r="G526" s="39" t="str">
        <f>IF(ISBLANK(des!G526),"",des!G526)</f>
        <v>Start-up power, size-independent offset</v>
      </c>
      <c r="H526" s="39" t="str">
        <f>IF(ISBLANK(des!H526),"",des!H526)</f>
        <v>Start-up power, size-dependent</v>
      </c>
      <c r="I526" s="63" t="str">
        <f>IF(ISBLANK(des!I526),"",des!I526)</f>
        <v/>
      </c>
      <c r="J526" s="62" t="str">
        <f>IF(ISBLANK(des!J526),"",des!J526)</f>
        <v/>
      </c>
      <c r="K526" s="62" t="str">
        <f>IF(ISBLANK(des!K526),"",des!K526)</f>
        <v/>
      </c>
      <c r="L526" s="47" t="str">
        <f>IF(ISBLANK(des!L526),"",des!L526)</f>
        <v/>
      </c>
      <c r="M526" s="47" t="str">
        <f>IF(ISBLANK(des!M526),"",des!M526)</f>
        <v/>
      </c>
      <c r="N526" s="47" t="str">
        <f>IF(ISBLANK(des!N526),"",des!N526)</f>
        <v/>
      </c>
      <c r="O526" s="47" t="str">
        <f>IF(ISBLANK(des!O526),"",des!O526)</f>
        <v/>
      </c>
      <c r="P526" s="47" t="str">
        <f>IF(ISBLANK(des!P526),"",des!P526)</f>
        <v/>
      </c>
      <c r="Q526" s="47" t="str">
        <f>IF(ISBLANK(des!Q526),"",des!Q526)</f>
        <v/>
      </c>
      <c r="R526" s="47" t="str">
        <f>IF(ISBLANK(des!R526),"",des!R526)</f>
        <v/>
      </c>
    </row>
    <row r="527" spans="2:18" hidden="1" outlineLevel="4" x14ac:dyDescent="0.2">
      <c r="B527" s="64"/>
      <c r="E527" s="45" t="s">
        <v>1</v>
      </c>
      <c r="G527" s="39" t="str">
        <f>IF(ISBLANK(des!G527),"",des!G527)</f>
        <v>StuPowAbs</v>
      </c>
      <c r="H527" s="39" t="str">
        <f>IF(ISBLANK(des!H527),"",des!H527)</f>
        <v>StuPowCap</v>
      </c>
      <c r="I527" s="63" t="str">
        <f>IF(ISBLANK(des!I527),"",des!I527)</f>
        <v/>
      </c>
      <c r="J527" s="62" t="str">
        <f>IF(ISBLANK(des!J527),"",des!J527)</f>
        <v/>
      </c>
      <c r="K527" s="62" t="str">
        <f>IF(ISBLANK(des!K527),"",des!K527)</f>
        <v/>
      </c>
      <c r="L527" s="47" t="str">
        <f>IF(ISBLANK(des!L527),"",des!L527)</f>
        <v/>
      </c>
      <c r="M527" s="47" t="str">
        <f>IF(ISBLANK(des!M527),"",des!M527)</f>
        <v/>
      </c>
      <c r="N527" s="47" t="str">
        <f>IF(ISBLANK(des!N527),"",des!N527)</f>
        <v/>
      </c>
      <c r="O527" s="47" t="str">
        <f>IF(ISBLANK(des!O527),"",des!O527)</f>
        <v/>
      </c>
      <c r="P527" s="47" t="str">
        <f>IF(ISBLANK(des!P527),"",des!P527)</f>
        <v/>
      </c>
      <c r="Q527" s="47" t="str">
        <f>IF(ISBLANK(des!Q527),"",des!Q527)</f>
        <v/>
      </c>
      <c r="R527" s="47" t="str">
        <f>IF(ISBLANK(des!R527),"",des!R527)</f>
        <v/>
      </c>
    </row>
    <row r="528" spans="2:18" hidden="1" outlineLevel="4" x14ac:dyDescent="0.2">
      <c r="B528" s="64"/>
      <c r="E528" s="45" t="s">
        <v>2</v>
      </c>
      <c r="G528" s="39" t="str">
        <f>IF(ISBLANK(des!G528),"",des!G528)</f>
        <v>Required start-up power (average over start-up time), size-independent offset (absolute value).</v>
      </c>
      <c r="H528" s="39" t="str">
        <f>IF(ISBLANK(des!H528),"",des!H528)</f>
        <v>Required start-up power (average over start-up time), size-dependent relative value.</v>
      </c>
      <c r="I528" s="63" t="str">
        <f>IF(ISBLANK(des!I528),"",des!I528)</f>
        <v/>
      </c>
      <c r="J528" s="62" t="str">
        <f>IF(ISBLANK(des!J528),"",des!J528)</f>
        <v/>
      </c>
      <c r="K528" s="62" t="str">
        <f>IF(ISBLANK(des!K528),"",des!K528)</f>
        <v/>
      </c>
      <c r="L528" s="47" t="str">
        <f>IF(ISBLANK(des!L528),"",des!L528)</f>
        <v/>
      </c>
      <c r="M528" s="47" t="str">
        <f>IF(ISBLANK(des!M528),"",des!M528)</f>
        <v/>
      </c>
      <c r="N528" s="47" t="str">
        <f>IF(ISBLANK(des!N528),"",des!N528)</f>
        <v/>
      </c>
      <c r="O528" s="47" t="str">
        <f>IF(ISBLANK(des!O528),"",des!O528)</f>
        <v/>
      </c>
      <c r="P528" s="47" t="str">
        <f>IF(ISBLANK(des!P528),"",des!P528)</f>
        <v/>
      </c>
      <c r="Q528" s="47" t="str">
        <f>IF(ISBLANK(des!Q528),"",des!Q528)</f>
        <v/>
      </c>
      <c r="R528" s="47" t="str">
        <f>IF(ISBLANK(des!R528),"",des!R528)</f>
        <v/>
      </c>
    </row>
    <row r="529" spans="2:18" hidden="1" outlineLevel="4" x14ac:dyDescent="0.2">
      <c r="B529" s="64"/>
      <c r="E529" s="45" t="s">
        <v>4</v>
      </c>
      <c r="G529" s="25">
        <f>IF(ISBLANK(des!G529),"",des!G529)</f>
        <v>1</v>
      </c>
      <c r="H529" s="25">
        <f>IF(ISBLANK(des!H529),"",des!H529)</f>
        <v>2</v>
      </c>
      <c r="I529" s="43" t="str">
        <f>IF(ISBLANK(des!I529),"",des!I529)</f>
        <v/>
      </c>
      <c r="J529" s="62" t="str">
        <f>IF(ISBLANK(des!J529),"",des!J529)</f>
        <v/>
      </c>
      <c r="K529" s="62" t="str">
        <f>IF(ISBLANK(des!K529),"",des!K529)</f>
        <v/>
      </c>
      <c r="L529" s="47" t="str">
        <f>IF(ISBLANK(des!L529),"",des!L529)</f>
        <v/>
      </c>
      <c r="M529" s="47" t="str">
        <f>IF(ISBLANK(des!M529),"",des!M529)</f>
        <v/>
      </c>
      <c r="N529" s="47" t="str">
        <f>IF(ISBLANK(des!N529),"",des!N529)</f>
        <v/>
      </c>
      <c r="O529" s="47" t="str">
        <f>IF(ISBLANK(des!O529),"",des!O529)</f>
        <v/>
      </c>
      <c r="P529" s="47" t="str">
        <f>IF(ISBLANK(des!P529),"",des!P529)</f>
        <v/>
      </c>
      <c r="Q529" s="47" t="str">
        <f>IF(ISBLANK(des!Q529),"",des!Q529)</f>
        <v/>
      </c>
      <c r="R529" s="47" t="str">
        <f>IF(ISBLANK(des!R529),"",des!R529)</f>
        <v/>
      </c>
    </row>
    <row r="530" spans="2:18" hidden="1" outlineLevel="4" x14ac:dyDescent="0.2">
      <c r="B530" s="64"/>
      <c r="E530" s="50" t="s">
        <v>5</v>
      </c>
      <c r="F530" s="49"/>
      <c r="G530" s="76">
        <v>1</v>
      </c>
      <c r="H530" s="76">
        <v>0.2</v>
      </c>
      <c r="I530" s="76"/>
      <c r="J530" s="76"/>
      <c r="K530" s="76"/>
      <c r="L530" s="76"/>
      <c r="M530" s="76"/>
      <c r="N530" s="76"/>
      <c r="O530" s="76"/>
      <c r="P530" s="76"/>
      <c r="Q530" s="76"/>
      <c r="R530" s="76"/>
    </row>
    <row r="531" spans="2:18" hidden="1" outlineLevel="4" x14ac:dyDescent="0.2">
      <c r="B531" s="64"/>
      <c r="E531" s="45" t="s">
        <v>6</v>
      </c>
      <c r="G531" s="25" t="str">
        <f>IF(ISBLANK(des!G531),"",des!G531)</f>
        <v>float</v>
      </c>
      <c r="H531" s="25" t="str">
        <f>IF(ISBLANK(des!H531),"",des!H531)</f>
        <v>float</v>
      </c>
      <c r="I531" s="43" t="str">
        <f>IF(ISBLANK(des!I531),"",des!I531)</f>
        <v/>
      </c>
      <c r="J531" s="43" t="str">
        <f>IF(ISBLANK(des!J531),"",des!J531)</f>
        <v/>
      </c>
      <c r="K531" s="62" t="str">
        <f>IF(ISBLANK(des!K531),"",des!K531)</f>
        <v/>
      </c>
      <c r="L531" s="25" t="str">
        <f>IF(ISBLANK(des!L531),"",des!L531)</f>
        <v/>
      </c>
      <c r="M531" s="25" t="str">
        <f>IF(ISBLANK(des!M531),"",des!M531)</f>
        <v/>
      </c>
      <c r="N531" s="25" t="str">
        <f>IF(ISBLANK(des!N531),"",des!N531)</f>
        <v/>
      </c>
      <c r="O531" s="25" t="str">
        <f>IF(ISBLANK(des!O531),"",des!O531)</f>
        <v/>
      </c>
      <c r="P531" s="25" t="str">
        <f>IF(ISBLANK(des!P531),"",des!P531)</f>
        <v/>
      </c>
      <c r="Q531" s="25" t="str">
        <f>IF(ISBLANK(des!Q531),"",des!Q531)</f>
        <v/>
      </c>
      <c r="R531" s="25" t="str">
        <f>IF(ISBLANK(des!R531),"",des!R531)</f>
        <v/>
      </c>
    </row>
    <row r="532" spans="2:18" hidden="1" outlineLevel="4" x14ac:dyDescent="0.2">
      <c r="B532" s="64"/>
      <c r="E532" s="45" t="s">
        <v>10</v>
      </c>
      <c r="G532" s="25" t="str">
        <f>IF(ISBLANK(des!G532),"",des!G532)</f>
        <v>kW</v>
      </c>
      <c r="H532" s="25" t="str">
        <f>IF(ISBLANK(des!H532),"",des!H532)</f>
        <v>-</v>
      </c>
      <c r="I532" s="43" t="str">
        <f>IF(ISBLANK(des!I532),"",des!I532)</f>
        <v/>
      </c>
      <c r="J532" s="43" t="str">
        <f>IF(ISBLANK(des!J532),"",des!J532)</f>
        <v/>
      </c>
      <c r="K532" s="62" t="str">
        <f>IF(ISBLANK(des!K532),"",des!K532)</f>
        <v/>
      </c>
      <c r="L532" s="25" t="str">
        <f>IF(ISBLANK(des!L532),"",des!L532)</f>
        <v/>
      </c>
      <c r="M532" s="25" t="str">
        <f>IF(ISBLANK(des!M532),"",des!M532)</f>
        <v/>
      </c>
      <c r="N532" s="25" t="str">
        <f>IF(ISBLANK(des!N532),"",des!N532)</f>
        <v/>
      </c>
      <c r="O532" s="25" t="str">
        <f>IF(ISBLANK(des!O532),"",des!O532)</f>
        <v/>
      </c>
      <c r="P532" s="25" t="str">
        <f>IF(ISBLANK(des!P532),"",des!P532)</f>
        <v/>
      </c>
      <c r="Q532" s="25" t="str">
        <f>IF(ISBLANK(des!Q532),"",des!Q532)</f>
        <v/>
      </c>
      <c r="R532" s="25" t="str">
        <f>IF(ISBLANK(des!R532),"",des!R532)</f>
        <v/>
      </c>
    </row>
    <row r="533" spans="2:18" hidden="1" outlineLevel="4" x14ac:dyDescent="0.2">
      <c r="B533" s="64"/>
      <c r="E533" s="45" t="s">
        <v>7</v>
      </c>
      <c r="G533" s="25" t="str">
        <f>IF(ISBLANK(des!G533),"",des!G533)</f>
        <v>Inf</v>
      </c>
      <c r="H533" s="25" t="str">
        <f>IF(ISBLANK(des!H533),"",des!H533)</f>
        <v>Inf</v>
      </c>
      <c r="I533" s="43" t="str">
        <f>IF(ISBLANK(des!I533),"",des!I533)</f>
        <v/>
      </c>
      <c r="J533" s="43" t="str">
        <f>IF(ISBLANK(des!J533),"",des!J533)</f>
        <v/>
      </c>
      <c r="K533" s="62" t="str">
        <f>IF(ISBLANK(des!K533),"",des!K533)</f>
        <v/>
      </c>
      <c r="L533" s="25" t="str">
        <f>IF(ISBLANK(des!L533),"",des!L533)</f>
        <v/>
      </c>
      <c r="M533" s="25" t="str">
        <f>IF(ISBLANK(des!M533),"",des!M533)</f>
        <v/>
      </c>
      <c r="N533" s="25" t="str">
        <f>IF(ISBLANK(des!N533),"",des!N533)</f>
        <v/>
      </c>
      <c r="O533" s="25" t="str">
        <f>IF(ISBLANK(des!O533),"",des!O533)</f>
        <v/>
      </c>
      <c r="P533" s="25" t="str">
        <f>IF(ISBLANK(des!P533),"",des!P533)</f>
        <v/>
      </c>
      <c r="Q533" s="25" t="str">
        <f>IF(ISBLANK(des!Q533),"",des!Q533)</f>
        <v/>
      </c>
      <c r="R533" s="25" t="str">
        <f>IF(ISBLANK(des!R533),"",des!R533)</f>
        <v/>
      </c>
    </row>
    <row r="534" spans="2:18" hidden="1" outlineLevel="4" x14ac:dyDescent="0.2">
      <c r="B534" s="64"/>
      <c r="E534" s="45" t="s">
        <v>8</v>
      </c>
      <c r="G534" s="25">
        <f>IF(ISBLANK(des!G534),"",des!G534)</f>
        <v>0</v>
      </c>
      <c r="H534" s="25">
        <f>IF(ISBLANK(des!H534),"",des!H534)</f>
        <v>0</v>
      </c>
      <c r="I534" s="43" t="str">
        <f>IF(ISBLANK(des!I534),"",des!I534)</f>
        <v/>
      </c>
      <c r="J534" s="43" t="str">
        <f>IF(ISBLANK(des!J534),"",des!J534)</f>
        <v/>
      </c>
      <c r="K534" s="62" t="str">
        <f>IF(ISBLANK(des!K534),"",des!K534)</f>
        <v/>
      </c>
      <c r="L534" s="25" t="str">
        <f>IF(ISBLANK(des!L534),"",des!L534)</f>
        <v/>
      </c>
      <c r="M534" s="25" t="str">
        <f>IF(ISBLANK(des!M534),"",des!M534)</f>
        <v/>
      </c>
      <c r="N534" s="25" t="str">
        <f>IF(ISBLANK(des!N534),"",des!N534)</f>
        <v/>
      </c>
      <c r="O534" s="25" t="str">
        <f>IF(ISBLANK(des!O534),"",des!O534)</f>
        <v/>
      </c>
      <c r="P534" s="25" t="str">
        <f>IF(ISBLANK(des!P534),"",des!P534)</f>
        <v/>
      </c>
      <c r="Q534" s="25" t="str">
        <f>IF(ISBLANK(des!Q534),"",des!Q534)</f>
        <v/>
      </c>
      <c r="R534" s="25" t="str">
        <f>IF(ISBLANK(des!R534),"",des!R534)</f>
        <v/>
      </c>
    </row>
    <row r="535" spans="2:18" hidden="1" outlineLevel="3" collapsed="1" x14ac:dyDescent="0.2">
      <c r="B535" s="64"/>
      <c r="D535" s="26" t="s">
        <v>27</v>
      </c>
      <c r="E535" s="45" t="s">
        <v>1</v>
      </c>
      <c r="G535" s="39" t="str">
        <f>IF(ISBLANK(des!G535),"",des!G535)</f>
        <v>Start-up cost size-independent offset</v>
      </c>
      <c r="H535" s="39" t="str">
        <f>IF(ISBLANK(des!H535),"",des!H535)</f>
        <v>Start-up cost size-dependent</v>
      </c>
      <c r="I535" s="63" t="str">
        <f>IF(ISBLANK(des!I535),"",des!I535)</f>
        <v/>
      </c>
      <c r="J535" s="62" t="str">
        <f>IF(ISBLANK(des!J535),"",des!J535)</f>
        <v/>
      </c>
      <c r="K535" s="62" t="str">
        <f>IF(ISBLANK(des!K535),"",des!K535)</f>
        <v/>
      </c>
      <c r="L535" s="47" t="str">
        <f>IF(ISBLANK(des!L535),"",des!L535)</f>
        <v/>
      </c>
      <c r="M535" s="47" t="str">
        <f>IF(ISBLANK(des!M535),"",des!M535)</f>
        <v/>
      </c>
      <c r="N535" s="47" t="str">
        <f>IF(ISBLANK(des!N535),"",des!N535)</f>
        <v/>
      </c>
      <c r="O535" s="47" t="str">
        <f>IF(ISBLANK(des!O535),"",des!O535)</f>
        <v/>
      </c>
      <c r="P535" s="47" t="str">
        <f>IF(ISBLANK(des!P535),"",des!P535)</f>
        <v/>
      </c>
      <c r="Q535" s="47" t="str">
        <f>IF(ISBLANK(des!Q535),"",des!Q535)</f>
        <v/>
      </c>
      <c r="R535" s="47" t="str">
        <f>IF(ISBLANK(des!R535),"",des!R535)</f>
        <v/>
      </c>
    </row>
    <row r="536" spans="2:18" hidden="1" outlineLevel="4" x14ac:dyDescent="0.2">
      <c r="B536" s="64"/>
      <c r="E536" s="45" t="s">
        <v>1</v>
      </c>
      <c r="G536" s="39" t="str">
        <f>IF(ISBLANK(des!G536),"",des!G536)</f>
        <v>StuOpcAbs</v>
      </c>
      <c r="H536" s="39" t="str">
        <f>IF(ISBLANK(des!H536),"",des!H536)</f>
        <v>StuOpcCap</v>
      </c>
      <c r="I536" s="63" t="str">
        <f>IF(ISBLANK(des!I536),"",des!I536)</f>
        <v/>
      </c>
      <c r="J536" s="62" t="str">
        <f>IF(ISBLANK(des!J536),"",des!J536)</f>
        <v/>
      </c>
      <c r="K536" s="62" t="str">
        <f>IF(ISBLANK(des!K536),"",des!K536)</f>
        <v/>
      </c>
      <c r="L536" s="47" t="str">
        <f>IF(ISBLANK(des!L536),"",des!L536)</f>
        <v/>
      </c>
      <c r="M536" s="47" t="str">
        <f>IF(ISBLANK(des!M536),"",des!M536)</f>
        <v/>
      </c>
      <c r="N536" s="47" t="str">
        <f>IF(ISBLANK(des!N536),"",des!N536)</f>
        <v/>
      </c>
      <c r="O536" s="47" t="str">
        <f>IF(ISBLANK(des!O536),"",des!O536)</f>
        <v/>
      </c>
      <c r="P536" s="47" t="str">
        <f>IF(ISBLANK(des!P536),"",des!P536)</f>
        <v/>
      </c>
      <c r="Q536" s="47" t="str">
        <f>IF(ISBLANK(des!Q536),"",des!Q536)</f>
        <v/>
      </c>
      <c r="R536" s="47" t="str">
        <f>IF(ISBLANK(des!R536),"",des!R536)</f>
        <v/>
      </c>
    </row>
    <row r="537" spans="2:18" hidden="1" outlineLevel="4" x14ac:dyDescent="0.2">
      <c r="B537" s="64"/>
      <c r="E537" s="45" t="s">
        <v>2</v>
      </c>
      <c r="G537" s="39" t="str">
        <f>IF(ISBLANK(des!G537),"",des!G537)</f>
        <v>Required start-up cost, size-independent offset (absolute value).</v>
      </c>
      <c r="H537" s="39" t="str">
        <f>IF(ISBLANK(des!H537),"",des!H537)</f>
        <v>Required start-up cost, size-dependent relative value.</v>
      </c>
      <c r="I537" s="63" t="str">
        <f>IF(ISBLANK(des!I537),"",des!I537)</f>
        <v/>
      </c>
      <c r="J537" s="62" t="str">
        <f>IF(ISBLANK(des!J537),"",des!J537)</f>
        <v/>
      </c>
      <c r="K537" s="62" t="str">
        <f>IF(ISBLANK(des!K537),"",des!K537)</f>
        <v/>
      </c>
      <c r="L537" s="47" t="str">
        <f>IF(ISBLANK(des!L537),"",des!L537)</f>
        <v/>
      </c>
      <c r="M537" s="47" t="str">
        <f>IF(ISBLANK(des!M537),"",des!M537)</f>
        <v/>
      </c>
      <c r="N537" s="47" t="str">
        <f>IF(ISBLANK(des!N537),"",des!N537)</f>
        <v/>
      </c>
      <c r="O537" s="47" t="str">
        <f>IF(ISBLANK(des!O537),"",des!O537)</f>
        <v/>
      </c>
      <c r="P537" s="47" t="str">
        <f>IF(ISBLANK(des!P537),"",des!P537)</f>
        <v/>
      </c>
      <c r="Q537" s="47" t="str">
        <f>IF(ISBLANK(des!Q537),"",des!Q537)</f>
        <v/>
      </c>
      <c r="R537" s="47" t="str">
        <f>IF(ISBLANK(des!R537),"",des!R537)</f>
        <v/>
      </c>
    </row>
    <row r="538" spans="2:18" hidden="1" outlineLevel="4" x14ac:dyDescent="0.2">
      <c r="B538" s="64"/>
      <c r="E538" s="45" t="s">
        <v>4</v>
      </c>
      <c r="G538" s="25">
        <f>IF(ISBLANK(des!G538),"",des!G538)</f>
        <v>2</v>
      </c>
      <c r="H538" s="25">
        <f>IF(ISBLANK(des!H538),"",des!H538)</f>
        <v>2</v>
      </c>
      <c r="I538" s="43" t="str">
        <f>IF(ISBLANK(des!I538),"",des!I538)</f>
        <v/>
      </c>
      <c r="J538" s="62" t="str">
        <f>IF(ISBLANK(des!J538),"",des!J538)</f>
        <v/>
      </c>
      <c r="K538" s="62" t="str">
        <f>IF(ISBLANK(des!K538),"",des!K538)</f>
        <v/>
      </c>
      <c r="L538" s="47" t="str">
        <f>IF(ISBLANK(des!L538),"",des!L538)</f>
        <v/>
      </c>
      <c r="M538" s="47" t="str">
        <f>IF(ISBLANK(des!M538),"",des!M538)</f>
        <v/>
      </c>
      <c r="N538" s="47" t="str">
        <f>IF(ISBLANK(des!N538),"",des!N538)</f>
        <v/>
      </c>
      <c r="O538" s="47" t="str">
        <f>IF(ISBLANK(des!O538),"",des!O538)</f>
        <v/>
      </c>
      <c r="P538" s="47" t="str">
        <f>IF(ISBLANK(des!P538),"",des!P538)</f>
        <v/>
      </c>
      <c r="Q538" s="47" t="str">
        <f>IF(ISBLANK(des!Q538),"",des!Q538)</f>
        <v/>
      </c>
      <c r="R538" s="47" t="str">
        <f>IF(ISBLANK(des!R538),"",des!R538)</f>
        <v/>
      </c>
    </row>
    <row r="539" spans="2:18" hidden="1" outlineLevel="4" x14ac:dyDescent="0.2">
      <c r="B539" s="64"/>
      <c r="E539" s="50" t="s">
        <v>5</v>
      </c>
      <c r="F539" s="49"/>
      <c r="G539" s="76">
        <v>4</v>
      </c>
      <c r="H539" s="76">
        <v>0.1</v>
      </c>
      <c r="I539" s="76"/>
      <c r="J539" s="76"/>
      <c r="K539" s="76"/>
      <c r="L539" s="76"/>
      <c r="M539" s="76"/>
      <c r="N539" s="76"/>
      <c r="O539" s="76"/>
      <c r="P539" s="76"/>
      <c r="Q539" s="76"/>
      <c r="R539" s="76"/>
    </row>
    <row r="540" spans="2:18" hidden="1" outlineLevel="4" x14ac:dyDescent="0.2">
      <c r="B540" s="64"/>
      <c r="E540" s="45" t="s">
        <v>6</v>
      </c>
      <c r="G540" s="25" t="str">
        <f>IF(ISBLANK(des!G540),"",des!G540)</f>
        <v>float</v>
      </c>
      <c r="H540" s="25" t="str">
        <f>IF(ISBLANK(des!H540),"",des!H540)</f>
        <v>float</v>
      </c>
      <c r="I540" s="43" t="str">
        <f>IF(ISBLANK(des!I540),"",des!I540)</f>
        <v/>
      </c>
      <c r="J540" s="43" t="str">
        <f>IF(ISBLANK(des!J540),"",des!J540)</f>
        <v/>
      </c>
      <c r="K540" s="62" t="str">
        <f>IF(ISBLANK(des!K540),"",des!K540)</f>
        <v/>
      </c>
      <c r="L540" s="25" t="str">
        <f>IF(ISBLANK(des!L540),"",des!L540)</f>
        <v/>
      </c>
      <c r="M540" s="25" t="str">
        <f>IF(ISBLANK(des!M540),"",des!M540)</f>
        <v/>
      </c>
      <c r="N540" s="25" t="str">
        <f>IF(ISBLANK(des!N540),"",des!N540)</f>
        <v/>
      </c>
      <c r="O540" s="25" t="str">
        <f>IF(ISBLANK(des!O540),"",des!O540)</f>
        <v/>
      </c>
      <c r="P540" s="25" t="str">
        <f>IF(ISBLANK(des!P540),"",des!P540)</f>
        <v/>
      </c>
      <c r="Q540" s="25" t="str">
        <f>IF(ISBLANK(des!Q540),"",des!Q540)</f>
        <v/>
      </c>
      <c r="R540" s="25" t="str">
        <f>IF(ISBLANK(des!R540),"",des!R540)</f>
        <v/>
      </c>
    </row>
    <row r="541" spans="2:18" hidden="1" outlineLevel="4" x14ac:dyDescent="0.2">
      <c r="B541" s="64"/>
      <c r="E541" s="45" t="s">
        <v>10</v>
      </c>
      <c r="G541" s="25" t="str">
        <f>IF(ISBLANK(des!G541),"",des!G541)</f>
        <v>EUR</v>
      </c>
      <c r="H541" s="25" t="str">
        <f>IF(ISBLANK(des!H541),"",des!H541)</f>
        <v>EUR/kW</v>
      </c>
      <c r="I541" s="43" t="str">
        <f>IF(ISBLANK(des!I541),"",des!I541)</f>
        <v/>
      </c>
      <c r="J541" s="43" t="str">
        <f>IF(ISBLANK(des!J541),"",des!J541)</f>
        <v/>
      </c>
      <c r="K541" s="62" t="str">
        <f>IF(ISBLANK(des!K541),"",des!K541)</f>
        <v/>
      </c>
      <c r="L541" s="25" t="str">
        <f>IF(ISBLANK(des!L541),"",des!L541)</f>
        <v/>
      </c>
      <c r="M541" s="25" t="str">
        <f>IF(ISBLANK(des!M541),"",des!M541)</f>
        <v/>
      </c>
      <c r="N541" s="25" t="str">
        <f>IF(ISBLANK(des!N541),"",des!N541)</f>
        <v/>
      </c>
      <c r="O541" s="25" t="str">
        <f>IF(ISBLANK(des!O541),"",des!O541)</f>
        <v/>
      </c>
      <c r="P541" s="25" t="str">
        <f>IF(ISBLANK(des!P541),"",des!P541)</f>
        <v/>
      </c>
      <c r="Q541" s="25" t="str">
        <f>IF(ISBLANK(des!Q541),"",des!Q541)</f>
        <v/>
      </c>
      <c r="R541" s="25" t="str">
        <f>IF(ISBLANK(des!R541),"",des!R541)</f>
        <v/>
      </c>
    </row>
    <row r="542" spans="2:18" hidden="1" outlineLevel="4" x14ac:dyDescent="0.2">
      <c r="B542" s="64"/>
      <c r="E542" s="45" t="s">
        <v>7</v>
      </c>
      <c r="G542" s="25" t="str">
        <f>IF(ISBLANK(des!G542),"",des!G542)</f>
        <v>Inf</v>
      </c>
      <c r="H542" s="25" t="str">
        <f>IF(ISBLANK(des!H542),"",des!H542)</f>
        <v>Inf</v>
      </c>
      <c r="I542" s="43" t="str">
        <f>IF(ISBLANK(des!I542),"",des!I542)</f>
        <v/>
      </c>
      <c r="J542" s="43" t="str">
        <f>IF(ISBLANK(des!J542),"",des!J542)</f>
        <v/>
      </c>
      <c r="K542" s="62" t="str">
        <f>IF(ISBLANK(des!K542),"",des!K542)</f>
        <v/>
      </c>
      <c r="L542" s="25" t="str">
        <f>IF(ISBLANK(des!L542),"",des!L542)</f>
        <v/>
      </c>
      <c r="M542" s="25" t="str">
        <f>IF(ISBLANK(des!M542),"",des!M542)</f>
        <v/>
      </c>
      <c r="N542" s="25" t="str">
        <f>IF(ISBLANK(des!N542),"",des!N542)</f>
        <v/>
      </c>
      <c r="O542" s="25" t="str">
        <f>IF(ISBLANK(des!O542),"",des!O542)</f>
        <v/>
      </c>
      <c r="P542" s="25" t="str">
        <f>IF(ISBLANK(des!P542),"",des!P542)</f>
        <v/>
      </c>
      <c r="Q542" s="25" t="str">
        <f>IF(ISBLANK(des!Q542),"",des!Q542)</f>
        <v/>
      </c>
      <c r="R542" s="25" t="str">
        <f>IF(ISBLANK(des!R542),"",des!R542)</f>
        <v/>
      </c>
    </row>
    <row r="543" spans="2:18" hidden="1" outlineLevel="4" x14ac:dyDescent="0.2">
      <c r="B543" s="64"/>
      <c r="E543" s="45" t="s">
        <v>8</v>
      </c>
      <c r="G543" s="25">
        <f>IF(ISBLANK(des!G543),"",des!G543)</f>
        <v>0</v>
      </c>
      <c r="H543" s="25">
        <f>IF(ISBLANK(des!H543),"",des!H543)</f>
        <v>0</v>
      </c>
      <c r="I543" s="43" t="str">
        <f>IF(ISBLANK(des!I543),"",des!I543)</f>
        <v/>
      </c>
      <c r="J543" s="43" t="str">
        <f>IF(ISBLANK(des!J543),"",des!J543)</f>
        <v/>
      </c>
      <c r="K543" s="62" t="str">
        <f>IF(ISBLANK(des!K543),"",des!K543)</f>
        <v/>
      </c>
      <c r="L543" s="25" t="str">
        <f>IF(ISBLANK(des!L543),"",des!L543)</f>
        <v/>
      </c>
      <c r="M543" s="25" t="str">
        <f>IF(ISBLANK(des!M543),"",des!M543)</f>
        <v/>
      </c>
      <c r="N543" s="25" t="str">
        <f>IF(ISBLANK(des!N543),"",des!N543)</f>
        <v/>
      </c>
      <c r="O543" s="25" t="str">
        <f>IF(ISBLANK(des!O543),"",des!O543)</f>
        <v/>
      </c>
      <c r="P543" s="25" t="str">
        <f>IF(ISBLANK(des!P543),"",des!P543)</f>
        <v/>
      </c>
      <c r="Q543" s="25" t="str">
        <f>IF(ISBLANK(des!Q543),"",des!Q543)</f>
        <v/>
      </c>
      <c r="R543" s="25" t="str">
        <f>IF(ISBLANK(des!R543),"",des!R543)</f>
        <v/>
      </c>
    </row>
    <row r="544" spans="2:18" hidden="1" outlineLevel="3" collapsed="1" x14ac:dyDescent="0.2">
      <c r="B544" s="64"/>
    </row>
    <row r="545" spans="2:18" hidden="1" outlineLevel="2" collapsed="1" x14ac:dyDescent="0.2">
      <c r="B545" s="64"/>
    </row>
    <row r="546" spans="2:18" outlineLevel="1" collapsed="1" x14ac:dyDescent="0.2">
      <c r="B546" s="56">
        <v>1</v>
      </c>
      <c r="C546" s="56" t="s">
        <v>330</v>
      </c>
      <c r="D546" s="57" t="s">
        <v>0</v>
      </c>
      <c r="E546" s="57"/>
      <c r="F546" s="57"/>
      <c r="G546" s="84" t="s">
        <v>150</v>
      </c>
    </row>
    <row r="547" spans="2:18" hidden="1" outlineLevel="3" x14ac:dyDescent="0.2">
      <c r="B547" s="56"/>
      <c r="C547" s="26"/>
      <c r="D547" s="27" t="s">
        <v>1</v>
      </c>
      <c r="G547" s="78" t="s">
        <v>343</v>
      </c>
    </row>
    <row r="548" spans="2:18" hidden="1" outlineLevel="3" x14ac:dyDescent="0.2">
      <c r="B548" s="56"/>
      <c r="C548" s="26"/>
      <c r="D548" s="27" t="s">
        <v>1</v>
      </c>
      <c r="G548" s="78" t="s">
        <v>344</v>
      </c>
    </row>
    <row r="549" spans="2:18" hidden="1" outlineLevel="3" x14ac:dyDescent="0.2">
      <c r="B549" s="56"/>
      <c r="C549" s="26"/>
      <c r="D549" s="27" t="s">
        <v>2</v>
      </c>
      <c r="G549" s="78" t="s">
        <v>345</v>
      </c>
    </row>
    <row r="550" spans="2:18" hidden="1" outlineLevel="3" x14ac:dyDescent="0.2">
      <c r="B550" s="56"/>
      <c r="D550" s="26" t="s">
        <v>291</v>
      </c>
      <c r="E550" s="45" t="s">
        <v>1</v>
      </c>
      <c r="G550" s="78" t="s">
        <v>408</v>
      </c>
      <c r="H550" s="78" t="s">
        <v>409</v>
      </c>
      <c r="I550" s="91" t="s">
        <v>357</v>
      </c>
      <c r="J550" s="91" t="s">
        <v>360</v>
      </c>
      <c r="K550" s="91" t="s">
        <v>353</v>
      </c>
      <c r="L550" s="78" t="s">
        <v>372</v>
      </c>
      <c r="M550" s="78" t="s">
        <v>374</v>
      </c>
      <c r="N550" s="78" t="s">
        <v>376</v>
      </c>
      <c r="O550" s="91" t="s">
        <v>346</v>
      </c>
      <c r="P550" s="91" t="s">
        <v>350</v>
      </c>
    </row>
    <row r="551" spans="2:18" hidden="1" outlineLevel="4" x14ac:dyDescent="0.2">
      <c r="B551" s="56"/>
      <c r="E551" s="45" t="s">
        <v>1</v>
      </c>
      <c r="G551" s="78" t="s">
        <v>410</v>
      </c>
      <c r="H551" s="78" t="s">
        <v>411</v>
      </c>
      <c r="I551" s="91" t="s">
        <v>358</v>
      </c>
      <c r="J551" s="91" t="s">
        <v>361</v>
      </c>
      <c r="K551" s="91" t="s">
        <v>356</v>
      </c>
      <c r="L551" s="78" t="s">
        <v>373</v>
      </c>
      <c r="M551" s="78" t="s">
        <v>375</v>
      </c>
      <c r="N551" s="78" t="s">
        <v>377</v>
      </c>
      <c r="O551" s="91" t="s">
        <v>347</v>
      </c>
      <c r="P551" s="91" t="s">
        <v>351</v>
      </c>
    </row>
    <row r="552" spans="2:18" hidden="1" outlineLevel="4" x14ac:dyDescent="0.2">
      <c r="B552" s="56"/>
      <c r="E552" s="45" t="s">
        <v>2</v>
      </c>
      <c r="G552" s="78" t="s">
        <v>412</v>
      </c>
      <c r="H552" s="78" t="s">
        <v>413</v>
      </c>
      <c r="I552" s="91" t="s">
        <v>359</v>
      </c>
      <c r="J552" s="91" t="s">
        <v>362</v>
      </c>
      <c r="K552" s="91" t="s">
        <v>354</v>
      </c>
      <c r="L552" s="78" t="s">
        <v>378</v>
      </c>
      <c r="M552" s="78" t="s">
        <v>379</v>
      </c>
      <c r="N552" s="78" t="s">
        <v>380</v>
      </c>
      <c r="O552" s="91" t="s">
        <v>348</v>
      </c>
      <c r="P552" s="91" t="s">
        <v>352</v>
      </c>
    </row>
    <row r="553" spans="2:18" hidden="1" outlineLevel="4" x14ac:dyDescent="0.2">
      <c r="B553" s="56"/>
      <c r="E553" s="45" t="s">
        <v>4</v>
      </c>
      <c r="G553" s="78">
        <v>1</v>
      </c>
      <c r="H553" s="78">
        <v>1</v>
      </c>
      <c r="I553" s="78"/>
      <c r="J553" s="78"/>
      <c r="K553" s="78"/>
      <c r="L553" s="78"/>
      <c r="M553" s="78"/>
      <c r="N553" s="78"/>
      <c r="O553" s="78"/>
      <c r="P553" s="78"/>
    </row>
    <row r="554" spans="2:18" hidden="1" outlineLevel="4" x14ac:dyDescent="0.2">
      <c r="B554" s="56"/>
      <c r="E554" s="50" t="s">
        <v>5</v>
      </c>
      <c r="F554" s="49"/>
      <c r="G554" s="100">
        <v>0</v>
      </c>
      <c r="H554" s="100">
        <v>0</v>
      </c>
      <c r="I554" s="130" t="str">
        <f>IF($I559=0,"",IF($I559=1,J605,IF($I559=2,J606,IF($I559=3,J607,IF($I559=4,J608,IF($I559=5,J609,IF($I559=6,J610,IF($I559=7,J611,IF($I559=8,J612,)))))))))</f>
        <v>On roof-top / in roof, proper back-ventilation.</v>
      </c>
      <c r="J554" s="130">
        <f>IF($I559=0,"",IF($I559=1,K605,IF($I559=2,K606,IF($I559=3,K607,IF($I559=4,K608,IF($I559=5,K609,IF($I559=6,K610,IF($I559=7,K611,IF($I559=8,K612,)))))))))</f>
        <v>29</v>
      </c>
      <c r="K554" s="129">
        <v>25</v>
      </c>
      <c r="L554" s="136">
        <v>1.4999999999999999E-2</v>
      </c>
      <c r="M554" s="129">
        <v>0.02</v>
      </c>
      <c r="N554" s="129">
        <v>0.01</v>
      </c>
      <c r="O554" s="129">
        <v>1367</v>
      </c>
      <c r="P554" s="129">
        <v>1000</v>
      </c>
      <c r="Q554" s="137"/>
      <c r="R554" s="137"/>
    </row>
    <row r="555" spans="2:18" hidden="1" outlineLevel="4" x14ac:dyDescent="0.2">
      <c r="B555" s="56"/>
      <c r="E555" s="45" t="s">
        <v>6</v>
      </c>
      <c r="G555" s="78" t="s">
        <v>147</v>
      </c>
      <c r="H555" s="78" t="s">
        <v>147</v>
      </c>
      <c r="I555" s="78" t="s">
        <v>585</v>
      </c>
      <c r="J555" s="78" t="s">
        <v>147</v>
      </c>
      <c r="K555" s="78" t="s">
        <v>147</v>
      </c>
      <c r="L555" s="78" t="s">
        <v>147</v>
      </c>
      <c r="M555" s="78" t="s">
        <v>147</v>
      </c>
      <c r="N555" s="78" t="s">
        <v>147</v>
      </c>
      <c r="O555" s="78" t="s">
        <v>147</v>
      </c>
      <c r="P555" s="78" t="s">
        <v>147</v>
      </c>
    </row>
    <row r="556" spans="2:18" hidden="1" outlineLevel="4" x14ac:dyDescent="0.2">
      <c r="B556" s="56"/>
      <c r="E556" s="45" t="s">
        <v>10</v>
      </c>
      <c r="G556" s="78" t="s">
        <v>111</v>
      </c>
      <c r="H556" s="78" t="s">
        <v>111</v>
      </c>
      <c r="I556" s="78" t="s">
        <v>111</v>
      </c>
      <c r="J556" s="78" t="s">
        <v>355</v>
      </c>
      <c r="K556" s="78" t="s">
        <v>355</v>
      </c>
      <c r="L556" s="78" t="s">
        <v>111</v>
      </c>
      <c r="M556" s="78" t="s">
        <v>111</v>
      </c>
      <c r="N556" s="78" t="s">
        <v>111</v>
      </c>
      <c r="O556" s="78" t="s">
        <v>349</v>
      </c>
      <c r="P556" s="78" t="s">
        <v>349</v>
      </c>
    </row>
    <row r="557" spans="2:18" hidden="1" outlineLevel="4" x14ac:dyDescent="0.2">
      <c r="B557" s="56"/>
      <c r="E557" s="45" t="s">
        <v>7</v>
      </c>
      <c r="G557" s="78" t="s">
        <v>108</v>
      </c>
      <c r="H557" s="78" t="s">
        <v>108</v>
      </c>
      <c r="I557" s="78" t="s">
        <v>363</v>
      </c>
      <c r="J557" s="78" t="s">
        <v>108</v>
      </c>
      <c r="K557" s="78" t="s">
        <v>108</v>
      </c>
      <c r="L557" s="78" t="s">
        <v>108</v>
      </c>
      <c r="M557" s="78" t="s">
        <v>108</v>
      </c>
      <c r="N557" s="78" t="s">
        <v>108</v>
      </c>
      <c r="O557" s="78" t="s">
        <v>108</v>
      </c>
      <c r="P557" s="78" t="s">
        <v>108</v>
      </c>
    </row>
    <row r="558" spans="2:18" hidden="1" outlineLevel="4" x14ac:dyDescent="0.2">
      <c r="B558" s="56"/>
      <c r="E558" s="45" t="s">
        <v>8</v>
      </c>
      <c r="G558" s="78">
        <v>0</v>
      </c>
      <c r="H558" s="78">
        <v>0</v>
      </c>
      <c r="I558" s="78" t="s">
        <v>363</v>
      </c>
      <c r="J558" s="78">
        <v>0</v>
      </c>
      <c r="K558" s="78">
        <v>0</v>
      </c>
      <c r="L558" s="78">
        <v>0</v>
      </c>
      <c r="M558" s="78">
        <v>0</v>
      </c>
      <c r="N558" s="78">
        <v>0</v>
      </c>
      <c r="O558" s="78">
        <v>0</v>
      </c>
      <c r="P558" s="78">
        <v>0</v>
      </c>
    </row>
    <row r="559" spans="2:18" hidden="1" outlineLevel="3" x14ac:dyDescent="0.2">
      <c r="B559" s="56"/>
      <c r="I559" s="133">
        <v>3</v>
      </c>
    </row>
    <row r="560" spans="2:18" hidden="1" outlineLevel="2" collapsed="1" x14ac:dyDescent="0.2">
      <c r="B560" s="56">
        <v>2</v>
      </c>
      <c r="C560" s="56" t="s">
        <v>330</v>
      </c>
      <c r="D560" s="57" t="s">
        <v>0</v>
      </c>
      <c r="E560" s="57"/>
      <c r="F560" s="57"/>
      <c r="G560" s="84" t="s">
        <v>150</v>
      </c>
    </row>
    <row r="561" spans="2:18" hidden="1" outlineLevel="3" x14ac:dyDescent="0.2">
      <c r="B561" s="56"/>
      <c r="C561" s="26"/>
      <c r="D561" s="27" t="s">
        <v>1</v>
      </c>
      <c r="G561" s="78" t="s">
        <v>382</v>
      </c>
    </row>
    <row r="562" spans="2:18" hidden="1" outlineLevel="3" x14ac:dyDescent="0.2">
      <c r="B562" s="56"/>
      <c r="C562" s="26"/>
      <c r="D562" s="27" t="s">
        <v>1</v>
      </c>
      <c r="G562" s="78" t="s">
        <v>381</v>
      </c>
    </row>
    <row r="563" spans="2:18" hidden="1" outlineLevel="3" x14ac:dyDescent="0.2">
      <c r="B563" s="56"/>
      <c r="C563" s="26"/>
      <c r="D563" s="27" t="s">
        <v>2</v>
      </c>
      <c r="G563" s="78" t="s">
        <v>383</v>
      </c>
    </row>
    <row r="564" spans="2:18" hidden="1" outlineLevel="3" x14ac:dyDescent="0.2">
      <c r="B564" s="56"/>
      <c r="D564" s="26" t="s">
        <v>291</v>
      </c>
      <c r="E564" s="45" t="s">
        <v>1</v>
      </c>
      <c r="G564" s="91" t="s">
        <v>384</v>
      </c>
      <c r="H564" s="78" t="s">
        <v>386</v>
      </c>
      <c r="I564" s="91" t="s">
        <v>389</v>
      </c>
      <c r="J564" s="91" t="s">
        <v>391</v>
      </c>
      <c r="K564" s="78" t="s">
        <v>393</v>
      </c>
      <c r="L564" s="78" t="s">
        <v>415</v>
      </c>
      <c r="M564" s="78" t="s">
        <v>399</v>
      </c>
      <c r="N564" s="78" t="s">
        <v>429</v>
      </c>
      <c r="O564" s="78" t="s">
        <v>401</v>
      </c>
      <c r="P564" s="78" t="s">
        <v>402</v>
      </c>
      <c r="Q564" s="78"/>
      <c r="R564" s="78"/>
    </row>
    <row r="565" spans="2:18" hidden="1" outlineLevel="4" x14ac:dyDescent="0.2">
      <c r="B565" s="56"/>
      <c r="E565" s="45" t="s">
        <v>1</v>
      </c>
      <c r="G565" s="91" t="s">
        <v>387</v>
      </c>
      <c r="H565" s="78" t="s">
        <v>388</v>
      </c>
      <c r="I565" s="91" t="s">
        <v>390</v>
      </c>
      <c r="J565" s="91" t="s">
        <v>392</v>
      </c>
      <c r="K565" s="78" t="s">
        <v>394</v>
      </c>
      <c r="L565" s="78" t="s">
        <v>416</v>
      </c>
      <c r="M565" s="78" t="s">
        <v>398</v>
      </c>
      <c r="N565" s="78" t="s">
        <v>431</v>
      </c>
      <c r="O565" s="78" t="s">
        <v>403</v>
      </c>
      <c r="P565" s="78" t="s">
        <v>404</v>
      </c>
      <c r="Q565" s="78"/>
      <c r="R565" s="78"/>
    </row>
    <row r="566" spans="2:18" hidden="1" outlineLevel="4" x14ac:dyDescent="0.2">
      <c r="B566" s="56"/>
      <c r="E566" s="45" t="s">
        <v>2</v>
      </c>
      <c r="G566" s="91" t="s">
        <v>385</v>
      </c>
      <c r="H566" s="78" t="s">
        <v>414</v>
      </c>
      <c r="I566" s="91" t="s">
        <v>395</v>
      </c>
      <c r="J566" s="91" t="s">
        <v>396</v>
      </c>
      <c r="K566" s="98" t="s">
        <v>397</v>
      </c>
      <c r="L566" s="78" t="s">
        <v>425</v>
      </c>
      <c r="M566" s="78" t="s">
        <v>400</v>
      </c>
      <c r="N566" s="78" t="s">
        <v>430</v>
      </c>
      <c r="O566" s="78" t="s">
        <v>405</v>
      </c>
      <c r="P566" s="78" t="s">
        <v>406</v>
      </c>
      <c r="Q566" s="78"/>
      <c r="R566" s="78"/>
    </row>
    <row r="567" spans="2:18" hidden="1" outlineLevel="4" x14ac:dyDescent="0.2">
      <c r="B567" s="56"/>
      <c r="E567" s="45" t="s">
        <v>4</v>
      </c>
      <c r="G567" s="78">
        <v>1</v>
      </c>
      <c r="H567" s="78">
        <v>1</v>
      </c>
      <c r="I567" s="78"/>
      <c r="J567" s="78"/>
      <c r="K567" s="78"/>
      <c r="L567" s="78"/>
      <c r="M567" s="78"/>
      <c r="N567" s="78"/>
      <c r="O567" s="78"/>
      <c r="P567" s="78"/>
      <c r="Q567" s="78"/>
      <c r="R567" s="78"/>
    </row>
    <row r="568" spans="2:18" hidden="1" outlineLevel="4" x14ac:dyDescent="0.2">
      <c r="B568" s="56"/>
      <c r="E568" s="50" t="s">
        <v>5</v>
      </c>
      <c r="F568" s="49"/>
      <c r="G568" s="134">
        <f>(G185)/L568</f>
        <v>5</v>
      </c>
      <c r="H568" s="135">
        <f>G185/M568</f>
        <v>6.3832000000000004</v>
      </c>
      <c r="I568" s="132">
        <v>1.58</v>
      </c>
      <c r="J568" s="132">
        <v>0.80800000000000005</v>
      </c>
      <c r="K568" s="132"/>
      <c r="L568" s="129">
        <v>0.2</v>
      </c>
      <c r="M568" s="134">
        <f>L568/(I568*J568)</f>
        <v>0.15666123574382754</v>
      </c>
      <c r="N568" s="135" t="str">
        <f>IF($N573=0,"",IF($N573=1,O605,IF($N573=2,O606,IF($N573=3,O607,IF($N573=4,O608,IF($N573=5,O609,IF($N573=6,O610,IF($N573=7,O611,IF($N573=8,O612,)))))))))</f>
        <v>mono-crystalline Si</v>
      </c>
      <c r="O568" s="129">
        <v>3.8E-3</v>
      </c>
      <c r="P568" s="129">
        <v>0.43</v>
      </c>
      <c r="Q568" s="129"/>
      <c r="R568" s="129"/>
    </row>
    <row r="569" spans="2:18" hidden="1" outlineLevel="4" x14ac:dyDescent="0.2">
      <c r="B569" s="56"/>
      <c r="E569" s="45" t="s">
        <v>6</v>
      </c>
      <c r="G569" s="78" t="s">
        <v>147</v>
      </c>
      <c r="H569" s="78" t="s">
        <v>147</v>
      </c>
      <c r="I569" s="78" t="s">
        <v>147</v>
      </c>
      <c r="J569" s="78" t="s">
        <v>147</v>
      </c>
      <c r="K569" s="78" t="s">
        <v>147</v>
      </c>
      <c r="L569" s="78" t="s">
        <v>147</v>
      </c>
      <c r="M569" s="78" t="s">
        <v>147</v>
      </c>
      <c r="N569" s="78" t="s">
        <v>585</v>
      </c>
      <c r="O569" s="78" t="s">
        <v>147</v>
      </c>
      <c r="P569" s="78" t="s">
        <v>147</v>
      </c>
      <c r="Q569" s="78"/>
      <c r="R569" s="78"/>
    </row>
    <row r="570" spans="2:18" hidden="1" outlineLevel="4" x14ac:dyDescent="0.2">
      <c r="B570" s="56"/>
      <c r="E570" s="45" t="s">
        <v>10</v>
      </c>
      <c r="G570" s="78" t="s">
        <v>111</v>
      </c>
      <c r="H570" s="78" t="s">
        <v>173</v>
      </c>
      <c r="I570" s="78" t="s">
        <v>325</v>
      </c>
      <c r="J570" s="78" t="s">
        <v>325</v>
      </c>
      <c r="K570" s="78" t="s">
        <v>325</v>
      </c>
      <c r="L570" s="78" t="s">
        <v>169</v>
      </c>
      <c r="M570" s="78" t="s">
        <v>111</v>
      </c>
      <c r="N570" s="78" t="s">
        <v>111</v>
      </c>
      <c r="O570" s="78" t="s">
        <v>447</v>
      </c>
      <c r="P570" s="78" t="s">
        <v>111</v>
      </c>
      <c r="Q570" s="78"/>
      <c r="R570" s="78"/>
    </row>
    <row r="571" spans="2:18" hidden="1" outlineLevel="4" x14ac:dyDescent="0.2">
      <c r="B571" s="56"/>
      <c r="E571" s="45" t="s">
        <v>7</v>
      </c>
      <c r="G571" s="78" t="s">
        <v>108</v>
      </c>
      <c r="H571" s="78" t="s">
        <v>108</v>
      </c>
      <c r="I571" s="78" t="s">
        <v>108</v>
      </c>
      <c r="J571" s="78" t="s">
        <v>108</v>
      </c>
      <c r="K571" s="78" t="s">
        <v>108</v>
      </c>
      <c r="L571" s="78" t="s">
        <v>108</v>
      </c>
      <c r="M571" s="78" t="s">
        <v>108</v>
      </c>
      <c r="N571" s="78" t="s">
        <v>363</v>
      </c>
      <c r="O571" s="78" t="s">
        <v>108</v>
      </c>
      <c r="P571" s="78" t="s">
        <v>108</v>
      </c>
      <c r="Q571" s="78"/>
      <c r="R571" s="78"/>
    </row>
    <row r="572" spans="2:18" hidden="1" outlineLevel="4" x14ac:dyDescent="0.2">
      <c r="B572" s="56"/>
      <c r="E572" s="45" t="s">
        <v>8</v>
      </c>
      <c r="G572" s="78">
        <v>0</v>
      </c>
      <c r="H572" s="78">
        <v>0</v>
      </c>
      <c r="I572" s="78">
        <v>0</v>
      </c>
      <c r="J572" s="78">
        <v>0</v>
      </c>
      <c r="K572" s="78">
        <v>0</v>
      </c>
      <c r="L572" s="78">
        <v>0</v>
      </c>
      <c r="M572" s="78">
        <v>0</v>
      </c>
      <c r="N572" s="78" t="s">
        <v>363</v>
      </c>
      <c r="O572" s="78">
        <v>0</v>
      </c>
      <c r="P572" s="78">
        <v>0</v>
      </c>
      <c r="Q572" s="78"/>
      <c r="R572" s="78"/>
    </row>
    <row r="573" spans="2:18" hidden="1" outlineLevel="3" x14ac:dyDescent="0.2">
      <c r="B573" s="56"/>
      <c r="N573" s="133">
        <v>1</v>
      </c>
    </row>
    <row r="574" spans="2:18" hidden="1" outlineLevel="2" collapsed="1" x14ac:dyDescent="0.2">
      <c r="B574" s="56">
        <v>3</v>
      </c>
      <c r="C574" s="56" t="s">
        <v>330</v>
      </c>
      <c r="D574" s="57" t="s">
        <v>0</v>
      </c>
      <c r="E574" s="57"/>
      <c r="F574" s="57"/>
      <c r="G574" s="84" t="s">
        <v>150</v>
      </c>
    </row>
    <row r="575" spans="2:18" hidden="1" outlineLevel="3" x14ac:dyDescent="0.2">
      <c r="B575" s="56"/>
      <c r="C575" s="26"/>
      <c r="D575" s="27" t="s">
        <v>1</v>
      </c>
      <c r="G575" s="78" t="s">
        <v>452</v>
      </c>
    </row>
    <row r="576" spans="2:18" hidden="1" outlineLevel="3" x14ac:dyDescent="0.2">
      <c r="B576" s="56"/>
      <c r="C576" s="26"/>
      <c r="D576" s="27" t="s">
        <v>1</v>
      </c>
      <c r="G576" s="78" t="s">
        <v>453</v>
      </c>
    </row>
    <row r="577" spans="2:18" hidden="1" outlineLevel="3" x14ac:dyDescent="0.2">
      <c r="B577" s="56"/>
      <c r="C577" s="26"/>
      <c r="D577" s="27" t="s">
        <v>2</v>
      </c>
      <c r="G577" s="78" t="s">
        <v>417</v>
      </c>
    </row>
    <row r="578" spans="2:18" hidden="1" outlineLevel="3" x14ac:dyDescent="0.2">
      <c r="B578" s="56"/>
      <c r="D578" s="26" t="s">
        <v>291</v>
      </c>
      <c r="E578" s="45" t="s">
        <v>1</v>
      </c>
      <c r="G578" s="91" t="s">
        <v>418</v>
      </c>
      <c r="H578" s="78" t="s">
        <v>420</v>
      </c>
      <c r="I578" s="78" t="s">
        <v>424</v>
      </c>
      <c r="J578" s="78" t="s">
        <v>448</v>
      </c>
      <c r="K578" s="78" t="s">
        <v>458</v>
      </c>
      <c r="L578" s="78" t="s">
        <v>455</v>
      </c>
      <c r="M578" s="78" t="s">
        <v>460</v>
      </c>
      <c r="N578" s="78" t="s">
        <v>461</v>
      </c>
      <c r="O578" s="78"/>
      <c r="P578" s="78"/>
      <c r="Q578" s="78"/>
      <c r="R578" s="78"/>
    </row>
    <row r="579" spans="2:18" hidden="1" outlineLevel="4" x14ac:dyDescent="0.2">
      <c r="B579" s="56"/>
      <c r="E579" s="45" t="s">
        <v>1</v>
      </c>
      <c r="G579" s="91" t="s">
        <v>422</v>
      </c>
      <c r="H579" s="78" t="s">
        <v>421</v>
      </c>
      <c r="I579" s="78" t="s">
        <v>423</v>
      </c>
      <c r="J579" s="78" t="s">
        <v>449</v>
      </c>
      <c r="K579" s="78" t="s">
        <v>456</v>
      </c>
      <c r="L579" s="78" t="s">
        <v>457</v>
      </c>
      <c r="M579" s="78" t="s">
        <v>462</v>
      </c>
      <c r="N579" s="78" t="s">
        <v>465</v>
      </c>
      <c r="O579" s="78"/>
      <c r="P579" s="78"/>
      <c r="Q579" s="78"/>
      <c r="R579" s="78"/>
    </row>
    <row r="580" spans="2:18" hidden="1" outlineLevel="4" x14ac:dyDescent="0.2">
      <c r="B580" s="56"/>
      <c r="E580" s="45" t="s">
        <v>2</v>
      </c>
      <c r="G580" s="91" t="s">
        <v>419</v>
      </c>
      <c r="H580" s="78" t="s">
        <v>426</v>
      </c>
      <c r="I580" s="78" t="s">
        <v>427</v>
      </c>
      <c r="J580" s="78" t="s">
        <v>450</v>
      </c>
      <c r="K580" s="78" t="s">
        <v>451</v>
      </c>
      <c r="L580" s="78" t="s">
        <v>459</v>
      </c>
      <c r="M580" s="78" t="s">
        <v>463</v>
      </c>
      <c r="N580" s="78" t="s">
        <v>464</v>
      </c>
      <c r="O580" s="78"/>
      <c r="P580" s="78"/>
      <c r="Q580" s="78"/>
      <c r="R580" s="78"/>
    </row>
    <row r="581" spans="2:18" hidden="1" outlineLevel="4" x14ac:dyDescent="0.2">
      <c r="B581" s="56"/>
      <c r="E581" s="45" t="s">
        <v>4</v>
      </c>
      <c r="G581" s="78">
        <v>1</v>
      </c>
      <c r="H581" s="78">
        <v>1</v>
      </c>
      <c r="I581" s="78"/>
      <c r="J581" s="78"/>
      <c r="K581" s="78"/>
      <c r="L581" s="78"/>
      <c r="M581" s="78"/>
      <c r="N581" s="78"/>
      <c r="O581" s="78"/>
      <c r="P581" s="78"/>
      <c r="Q581" s="78"/>
      <c r="R581" s="78"/>
    </row>
    <row r="582" spans="2:18" hidden="1" outlineLevel="4" x14ac:dyDescent="0.2">
      <c r="B582" s="56"/>
      <c r="E582" s="50" t="s">
        <v>5</v>
      </c>
      <c r="F582" s="49"/>
      <c r="G582" s="131">
        <f>G$185/(H582/I582)</f>
        <v>0.20717391304347826</v>
      </c>
      <c r="H582" s="129">
        <v>4.5999999999999996</v>
      </c>
      <c r="I582" s="129">
        <v>0.95299999999999996</v>
      </c>
      <c r="J582" s="129">
        <v>3</v>
      </c>
      <c r="K582" s="129">
        <v>1</v>
      </c>
      <c r="L582" s="130" t="str">
        <f>IF($L587=0,"",IF($L587=1,M605,IF($L587=2,M606,)))</f>
        <v>ind</v>
      </c>
      <c r="M582" s="129">
        <v>0.7</v>
      </c>
      <c r="N582" s="129">
        <v>0.7</v>
      </c>
      <c r="O582" s="129"/>
      <c r="P582" s="129"/>
      <c r="Q582" s="129"/>
      <c r="R582" s="129"/>
    </row>
    <row r="583" spans="2:18" hidden="1" outlineLevel="4" x14ac:dyDescent="0.2">
      <c r="B583" s="56"/>
      <c r="E583" s="45" t="s">
        <v>6</v>
      </c>
      <c r="G583" s="78" t="s">
        <v>147</v>
      </c>
      <c r="H583" s="78" t="s">
        <v>147</v>
      </c>
      <c r="I583" s="78" t="s">
        <v>147</v>
      </c>
      <c r="J583" s="78" t="s">
        <v>147</v>
      </c>
      <c r="K583" s="78" t="s">
        <v>147</v>
      </c>
      <c r="L583" s="78" t="s">
        <v>585</v>
      </c>
      <c r="M583" s="78" t="s">
        <v>147</v>
      </c>
      <c r="N583" s="78" t="s">
        <v>147</v>
      </c>
      <c r="O583" s="78"/>
      <c r="P583" s="78"/>
      <c r="Q583" s="78"/>
      <c r="R583" s="78"/>
    </row>
    <row r="584" spans="2:18" hidden="1" outlineLevel="4" x14ac:dyDescent="0.2">
      <c r="B584" s="56"/>
      <c r="E584" s="45" t="s">
        <v>10</v>
      </c>
      <c r="G584" s="78" t="s">
        <v>111</v>
      </c>
      <c r="H584" s="78" t="s">
        <v>169</v>
      </c>
      <c r="I584" s="78" t="s">
        <v>111</v>
      </c>
      <c r="J584" s="78" t="s">
        <v>111</v>
      </c>
      <c r="K584" s="78" t="s">
        <v>111</v>
      </c>
      <c r="L584" s="78" t="s">
        <v>111</v>
      </c>
      <c r="M584" s="78" t="s">
        <v>111</v>
      </c>
      <c r="N584" s="78" t="s">
        <v>111</v>
      </c>
      <c r="O584" s="78"/>
      <c r="P584" s="78"/>
      <c r="Q584" s="78"/>
      <c r="R584" s="78"/>
    </row>
    <row r="585" spans="2:18" hidden="1" outlineLevel="4" x14ac:dyDescent="0.2">
      <c r="B585" s="56"/>
      <c r="E585" s="45" t="s">
        <v>7</v>
      </c>
      <c r="G585" s="78" t="s">
        <v>108</v>
      </c>
      <c r="H585" s="78" t="s">
        <v>108</v>
      </c>
      <c r="I585" s="78" t="s">
        <v>108</v>
      </c>
      <c r="J585" s="78" t="s">
        <v>108</v>
      </c>
      <c r="K585" s="78">
        <v>1</v>
      </c>
      <c r="L585" s="78" t="s">
        <v>363</v>
      </c>
      <c r="M585" s="78">
        <v>1</v>
      </c>
      <c r="N585" s="78">
        <v>1</v>
      </c>
      <c r="O585" s="78"/>
      <c r="P585" s="78"/>
      <c r="Q585" s="78"/>
      <c r="R585" s="78"/>
    </row>
    <row r="586" spans="2:18" hidden="1" outlineLevel="4" x14ac:dyDescent="0.2">
      <c r="B586" s="56"/>
      <c r="E586" s="45" t="s">
        <v>8</v>
      </c>
      <c r="G586" s="78">
        <v>0</v>
      </c>
      <c r="H586" s="78">
        <v>0</v>
      </c>
      <c r="I586" s="78">
        <v>0</v>
      </c>
      <c r="J586" s="78">
        <v>0</v>
      </c>
      <c r="K586" s="105">
        <v>0</v>
      </c>
      <c r="L586" s="105" t="s">
        <v>363</v>
      </c>
      <c r="M586" s="105">
        <v>0</v>
      </c>
      <c r="N586" s="105">
        <v>0</v>
      </c>
      <c r="O586" s="78"/>
      <c r="P586" s="78"/>
      <c r="Q586" s="78"/>
      <c r="R586" s="78"/>
    </row>
    <row r="587" spans="2:18" hidden="1" outlineLevel="3" x14ac:dyDescent="0.2">
      <c r="B587" s="56"/>
      <c r="L587" s="99">
        <v>1</v>
      </c>
    </row>
    <row r="588" spans="2:18" hidden="1" outlineLevel="2" collapsed="1" x14ac:dyDescent="0.2">
      <c r="B588" s="56">
        <v>4</v>
      </c>
      <c r="C588" s="26" t="s">
        <v>330</v>
      </c>
      <c r="D588" s="27" t="s">
        <v>0</v>
      </c>
      <c r="G588" s="84"/>
    </row>
    <row r="589" spans="2:18" hidden="1" outlineLevel="3" x14ac:dyDescent="0.2">
      <c r="B589" s="56"/>
      <c r="C589" s="26"/>
      <c r="D589" s="27" t="s">
        <v>1</v>
      </c>
      <c r="G589" s="78">
        <v>4</v>
      </c>
    </row>
    <row r="590" spans="2:18" hidden="1" outlineLevel="3" x14ac:dyDescent="0.2">
      <c r="B590" s="56"/>
      <c r="C590" s="26"/>
      <c r="D590" s="27" t="s">
        <v>1</v>
      </c>
      <c r="G590" s="78" t="s">
        <v>150</v>
      </c>
    </row>
    <row r="591" spans="2:18" hidden="1" outlineLevel="3" x14ac:dyDescent="0.2">
      <c r="B591" s="56"/>
      <c r="C591" s="26"/>
      <c r="D591" s="27" t="s">
        <v>2</v>
      </c>
      <c r="G591" s="78" t="s">
        <v>150</v>
      </c>
    </row>
    <row r="592" spans="2:18" hidden="1" outlineLevel="3" x14ac:dyDescent="0.2">
      <c r="B592" s="56"/>
      <c r="D592" s="26" t="s">
        <v>291</v>
      </c>
      <c r="E592" s="45" t="s">
        <v>1</v>
      </c>
      <c r="G592" s="91" t="s">
        <v>150</v>
      </c>
      <c r="H592" s="91"/>
      <c r="I592" s="91"/>
      <c r="J592" s="78"/>
      <c r="K592" s="78"/>
      <c r="L592" s="78"/>
      <c r="M592" s="78"/>
      <c r="N592" s="78"/>
      <c r="O592" s="78"/>
      <c r="P592" s="78"/>
      <c r="Q592" s="78"/>
      <c r="R592" s="78"/>
    </row>
    <row r="593" spans="2:18" hidden="1" outlineLevel="4" x14ac:dyDescent="0.2">
      <c r="B593" s="56"/>
      <c r="E593" s="45" t="s">
        <v>1</v>
      </c>
      <c r="G593" s="91" t="s">
        <v>150</v>
      </c>
      <c r="H593" s="91"/>
      <c r="I593" s="91"/>
      <c r="J593" s="78"/>
      <c r="K593" s="78"/>
      <c r="L593" s="78"/>
      <c r="M593" s="78"/>
      <c r="N593" s="78"/>
      <c r="O593" s="78"/>
      <c r="P593" s="78"/>
      <c r="Q593" s="78"/>
      <c r="R593" s="78"/>
    </row>
    <row r="594" spans="2:18" hidden="1" outlineLevel="4" x14ac:dyDescent="0.2">
      <c r="B594" s="56"/>
      <c r="E594" s="45" t="s">
        <v>2</v>
      </c>
      <c r="G594" s="91" t="s">
        <v>150</v>
      </c>
      <c r="H594" s="91"/>
      <c r="I594" s="91"/>
      <c r="J594" s="78"/>
      <c r="K594" s="78"/>
      <c r="L594" s="78"/>
      <c r="M594" s="78"/>
      <c r="N594" s="78"/>
      <c r="O594" s="78"/>
      <c r="P594" s="78"/>
      <c r="Q594" s="78"/>
      <c r="R594" s="78"/>
    </row>
    <row r="595" spans="2:18" hidden="1" outlineLevel="4" x14ac:dyDescent="0.2">
      <c r="B595" s="56"/>
      <c r="E595" s="45" t="s">
        <v>4</v>
      </c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</row>
    <row r="596" spans="2:18" hidden="1" outlineLevel="4" x14ac:dyDescent="0.2">
      <c r="B596" s="56"/>
      <c r="E596" s="50" t="s">
        <v>5</v>
      </c>
      <c r="F596" s="49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</row>
    <row r="597" spans="2:18" hidden="1" outlineLevel="4" x14ac:dyDescent="0.2">
      <c r="B597" s="56"/>
      <c r="E597" s="45" t="s">
        <v>6</v>
      </c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</row>
    <row r="598" spans="2:18" hidden="1" outlineLevel="4" x14ac:dyDescent="0.2">
      <c r="B598" s="56"/>
      <c r="E598" s="45" t="s">
        <v>10</v>
      </c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</row>
    <row r="599" spans="2:18" hidden="1" outlineLevel="4" x14ac:dyDescent="0.2">
      <c r="B599" s="56"/>
      <c r="E599" s="45" t="s">
        <v>7</v>
      </c>
      <c r="G599" s="78" t="s">
        <v>108</v>
      </c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</row>
    <row r="600" spans="2:18" hidden="1" outlineLevel="4" x14ac:dyDescent="0.2">
      <c r="B600" s="56"/>
      <c r="E600" s="45" t="s">
        <v>8</v>
      </c>
      <c r="G600" s="78">
        <v>0</v>
      </c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</row>
    <row r="601" spans="2:18" hidden="1" outlineLevel="3" x14ac:dyDescent="0.2"/>
    <row r="602" spans="2:18" hidden="1" outlineLevel="2" collapsed="1" x14ac:dyDescent="0.2"/>
    <row r="603" spans="2:18" outlineLevel="1" collapsed="1" x14ac:dyDescent="0.2"/>
    <row r="604" spans="2:18" x14ac:dyDescent="0.2">
      <c r="B604" s="26" t="s">
        <v>407</v>
      </c>
      <c r="I604" s="25" t="s">
        <v>468</v>
      </c>
      <c r="L604" s="25" t="s">
        <v>466</v>
      </c>
      <c r="N604" s="25" t="s">
        <v>467</v>
      </c>
    </row>
    <row r="605" spans="2:18" x14ac:dyDescent="0.2">
      <c r="B605" s="56">
        <v>1</v>
      </c>
      <c r="C605" s="56" t="s">
        <v>330</v>
      </c>
      <c r="D605" s="57"/>
      <c r="E605" s="57"/>
      <c r="F605" s="57"/>
      <c r="I605" s="128">
        <v>1</v>
      </c>
      <c r="J605" s="28" t="s">
        <v>364</v>
      </c>
      <c r="K605" s="28">
        <v>22</v>
      </c>
      <c r="L605" s="128">
        <v>1</v>
      </c>
      <c r="M605" s="28" t="s">
        <v>454</v>
      </c>
      <c r="N605" s="128">
        <v>1</v>
      </c>
      <c r="O605" s="28" t="s">
        <v>432</v>
      </c>
    </row>
    <row r="606" spans="2:18" x14ac:dyDescent="0.2">
      <c r="I606" s="128">
        <v>2</v>
      </c>
      <c r="J606" s="28" t="s">
        <v>365</v>
      </c>
      <c r="K606" s="28">
        <v>28</v>
      </c>
      <c r="L606" s="128">
        <v>2</v>
      </c>
      <c r="M606" s="28" t="s">
        <v>160</v>
      </c>
      <c r="N606" s="128">
        <v>2</v>
      </c>
      <c r="O606" s="28" t="s">
        <v>433</v>
      </c>
    </row>
    <row r="607" spans="2:18" x14ac:dyDescent="0.2">
      <c r="I607" s="128">
        <v>3</v>
      </c>
      <c r="J607" s="28" t="s">
        <v>366</v>
      </c>
      <c r="K607" s="28">
        <v>29</v>
      </c>
      <c r="N607" s="128">
        <v>3</v>
      </c>
      <c r="O607" s="28" t="s">
        <v>434</v>
      </c>
    </row>
    <row r="608" spans="2:18" x14ac:dyDescent="0.2">
      <c r="I608" s="128">
        <v>4</v>
      </c>
      <c r="J608" s="28" t="s">
        <v>367</v>
      </c>
      <c r="K608" s="28">
        <v>32</v>
      </c>
      <c r="N608" s="128">
        <v>4</v>
      </c>
      <c r="O608" s="28" t="s">
        <v>435</v>
      </c>
    </row>
    <row r="609" spans="2:15" x14ac:dyDescent="0.2">
      <c r="I609" s="128">
        <v>5</v>
      </c>
      <c r="J609" s="28" t="s">
        <v>368</v>
      </c>
      <c r="K609" s="28">
        <v>35</v>
      </c>
      <c r="N609" s="128">
        <v>5</v>
      </c>
      <c r="O609" s="28" t="s">
        <v>436</v>
      </c>
    </row>
    <row r="610" spans="2:15" x14ac:dyDescent="0.2">
      <c r="I610" s="128">
        <v>6</v>
      </c>
      <c r="J610" s="28" t="s">
        <v>369</v>
      </c>
      <c r="K610" s="28">
        <v>39</v>
      </c>
      <c r="N610" s="128">
        <v>6</v>
      </c>
      <c r="O610" s="127" t="s">
        <v>22</v>
      </c>
    </row>
    <row r="611" spans="2:15" x14ac:dyDescent="0.2">
      <c r="I611" s="128">
        <v>7</v>
      </c>
      <c r="J611" s="28" t="s">
        <v>370</v>
      </c>
      <c r="K611" s="28">
        <v>43</v>
      </c>
      <c r="N611" s="128">
        <v>7</v>
      </c>
      <c r="O611" s="127" t="s">
        <v>22</v>
      </c>
    </row>
    <row r="612" spans="2:15" x14ac:dyDescent="0.2">
      <c r="I612" s="128">
        <v>8</v>
      </c>
      <c r="J612" s="28" t="s">
        <v>371</v>
      </c>
      <c r="K612" s="28">
        <v>55</v>
      </c>
      <c r="N612" s="128">
        <v>8</v>
      </c>
      <c r="O612" s="127" t="s">
        <v>22</v>
      </c>
    </row>
    <row r="614" spans="2:15" x14ac:dyDescent="0.2">
      <c r="B614" s="101" t="s">
        <v>428</v>
      </c>
    </row>
  </sheetData>
  <sheetProtection selectLockedCells="1" sort="0" autoFilter="0"/>
  <conditionalFormatting sqref="G13:R21 G550:N558">
    <cfRule type="containsBlanks" dxfId="304" priority="445">
      <formula>LEN(TRIM(G13))=0</formula>
    </cfRule>
  </conditionalFormatting>
  <conditionalFormatting sqref="G3:R3 H6:R6 G4:I5 K4:R5">
    <cfRule type="containsBlanks" dxfId="303" priority="447">
      <formula>LEN(TRIM(G3))=0</formula>
    </cfRule>
  </conditionalFormatting>
  <conditionalFormatting sqref="G8:R11">
    <cfRule type="containsBlanks" dxfId="302" priority="446">
      <formula>LEN(TRIM(G8))=0</formula>
    </cfRule>
  </conditionalFormatting>
  <conditionalFormatting sqref="H106:R109">
    <cfRule type="cellIs" dxfId="301" priority="438" operator="equal">
      <formula>0</formula>
    </cfRule>
  </conditionalFormatting>
  <conditionalFormatting sqref="G180:R180 G190:R190">
    <cfRule type="cellIs" dxfId="300" priority="435" operator="equal">
      <formula>0</formula>
    </cfRule>
  </conditionalFormatting>
  <conditionalFormatting sqref="G215:R216">
    <cfRule type="cellIs" dxfId="299" priority="434" operator="equal">
      <formula>0</formula>
    </cfRule>
  </conditionalFormatting>
  <conditionalFormatting sqref="G228:R228 H227:R227">
    <cfRule type="cellIs" dxfId="298" priority="433" operator="equal">
      <formula>0</formula>
    </cfRule>
  </conditionalFormatting>
  <conditionalFormatting sqref="H257:R257">
    <cfRule type="containsBlanks" dxfId="297" priority="452">
      <formula>LEN(TRIM(H257))=0</formula>
    </cfRule>
  </conditionalFormatting>
  <conditionalFormatting sqref="G319:R319 H318:R318">
    <cfRule type="containsBlanks" dxfId="296" priority="450">
      <formula>LEN(TRIM(G318))=0</formula>
    </cfRule>
  </conditionalFormatting>
  <conditionalFormatting sqref="H348:R348">
    <cfRule type="containsBlanks" dxfId="295" priority="453">
      <formula>LEN(TRIM(H348))=0</formula>
    </cfRule>
  </conditionalFormatting>
  <conditionalFormatting sqref="G378:R378">
    <cfRule type="containsBlanks" dxfId="294" priority="449">
      <formula>LEN(TRIM(G378))=0</formula>
    </cfRule>
  </conditionalFormatting>
  <conditionalFormatting sqref="G409:R410">
    <cfRule type="containsBlanks" dxfId="293" priority="454">
      <formula>LEN(TRIM(G409))=0</formula>
    </cfRule>
  </conditionalFormatting>
  <conditionalFormatting sqref="G449:R452">
    <cfRule type="cellIs" dxfId="292" priority="415" operator="equal">
      <formula>0</formula>
    </cfRule>
  </conditionalFormatting>
  <conditionalFormatting sqref="G481:R484">
    <cfRule type="cellIs" dxfId="291" priority="411" operator="equal">
      <formula>0</formula>
    </cfRule>
  </conditionalFormatting>
  <conditionalFormatting sqref="G513:R516">
    <cfRule type="cellIs" dxfId="290" priority="408" operator="equal">
      <formula>0</formula>
    </cfRule>
  </conditionalFormatting>
  <conditionalFormatting sqref="G546:R549 Q550:R558">
    <cfRule type="cellIs" dxfId="289" priority="400" operator="equal">
      <formula>0</formula>
    </cfRule>
  </conditionalFormatting>
  <conditionalFormatting sqref="H567:R567 P569:R569 P571:R571 I564:R566 L564:P567 H570:R570 H568:M568 O568:R568">
    <cfRule type="cellIs" dxfId="288" priority="399" operator="equal">
      <formula>0</formula>
    </cfRule>
  </conditionalFormatting>
  <conditionalFormatting sqref="G560:R560 H561:R563">
    <cfRule type="cellIs" dxfId="287" priority="398" operator="equal">
      <formula>0</formula>
    </cfRule>
  </conditionalFormatting>
  <conditionalFormatting sqref="G564:G568 G570:G571">
    <cfRule type="cellIs" dxfId="286" priority="393" operator="equal">
      <formula>0</formula>
    </cfRule>
  </conditionalFormatting>
  <conditionalFormatting sqref="G561:G563">
    <cfRule type="cellIs" dxfId="285" priority="392" operator="equal">
      <formula>0</formula>
    </cfRule>
  </conditionalFormatting>
  <conditionalFormatting sqref="G588:R600">
    <cfRule type="cellIs" dxfId="284" priority="388" operator="equal">
      <formula>0</formula>
    </cfRule>
  </conditionalFormatting>
  <conditionalFormatting sqref="G23:R31">
    <cfRule type="containsBlanks" dxfId="283" priority="385">
      <formula>LEN(TRIM(G23))=0</formula>
    </cfRule>
  </conditionalFormatting>
  <conditionalFormatting sqref="G42:R43 G45:R46 G44 J44:R44">
    <cfRule type="containsBlanks" dxfId="282" priority="383">
      <formula>LEN(TRIM(G42))=0</formula>
    </cfRule>
  </conditionalFormatting>
  <conditionalFormatting sqref="G52:R52 I51:R51 G54:R55 G53 J53:R53">
    <cfRule type="containsBlanks" dxfId="281" priority="382">
      <formula>LEN(TRIM(G51))=0</formula>
    </cfRule>
  </conditionalFormatting>
  <conditionalFormatting sqref="G115:R116 G118:R119 G117 J117:R117">
    <cfRule type="containsBlanks" dxfId="280" priority="380">
      <formula>LEN(TRIM(G115))=0</formula>
    </cfRule>
  </conditionalFormatting>
  <conditionalFormatting sqref="G123:R125 O120:R122 G127:R128 G126 I126:R126">
    <cfRule type="containsBlanks" dxfId="279" priority="379">
      <formula>LEN(TRIM(G120))=0</formula>
    </cfRule>
  </conditionalFormatting>
  <conditionalFormatting sqref="G181:R189">
    <cfRule type="containsBlanks" dxfId="278" priority="378">
      <formula>LEN(TRIM(G181))=0</formula>
    </cfRule>
  </conditionalFormatting>
  <conditionalFormatting sqref="G195:R200 G202:R203 I201:R201">
    <cfRule type="containsBlanks" dxfId="277" priority="376">
      <formula>LEN(TRIM(G195))=0</formula>
    </cfRule>
  </conditionalFormatting>
  <conditionalFormatting sqref="G217:R225">
    <cfRule type="containsBlanks" dxfId="276" priority="373">
      <formula>LEN(TRIM(G217))=0</formula>
    </cfRule>
  </conditionalFormatting>
  <conditionalFormatting sqref="G232:R232">
    <cfRule type="containsBlanks" dxfId="275" priority="372">
      <formula>LEN(TRIM(G232))=0</formula>
    </cfRule>
  </conditionalFormatting>
  <conditionalFormatting sqref="G233:R233">
    <cfRule type="containsBlanks" dxfId="274" priority="371">
      <formula>LEN(TRIM(G233))=0</formula>
    </cfRule>
  </conditionalFormatting>
  <conditionalFormatting sqref="G234:R234 G236:R237 O235:R235">
    <cfRule type="containsBlanks" dxfId="273" priority="370">
      <formula>LEN(TRIM(G234))=0</formula>
    </cfRule>
  </conditionalFormatting>
  <conditionalFormatting sqref="G238:R241">
    <cfRule type="containsBlanks" dxfId="272" priority="369">
      <formula>LEN(TRIM(G238))=0</formula>
    </cfRule>
  </conditionalFormatting>
  <conditionalFormatting sqref="G243:R243 G245:R246 M244:R244">
    <cfRule type="containsBlanks" dxfId="271" priority="367">
      <formula>LEN(TRIM(G243))=0</formula>
    </cfRule>
  </conditionalFormatting>
  <conditionalFormatting sqref="G247:R250 G252:R255">
    <cfRule type="containsBlanks" dxfId="270" priority="366">
      <formula>LEN(TRIM(G247))=0</formula>
    </cfRule>
  </conditionalFormatting>
  <conditionalFormatting sqref="G262:R262">
    <cfRule type="containsBlanks" dxfId="269" priority="365">
      <formula>LEN(TRIM(G262))=0</formula>
    </cfRule>
  </conditionalFormatting>
  <conditionalFormatting sqref="G263:R263">
    <cfRule type="containsBlanks" dxfId="268" priority="364">
      <formula>LEN(TRIM(G263))=0</formula>
    </cfRule>
  </conditionalFormatting>
  <conditionalFormatting sqref="G264:R264 G266:R267 O265:R265">
    <cfRule type="containsBlanks" dxfId="267" priority="363">
      <formula>LEN(TRIM(G264))=0</formula>
    </cfRule>
  </conditionalFormatting>
  <conditionalFormatting sqref="G268:R271">
    <cfRule type="containsBlanks" dxfId="266" priority="362">
      <formula>LEN(TRIM(G268))=0</formula>
    </cfRule>
  </conditionalFormatting>
  <conditionalFormatting sqref="G273:R273 G275:R276 M274:R274">
    <cfRule type="containsBlanks" dxfId="265" priority="360">
      <formula>LEN(TRIM(G273))=0</formula>
    </cfRule>
  </conditionalFormatting>
  <conditionalFormatting sqref="G277:R280 G282:R285">
    <cfRule type="containsBlanks" dxfId="264" priority="359">
      <formula>LEN(TRIM(G277))=0</formula>
    </cfRule>
  </conditionalFormatting>
  <conditionalFormatting sqref="H287:R287">
    <cfRule type="containsBlanks" dxfId="263" priority="451">
      <formula>LEN(TRIM(H287))=0</formula>
    </cfRule>
  </conditionalFormatting>
  <conditionalFormatting sqref="G292:R292">
    <cfRule type="containsBlanks" dxfId="262" priority="357">
      <formula>LEN(TRIM(G292))=0</formula>
    </cfRule>
  </conditionalFormatting>
  <conditionalFormatting sqref="G293:R293">
    <cfRule type="containsBlanks" dxfId="261" priority="356">
      <formula>LEN(TRIM(G293))=0</formula>
    </cfRule>
  </conditionalFormatting>
  <conditionalFormatting sqref="G294:R294 G296:R297 O295:R295">
    <cfRule type="containsBlanks" dxfId="260" priority="355">
      <formula>LEN(TRIM(G294))=0</formula>
    </cfRule>
  </conditionalFormatting>
  <conditionalFormatting sqref="G298:R301">
    <cfRule type="containsBlanks" dxfId="259" priority="354">
      <formula>LEN(TRIM(G298))=0</formula>
    </cfRule>
  </conditionalFormatting>
  <conditionalFormatting sqref="G303:R303 G305:R306 M304:R304">
    <cfRule type="containsBlanks" dxfId="258" priority="352">
      <formula>LEN(TRIM(G303))=0</formula>
    </cfRule>
  </conditionalFormatting>
  <conditionalFormatting sqref="G307:R310 G312:R315">
    <cfRule type="containsBlanks" dxfId="257" priority="351">
      <formula>LEN(TRIM(G307))=0</formula>
    </cfRule>
  </conditionalFormatting>
  <conditionalFormatting sqref="G320:R321 G323:R323 O322:R322">
    <cfRule type="containsBlanks" dxfId="256" priority="350">
      <formula>LEN(TRIM(G320))=0</formula>
    </cfRule>
  </conditionalFormatting>
  <conditionalFormatting sqref="G324:R324">
    <cfRule type="containsBlanks" dxfId="255" priority="349">
      <formula>LEN(TRIM(G324))=0</formula>
    </cfRule>
  </conditionalFormatting>
  <conditionalFormatting sqref="G325:R325 G327:R328 O326:R326">
    <cfRule type="containsBlanks" dxfId="254" priority="348">
      <formula>LEN(TRIM(G325))=0</formula>
    </cfRule>
  </conditionalFormatting>
  <conditionalFormatting sqref="G329:R332">
    <cfRule type="containsBlanks" dxfId="253" priority="347">
      <formula>LEN(TRIM(G329))=0</formula>
    </cfRule>
  </conditionalFormatting>
  <conditionalFormatting sqref="G333:R333">
    <cfRule type="containsBlanks" dxfId="252" priority="346">
      <formula>LEN(TRIM(G333))=0</formula>
    </cfRule>
  </conditionalFormatting>
  <conditionalFormatting sqref="G334:R334 G336:R337 M335:R335">
    <cfRule type="containsBlanks" dxfId="251" priority="345">
      <formula>LEN(TRIM(G334))=0</formula>
    </cfRule>
  </conditionalFormatting>
  <conditionalFormatting sqref="G338:R346">
    <cfRule type="containsBlanks" dxfId="250" priority="344">
      <formula>LEN(TRIM(G338))=0</formula>
    </cfRule>
  </conditionalFormatting>
  <conditionalFormatting sqref="G272:R272">
    <cfRule type="containsBlanks" dxfId="249" priority="343">
      <formula>LEN(TRIM(G272))=0</formula>
    </cfRule>
  </conditionalFormatting>
  <conditionalFormatting sqref="G302:R302">
    <cfRule type="containsBlanks" dxfId="248" priority="341">
      <formula>LEN(TRIM(G302))=0</formula>
    </cfRule>
  </conditionalFormatting>
  <conditionalFormatting sqref="G311:R311">
    <cfRule type="containsBlanks" dxfId="247" priority="340">
      <formula>LEN(TRIM(G311))=0</formula>
    </cfRule>
  </conditionalFormatting>
  <conditionalFormatting sqref="G281:R281">
    <cfRule type="containsBlanks" dxfId="246" priority="339">
      <formula>LEN(TRIM(G281))=0</formula>
    </cfRule>
  </conditionalFormatting>
  <conditionalFormatting sqref="G251:R251">
    <cfRule type="containsBlanks" dxfId="245" priority="338">
      <formula>LEN(TRIM(G251))=0</formula>
    </cfRule>
  </conditionalFormatting>
  <conditionalFormatting sqref="G242:R242">
    <cfRule type="containsBlanks" dxfId="244" priority="337">
      <formula>LEN(TRIM(G242))=0</formula>
    </cfRule>
  </conditionalFormatting>
  <conditionalFormatting sqref="G353:R353">
    <cfRule type="containsBlanks" dxfId="243" priority="336">
      <formula>LEN(TRIM(G353))=0</formula>
    </cfRule>
  </conditionalFormatting>
  <conditionalFormatting sqref="G354:R354">
    <cfRule type="containsBlanks" dxfId="242" priority="335">
      <formula>LEN(TRIM(G354))=0</formula>
    </cfRule>
  </conditionalFormatting>
  <conditionalFormatting sqref="G355:R355 G357:R358 O356:R356">
    <cfRule type="containsBlanks" dxfId="241" priority="334">
      <formula>LEN(TRIM(G355))=0</formula>
    </cfRule>
  </conditionalFormatting>
  <conditionalFormatting sqref="G359:R362">
    <cfRule type="containsBlanks" dxfId="240" priority="333">
      <formula>LEN(TRIM(G359))=0</formula>
    </cfRule>
  </conditionalFormatting>
  <conditionalFormatting sqref="G363:R363">
    <cfRule type="containsBlanks" dxfId="239" priority="332">
      <formula>LEN(TRIM(G363))=0</formula>
    </cfRule>
  </conditionalFormatting>
  <conditionalFormatting sqref="G364:R364 G366:R367 M365:R365">
    <cfRule type="containsBlanks" dxfId="238" priority="331">
      <formula>LEN(TRIM(G364))=0</formula>
    </cfRule>
  </conditionalFormatting>
  <conditionalFormatting sqref="G368:R376">
    <cfRule type="containsBlanks" dxfId="237" priority="330">
      <formula>LEN(TRIM(G368))=0</formula>
    </cfRule>
  </conditionalFormatting>
  <conditionalFormatting sqref="G383:R383">
    <cfRule type="containsBlanks" dxfId="236" priority="329">
      <formula>LEN(TRIM(G383))=0</formula>
    </cfRule>
  </conditionalFormatting>
  <conditionalFormatting sqref="G384:R384">
    <cfRule type="containsBlanks" dxfId="235" priority="328">
      <formula>LEN(TRIM(G384))=0</formula>
    </cfRule>
  </conditionalFormatting>
  <conditionalFormatting sqref="G385:R385 G387:R388 O386:R386">
    <cfRule type="containsBlanks" dxfId="234" priority="327">
      <formula>LEN(TRIM(G385))=0</formula>
    </cfRule>
  </conditionalFormatting>
  <conditionalFormatting sqref="G389:R392">
    <cfRule type="containsBlanks" dxfId="233" priority="326">
      <formula>LEN(TRIM(G389))=0</formula>
    </cfRule>
  </conditionalFormatting>
  <conditionalFormatting sqref="G393:R393">
    <cfRule type="containsBlanks" dxfId="232" priority="325">
      <formula>LEN(TRIM(G393))=0</formula>
    </cfRule>
  </conditionalFormatting>
  <conditionalFormatting sqref="G394:R394 G396:R397 M395:R395">
    <cfRule type="containsBlanks" dxfId="231" priority="324">
      <formula>LEN(TRIM(G394))=0</formula>
    </cfRule>
  </conditionalFormatting>
  <conditionalFormatting sqref="G398:R406">
    <cfRule type="containsBlanks" dxfId="230" priority="323">
      <formula>LEN(TRIM(G398))=0</formula>
    </cfRule>
  </conditionalFormatting>
  <conditionalFormatting sqref="G411:R414">
    <cfRule type="containsBlanks" dxfId="229" priority="322">
      <formula>LEN(TRIM(G411))=0</formula>
    </cfRule>
  </conditionalFormatting>
  <conditionalFormatting sqref="G415:R415">
    <cfRule type="containsBlanks" dxfId="228" priority="321">
      <formula>LEN(TRIM(G415))=0</formula>
    </cfRule>
  </conditionalFormatting>
  <conditionalFormatting sqref="G416:R416 G418:R419 K417:R417">
    <cfRule type="containsBlanks" dxfId="227" priority="320">
      <formula>LEN(TRIM(G416))=0</formula>
    </cfRule>
  </conditionalFormatting>
  <conditionalFormatting sqref="G420:R423">
    <cfRule type="containsBlanks" dxfId="226" priority="319">
      <formula>LEN(TRIM(G420))=0</formula>
    </cfRule>
  </conditionalFormatting>
  <conditionalFormatting sqref="G424:R424">
    <cfRule type="containsBlanks" dxfId="225" priority="318">
      <formula>LEN(TRIM(G424))=0</formula>
    </cfRule>
  </conditionalFormatting>
  <conditionalFormatting sqref="G425:R425 G427:R428 M426:R426">
    <cfRule type="containsBlanks" dxfId="224" priority="317">
      <formula>LEN(TRIM(G425))=0</formula>
    </cfRule>
  </conditionalFormatting>
  <conditionalFormatting sqref="G430:R433">
    <cfRule type="containsBlanks" dxfId="223" priority="316">
      <formula>LEN(TRIM(G430))=0</formula>
    </cfRule>
  </conditionalFormatting>
  <conditionalFormatting sqref="G434:J434 L434:R434">
    <cfRule type="containsBlanks" dxfId="222" priority="315">
      <formula>LEN(TRIM(G434))=0</formula>
    </cfRule>
  </conditionalFormatting>
  <conditionalFormatting sqref="G435:R438">
    <cfRule type="containsBlanks" dxfId="221" priority="314">
      <formula>LEN(TRIM(G435))=0</formula>
    </cfRule>
  </conditionalFormatting>
  <conditionalFormatting sqref="G439:R442">
    <cfRule type="containsBlanks" dxfId="220" priority="313">
      <formula>LEN(TRIM(G439))=0</formula>
    </cfRule>
  </conditionalFormatting>
  <conditionalFormatting sqref="G443:R443">
    <cfRule type="containsBlanks" dxfId="219" priority="312">
      <formula>LEN(TRIM(G443))=0</formula>
    </cfRule>
  </conditionalFormatting>
  <conditionalFormatting sqref="G444:R447">
    <cfRule type="containsBlanks" dxfId="218" priority="311">
      <formula>LEN(TRIM(G444))=0</formula>
    </cfRule>
  </conditionalFormatting>
  <conditionalFormatting sqref="K434">
    <cfRule type="containsBlanks" dxfId="217" priority="310">
      <formula>LEN(TRIM(K434))=0</formula>
    </cfRule>
  </conditionalFormatting>
  <conditionalFormatting sqref="G453:R456">
    <cfRule type="containsBlanks" dxfId="216" priority="308">
      <formula>LEN(TRIM(G453))=0</formula>
    </cfRule>
  </conditionalFormatting>
  <conditionalFormatting sqref="G457:J457 L457:R457">
    <cfRule type="containsBlanks" dxfId="215" priority="307">
      <formula>LEN(TRIM(G457))=0</formula>
    </cfRule>
  </conditionalFormatting>
  <conditionalFormatting sqref="G458:R461">
    <cfRule type="containsBlanks" dxfId="214" priority="306">
      <formula>LEN(TRIM(G458))=0</formula>
    </cfRule>
  </conditionalFormatting>
  <conditionalFormatting sqref="K457">
    <cfRule type="containsBlanks" dxfId="213" priority="305">
      <formula>LEN(TRIM(K457))=0</formula>
    </cfRule>
  </conditionalFormatting>
  <conditionalFormatting sqref="G462:R465">
    <cfRule type="containsBlanks" dxfId="212" priority="304">
      <formula>LEN(TRIM(G462))=0</formula>
    </cfRule>
  </conditionalFormatting>
  <conditionalFormatting sqref="G466:J466 L466:R466">
    <cfRule type="containsBlanks" dxfId="211" priority="303">
      <formula>LEN(TRIM(G466))=0</formula>
    </cfRule>
  </conditionalFormatting>
  <conditionalFormatting sqref="G467:R470">
    <cfRule type="containsBlanks" dxfId="210" priority="302">
      <formula>LEN(TRIM(G467))=0</formula>
    </cfRule>
  </conditionalFormatting>
  <conditionalFormatting sqref="K466">
    <cfRule type="containsBlanks" dxfId="209" priority="301">
      <formula>LEN(TRIM(K466))=0</formula>
    </cfRule>
  </conditionalFormatting>
  <conditionalFormatting sqref="G471:R474">
    <cfRule type="containsBlanks" dxfId="208" priority="300">
      <formula>LEN(TRIM(G471))=0</formula>
    </cfRule>
  </conditionalFormatting>
  <conditionalFormatting sqref="G475:J475 L475:R475">
    <cfRule type="containsBlanks" dxfId="207" priority="299">
      <formula>LEN(TRIM(G475))=0</formula>
    </cfRule>
  </conditionalFormatting>
  <conditionalFormatting sqref="G476:R479">
    <cfRule type="containsBlanks" dxfId="206" priority="298">
      <formula>LEN(TRIM(G476))=0</formula>
    </cfRule>
  </conditionalFormatting>
  <conditionalFormatting sqref="K475">
    <cfRule type="containsBlanks" dxfId="205" priority="297">
      <formula>LEN(TRIM(K475))=0</formula>
    </cfRule>
  </conditionalFormatting>
  <conditionalFormatting sqref="G485:R488">
    <cfRule type="containsBlanks" dxfId="204" priority="295">
      <formula>LEN(TRIM(G485))=0</formula>
    </cfRule>
  </conditionalFormatting>
  <conditionalFormatting sqref="G489:J489 L489:R489">
    <cfRule type="containsBlanks" dxfId="203" priority="294">
      <formula>LEN(TRIM(G489))=0</formula>
    </cfRule>
  </conditionalFormatting>
  <conditionalFormatting sqref="G490:R493">
    <cfRule type="containsBlanks" dxfId="202" priority="293">
      <formula>LEN(TRIM(G490))=0</formula>
    </cfRule>
  </conditionalFormatting>
  <conditionalFormatting sqref="K489">
    <cfRule type="containsBlanks" dxfId="201" priority="292">
      <formula>LEN(TRIM(K489))=0</formula>
    </cfRule>
  </conditionalFormatting>
  <conditionalFormatting sqref="G494:R497">
    <cfRule type="containsBlanks" dxfId="200" priority="291">
      <formula>LEN(TRIM(G494))=0</formula>
    </cfRule>
  </conditionalFormatting>
  <conditionalFormatting sqref="G498:J498 L498:R498">
    <cfRule type="containsBlanks" dxfId="199" priority="290">
      <formula>LEN(TRIM(G498))=0</formula>
    </cfRule>
  </conditionalFormatting>
  <conditionalFormatting sqref="G499:R502">
    <cfRule type="containsBlanks" dxfId="198" priority="289">
      <formula>LEN(TRIM(G499))=0</formula>
    </cfRule>
  </conditionalFormatting>
  <conditionalFormatting sqref="K498">
    <cfRule type="containsBlanks" dxfId="197" priority="288">
      <formula>LEN(TRIM(K498))=0</formula>
    </cfRule>
  </conditionalFormatting>
  <conditionalFormatting sqref="G503:R506">
    <cfRule type="containsBlanks" dxfId="196" priority="287">
      <formula>LEN(TRIM(G503))=0</formula>
    </cfRule>
  </conditionalFormatting>
  <conditionalFormatting sqref="G507:J507 L507:R507">
    <cfRule type="containsBlanks" dxfId="195" priority="286">
      <formula>LEN(TRIM(G507))=0</formula>
    </cfRule>
  </conditionalFormatting>
  <conditionalFormatting sqref="G508:R511">
    <cfRule type="containsBlanks" dxfId="194" priority="285">
      <formula>LEN(TRIM(G508))=0</formula>
    </cfRule>
  </conditionalFormatting>
  <conditionalFormatting sqref="K507">
    <cfRule type="containsBlanks" dxfId="193" priority="284">
      <formula>LEN(TRIM(K507))=0</formula>
    </cfRule>
  </conditionalFormatting>
  <conditionalFormatting sqref="G517:R520">
    <cfRule type="containsBlanks" dxfId="192" priority="283">
      <formula>LEN(TRIM(G517))=0</formula>
    </cfRule>
  </conditionalFormatting>
  <conditionalFormatting sqref="G521:J521 L521:R521">
    <cfRule type="containsBlanks" dxfId="191" priority="282">
      <formula>LEN(TRIM(G521))=0</formula>
    </cfRule>
  </conditionalFormatting>
  <conditionalFormatting sqref="G522:R525">
    <cfRule type="containsBlanks" dxfId="190" priority="281">
      <formula>LEN(TRIM(G522))=0</formula>
    </cfRule>
  </conditionalFormatting>
  <conditionalFormatting sqref="K521">
    <cfRule type="containsBlanks" dxfId="189" priority="280">
      <formula>LEN(TRIM(K521))=0</formula>
    </cfRule>
  </conditionalFormatting>
  <conditionalFormatting sqref="G526:R529">
    <cfRule type="containsBlanks" dxfId="188" priority="279">
      <formula>LEN(TRIM(G526))=0</formula>
    </cfRule>
  </conditionalFormatting>
  <conditionalFormatting sqref="G530:J530 L530:R530">
    <cfRule type="containsBlanks" dxfId="187" priority="278">
      <formula>LEN(TRIM(G530))=0</formula>
    </cfRule>
  </conditionalFormatting>
  <conditionalFormatting sqref="G531:R534">
    <cfRule type="containsBlanks" dxfId="186" priority="277">
      <formula>LEN(TRIM(G531))=0</formula>
    </cfRule>
  </conditionalFormatting>
  <conditionalFormatting sqref="K530">
    <cfRule type="containsBlanks" dxfId="185" priority="276">
      <formula>LEN(TRIM(K530))=0</formula>
    </cfRule>
  </conditionalFormatting>
  <conditionalFormatting sqref="G535:R538">
    <cfRule type="containsBlanks" dxfId="184" priority="275">
      <formula>LEN(TRIM(G535))=0</formula>
    </cfRule>
  </conditionalFormatting>
  <conditionalFormatting sqref="G539:J539 L539:R539">
    <cfRule type="containsBlanks" dxfId="183" priority="274">
      <formula>LEN(TRIM(G539))=0</formula>
    </cfRule>
  </conditionalFormatting>
  <conditionalFormatting sqref="G540:R543">
    <cfRule type="containsBlanks" dxfId="182" priority="273">
      <formula>LEN(TRIM(G540))=0</formula>
    </cfRule>
  </conditionalFormatting>
  <conditionalFormatting sqref="K539">
    <cfRule type="containsBlanks" dxfId="181" priority="272">
      <formula>LEN(TRIM(K539))=0</formula>
    </cfRule>
  </conditionalFormatting>
  <conditionalFormatting sqref="G51:H51">
    <cfRule type="containsBlanks" dxfId="180" priority="270">
      <formula>LEN(TRIM(G51))=0</formula>
    </cfRule>
  </conditionalFormatting>
  <conditionalFormatting sqref="J4:J5">
    <cfRule type="cellIs" dxfId="179" priority="269" operator="equal">
      <formula>0</formula>
    </cfRule>
  </conditionalFormatting>
  <conditionalFormatting sqref="G6">
    <cfRule type="cellIs" dxfId="178" priority="268" operator="equal">
      <formula>0</formula>
    </cfRule>
  </conditionalFormatting>
  <conditionalFormatting sqref="G110:R110">
    <cfRule type="containsBlanks" dxfId="177" priority="266">
      <formula>LEN(TRIM(G110))=0</formula>
    </cfRule>
  </conditionalFormatting>
  <conditionalFormatting sqref="G191:R191 H192:R194">
    <cfRule type="containsBlanks" dxfId="176" priority="265">
      <formula>LEN(TRIM(G191))=0</formula>
    </cfRule>
  </conditionalFormatting>
  <conditionalFormatting sqref="G192:G194">
    <cfRule type="containsBlanks" dxfId="175" priority="264">
      <formula>LEN(TRIM(G192))=0</formula>
    </cfRule>
  </conditionalFormatting>
  <conditionalFormatting sqref="G201:H201">
    <cfRule type="containsBlanks" dxfId="174" priority="263">
      <formula>LEN(TRIM(G201))=0</formula>
    </cfRule>
  </conditionalFormatting>
  <conditionalFormatting sqref="H211:R214 G207:R210">
    <cfRule type="containsBlanks" dxfId="173" priority="262">
      <formula>LEN(TRIM(G207))=0</formula>
    </cfRule>
  </conditionalFormatting>
  <conditionalFormatting sqref="G211">
    <cfRule type="containsBlanks" dxfId="172" priority="261">
      <formula>LEN(TRIM(G211))=0</formula>
    </cfRule>
  </conditionalFormatting>
  <conditionalFormatting sqref="G212:G214">
    <cfRule type="containsBlanks" dxfId="171" priority="260">
      <formula>LEN(TRIM(G212))=0</formula>
    </cfRule>
  </conditionalFormatting>
  <conditionalFormatting sqref="G229:R231">
    <cfRule type="containsBlanks" dxfId="170" priority="259">
      <formula>LEN(TRIM(G229))=0</formula>
    </cfRule>
  </conditionalFormatting>
  <conditionalFormatting sqref="G259:R260 O261:R261">
    <cfRule type="containsBlanks" dxfId="169" priority="258">
      <formula>LEN(TRIM(G259))=0</formula>
    </cfRule>
  </conditionalFormatting>
  <conditionalFormatting sqref="G289:R290 O291:R291">
    <cfRule type="containsBlanks" dxfId="168" priority="257">
      <formula>LEN(TRIM(G289))=0</formula>
    </cfRule>
  </conditionalFormatting>
  <conditionalFormatting sqref="G380:R381 O382:R382">
    <cfRule type="containsBlanks" dxfId="167" priority="256">
      <formula>LEN(TRIM(G380))=0</formula>
    </cfRule>
  </conditionalFormatting>
  <conditionalFormatting sqref="G350:R351 O352:R352">
    <cfRule type="containsBlanks" dxfId="166" priority="255">
      <formula>LEN(TRIM(G350))=0</formula>
    </cfRule>
  </conditionalFormatting>
  <conditionalFormatting sqref="G378">
    <cfRule type="beginsWith" dxfId="165" priority="254" operator="beginsWith" text="M">
      <formula>LEFT(G378,LEN("M"))="M"</formula>
    </cfRule>
  </conditionalFormatting>
  <conditionalFormatting sqref="G348">
    <cfRule type="containsBlanks" dxfId="164" priority="249">
      <formula>LEN(TRIM(G348))=0</formula>
    </cfRule>
  </conditionalFormatting>
  <conditionalFormatting sqref="G348">
    <cfRule type="beginsWith" dxfId="163" priority="248" operator="beginsWith" text="M">
      <formula>LEFT(G348,LEN("M"))="M"</formula>
    </cfRule>
  </conditionalFormatting>
  <conditionalFormatting sqref="G318">
    <cfRule type="containsBlanks" dxfId="162" priority="247">
      <formula>LEN(TRIM(G318))=0</formula>
    </cfRule>
  </conditionalFormatting>
  <conditionalFormatting sqref="G318">
    <cfRule type="beginsWith" dxfId="161" priority="246" operator="beginsWith" text="M">
      <formula>LEFT(G318,LEN("M"))="M"</formula>
    </cfRule>
  </conditionalFormatting>
  <conditionalFormatting sqref="G287">
    <cfRule type="containsBlanks" dxfId="160" priority="245">
      <formula>LEN(TRIM(G287))=0</formula>
    </cfRule>
  </conditionalFormatting>
  <conditionalFormatting sqref="G287">
    <cfRule type="beginsWith" dxfId="159" priority="244" operator="beginsWith" text="M">
      <formula>LEFT(G287,LEN("M"))="M"</formula>
    </cfRule>
  </conditionalFormatting>
  <conditionalFormatting sqref="G257">
    <cfRule type="containsBlanks" dxfId="158" priority="243">
      <formula>LEN(TRIM(G257))=0</formula>
    </cfRule>
  </conditionalFormatting>
  <conditionalFormatting sqref="G257">
    <cfRule type="beginsWith" dxfId="157" priority="242" operator="beginsWith" text="M">
      <formula>LEFT(G257,LEN("M"))="M"</formula>
    </cfRule>
  </conditionalFormatting>
  <conditionalFormatting sqref="G227">
    <cfRule type="containsBlanks" dxfId="156" priority="241">
      <formula>LEN(TRIM(G227))=0</formula>
    </cfRule>
  </conditionalFormatting>
  <conditionalFormatting sqref="G227">
    <cfRule type="beginsWith" dxfId="155" priority="240" operator="beginsWith" text="M">
      <formula>LEFT(G227,LEN("M"))="M"</formula>
    </cfRule>
  </conditionalFormatting>
  <conditionalFormatting sqref="G261:N261">
    <cfRule type="containsBlanks" dxfId="154" priority="239">
      <formula>LEN(TRIM(G261))=0</formula>
    </cfRule>
  </conditionalFormatting>
  <conditionalFormatting sqref="G291:N291">
    <cfRule type="containsBlanks" dxfId="153" priority="238">
      <formula>LEN(TRIM(G291))=0</formula>
    </cfRule>
  </conditionalFormatting>
  <conditionalFormatting sqref="G322:N322">
    <cfRule type="containsBlanks" dxfId="152" priority="237">
      <formula>LEN(TRIM(G322))=0</formula>
    </cfRule>
  </conditionalFormatting>
  <conditionalFormatting sqref="G352:N352">
    <cfRule type="containsBlanks" dxfId="151" priority="236">
      <formula>LEN(TRIM(G352))=0</formula>
    </cfRule>
  </conditionalFormatting>
  <conditionalFormatting sqref="G382:N382">
    <cfRule type="containsBlanks" dxfId="150" priority="235">
      <formula>LEN(TRIM(G382))=0</formula>
    </cfRule>
  </conditionalFormatting>
  <conditionalFormatting sqref="G288:R288">
    <cfRule type="containsBlanks" dxfId="149" priority="234">
      <formula>LEN(TRIM(G288))=0</formula>
    </cfRule>
  </conditionalFormatting>
  <conditionalFormatting sqref="G258:R258">
    <cfRule type="containsBlanks" dxfId="148" priority="233">
      <formula>LEN(TRIM(G258))=0</formula>
    </cfRule>
  </conditionalFormatting>
  <conditionalFormatting sqref="G349:R349">
    <cfRule type="containsBlanks" dxfId="147" priority="232">
      <formula>LEN(TRIM(G349))=0</formula>
    </cfRule>
  </conditionalFormatting>
  <conditionalFormatting sqref="G379:R379">
    <cfRule type="containsBlanks" dxfId="146" priority="231">
      <formula>LEN(TRIM(G379))=0</formula>
    </cfRule>
  </conditionalFormatting>
  <conditionalFormatting sqref="G569:N569">
    <cfRule type="containsBlanks" dxfId="145" priority="230">
      <formula>LEN(TRIM(G569))=0</formula>
    </cfRule>
  </conditionalFormatting>
  <conditionalFormatting sqref="H571">
    <cfRule type="cellIs" dxfId="144" priority="229" operator="equal">
      <formula>0</formula>
    </cfRule>
  </conditionalFormatting>
  <conditionalFormatting sqref="I571">
    <cfRule type="cellIs" dxfId="143" priority="228" operator="equal">
      <formula>0</formula>
    </cfRule>
  </conditionalFormatting>
  <conditionalFormatting sqref="J571">
    <cfRule type="cellIs" dxfId="142" priority="227" operator="equal">
      <formula>0</formula>
    </cfRule>
  </conditionalFormatting>
  <conditionalFormatting sqref="G572:N572 P572:R572">
    <cfRule type="containsBlanks" dxfId="141" priority="226">
      <formula>LEN(TRIM(G572))=0</formula>
    </cfRule>
  </conditionalFormatting>
  <conditionalFormatting sqref="K571">
    <cfRule type="cellIs" dxfId="140" priority="225" operator="equal">
      <formula>0</formula>
    </cfRule>
  </conditionalFormatting>
  <conditionalFormatting sqref="L571">
    <cfRule type="cellIs" dxfId="139" priority="224" operator="equal">
      <formula>0</formula>
    </cfRule>
  </conditionalFormatting>
  <conditionalFormatting sqref="M571">
    <cfRule type="cellIs" dxfId="138" priority="223" operator="equal">
      <formula>0</formula>
    </cfRule>
  </conditionalFormatting>
  <conditionalFormatting sqref="N571">
    <cfRule type="cellIs" dxfId="137" priority="222" operator="equal">
      <formula>0</formula>
    </cfRule>
  </conditionalFormatting>
  <conditionalFormatting sqref="O564:O566">
    <cfRule type="cellIs" dxfId="136" priority="221" operator="equal">
      <formula>0</formula>
    </cfRule>
  </conditionalFormatting>
  <conditionalFormatting sqref="H564:H566">
    <cfRule type="cellIs" dxfId="135" priority="220" operator="equal">
      <formula>0</formula>
    </cfRule>
  </conditionalFormatting>
  <conditionalFormatting sqref="O569">
    <cfRule type="containsBlanks" dxfId="134" priority="219">
      <formula>LEN(TRIM(O569))=0</formula>
    </cfRule>
  </conditionalFormatting>
  <conditionalFormatting sqref="O572">
    <cfRule type="containsBlanks" dxfId="133" priority="218">
      <formula>LEN(TRIM(O572))=0</formula>
    </cfRule>
  </conditionalFormatting>
  <conditionalFormatting sqref="O571">
    <cfRule type="cellIs" dxfId="132" priority="217" operator="equal">
      <formula>0</formula>
    </cfRule>
  </conditionalFormatting>
  <conditionalFormatting sqref="O550:P558">
    <cfRule type="containsBlanks" dxfId="131" priority="216">
      <formula>LEN(TRIM(O550))=0</formula>
    </cfRule>
  </conditionalFormatting>
  <conditionalFormatting sqref="O569">
    <cfRule type="containsBlanks" dxfId="130" priority="203">
      <formula>LEN(TRIM(O569))=0</formula>
    </cfRule>
  </conditionalFormatting>
  <conditionalFormatting sqref="O572">
    <cfRule type="containsBlanks" dxfId="129" priority="202">
      <formula>LEN(TRIM(O572))=0</formula>
    </cfRule>
  </conditionalFormatting>
  <conditionalFormatting sqref="O571">
    <cfRule type="cellIs" dxfId="128" priority="201" operator="equal">
      <formula>0</formula>
    </cfRule>
  </conditionalFormatting>
  <conditionalFormatting sqref="P564:P566">
    <cfRule type="cellIs" dxfId="127" priority="200" operator="equal">
      <formula>0</formula>
    </cfRule>
  </conditionalFormatting>
  <conditionalFormatting sqref="P569">
    <cfRule type="containsBlanks" dxfId="126" priority="199">
      <formula>LEN(TRIM(P569))=0</formula>
    </cfRule>
  </conditionalFormatting>
  <conditionalFormatting sqref="P572">
    <cfRule type="containsBlanks" dxfId="125" priority="198">
      <formula>LEN(TRIM(P572))=0</formula>
    </cfRule>
  </conditionalFormatting>
  <conditionalFormatting sqref="P571">
    <cfRule type="cellIs" dxfId="124" priority="197" operator="equal">
      <formula>0</formula>
    </cfRule>
  </conditionalFormatting>
  <conditionalFormatting sqref="N568">
    <cfRule type="containsBlanks" dxfId="123" priority="196">
      <formula>LEN(TRIM(N568))=0</formula>
    </cfRule>
  </conditionalFormatting>
  <conditionalFormatting sqref="H235:N235">
    <cfRule type="containsBlanks" dxfId="122" priority="195">
      <formula>LEN(TRIM(H235))=0</formula>
    </cfRule>
  </conditionalFormatting>
  <conditionalFormatting sqref="H244:I244">
    <cfRule type="containsBlanks" dxfId="121" priority="193">
      <formula>LEN(TRIM(H244))=0</formula>
    </cfRule>
  </conditionalFormatting>
  <conditionalFormatting sqref="K244">
    <cfRule type="containsBlanks" dxfId="120" priority="192">
      <formula>LEN(TRIM(K244))=0</formula>
    </cfRule>
  </conditionalFormatting>
  <conditionalFormatting sqref="L244">
    <cfRule type="containsBlanks" dxfId="119" priority="191">
      <formula>LEN(TRIM(L244))=0</formula>
    </cfRule>
  </conditionalFormatting>
  <conditionalFormatting sqref="H326:N326">
    <cfRule type="containsBlanks" dxfId="118" priority="180">
      <formula>LEN(TRIM(H326))=0</formula>
    </cfRule>
  </conditionalFormatting>
  <conditionalFormatting sqref="H335:I335">
    <cfRule type="containsBlanks" dxfId="117" priority="178">
      <formula>LEN(TRIM(H335))=0</formula>
    </cfRule>
  </conditionalFormatting>
  <conditionalFormatting sqref="K335">
    <cfRule type="containsBlanks" dxfId="116" priority="177">
      <formula>LEN(TRIM(K335))=0</formula>
    </cfRule>
  </conditionalFormatting>
  <conditionalFormatting sqref="L335">
    <cfRule type="containsBlanks" dxfId="115" priority="176">
      <formula>LEN(TRIM(L335))=0</formula>
    </cfRule>
  </conditionalFormatting>
  <conditionalFormatting sqref="H417">
    <cfRule type="containsBlanks" dxfId="114" priority="164">
      <formula>LEN(TRIM(H417))=0</formula>
    </cfRule>
  </conditionalFormatting>
  <conditionalFormatting sqref="J417">
    <cfRule type="containsBlanks" dxfId="113" priority="163">
      <formula>LEN(TRIM(J417))=0</formula>
    </cfRule>
  </conditionalFormatting>
  <conditionalFormatting sqref="H426:I426">
    <cfRule type="containsBlanks" dxfId="112" priority="161">
      <formula>LEN(TRIM(H426))=0</formula>
    </cfRule>
  </conditionalFormatting>
  <conditionalFormatting sqref="K426:L426">
    <cfRule type="containsBlanks" dxfId="111" priority="160">
      <formula>LEN(TRIM(K426))=0</formula>
    </cfRule>
  </conditionalFormatting>
  <conditionalFormatting sqref="G574:R586">
    <cfRule type="containsBlanks" dxfId="110" priority="156">
      <formula>LEN(TRIM(G574))=0</formula>
    </cfRule>
  </conditionalFormatting>
  <conditionalFormatting sqref="G235">
    <cfRule type="containsBlanks" dxfId="109" priority="154">
      <formula>LEN(TRIM(G235))=0</formula>
    </cfRule>
  </conditionalFormatting>
  <conditionalFormatting sqref="J244">
    <cfRule type="containsBlanks" dxfId="108" priority="153">
      <formula>LEN(TRIM(J244))=0</formula>
    </cfRule>
  </conditionalFormatting>
  <conditionalFormatting sqref="G244">
    <cfRule type="containsBlanks" dxfId="107" priority="152">
      <formula>LEN(TRIM(G244))=0</formula>
    </cfRule>
  </conditionalFormatting>
  <conditionalFormatting sqref="G326">
    <cfRule type="containsBlanks" dxfId="106" priority="145">
      <formula>LEN(TRIM(G326))=0</formula>
    </cfRule>
  </conditionalFormatting>
  <conditionalFormatting sqref="G335">
    <cfRule type="containsBlanks" dxfId="105" priority="144">
      <formula>LEN(TRIM(G335))=0</formula>
    </cfRule>
  </conditionalFormatting>
  <conditionalFormatting sqref="J335">
    <cfRule type="containsBlanks" dxfId="104" priority="143">
      <formula>LEN(TRIM(J335))=0</formula>
    </cfRule>
  </conditionalFormatting>
  <conditionalFormatting sqref="I417">
    <cfRule type="containsBlanks" dxfId="103" priority="136">
      <formula>LEN(TRIM(I417))=0</formula>
    </cfRule>
  </conditionalFormatting>
  <conditionalFormatting sqref="G417">
    <cfRule type="containsBlanks" dxfId="102" priority="135">
      <formula>LEN(TRIM(G417))=0</formula>
    </cfRule>
  </conditionalFormatting>
  <conditionalFormatting sqref="G426">
    <cfRule type="containsBlanks" dxfId="101" priority="134">
      <formula>LEN(TRIM(G426))=0</formula>
    </cfRule>
  </conditionalFormatting>
  <conditionalFormatting sqref="J426">
    <cfRule type="containsBlanks" dxfId="100" priority="133">
      <formula>LEN(TRIM(J426))=0</formula>
    </cfRule>
  </conditionalFormatting>
  <conditionalFormatting sqref="G33:R33 H34:R36">
    <cfRule type="cellIs" dxfId="99" priority="132" operator="equal">
      <formula>0</formula>
    </cfRule>
  </conditionalFormatting>
  <conditionalFormatting sqref="G37:R37">
    <cfRule type="containsBlanks" dxfId="98" priority="130">
      <formula>LEN(TRIM(G37))=0</formula>
    </cfRule>
  </conditionalFormatting>
  <conditionalFormatting sqref="I44">
    <cfRule type="containsBlanks" dxfId="97" priority="128">
      <formula>LEN(TRIM(I44))=0</formula>
    </cfRule>
  </conditionalFormatting>
  <conditionalFormatting sqref="H44">
    <cfRule type="containsBlanks" dxfId="96" priority="127">
      <formula>LEN(TRIM(H44))=0</formula>
    </cfRule>
  </conditionalFormatting>
  <conditionalFormatting sqref="H126">
    <cfRule type="containsBlanks" dxfId="95" priority="119">
      <formula>LEN(TRIM(H126))=0</formula>
    </cfRule>
  </conditionalFormatting>
  <conditionalFormatting sqref="I53">
    <cfRule type="containsBlanks" dxfId="94" priority="126">
      <formula>LEN(TRIM(I53))=0</formula>
    </cfRule>
  </conditionalFormatting>
  <conditionalFormatting sqref="H53">
    <cfRule type="containsBlanks" dxfId="93" priority="125">
      <formula>LEN(TRIM(H53))=0</formula>
    </cfRule>
  </conditionalFormatting>
  <conditionalFormatting sqref="I117">
    <cfRule type="containsBlanks" dxfId="92" priority="121">
      <formula>LEN(TRIM(I117))=0</formula>
    </cfRule>
  </conditionalFormatting>
  <conditionalFormatting sqref="H117">
    <cfRule type="containsBlanks" dxfId="91" priority="120">
      <formula>LEN(TRIM(H117))=0</formula>
    </cfRule>
  </conditionalFormatting>
  <conditionalFormatting sqref="G67:R67 G69:R70 J68:R68 G66:Q66">
    <cfRule type="containsBlanks" dxfId="90" priority="118">
      <formula>LEN(TRIM(G66))=0</formula>
    </cfRule>
  </conditionalFormatting>
  <conditionalFormatting sqref="G76:R76 I75:R75 G78:R79 J77:R77">
    <cfRule type="containsBlanks" dxfId="89" priority="117">
      <formula>LEN(TRIM(G75))=0</formula>
    </cfRule>
  </conditionalFormatting>
  <conditionalFormatting sqref="G75:H75">
    <cfRule type="containsBlanks" dxfId="88" priority="116">
      <formula>LEN(TRIM(G75))=0</formula>
    </cfRule>
  </conditionalFormatting>
  <conditionalFormatting sqref="G57:R57 H58:R60">
    <cfRule type="cellIs" dxfId="87" priority="115" operator="equal">
      <formula>0</formula>
    </cfRule>
  </conditionalFormatting>
  <conditionalFormatting sqref="G61:R61">
    <cfRule type="containsBlanks" dxfId="86" priority="113">
      <formula>LEN(TRIM(G61))=0</formula>
    </cfRule>
  </conditionalFormatting>
  <conditionalFormatting sqref="G91:R91 G93:R94 J92:R92 G90:Q90">
    <cfRule type="containsBlanks" dxfId="85" priority="107">
      <formula>LEN(TRIM(G90))=0</formula>
    </cfRule>
  </conditionalFormatting>
  <conditionalFormatting sqref="G100:R100 I99:R99 G102:R103 J101:R101">
    <cfRule type="containsBlanks" dxfId="84" priority="106">
      <formula>LEN(TRIM(G99))=0</formula>
    </cfRule>
  </conditionalFormatting>
  <conditionalFormatting sqref="G99:H99">
    <cfRule type="containsBlanks" dxfId="83" priority="105">
      <formula>LEN(TRIM(G99))=0</formula>
    </cfRule>
  </conditionalFormatting>
  <conditionalFormatting sqref="G81:R81 H82:R84">
    <cfRule type="cellIs" dxfId="82" priority="104" operator="equal">
      <formula>0</formula>
    </cfRule>
  </conditionalFormatting>
  <conditionalFormatting sqref="G85:R85">
    <cfRule type="containsBlanks" dxfId="81" priority="102">
      <formula>LEN(TRIM(G85))=0</formula>
    </cfRule>
  </conditionalFormatting>
  <conditionalFormatting sqref="G106">
    <cfRule type="cellIs" dxfId="80" priority="96" operator="equal">
      <formula>0</formula>
    </cfRule>
  </conditionalFormatting>
  <conditionalFormatting sqref="G34:G36">
    <cfRule type="containsBlanks" dxfId="79" priority="95">
      <formula>LEN(TRIM(G34))=0</formula>
    </cfRule>
  </conditionalFormatting>
  <conditionalFormatting sqref="H130:R133">
    <cfRule type="cellIs" dxfId="78" priority="93" operator="equal">
      <formula>0</formula>
    </cfRule>
  </conditionalFormatting>
  <conditionalFormatting sqref="G139:R140 G142:R143 J141:R141">
    <cfRule type="containsBlanks" dxfId="77" priority="92">
      <formula>LEN(TRIM(G139))=0</formula>
    </cfRule>
  </conditionalFormatting>
  <conditionalFormatting sqref="G147:R149 O144:R146 G151:R152 O150:R150">
    <cfRule type="containsBlanks" dxfId="76" priority="91">
      <formula>LEN(TRIM(G144))=0</formula>
    </cfRule>
  </conditionalFormatting>
  <conditionalFormatting sqref="G134:R134">
    <cfRule type="containsBlanks" dxfId="75" priority="90">
      <formula>LEN(TRIM(G134))=0</formula>
    </cfRule>
  </conditionalFormatting>
  <conditionalFormatting sqref="G130">
    <cfRule type="cellIs" dxfId="74" priority="83" operator="equal">
      <formula>0</formula>
    </cfRule>
  </conditionalFormatting>
  <conditionalFormatting sqref="H154:R157">
    <cfRule type="cellIs" dxfId="73" priority="81" operator="equal">
      <formula>0</formula>
    </cfRule>
  </conditionalFormatting>
  <conditionalFormatting sqref="G163:R164 G166:R167 J165:R165">
    <cfRule type="containsBlanks" dxfId="72" priority="80">
      <formula>LEN(TRIM(G163))=0</formula>
    </cfRule>
  </conditionalFormatting>
  <conditionalFormatting sqref="G171:R173 O168:R170 G175:R176 O174:R174">
    <cfRule type="containsBlanks" dxfId="71" priority="79">
      <formula>LEN(TRIM(G168))=0</formula>
    </cfRule>
  </conditionalFormatting>
  <conditionalFormatting sqref="G158:R158">
    <cfRule type="containsBlanks" dxfId="70" priority="78">
      <formula>LEN(TRIM(G158))=0</formula>
    </cfRule>
  </conditionalFormatting>
  <conditionalFormatting sqref="G154">
    <cfRule type="cellIs" dxfId="69" priority="71" operator="equal">
      <formula>0</formula>
    </cfRule>
  </conditionalFormatting>
  <conditionalFormatting sqref="G155:G157">
    <cfRule type="containsBlanks" dxfId="68" priority="70">
      <formula>LEN(TRIM(G155))=0</formula>
    </cfRule>
  </conditionalFormatting>
  <conditionalFormatting sqref="G38:R41">
    <cfRule type="containsBlanks" dxfId="67" priority="69">
      <formula>LEN(TRIM(G38))=0</formula>
    </cfRule>
  </conditionalFormatting>
  <conditionalFormatting sqref="G47:R50">
    <cfRule type="containsBlanks" dxfId="66" priority="68">
      <formula>LEN(TRIM(G47))=0</formula>
    </cfRule>
  </conditionalFormatting>
  <conditionalFormatting sqref="G62:Q65">
    <cfRule type="containsBlanks" dxfId="65" priority="67">
      <formula>LEN(TRIM(G62))=0</formula>
    </cfRule>
  </conditionalFormatting>
  <conditionalFormatting sqref="G71:R74">
    <cfRule type="containsBlanks" dxfId="64" priority="66">
      <formula>LEN(TRIM(G71))=0</formula>
    </cfRule>
  </conditionalFormatting>
  <conditionalFormatting sqref="G86:Q89">
    <cfRule type="containsBlanks" dxfId="63" priority="65">
      <formula>LEN(TRIM(G86))=0</formula>
    </cfRule>
  </conditionalFormatting>
  <conditionalFormatting sqref="G95:R98">
    <cfRule type="containsBlanks" dxfId="62" priority="64">
      <formula>LEN(TRIM(G95))=0</formula>
    </cfRule>
  </conditionalFormatting>
  <conditionalFormatting sqref="G82:G84">
    <cfRule type="containsBlanks" dxfId="61" priority="62">
      <formula>LEN(TRIM(G82))=0</formula>
    </cfRule>
  </conditionalFormatting>
  <conditionalFormatting sqref="G111:R114">
    <cfRule type="containsBlanks" dxfId="60" priority="61">
      <formula>LEN(TRIM(G111))=0</formula>
    </cfRule>
  </conditionalFormatting>
  <conditionalFormatting sqref="G138:R138 G135:Q137">
    <cfRule type="containsBlanks" dxfId="59" priority="60">
      <formula>LEN(TRIM(G135))=0</formula>
    </cfRule>
  </conditionalFormatting>
  <conditionalFormatting sqref="G162:R162 G159:Q161">
    <cfRule type="containsBlanks" dxfId="58" priority="59">
      <formula>LEN(TRIM(G159))=0</formula>
    </cfRule>
  </conditionalFormatting>
  <conditionalFormatting sqref="R135:R137">
    <cfRule type="containsBlanks" dxfId="57" priority="58">
      <formula>LEN(TRIM(R135))=0</formula>
    </cfRule>
  </conditionalFormatting>
  <conditionalFormatting sqref="R159:R161">
    <cfRule type="containsBlanks" dxfId="56" priority="57">
      <formula>LEN(TRIM(R159))=0</formula>
    </cfRule>
  </conditionalFormatting>
  <conditionalFormatting sqref="G120:N122">
    <cfRule type="containsBlanks" dxfId="55" priority="56">
      <formula>LEN(TRIM(G120))=0</formula>
    </cfRule>
  </conditionalFormatting>
  <conditionalFormatting sqref="G144:N146">
    <cfRule type="containsBlanks" dxfId="54" priority="55">
      <formula>LEN(TRIM(G144))=0</formula>
    </cfRule>
  </conditionalFormatting>
  <conditionalFormatting sqref="G168:N170">
    <cfRule type="containsBlanks" dxfId="53" priority="54">
      <formula>LEN(TRIM(G168))=0</formula>
    </cfRule>
  </conditionalFormatting>
  <conditionalFormatting sqref="R66">
    <cfRule type="containsBlanks" dxfId="52" priority="53">
      <formula>LEN(TRIM(R66))=0</formula>
    </cfRule>
  </conditionalFormatting>
  <conditionalFormatting sqref="R62:R65">
    <cfRule type="containsBlanks" dxfId="51" priority="52">
      <formula>LEN(TRIM(R62))=0</formula>
    </cfRule>
  </conditionalFormatting>
  <conditionalFormatting sqref="R90">
    <cfRule type="containsBlanks" dxfId="50" priority="51">
      <formula>LEN(TRIM(R90))=0</formula>
    </cfRule>
  </conditionalFormatting>
  <conditionalFormatting sqref="R86:R89">
    <cfRule type="containsBlanks" dxfId="49" priority="50">
      <formula>LEN(TRIM(R86))=0</formula>
    </cfRule>
  </conditionalFormatting>
  <conditionalFormatting sqref="G58:G60">
    <cfRule type="containsBlanks" dxfId="48" priority="49">
      <formula>LEN(TRIM(G58))=0</formula>
    </cfRule>
  </conditionalFormatting>
  <conditionalFormatting sqref="G107:G109">
    <cfRule type="containsBlanks" dxfId="47" priority="48">
      <formula>LEN(TRIM(G107))=0</formula>
    </cfRule>
  </conditionalFormatting>
  <conditionalFormatting sqref="G131:G133">
    <cfRule type="containsBlanks" dxfId="46" priority="47">
      <formula>LEN(TRIM(G131))=0</formula>
    </cfRule>
  </conditionalFormatting>
  <conditionalFormatting sqref="G68">
    <cfRule type="containsBlanks" dxfId="45" priority="46">
      <formula>LEN(TRIM(G68))=0</formula>
    </cfRule>
  </conditionalFormatting>
  <conditionalFormatting sqref="H68">
    <cfRule type="containsBlanks" dxfId="44" priority="45">
      <formula>LEN(TRIM(H68))=0</formula>
    </cfRule>
  </conditionalFormatting>
  <conditionalFormatting sqref="I68">
    <cfRule type="containsBlanks" dxfId="43" priority="44">
      <formula>LEN(TRIM(I68))=0</formula>
    </cfRule>
  </conditionalFormatting>
  <conditionalFormatting sqref="G92">
    <cfRule type="containsBlanks" dxfId="42" priority="43">
      <formula>LEN(TRIM(G92))=0</formula>
    </cfRule>
  </conditionalFormatting>
  <conditionalFormatting sqref="H92">
    <cfRule type="containsBlanks" dxfId="41" priority="42">
      <formula>LEN(TRIM(H92))=0</formula>
    </cfRule>
  </conditionalFormatting>
  <conditionalFormatting sqref="I92">
    <cfRule type="containsBlanks" dxfId="40" priority="41">
      <formula>LEN(TRIM(I92))=0</formula>
    </cfRule>
  </conditionalFormatting>
  <conditionalFormatting sqref="G77">
    <cfRule type="containsBlanks" dxfId="39" priority="40">
      <formula>LEN(TRIM(G77))=0</formula>
    </cfRule>
  </conditionalFormatting>
  <conditionalFormatting sqref="H77">
    <cfRule type="containsBlanks" dxfId="38" priority="39">
      <formula>LEN(TRIM(H77))=0</formula>
    </cfRule>
  </conditionalFormatting>
  <conditionalFormatting sqref="I77">
    <cfRule type="containsBlanks" dxfId="37" priority="38">
      <formula>LEN(TRIM(I77))=0</formula>
    </cfRule>
  </conditionalFormatting>
  <conditionalFormatting sqref="G101">
    <cfRule type="containsBlanks" dxfId="36" priority="37">
      <formula>LEN(TRIM(G101))=0</formula>
    </cfRule>
  </conditionalFormatting>
  <conditionalFormatting sqref="H101">
    <cfRule type="containsBlanks" dxfId="35" priority="36">
      <formula>LEN(TRIM(H101))=0</formula>
    </cfRule>
  </conditionalFormatting>
  <conditionalFormatting sqref="I101">
    <cfRule type="containsBlanks" dxfId="34" priority="35">
      <formula>LEN(TRIM(I101))=0</formula>
    </cfRule>
  </conditionalFormatting>
  <conditionalFormatting sqref="I141">
    <cfRule type="containsBlanks" dxfId="33" priority="34">
      <formula>LEN(TRIM(I141))=0</formula>
    </cfRule>
  </conditionalFormatting>
  <conditionalFormatting sqref="H141">
    <cfRule type="containsBlanks" dxfId="32" priority="33">
      <formula>LEN(TRIM(H141))=0</formula>
    </cfRule>
  </conditionalFormatting>
  <conditionalFormatting sqref="G141">
    <cfRule type="containsBlanks" dxfId="31" priority="32">
      <formula>LEN(TRIM(G141))=0</formula>
    </cfRule>
  </conditionalFormatting>
  <conditionalFormatting sqref="I165">
    <cfRule type="containsBlanks" dxfId="30" priority="31">
      <formula>LEN(TRIM(I165))=0</formula>
    </cfRule>
  </conditionalFormatting>
  <conditionalFormatting sqref="H165">
    <cfRule type="containsBlanks" dxfId="29" priority="30">
      <formula>LEN(TRIM(H165))=0</formula>
    </cfRule>
  </conditionalFormatting>
  <conditionalFormatting sqref="G165">
    <cfRule type="containsBlanks" dxfId="28" priority="29">
      <formula>LEN(TRIM(G165))=0</formula>
    </cfRule>
  </conditionalFormatting>
  <conditionalFormatting sqref="G150">
    <cfRule type="containsBlanks" dxfId="27" priority="28">
      <formula>LEN(TRIM(G150))=0</formula>
    </cfRule>
  </conditionalFormatting>
  <conditionalFormatting sqref="H150">
    <cfRule type="containsBlanks" dxfId="26" priority="27">
      <formula>LEN(TRIM(H150))=0</formula>
    </cfRule>
  </conditionalFormatting>
  <conditionalFormatting sqref="I150">
    <cfRule type="containsBlanks" dxfId="25" priority="26">
      <formula>LEN(TRIM(I150))=0</formula>
    </cfRule>
  </conditionalFormatting>
  <conditionalFormatting sqref="J150:N150">
    <cfRule type="containsBlanks" dxfId="24" priority="25">
      <formula>LEN(TRIM(J150))=0</formula>
    </cfRule>
  </conditionalFormatting>
  <conditionalFormatting sqref="G174">
    <cfRule type="containsBlanks" dxfId="23" priority="24">
      <formula>LEN(TRIM(G174))=0</formula>
    </cfRule>
  </conditionalFormatting>
  <conditionalFormatting sqref="H174">
    <cfRule type="containsBlanks" dxfId="22" priority="23">
      <formula>LEN(TRIM(H174))=0</formula>
    </cfRule>
  </conditionalFormatting>
  <conditionalFormatting sqref="I174">
    <cfRule type="containsBlanks" dxfId="21" priority="22">
      <formula>LEN(TRIM(I174))=0</formula>
    </cfRule>
  </conditionalFormatting>
  <conditionalFormatting sqref="J174:N174">
    <cfRule type="containsBlanks" dxfId="20" priority="21">
      <formula>LEN(TRIM(J174))=0</formula>
    </cfRule>
  </conditionalFormatting>
  <conditionalFormatting sqref="G274 J274">
    <cfRule type="containsBlanks" dxfId="19" priority="20">
      <formula>LEN(TRIM(G274))=0</formula>
    </cfRule>
  </conditionalFormatting>
  <conditionalFormatting sqref="H274:I274">
    <cfRule type="containsBlanks" dxfId="18" priority="19">
      <formula>LEN(TRIM(H274))=0</formula>
    </cfRule>
  </conditionalFormatting>
  <conditionalFormatting sqref="K274">
    <cfRule type="containsBlanks" dxfId="17" priority="18">
      <formula>LEN(TRIM(K274))=0</formula>
    </cfRule>
  </conditionalFormatting>
  <conditionalFormatting sqref="L274">
    <cfRule type="containsBlanks" dxfId="16" priority="17">
      <formula>LEN(TRIM(L274))=0</formula>
    </cfRule>
  </conditionalFormatting>
  <conditionalFormatting sqref="G304 J304">
    <cfRule type="containsBlanks" dxfId="15" priority="16">
      <formula>LEN(TRIM(G304))=0</formula>
    </cfRule>
  </conditionalFormatting>
  <conditionalFormatting sqref="H304:I304">
    <cfRule type="containsBlanks" dxfId="14" priority="15">
      <formula>LEN(TRIM(H304))=0</formula>
    </cfRule>
  </conditionalFormatting>
  <conditionalFormatting sqref="K304">
    <cfRule type="containsBlanks" dxfId="13" priority="14">
      <formula>LEN(TRIM(K304))=0</formula>
    </cfRule>
  </conditionalFormatting>
  <conditionalFormatting sqref="L304">
    <cfRule type="containsBlanks" dxfId="12" priority="13">
      <formula>LEN(TRIM(L304))=0</formula>
    </cfRule>
  </conditionalFormatting>
  <conditionalFormatting sqref="G265:N265">
    <cfRule type="containsBlanks" dxfId="11" priority="12">
      <formula>LEN(TRIM(G265))=0</formula>
    </cfRule>
  </conditionalFormatting>
  <conditionalFormatting sqref="G295:N295">
    <cfRule type="containsBlanks" dxfId="10" priority="11">
      <formula>LEN(TRIM(G295))=0</formula>
    </cfRule>
  </conditionalFormatting>
  <conditionalFormatting sqref="G365 J365">
    <cfRule type="containsBlanks" dxfId="9" priority="10">
      <formula>LEN(TRIM(G365))=0</formula>
    </cfRule>
  </conditionalFormatting>
  <conditionalFormatting sqref="H365:I365">
    <cfRule type="containsBlanks" dxfId="8" priority="9">
      <formula>LEN(TRIM(H365))=0</formula>
    </cfRule>
  </conditionalFormatting>
  <conditionalFormatting sqref="K365">
    <cfRule type="containsBlanks" dxfId="7" priority="8">
      <formula>LEN(TRIM(K365))=0</formula>
    </cfRule>
  </conditionalFormatting>
  <conditionalFormatting sqref="L365">
    <cfRule type="containsBlanks" dxfId="6" priority="7">
      <formula>LEN(TRIM(L365))=0</formula>
    </cfRule>
  </conditionalFormatting>
  <conditionalFormatting sqref="G395 J395">
    <cfRule type="containsBlanks" dxfId="5" priority="6">
      <formula>LEN(TRIM(G395))=0</formula>
    </cfRule>
  </conditionalFormatting>
  <conditionalFormatting sqref="H395:I395">
    <cfRule type="containsBlanks" dxfId="4" priority="5">
      <formula>LEN(TRIM(H395))=0</formula>
    </cfRule>
  </conditionalFormatting>
  <conditionalFormatting sqref="K395">
    <cfRule type="containsBlanks" dxfId="3" priority="4">
      <formula>LEN(TRIM(K395))=0</formula>
    </cfRule>
  </conditionalFormatting>
  <conditionalFormatting sqref="L395">
    <cfRule type="containsBlanks" dxfId="2" priority="3">
      <formula>LEN(TRIM(L395))=0</formula>
    </cfRule>
  </conditionalFormatting>
  <conditionalFormatting sqref="G356:N356">
    <cfRule type="containsBlanks" dxfId="1" priority="2">
      <formula>LEN(TRIM(G356))=0</formula>
    </cfRule>
  </conditionalFormatting>
  <conditionalFormatting sqref="G386:N386">
    <cfRule type="containsBlanks" dxfId="0" priority="1">
      <formula>LEN(TRIM(G386))=0</formula>
    </cfRule>
  </conditionalFormatting>
  <pageMargins left="0.75" right="0.75" top="1" bottom="1" header="0.5" footer="0.5"/>
  <pageSetup orientation="portrait" horizontalDpi="4294967292" verticalDpi="4294967292"/>
  <ignoredErrors>
    <ignoredError sqref="G5:I5 B4:C5 G4:I4 G13:R16 G18:R21 H23:R31 G52:H52 G123:R125 I182:R187 I195:R196 H217:R220 H222:R225 I221:R221 I232:R232 I234:R234 G238:R241 M243:R246 G247:R250 G252:R255 G262:R264 G292:H294 G273:H273 G282:H285 G303:R303 G312:R315 G323:R323 G353:R353 G383:H385 G364:H364 H363 G411:R416 G430:R433 G444:R447 G443:J443 L443:R443 G435:R442 G434:J434 L434:R434 I453:R456 J461:R461 I458:R460 J457:R457 I462:R465 I467:R470 J466:R466 I471:R479 I485:R506 G517:R538 G355:R355 H354:I354 M354:R354 G325:R325 G324 I324 G334:R334 I333 L333:R333 K324:R324 K354 K320:R321 K229:R230 G259:R260 G289:H290 G380:H381 G350:R351 K231:R231 O261:R261 G261:N261 O291:R291 G291:H291 O322:R322 K322:N322 O352:R352 G352:N352 O382:R382 G382:H382 H229:J229 G230:J231 G229 I508:R511 I507:K507 M507:R507 G540:R543 H539:R539 G194 I202:R203 I200:R200 I199:L199 O199:R199 I198:R198 I197:L197 N197:R197 I181:R181 I189:R189 I188:P188 Q188:R188 I236:R237 O235:R235 G266:H271 O265:R265 G275:H280 M274:R274 G296:R301 O295:R295 G305:R310 M304:R304 G327:R332 O326:R326 G336:R346 M335:R335 G357:H362 O356:R356 G366:H376 M365:R365 G387:I394 O386:R386 G396:R406 M395:R395 G418:R425 K417:R417 G427:R428 M426:R426 G54:H55 G53 O120:R122 G127:R128 G126 I126:R126 I42:Q42 J53:R53 I54:R55 J44:R44 I45:R46 I51:R51 I52:R52 I43:R43 I41:R41 I44 I53 I47:R50 I56:R61 I67:Q67 I62:Q66 I86:Q89 I69:Q76 J68:Q68 I78:Q85 J77:Q77 G100:R103 I92:R99 G144:R176 I138:R138 J292:R294 J273:R273 J282:R285 J289:R290 J291:N291 J266:R271 J275:R280 K383:R385 K364:R364 K380:R381 K382:N382 K366:R376 K387:R394 J363:R363 J357:R362 K4:M5" emptyCellReference="1"/>
    <ignoredError sqref="I554:J554 I568:K568 G568:H568 L568:M568 J4:J5 R90 G75:H91" unlockedFormula="1"/>
    <ignoredError sqref="N568 R42 R86:R89 R65:R66 R67:R85 G92:H99" unlockedFormula="1" emptyCellReference="1"/>
    <ignoredError sqref="I275:I280 I266:I271 I291 I289:I290 I282:I285 I273 I292:I294 J387:J394 J366:J376 J382 J380:J381 J364 J383:J385 I366:I376 I357:I362 I382 I380:I381 I363 I364 I383:I385" formula="1" emptyCellReference="1"/>
    <ignoredError sqref="I265 I295 I274:J274 I286:I288 I272 I281 J304 J365 J377:J379 J395 I356 I386 I365 I377:I379 I3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</vt:lpstr>
      <vt:lpstr>des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Wiez</dc:creator>
  <cp:lastModifiedBy>Microsoft Office User</cp:lastModifiedBy>
  <dcterms:created xsi:type="dcterms:W3CDTF">2017-07-25T09:49:45Z</dcterms:created>
  <dcterms:modified xsi:type="dcterms:W3CDTF">2017-08-03T14:07:21Z</dcterms:modified>
</cp:coreProperties>
</file>