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<sst xmlns="http://schemas.openxmlformats.org/spreadsheetml/2006/main" count="15" uniqueCount="15">
  <si>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Volts</t>
  </si>
  <si>
    <t xml:space="preserve">Throttle (%)</t>
  </si>
  <si>
    <t xml:space="preserve">Voltage</t>
  </si>
  <si>
    <t xml:space="preserve">Current (A)</t>
  </si>
  <si>
    <t xml:space="preserve">Total Power (W)</t>
  </si>
  <si>
    <t xml:space="preserve">Electrical Power (W)</t>
  </si>
  <si>
    <t xml:space="preserve">Mechanical Power (W)</t>
  </si>
  <si>
    <t xml:space="preserve">Torque (N.m)</t>
  </si>
  <si>
    <t xml:space="preserve">Speed (rad/s)</t>
  </si>
  <si>
    <t xml:space="preserve">Speed squared</t>
  </si>
  <si>
    <t xml:space="preserve">Thrust (kg)</t>
  </si>
  <si>
    <t xml:space="preserve">Lift Coeff</t>
  </si>
  <si>
    <t xml:space="preserve">Torque Coeff</t>
  </si>
  <si>
    <t xml:space="preserve">RPM/Volts</t>
  </si>
  <si>
    <t xml:space="preserve">Resistance (Ohm)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</si>
</sst>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Thrust (kg)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Plan1!$K$1</c:f>
              <c:strCache>
                <c:ptCount val="1"/>
                <c:pt idx="0">
                  <c:v>Thrust (kg)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Plan1!$J$3:$J$17</c:f>
              <c:numCache>
                <c:formatCode>General</c:formatCode>
                <c:ptCount val="15"/>
                <c:pt idx="0">
                  <c:v>1120548.52123301</c:v>
                </c:pt>
                <c:pt idx="1">
                  <c:v>1399967.76119114</c:v>
                </c:pt>
                <c:pt idx="2">
                  <c:v>1562599.29373588</c:v>
                </c:pt>
                <c:pt idx="3">
                  <c:v>1811123.14353502</c:v>
                </c:pt>
                <c:pt idx="4">
                  <c:v>1914665.77398862</c:v>
                </c:pt>
                <c:pt idx="5">
                  <c:v>2104100.72169663</c:v>
                </c:pt>
                <c:pt idx="6">
                  <c:v>2215592.35620888</c:v>
                </c:pt>
                <c:pt idx="7">
                  <c:v>2419032.69202023</c:v>
                </c:pt>
                <c:pt idx="8">
                  <c:v>2538473.33059112</c:v>
                </c:pt>
                <c:pt idx="9">
                  <c:v>2660792.05683843</c:v>
                </c:pt>
                <c:pt idx="10">
                  <c:v>2785988.87076214</c:v>
                </c:pt>
                <c:pt idx="11">
                  <c:v>2914063.77236226</c:v>
                </c:pt>
                <c:pt idx="12">
                  <c:v>3045016.76163878</c:v>
                </c:pt>
                <c:pt idx="13">
                  <c:v>3282746.15108243</c:v>
                </c:pt>
                <c:pt idx="14">
                  <c:v>3421648.1444176</c:v>
                </c:pt>
              </c:numCache>
            </c:numRef>
          </c:xVal>
          <c:yVal>
            <c:numRef>
              <c:f>Plan1!$K$3:$K$17</c:f>
              <c:numCache>
                <c:formatCode>General</c:formatCode>
                <c:ptCount val="15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0.37</c:v>
                </c:pt>
                <c:pt idx="6">
                  <c:v>0.4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  <c:pt idx="10">
                  <c:v>0.52</c:v>
                </c:pt>
                <c:pt idx="11">
                  <c:v>0.54</c:v>
                </c:pt>
                <c:pt idx="12">
                  <c:v>0.55</c:v>
                </c:pt>
                <c:pt idx="13">
                  <c:v>0.57</c:v>
                </c:pt>
                <c:pt idx="14">
                  <c:v>0.6</c:v>
                </c:pt>
              </c:numCache>
            </c:numRef>
          </c:yVal>
          <c:smooth val="1"/>
        </c:ser>
        <c:axId val="35669299"/>
        <c:axId val="62278459"/>
      </c:scatterChart>
      <c:valAx>
        <c:axId val="356692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Speed squared (rad/s)^2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78459"/>
        <c:crosses val="autoZero"/>
        <c:crossBetween val="midCat"/>
      </c:valAx>
      <c:valAx>
        <c:axId val="62278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Thrust (Kg)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6692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Lift Coeff</a:t>
            </a:r>
          </a:p>
        </c:rich>
      </c:tx>
      <c:layout>
        <c:manualLayout>
          <c:xMode val="edge"/>
          <c:yMode val="edge"/>
          <c:x val="0.420310213637694"/>
          <c:y val="0.027821522309711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Lift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Plan1!$I$3:$I$17</c:f>
              <c:numCache>
                <c:formatCode>General</c:formatCode>
                <c:ptCount val="15"/>
                <c:pt idx="0">
                  <c:v>1058.55964462708</c:v>
                </c:pt>
                <c:pt idx="1">
                  <c:v>1183.20233315826</c:v>
                </c:pt>
                <c:pt idx="2">
                  <c:v>1250.03971686338</c:v>
                </c:pt>
                <c:pt idx="3">
                  <c:v>1345.77975298153</c:v>
                </c:pt>
                <c:pt idx="4">
                  <c:v>1383.71448427362</c:v>
                </c:pt>
                <c:pt idx="5">
                  <c:v>1450.55186797875</c:v>
                </c:pt>
                <c:pt idx="6">
                  <c:v>1488.48659927084</c:v>
                </c:pt>
                <c:pt idx="7">
                  <c:v>1555.32398297597</c:v>
                </c:pt>
                <c:pt idx="8">
                  <c:v>1593.25871426806</c:v>
                </c:pt>
                <c:pt idx="9">
                  <c:v>1631.19344556016</c:v>
                </c:pt>
                <c:pt idx="10">
                  <c:v>1669.12817685226</c:v>
                </c:pt>
                <c:pt idx="11">
                  <c:v>1707.06290814435</c:v>
                </c:pt>
                <c:pt idx="12">
                  <c:v>1744.99763943645</c:v>
                </c:pt>
                <c:pt idx="13">
                  <c:v>1811.83502314157</c:v>
                </c:pt>
                <c:pt idx="14">
                  <c:v>1849.76975443367</c:v>
                </c:pt>
              </c:numCache>
            </c:numRef>
          </c:xVal>
          <c:yVal>
            <c:numRef>
              <c:f>Plan1!$L$3:$L$17</c:f>
              <c:numCache>
                <c:formatCode>General</c:formatCode>
                <c:ptCount val="15"/>
                <c:pt idx="0">
                  <c:v>1.31274770919978E-006</c:v>
                </c:pt>
                <c:pt idx="1">
                  <c:v>1.47103137879544E-006</c:v>
                </c:pt>
                <c:pt idx="2">
                  <c:v>1.56896430005307E-006</c:v>
                </c:pt>
                <c:pt idx="3">
                  <c:v>1.6244036299207E-006</c:v>
                </c:pt>
                <c:pt idx="4">
                  <c:v>1.69021379784171E-006</c:v>
                </c:pt>
                <c:pt idx="5">
                  <c:v>1.72447092155864E-006</c:v>
                </c:pt>
                <c:pt idx="6">
                  <c:v>1.77047912286882E-006</c:v>
                </c:pt>
                <c:pt idx="7">
                  <c:v>1.78374026396376E-006</c:v>
                </c:pt>
                <c:pt idx="8">
                  <c:v>1.81570767670306E-006</c:v>
                </c:pt>
                <c:pt idx="9">
                  <c:v>1.80595041302953E-006</c:v>
                </c:pt>
                <c:pt idx="10">
                  <c:v>1.83039425189707E-006</c:v>
                </c:pt>
                <c:pt idx="11">
                  <c:v>1.81725295983217E-006</c:v>
                </c:pt>
                <c:pt idx="12">
                  <c:v>1.77130634671732E-006</c:v>
                </c:pt>
                <c:pt idx="13">
                  <c:v>1.70277878917961E-006</c:v>
                </c:pt>
                <c:pt idx="14">
                  <c:v>1.71963620128009E-006</c:v>
                </c:pt>
              </c:numCache>
            </c:numRef>
          </c:yVal>
          <c:smooth val="1"/>
        </c:ser>
        <c:axId val="23201732"/>
        <c:axId val="20562980"/>
      </c:scatterChart>
      <c:valAx>
        <c:axId val="232017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62980"/>
        <c:crosses val="autoZero"/>
        <c:crossBetween val="midCat"/>
      </c:valAx>
      <c:valAx>
        <c:axId val="20562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2017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(N.m)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Plan1!$I$3:$I$17</c:f>
              <c:numCache>
                <c:formatCode>General</c:formatCode>
                <c:ptCount val="15"/>
                <c:pt idx="0">
                  <c:v>1058.55964462708</c:v>
                </c:pt>
                <c:pt idx="1">
                  <c:v>1183.20233315826</c:v>
                </c:pt>
                <c:pt idx="2">
                  <c:v>1250.03971686338</c:v>
                </c:pt>
                <c:pt idx="3">
                  <c:v>1345.77975298153</c:v>
                </c:pt>
                <c:pt idx="4">
                  <c:v>1383.71448427362</c:v>
                </c:pt>
                <c:pt idx="5">
                  <c:v>1450.55186797875</c:v>
                </c:pt>
                <c:pt idx="6">
                  <c:v>1488.48659927084</c:v>
                </c:pt>
                <c:pt idx="7">
                  <c:v>1555.32398297597</c:v>
                </c:pt>
                <c:pt idx="8">
                  <c:v>1593.25871426806</c:v>
                </c:pt>
                <c:pt idx="9">
                  <c:v>1631.19344556016</c:v>
                </c:pt>
                <c:pt idx="10">
                  <c:v>1669.12817685226</c:v>
                </c:pt>
                <c:pt idx="11">
                  <c:v>1707.06290814435</c:v>
                </c:pt>
                <c:pt idx="12">
                  <c:v>1744.99763943645</c:v>
                </c:pt>
                <c:pt idx="13">
                  <c:v>1811.83502314157</c:v>
                </c:pt>
                <c:pt idx="14">
                  <c:v>1849.76975443367</c:v>
                </c:pt>
              </c:numCache>
            </c:numRef>
          </c:xVal>
          <c:yVal>
            <c:numRef>
              <c:f>Plan1!$H$3:$H$17</c:f>
              <c:numCache>
                <c:formatCode>General</c:formatCode>
                <c:ptCount val="15"/>
                <c:pt idx="0">
                  <c:v>0.0223605728029984</c:v>
                </c:pt>
                <c:pt idx="1">
                  <c:v>0.0297983692323266</c:v>
                </c:pt>
                <c:pt idx="2">
                  <c:v>0.0373428134884628</c:v>
                </c:pt>
                <c:pt idx="3">
                  <c:v>0.0430512495611867</c:v>
                </c:pt>
                <c:pt idx="4">
                  <c:v>0.0498874592876991</c:v>
                </c:pt>
                <c:pt idx="5">
                  <c:v>0.0551221240447029</c:v>
                </c:pt>
                <c:pt idx="6">
                  <c:v>0.0609478110481078</c:v>
                </c:pt>
                <c:pt idx="7">
                  <c:v>0.065142376192347</c:v>
                </c:pt>
                <c:pt idx="8">
                  <c:v>0.0701392680292588</c:v>
                </c:pt>
                <c:pt idx="9">
                  <c:v>0.0748025933601631</c:v>
                </c:pt>
                <c:pt idx="10">
                  <c:v>0.079155095355924</c:v>
                </c:pt>
                <c:pt idx="11">
                  <c:v>0.0832174955722178</c:v>
                </c:pt>
                <c:pt idx="12">
                  <c:v>0.087008713690314</c:v>
                </c:pt>
                <c:pt idx="13">
                  <c:v>0.0891016554697572</c:v>
                </c:pt>
                <c:pt idx="14">
                  <c:v>0.0923790647946436</c:v>
                </c:pt>
              </c:numCache>
            </c:numRef>
          </c:yVal>
          <c:smooth val="1"/>
        </c:ser>
        <c:axId val="51498354"/>
        <c:axId val="18411767"/>
      </c:scatterChart>
      <c:valAx>
        <c:axId val="514983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411767"/>
        <c:crosses val="autoZero"/>
        <c:crossBetween val="midCat"/>
      </c:valAx>
      <c:valAx>
        <c:axId val="184117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4983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Coeff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Torque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Plan1!$I$3:$I$17</c:f>
              <c:numCache>
                <c:formatCode>General</c:formatCode>
                <c:ptCount val="15"/>
                <c:pt idx="0">
                  <c:v>1058.55964462708</c:v>
                </c:pt>
                <c:pt idx="1">
                  <c:v>1183.20233315826</c:v>
                </c:pt>
                <c:pt idx="2">
                  <c:v>1250.03971686338</c:v>
                </c:pt>
                <c:pt idx="3">
                  <c:v>1345.77975298153</c:v>
                </c:pt>
                <c:pt idx="4">
                  <c:v>1383.71448427362</c:v>
                </c:pt>
                <c:pt idx="5">
                  <c:v>1450.55186797875</c:v>
                </c:pt>
                <c:pt idx="6">
                  <c:v>1488.48659927084</c:v>
                </c:pt>
                <c:pt idx="7">
                  <c:v>1555.32398297597</c:v>
                </c:pt>
                <c:pt idx="8">
                  <c:v>1593.25871426806</c:v>
                </c:pt>
                <c:pt idx="9">
                  <c:v>1631.19344556016</c:v>
                </c:pt>
                <c:pt idx="10">
                  <c:v>1669.12817685226</c:v>
                </c:pt>
                <c:pt idx="11">
                  <c:v>1707.06290814435</c:v>
                </c:pt>
                <c:pt idx="12">
                  <c:v>1744.99763943645</c:v>
                </c:pt>
                <c:pt idx="13">
                  <c:v>1811.83502314157</c:v>
                </c:pt>
                <c:pt idx="14">
                  <c:v>1849.76975443367</c:v>
                </c:pt>
              </c:numCache>
            </c:numRef>
          </c:xVal>
          <c:yVal>
            <c:numRef>
              <c:f>Plan1!$M$3:$M$17</c:f>
              <c:numCache>
                <c:formatCode>General</c:formatCode>
                <c:ptCount val="15"/>
                <c:pt idx="0">
                  <c:v>1.99550241504881E-008</c:v>
                </c:pt>
                <c:pt idx="1">
                  <c:v>2.12850395976069E-008</c:v>
                </c:pt>
                <c:pt idx="2">
                  <c:v>2.38978819702288E-008</c:v>
                </c:pt>
                <c:pt idx="3">
                  <c:v>2.37704706689119E-008</c:v>
                </c:pt>
                <c:pt idx="4">
                  <c:v>2.60554400488258E-008</c:v>
                </c:pt>
                <c:pt idx="5">
                  <c:v>2.6197474044995E-008</c:v>
                </c:pt>
                <c:pt idx="6">
                  <c:v>2.75085851769213E-008</c:v>
                </c:pt>
                <c:pt idx="7">
                  <c:v>2.6929101209436E-008</c:v>
                </c:pt>
                <c:pt idx="8">
                  <c:v>2.76304923845412E-008</c:v>
                </c:pt>
                <c:pt idx="9">
                  <c:v>2.81129046397726E-008</c:v>
                </c:pt>
                <c:pt idx="10">
                  <c:v>2.84118490876348E-008</c:v>
                </c:pt>
                <c:pt idx="11">
                  <c:v>2.85571978079115E-008</c:v>
                </c:pt>
                <c:pt idx="12">
                  <c:v>2.8574132919875E-008</c:v>
                </c:pt>
                <c:pt idx="13">
                  <c:v>2.71424141158089E-008</c:v>
                </c:pt>
                <c:pt idx="14">
                  <c:v>2.69984115536133E-008</c:v>
                </c:pt>
              </c:numCache>
            </c:numRef>
          </c:yVal>
          <c:smooth val="1"/>
        </c:ser>
        <c:axId val="11203754"/>
        <c:axId val="78278882"/>
      </c:scatterChart>
      <c:valAx>
        <c:axId val="112037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278882"/>
        <c:crosses val="autoZero"/>
        <c:crossBetween val="midCat"/>
      </c:valAx>
      <c:valAx>
        <c:axId val="78278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2037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54000</xdr:colOff>
      <xdr:row>31</xdr:row>
      <xdr:rowOff>73800</xdr:rowOff>
    </xdr:from>
    <xdr:to>
      <xdr:col>7</xdr:col>
      <xdr:colOff>1094400</xdr:colOff>
      <xdr:row>46</xdr:row>
      <xdr:rowOff>73440</xdr:rowOff>
    </xdr:to>
    <xdr:graphicFrame>
      <xdr:nvGraphicFramePr>
        <xdr:cNvPr id="0" name="Gráfico 1"/>
        <xdr:cNvGraphicFramePr/>
      </xdr:nvGraphicFramePr>
      <xdr:xfrm>
        <a:off x="3768480" y="5743080"/>
        <a:ext cx="5660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910080</xdr:colOff>
      <xdr:row>31</xdr:row>
      <xdr:rowOff>18360</xdr:rowOff>
    </xdr:from>
    <xdr:to>
      <xdr:col>12</xdr:col>
      <xdr:colOff>204480</xdr:colOff>
      <xdr:row>46</xdr:row>
      <xdr:rowOff>18000</xdr:rowOff>
    </xdr:to>
    <xdr:graphicFrame>
      <xdr:nvGraphicFramePr>
        <xdr:cNvPr id="1" name="Gráfico 3"/>
        <xdr:cNvGraphicFramePr/>
      </xdr:nvGraphicFramePr>
      <xdr:xfrm>
        <a:off x="9244440" y="5687640"/>
        <a:ext cx="6161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346320</xdr:colOff>
      <xdr:row>17</xdr:row>
      <xdr:rowOff>119520</xdr:rowOff>
    </xdr:from>
    <xdr:to>
      <xdr:col>7</xdr:col>
      <xdr:colOff>711000</xdr:colOff>
      <xdr:row>32</xdr:row>
      <xdr:rowOff>119160</xdr:rowOff>
    </xdr:to>
    <xdr:graphicFrame>
      <xdr:nvGraphicFramePr>
        <xdr:cNvPr id="2" name="Gráfico 4"/>
        <xdr:cNvGraphicFramePr/>
      </xdr:nvGraphicFramePr>
      <xdr:xfrm>
        <a:off x="3184560" y="3228480"/>
        <a:ext cx="5860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918000</xdr:colOff>
      <xdr:row>6</xdr:row>
      <xdr:rowOff>48240</xdr:rowOff>
    </xdr:from>
    <xdr:to>
      <xdr:col>12</xdr:col>
      <xdr:colOff>212400</xdr:colOff>
      <xdr:row>30</xdr:row>
      <xdr:rowOff>59400</xdr:rowOff>
    </xdr:to>
    <xdr:graphicFrame>
      <xdr:nvGraphicFramePr>
        <xdr:cNvPr id="3" name="Gráfico 5"/>
        <xdr:cNvGraphicFramePr/>
      </xdr:nvGraphicFramePr>
      <xdr:xfrm>
        <a:off x="9252360" y="1145520"/>
        <a:ext cx="6161760" cy="44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8" activeCellId="0" sqref="I48"/>
    </sheetView>
  </sheetViews>
  <sheetFormatPr defaultRowHeight="14.4"/>
  <cols>
    <col collapsed="false" hidden="false" max="1" min="1" style="0" width="12.3198380566802"/>
    <col collapsed="false" hidden="false" max="2" min="2" style="0" width="11.0323886639676"/>
    <col collapsed="false" hidden="false" max="3" min="3" style="0" width="8.57085020242915"/>
    <col collapsed="false" hidden="false" max="4" min="4" style="0" width="9.85425101214575"/>
    <col collapsed="false" hidden="false" max="5" min="5" style="0" width="14.4615384615385"/>
    <col collapsed="false" hidden="false" max="6" min="6" style="0" width="17.7813765182186"/>
    <col collapsed="false" hidden="false" max="8" min="7" style="0" width="19.7085020242915"/>
    <col collapsed="false" hidden="false" max="10" min="9" style="0" width="18.4251012145749"/>
    <col collapsed="false" hidden="false" max="11" min="11" style="0" width="8.57085020242915"/>
    <col collapsed="false" hidden="false" max="13" min="12" style="0" width="12.1052631578947"/>
    <col collapsed="false" hidden="false" max="1025" min="14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4" hidden="false" customHeight="false" outlineLevel="0" collapsed="false">
      <c r="B2" s="0" t="n">
        <v>0</v>
      </c>
      <c r="C2" s="0" t="n">
        <f aca="false">B2*$A$3</f>
        <v>0</v>
      </c>
      <c r="D2" s="0" t="n">
        <v>0.6</v>
      </c>
      <c r="E2" s="0" t="n">
        <f aca="false">A7*D2*D2</f>
        <v>0.0297</v>
      </c>
      <c r="F2" s="0" t="n">
        <f aca="false">$A$7*D2*D2</f>
        <v>0.0297</v>
      </c>
      <c r="G2" s="0" t="n">
        <f aca="false">E2-F2</f>
        <v>0</v>
      </c>
      <c r="H2" s="0" t="e">
        <f aca="false">G2/I2</f>
        <v>#DIV/0!</v>
      </c>
      <c r="I2" s="0" t="n">
        <v>0</v>
      </c>
      <c r="J2" s="0" t="n">
        <f aca="false">I2*I2</f>
        <v>0</v>
      </c>
      <c r="K2" s="0" t="n">
        <v>0</v>
      </c>
      <c r="L2" s="0" t="e">
        <f aca="false">K2*9.8066500286389/(I2*I2)</f>
        <v>#DIV/0!</v>
      </c>
      <c r="M2" s="0" t="e">
        <f aca="false">H2/(I2*I2)</f>
        <v>#DIV/0!</v>
      </c>
    </row>
    <row r="3" customFormat="false" ht="14.4" hidden="false" customHeight="false" outlineLevel="0" collapsed="false">
      <c r="A3" s="0" t="n">
        <v>12</v>
      </c>
      <c r="B3" s="0" t="n">
        <v>0.38</v>
      </c>
      <c r="C3" s="0" t="n">
        <f aca="false">B3*$A$3</f>
        <v>4.56</v>
      </c>
      <c r="D3" s="0" t="n">
        <v>2</v>
      </c>
      <c r="E3" s="0" t="n">
        <v>24</v>
      </c>
      <c r="F3" s="0" t="n">
        <f aca="false">$A$7*D3*D3</f>
        <v>0.33</v>
      </c>
      <c r="G3" s="0" t="n">
        <f aca="false">E3-F3</f>
        <v>23.67</v>
      </c>
      <c r="H3" s="0" t="n">
        <f aca="false">G3/I3</f>
        <v>0.0223605728029984</v>
      </c>
      <c r="I3" s="0" t="n">
        <f aca="false">$A$5*(C3-D3*$A$7)*2*PI()/60</f>
        <v>1058.55964462708</v>
      </c>
      <c r="J3" s="0" t="n">
        <f aca="false">I3*I3</f>
        <v>1120548.52123301</v>
      </c>
      <c r="K3" s="0" t="n">
        <v>0.15</v>
      </c>
      <c r="L3" s="0" t="n">
        <f aca="false">K3*9.8066500286389/(I3*I3)</f>
        <v>1.31274770919978E-006</v>
      </c>
      <c r="M3" s="0" t="n">
        <f aca="false">H3/(I3*I3)</f>
        <v>1.99550241504881E-008</v>
      </c>
    </row>
    <row r="4" customFormat="false" ht="14.4" hidden="false" customHeight="false" outlineLevel="0" collapsed="false">
      <c r="A4" s="0" t="s">
        <v>13</v>
      </c>
      <c r="B4" s="0" t="n">
        <v>0.43</v>
      </c>
      <c r="C4" s="0" t="n">
        <f aca="false">B4*$A$3</f>
        <v>5.16</v>
      </c>
      <c r="D4" s="0" t="n">
        <v>3</v>
      </c>
      <c r="E4" s="0" t="n">
        <v>36</v>
      </c>
      <c r="F4" s="0" t="n">
        <f aca="false">$A$7*D4*D4</f>
        <v>0.7425</v>
      </c>
      <c r="G4" s="0" t="n">
        <f aca="false">E4-F4</f>
        <v>35.2575</v>
      </c>
      <c r="H4" s="0" t="n">
        <f aca="false">G4/I4</f>
        <v>0.0297983692323266</v>
      </c>
      <c r="I4" s="0" t="n">
        <f aca="false">$A$5*(C4-D4*$A$7)*2*PI()/60</f>
        <v>1183.20233315826</v>
      </c>
      <c r="J4" s="0" t="n">
        <f aca="false">I4*I4</f>
        <v>1399967.76119114</v>
      </c>
      <c r="K4" s="0" t="n">
        <v>0.21</v>
      </c>
      <c r="L4" s="0" t="n">
        <f aca="false">K4*9.8066500286389/(I4*I4)</f>
        <v>1.47103137879544E-006</v>
      </c>
      <c r="M4" s="0" t="n">
        <f aca="false">H4/(I4*I4)</f>
        <v>2.12850395976069E-008</v>
      </c>
    </row>
    <row r="5" customFormat="false" ht="14.4" hidden="false" customHeight="false" outlineLevel="0" collapsed="false">
      <c r="A5" s="0" t="n">
        <v>2300</v>
      </c>
      <c r="B5" s="0" t="n">
        <v>0.46</v>
      </c>
      <c r="C5" s="0" t="n">
        <f aca="false">B5*$A$3</f>
        <v>5.52</v>
      </c>
      <c r="D5" s="0" t="n">
        <v>4</v>
      </c>
      <c r="E5" s="0" t="n">
        <v>48</v>
      </c>
      <c r="F5" s="0" t="n">
        <f aca="false">$A$7*D5*D5</f>
        <v>1.32</v>
      </c>
      <c r="G5" s="0" t="n">
        <f aca="false">E5-F5</f>
        <v>46.68</v>
      </c>
      <c r="H5" s="0" t="n">
        <f aca="false">G5/I5</f>
        <v>0.0373428134884628</v>
      </c>
      <c r="I5" s="0" t="n">
        <f aca="false">$A$5*(C5-D5*$A$7)*2*PI()/60</f>
        <v>1250.03971686338</v>
      </c>
      <c r="J5" s="0" t="n">
        <f aca="false">I5*I5</f>
        <v>1562599.29373588</v>
      </c>
      <c r="K5" s="0" t="n">
        <v>0.25</v>
      </c>
      <c r="L5" s="0" t="n">
        <f aca="false">K5*9.8066500286389/(I5*I5)</f>
        <v>1.56896430005307E-006</v>
      </c>
      <c r="M5" s="0" t="n">
        <f aca="false">H5/(I5*I5)</f>
        <v>2.38978819702288E-008</v>
      </c>
    </row>
    <row r="6" customFormat="false" ht="14.4" hidden="false" customHeight="false" outlineLevel="0" collapsed="false">
      <c r="A6" s="0" t="s">
        <v>14</v>
      </c>
      <c r="B6" s="0" t="n">
        <v>0.5</v>
      </c>
      <c r="C6" s="0" t="n">
        <f aca="false">B6*$A$3</f>
        <v>6</v>
      </c>
      <c r="D6" s="0" t="n">
        <v>5</v>
      </c>
      <c r="E6" s="0" t="n">
        <v>60</v>
      </c>
      <c r="F6" s="0" t="n">
        <f aca="false">$A$7*D6*D6</f>
        <v>2.0625</v>
      </c>
      <c r="G6" s="0" t="n">
        <f aca="false">E6-F6</f>
        <v>57.9375</v>
      </c>
      <c r="H6" s="0" t="n">
        <f aca="false">G6/I6</f>
        <v>0.0430512495611867</v>
      </c>
      <c r="I6" s="0" t="n">
        <f aca="false">$A$5*(C6-D6*$A$7)*2*PI()/60</f>
        <v>1345.77975298153</v>
      </c>
      <c r="J6" s="0" t="n">
        <f aca="false">I6*I6</f>
        <v>1811123.14353502</v>
      </c>
      <c r="K6" s="0" t="n">
        <v>0.3</v>
      </c>
      <c r="L6" s="0" t="n">
        <f aca="false">K6*9.8066500286389/(I6*I6)</f>
        <v>1.6244036299207E-006</v>
      </c>
      <c r="M6" s="0" t="n">
        <f aca="false">H6/(I6*I6)</f>
        <v>2.37704706689119E-008</v>
      </c>
    </row>
    <row r="7" customFormat="false" ht="14.4" hidden="false" customHeight="false" outlineLevel="0" collapsed="false">
      <c r="A7" s="0" t="n">
        <v>0.0825</v>
      </c>
      <c r="B7" s="0" t="n">
        <v>0.52</v>
      </c>
      <c r="C7" s="0" t="n">
        <f aca="false">B7*$A$3</f>
        <v>6.24</v>
      </c>
      <c r="D7" s="0" t="n">
        <v>6</v>
      </c>
      <c r="E7" s="0" t="n">
        <v>72</v>
      </c>
      <c r="F7" s="0" t="n">
        <f aca="false">$A$7*D7*D7</f>
        <v>2.97</v>
      </c>
      <c r="G7" s="0" t="n">
        <f aca="false">E7-F7</f>
        <v>69.03</v>
      </c>
      <c r="H7" s="0" t="n">
        <f aca="false">G7/I7</f>
        <v>0.0498874592876991</v>
      </c>
      <c r="I7" s="0" t="n">
        <f aca="false">$A$5*(C7-D7*$A$7)*2*PI()/60</f>
        <v>1383.71448427362</v>
      </c>
      <c r="J7" s="0" t="n">
        <f aca="false">I7*I7</f>
        <v>1914665.77398862</v>
      </c>
      <c r="K7" s="0" t="n">
        <v>0.33</v>
      </c>
      <c r="L7" s="0" t="n">
        <f aca="false">K7*9.8066500286389/(I7*I7)</f>
        <v>1.69021379784171E-006</v>
      </c>
      <c r="M7" s="0" t="n">
        <f aca="false">H7/(I7*I7)</f>
        <v>2.60554400488258E-008</v>
      </c>
    </row>
    <row r="8" customFormat="false" ht="14.4" hidden="false" customHeight="false" outlineLevel="0" collapsed="false">
      <c r="B8" s="0" t="n">
        <v>0.55</v>
      </c>
      <c r="C8" s="0" t="n">
        <f aca="false">B8*$A$3</f>
        <v>6.6</v>
      </c>
      <c r="D8" s="0" t="n">
        <v>7</v>
      </c>
      <c r="E8" s="0" t="n">
        <v>84</v>
      </c>
      <c r="F8" s="0" t="n">
        <f aca="false">$A$7*D8*D8</f>
        <v>4.0425</v>
      </c>
      <c r="G8" s="0" t="n">
        <f aca="false">E8-F8</f>
        <v>79.9575</v>
      </c>
      <c r="H8" s="0" t="n">
        <f aca="false">G8/I8</f>
        <v>0.0551221240447029</v>
      </c>
      <c r="I8" s="0" t="n">
        <f aca="false">$A$5*(C8-D8*$A$7)*2*PI()/60</f>
        <v>1450.55186797875</v>
      </c>
      <c r="J8" s="0" t="n">
        <f aca="false">I8*I8</f>
        <v>2104100.72169663</v>
      </c>
      <c r="K8" s="0" t="n">
        <v>0.37</v>
      </c>
      <c r="L8" s="0" t="n">
        <f aca="false">K8*9.8066500286389/(I8*I8)</f>
        <v>1.72447092155864E-006</v>
      </c>
      <c r="M8" s="0" t="n">
        <f aca="false">H8/(I8*I8)</f>
        <v>2.6197474044995E-008</v>
      </c>
    </row>
    <row r="9" customFormat="false" ht="14.4" hidden="false" customHeight="false" outlineLevel="0" collapsed="false">
      <c r="B9" s="0" t="n">
        <v>0.57</v>
      </c>
      <c r="C9" s="0" t="n">
        <f aca="false">B9*$A$3</f>
        <v>6.84</v>
      </c>
      <c r="D9" s="0" t="n">
        <v>8</v>
      </c>
      <c r="E9" s="0" t="n">
        <v>96</v>
      </c>
      <c r="F9" s="0" t="n">
        <f aca="false">$A$7*D9*D9</f>
        <v>5.28</v>
      </c>
      <c r="G9" s="0" t="n">
        <f aca="false">E9-F9</f>
        <v>90.72</v>
      </c>
      <c r="H9" s="0" t="n">
        <f aca="false">G9/I9</f>
        <v>0.0609478110481078</v>
      </c>
      <c r="I9" s="0" t="n">
        <f aca="false">$A$5*(C9-D9*$A$7)*2*PI()/60</f>
        <v>1488.48659927084</v>
      </c>
      <c r="J9" s="0" t="n">
        <f aca="false">I9*I9</f>
        <v>2215592.35620888</v>
      </c>
      <c r="K9" s="0" t="n">
        <v>0.4</v>
      </c>
      <c r="L9" s="0" t="n">
        <f aca="false">K9*9.8066500286389/(I9*I9)</f>
        <v>1.77047912286882E-006</v>
      </c>
      <c r="M9" s="0" t="n">
        <f aca="false">H9/(I9*I9)</f>
        <v>2.75085851769213E-008</v>
      </c>
    </row>
    <row r="10" customFormat="false" ht="14.4" hidden="false" customHeight="false" outlineLevel="0" collapsed="false">
      <c r="B10" s="0" t="n">
        <v>0.6</v>
      </c>
      <c r="C10" s="0" t="n">
        <f aca="false">B10*$A$3</f>
        <v>7.2</v>
      </c>
      <c r="D10" s="0" t="n">
        <v>9</v>
      </c>
      <c r="E10" s="0" t="n">
        <v>108</v>
      </c>
      <c r="F10" s="0" t="n">
        <f aca="false">$A$7*D10*D10</f>
        <v>6.6825</v>
      </c>
      <c r="G10" s="0" t="n">
        <f aca="false">E10-F10</f>
        <v>101.3175</v>
      </c>
      <c r="H10" s="0" t="n">
        <f aca="false">G10/I10</f>
        <v>0.065142376192347</v>
      </c>
      <c r="I10" s="0" t="n">
        <f aca="false">$A$5*(C10-D10*$A$7)*2*PI()/60</f>
        <v>1555.32398297597</v>
      </c>
      <c r="J10" s="0" t="n">
        <f aca="false">I10*I10</f>
        <v>2419032.69202023</v>
      </c>
      <c r="K10" s="0" t="n">
        <v>0.44</v>
      </c>
      <c r="L10" s="0" t="n">
        <f aca="false">K10*9.8066500286389/(I10*I10)</f>
        <v>1.78374026396376E-006</v>
      </c>
      <c r="M10" s="0" t="n">
        <f aca="false">H10/(I10*I10)</f>
        <v>2.6929101209436E-008</v>
      </c>
    </row>
    <row r="11" customFormat="false" ht="14.4" hidden="false" customHeight="false" outlineLevel="0" collapsed="false">
      <c r="B11" s="0" t="n">
        <v>0.62</v>
      </c>
      <c r="C11" s="0" t="n">
        <f aca="false">B11*$A$3</f>
        <v>7.44</v>
      </c>
      <c r="D11" s="0" t="n">
        <v>10</v>
      </c>
      <c r="E11" s="0" t="n">
        <v>120</v>
      </c>
      <c r="F11" s="0" t="n">
        <f aca="false">$A$7*D11*D11</f>
        <v>8.25</v>
      </c>
      <c r="G11" s="0" t="n">
        <f aca="false">E11-F11</f>
        <v>111.75</v>
      </c>
      <c r="H11" s="0" t="n">
        <f aca="false">G11/I11</f>
        <v>0.0701392680292588</v>
      </c>
      <c r="I11" s="0" t="n">
        <f aca="false">$A$5*(C11-D11*$A$7)*2*PI()/60</f>
        <v>1593.25871426806</v>
      </c>
      <c r="J11" s="0" t="n">
        <f aca="false">I11*I11</f>
        <v>2538473.33059112</v>
      </c>
      <c r="K11" s="0" t="n">
        <v>0.47</v>
      </c>
      <c r="L11" s="0" t="n">
        <f aca="false">K11*9.8066500286389/(I11*I11)</f>
        <v>1.81570767670306E-006</v>
      </c>
      <c r="M11" s="0" t="n">
        <f aca="false">H11/(I11*I11)</f>
        <v>2.76304923845412E-008</v>
      </c>
    </row>
    <row r="12" customFormat="false" ht="14.4" hidden="false" customHeight="false" outlineLevel="0" collapsed="false">
      <c r="B12" s="0" t="n">
        <v>0.64</v>
      </c>
      <c r="C12" s="0" t="n">
        <f aca="false">B12*$A$3</f>
        <v>7.68</v>
      </c>
      <c r="D12" s="0" t="n">
        <v>11</v>
      </c>
      <c r="E12" s="0" t="n">
        <v>132</v>
      </c>
      <c r="F12" s="0" t="n">
        <f aca="false">$A$7*D12*D12</f>
        <v>9.9825</v>
      </c>
      <c r="G12" s="0" t="n">
        <f aca="false">E12-F12</f>
        <v>122.0175</v>
      </c>
      <c r="H12" s="0" t="n">
        <f aca="false">G12/I12</f>
        <v>0.0748025933601631</v>
      </c>
      <c r="I12" s="0" t="n">
        <f aca="false">$A$5*(C12-D12*$A$7)*2*PI()/60</f>
        <v>1631.19344556016</v>
      </c>
      <c r="J12" s="0" t="n">
        <f aca="false">I12*I12</f>
        <v>2660792.05683843</v>
      </c>
      <c r="K12" s="0" t="n">
        <v>0.49</v>
      </c>
      <c r="L12" s="0" t="n">
        <f aca="false">K12*9.8066500286389/(I12*I12)</f>
        <v>1.80595041302953E-006</v>
      </c>
      <c r="M12" s="0" t="n">
        <f aca="false">H12/(I12*I12)</f>
        <v>2.81129046397726E-008</v>
      </c>
    </row>
    <row r="13" customFormat="false" ht="14.4" hidden="false" customHeight="false" outlineLevel="0" collapsed="false">
      <c r="B13" s="0" t="n">
        <v>0.66</v>
      </c>
      <c r="C13" s="0" t="n">
        <f aca="false">B13*$A$3</f>
        <v>7.92</v>
      </c>
      <c r="D13" s="0" t="n">
        <v>12</v>
      </c>
      <c r="E13" s="0" t="n">
        <v>144</v>
      </c>
      <c r="F13" s="0" t="n">
        <f aca="false">$A$7*D13*D13</f>
        <v>11.88</v>
      </c>
      <c r="G13" s="0" t="n">
        <f aca="false">E13-F13</f>
        <v>132.12</v>
      </c>
      <c r="H13" s="0" t="n">
        <f aca="false">G13/I13</f>
        <v>0.079155095355924</v>
      </c>
      <c r="I13" s="0" t="n">
        <f aca="false">$A$5*(C13-D13*$A$7)*2*PI()/60</f>
        <v>1669.12817685226</v>
      </c>
      <c r="J13" s="0" t="n">
        <f aca="false">I13*I13</f>
        <v>2785988.87076214</v>
      </c>
      <c r="K13" s="0" t="n">
        <v>0.52</v>
      </c>
      <c r="L13" s="0" t="n">
        <f aca="false">K13*9.8066500286389/(I13*I13)</f>
        <v>1.83039425189707E-006</v>
      </c>
      <c r="M13" s="0" t="n">
        <f aca="false">H13/(I13*I13)</f>
        <v>2.84118490876348E-008</v>
      </c>
    </row>
    <row r="14" customFormat="false" ht="14.4" hidden="false" customHeight="false" outlineLevel="0" collapsed="false">
      <c r="B14" s="0" t="n">
        <v>0.68</v>
      </c>
      <c r="C14" s="0" t="n">
        <f aca="false">B14*$A$3</f>
        <v>8.16</v>
      </c>
      <c r="D14" s="0" t="n">
        <v>13</v>
      </c>
      <c r="E14" s="0" t="n">
        <v>156</v>
      </c>
      <c r="F14" s="0" t="n">
        <f aca="false">$A$7*D14*D14</f>
        <v>13.9425</v>
      </c>
      <c r="G14" s="0" t="n">
        <f aca="false">E14-F14</f>
        <v>142.0575</v>
      </c>
      <c r="H14" s="0" t="n">
        <f aca="false">G14/I14</f>
        <v>0.0832174955722178</v>
      </c>
      <c r="I14" s="0" t="n">
        <f aca="false">$A$5*(C14-D14*$A$7)*2*PI()/60</f>
        <v>1707.06290814435</v>
      </c>
      <c r="J14" s="0" t="n">
        <f aca="false">I14*I14</f>
        <v>2914063.77236226</v>
      </c>
      <c r="K14" s="0" t="n">
        <v>0.54</v>
      </c>
      <c r="L14" s="0" t="n">
        <f aca="false">K14*9.8066500286389/(I14*I14)</f>
        <v>1.81725295983217E-006</v>
      </c>
      <c r="M14" s="0" t="n">
        <f aca="false">H14/(I14*I14)</f>
        <v>2.85571978079115E-008</v>
      </c>
    </row>
    <row r="15" customFormat="false" ht="14.4" hidden="false" customHeight="false" outlineLevel="0" collapsed="false">
      <c r="B15" s="0" t="n">
        <v>0.7</v>
      </c>
      <c r="C15" s="0" t="n">
        <f aca="false">B15*$A$3</f>
        <v>8.4</v>
      </c>
      <c r="D15" s="0" t="n">
        <v>14</v>
      </c>
      <c r="E15" s="0" t="n">
        <v>168</v>
      </c>
      <c r="F15" s="0" t="n">
        <f aca="false">$A$7*D15*D15</f>
        <v>16.17</v>
      </c>
      <c r="G15" s="0" t="n">
        <f aca="false">E15-F15</f>
        <v>151.83</v>
      </c>
      <c r="H15" s="0" t="n">
        <f aca="false">G15/I15</f>
        <v>0.087008713690314</v>
      </c>
      <c r="I15" s="0" t="n">
        <f aca="false">$A$5*(C15-D15*$A$7)*2*PI()/60</f>
        <v>1744.99763943645</v>
      </c>
      <c r="J15" s="0" t="n">
        <f aca="false">I15*I15</f>
        <v>3045016.76163878</v>
      </c>
      <c r="K15" s="0" t="n">
        <v>0.55</v>
      </c>
      <c r="L15" s="0" t="n">
        <f aca="false">K15*9.8066500286389/(I15*I15)</f>
        <v>1.77130634671732E-006</v>
      </c>
      <c r="M15" s="0" t="n">
        <f aca="false">H15/(I15*I15)</f>
        <v>2.8574132919875E-008</v>
      </c>
    </row>
    <row r="16" customFormat="false" ht="14.4" hidden="false" customHeight="false" outlineLevel="0" collapsed="false">
      <c r="B16" s="0" t="n">
        <v>0.73</v>
      </c>
      <c r="C16" s="0" t="n">
        <f aca="false">B16*$A$3</f>
        <v>8.76</v>
      </c>
      <c r="D16" s="0" t="n">
        <v>15</v>
      </c>
      <c r="E16" s="0" t="n">
        <v>180</v>
      </c>
      <c r="F16" s="0" t="n">
        <f aca="false">$A$7*D16*D16</f>
        <v>18.5625</v>
      </c>
      <c r="G16" s="0" t="n">
        <f aca="false">E16-F16</f>
        <v>161.4375</v>
      </c>
      <c r="H16" s="0" t="n">
        <f aca="false">G16/I16</f>
        <v>0.0891016554697572</v>
      </c>
      <c r="I16" s="0" t="n">
        <f aca="false">$A$5*(C16-D16*$A$7)*2*PI()/60</f>
        <v>1811.83502314157</v>
      </c>
      <c r="J16" s="0" t="n">
        <f aca="false">I16*I16</f>
        <v>3282746.15108243</v>
      </c>
      <c r="K16" s="0" t="n">
        <v>0.57</v>
      </c>
      <c r="L16" s="0" t="n">
        <f aca="false">K16*9.8066500286389/(I16*I16)</f>
        <v>1.70277878917961E-006</v>
      </c>
      <c r="M16" s="0" t="n">
        <f aca="false">H16/(I16*I16)</f>
        <v>2.71424141158089E-008</v>
      </c>
    </row>
    <row r="17" customFormat="false" ht="14.4" hidden="false" customHeight="false" outlineLevel="0" collapsed="false">
      <c r="B17" s="0" t="n">
        <v>0.75</v>
      </c>
      <c r="C17" s="0" t="n">
        <f aca="false">B17*$A$3</f>
        <v>9</v>
      </c>
      <c r="D17" s="0" t="n">
        <v>16</v>
      </c>
      <c r="E17" s="0" t="n">
        <v>192</v>
      </c>
      <c r="F17" s="0" t="n">
        <f aca="false">$A$7*D17*D17</f>
        <v>21.12</v>
      </c>
      <c r="G17" s="0" t="n">
        <f aca="false">E17-F17</f>
        <v>170.88</v>
      </c>
      <c r="H17" s="0" t="n">
        <f aca="false">G17/I17</f>
        <v>0.0923790647946436</v>
      </c>
      <c r="I17" s="0" t="n">
        <f aca="false">$A$5*(C17-D17*$A$7)*2*PI()/60</f>
        <v>1849.76975443367</v>
      </c>
      <c r="J17" s="0" t="n">
        <f aca="false">I17*I17</f>
        <v>3421648.1444176</v>
      </c>
      <c r="K17" s="0" t="n">
        <v>0.6</v>
      </c>
      <c r="L17" s="0" t="n">
        <f aca="false">K17*9.8066500286389/(I17*I17)</f>
        <v>1.71963620128009E-006</v>
      </c>
      <c r="M17" s="0" t="n">
        <f aca="false">H17/(I17*I17)</f>
        <v>2.69984115536133E-008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2019-03-11T21:05:40Z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