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filterPrivacy="1"/>
  <xr:revisionPtr revIDLastSave="316" documentId="1E6B8C0B9CF8AD5824EFF4345D266934F35B3661" xr6:coauthVersionLast="28" xr6:coauthVersionMax="28" xr10:uidLastSave="{8E62A112-A9DD-4EC1-B91F-842B92CD978D}"/>
  <bookViews>
    <workbookView xWindow="0" yWindow="0" windowWidth="22260" windowHeight="12648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17" i="1" s="1"/>
  <c r="G16" i="1"/>
  <c r="J17" i="1"/>
  <c r="J16" i="1"/>
  <c r="H16" i="1" l="1"/>
  <c r="H17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G2" i="1" l="1"/>
  <c r="H2" i="1" s="1"/>
  <c r="M2" i="1" s="1"/>
  <c r="F3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E2" i="1"/>
  <c r="L2" i="1"/>
  <c r="J2" i="1"/>
  <c r="H4" i="1" l="1"/>
  <c r="H5" i="1"/>
  <c r="H6" i="1"/>
  <c r="H7" i="1"/>
  <c r="H8" i="1"/>
  <c r="H9" i="1"/>
  <c r="H10" i="1"/>
  <c r="H11" i="1"/>
  <c r="H12" i="1"/>
  <c r="H13" i="1"/>
  <c r="H14" i="1"/>
  <c r="H15" i="1"/>
  <c r="H3" i="1" l="1"/>
  <c r="M3" i="1" s="1"/>
  <c r="J15" i="1"/>
  <c r="J11" i="1"/>
  <c r="J7" i="1"/>
  <c r="J14" i="1"/>
  <c r="J10" i="1"/>
  <c r="J6" i="1"/>
  <c r="J13" i="1"/>
  <c r="J9" i="1"/>
  <c r="J5" i="1"/>
  <c r="J12" i="1"/>
  <c r="J8" i="1"/>
  <c r="J4" i="1"/>
  <c r="L3" i="1" l="1"/>
  <c r="J3" i="1"/>
</calcChain>
</file>

<file path=xl/sharedStrings.xml><?xml version="1.0" encoding="utf-8"?>
<sst xmlns="http://schemas.openxmlformats.org/spreadsheetml/2006/main" count="15" uniqueCount="15">
  <si>
    <t>Volts</t>
  </si>
  <si>
    <t>Voltage</t>
  </si>
  <si>
    <t>RPM/Volts</t>
  </si>
  <si>
    <t>Lift Coeff</t>
  </si>
  <si>
    <t>Thrust (kg)</t>
  </si>
  <si>
    <t>Speed (rad/s)</t>
  </si>
  <si>
    <t>Throttle (%)</t>
  </si>
  <si>
    <t>Speed squared</t>
  </si>
  <si>
    <t>Current (A)</t>
  </si>
  <si>
    <t>Resistance (Ohm)</t>
  </si>
  <si>
    <t>Total Power (W)</t>
  </si>
  <si>
    <t>Electrical Power (W)</t>
  </si>
  <si>
    <t>Mechanical Power (W)</t>
  </si>
  <si>
    <t>Torque (N.m)</t>
  </si>
  <si>
    <t>Torque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</si>
</sst>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Plan1!$K$1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Plan1!$J$3:$J$17</c:f>
              <c:numCache>
                <c:formatCode>General</c:formatCode>
                <c:ptCount val="15"/>
                <c:pt idx="0">
                  <c:v>1120548.5212330117</c:v>
                </c:pt>
                <c:pt idx="1">
                  <c:v>1399967.7611911409</c:v>
                </c:pt>
                <c:pt idx="2">
                  <c:v>1562599.2937358762</c:v>
                </c:pt>
                <c:pt idx="3">
                  <c:v>1811123.1435350219</c:v>
                </c:pt>
                <c:pt idx="4">
                  <c:v>1914665.773988622</c:v>
                </c:pt>
                <c:pt idx="5">
                  <c:v>2104100.7216966338</c:v>
                </c:pt>
                <c:pt idx="6">
                  <c:v>2215592.3562088818</c:v>
                </c:pt>
                <c:pt idx="7">
                  <c:v>2419032.6920202249</c:v>
                </c:pt>
                <c:pt idx="8">
                  <c:v>2538473.3305911226</c:v>
                </c:pt>
                <c:pt idx="9">
                  <c:v>2660792.0568384272</c:v>
                </c:pt>
                <c:pt idx="10">
                  <c:v>2785988.8707621391</c:v>
                </c:pt>
                <c:pt idx="11">
                  <c:v>2914063.7723622592</c:v>
                </c:pt>
                <c:pt idx="12">
                  <c:v>3045016.7616387829</c:v>
                </c:pt>
                <c:pt idx="13">
                  <c:v>3282746.1510824268</c:v>
                </c:pt>
                <c:pt idx="14">
                  <c:v>3421648.1444176007</c:v>
                </c:pt>
              </c:numCache>
            </c:numRef>
          </c:xVal>
          <c:yVal>
            <c:numRef>
              <c:f>Plan1!$K$3:$K$17</c:f>
              <c:numCache>
                <c:formatCode>General</c:formatCode>
                <c:ptCount val="15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0.37</c:v>
                </c:pt>
                <c:pt idx="6">
                  <c:v>0.4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  <c:pt idx="10">
                  <c:v>0.52</c:v>
                </c:pt>
                <c:pt idx="11">
                  <c:v>0.54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0-4C8E-AC20-C5499EE2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2688"/>
        <c:axId val="501654000"/>
      </c:scatterChart>
      <c:valAx>
        <c:axId val="5016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squared</a:t>
                </a:r>
                <a:r>
                  <a:rPr lang="en-US" baseline="0"/>
                  <a:t> (rad/s)^2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4000"/>
        <c:crosses val="autoZero"/>
        <c:crossBetween val="midCat"/>
      </c:valAx>
      <c:valAx>
        <c:axId val="501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38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Lift 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Plan1!$I$3:$I$17</c:f>
              <c:numCache>
                <c:formatCode>General</c:formatCode>
                <c:ptCount val="15"/>
                <c:pt idx="0">
                  <c:v>1058.5596446270808</c:v>
                </c:pt>
                <c:pt idx="1">
                  <c:v>1183.2023331582561</c:v>
                </c:pt>
                <c:pt idx="2">
                  <c:v>1250.0397168633788</c:v>
                </c:pt>
                <c:pt idx="3">
                  <c:v>1345.7797529815277</c:v>
                </c:pt>
                <c:pt idx="4">
                  <c:v>1383.7144842736243</c:v>
                </c:pt>
                <c:pt idx="5">
                  <c:v>1450.5518679787476</c:v>
                </c:pt>
                <c:pt idx="6">
                  <c:v>1488.486599270844</c:v>
                </c:pt>
                <c:pt idx="7">
                  <c:v>1555.3239829759666</c:v>
                </c:pt>
                <c:pt idx="8">
                  <c:v>1593.2587142680634</c:v>
                </c:pt>
                <c:pt idx="9">
                  <c:v>1631.1934455601602</c:v>
                </c:pt>
                <c:pt idx="10">
                  <c:v>1669.128176852257</c:v>
                </c:pt>
                <c:pt idx="11">
                  <c:v>1707.062908144354</c:v>
                </c:pt>
                <c:pt idx="12">
                  <c:v>1744.9976394364501</c:v>
                </c:pt>
                <c:pt idx="13">
                  <c:v>1811.8350231415736</c:v>
                </c:pt>
                <c:pt idx="14">
                  <c:v>1849.7697544336702</c:v>
                </c:pt>
              </c:numCache>
            </c:numRef>
          </c:xVal>
          <c:yVal>
            <c:numRef>
              <c:f>Plan1!$L$3:$L$17</c:f>
              <c:numCache>
                <c:formatCode>General</c:formatCode>
                <c:ptCount val="15"/>
                <c:pt idx="0">
                  <c:v>1.3127477091997781E-6</c:v>
                </c:pt>
                <c:pt idx="1">
                  <c:v>1.47103137879544E-6</c:v>
                </c:pt>
                <c:pt idx="2">
                  <c:v>1.5689643000530664E-6</c:v>
                </c:pt>
                <c:pt idx="3">
                  <c:v>1.6244036299206952E-6</c:v>
                </c:pt>
                <c:pt idx="4">
                  <c:v>1.6902137978417054E-6</c:v>
                </c:pt>
                <c:pt idx="5">
                  <c:v>1.7244709215586399E-6</c:v>
                </c:pt>
                <c:pt idx="6">
                  <c:v>1.7704791228688187E-6</c:v>
                </c:pt>
                <c:pt idx="7">
                  <c:v>1.7837402639637581E-6</c:v>
                </c:pt>
                <c:pt idx="8">
                  <c:v>1.8157076767030587E-6</c:v>
                </c:pt>
                <c:pt idx="9">
                  <c:v>1.8059504130295339E-6</c:v>
                </c:pt>
                <c:pt idx="10">
                  <c:v>1.8303942518970698E-6</c:v>
                </c:pt>
                <c:pt idx="11">
                  <c:v>1.8172529598321674E-6</c:v>
                </c:pt>
                <c:pt idx="12">
                  <c:v>1.7713063467173196E-6</c:v>
                </c:pt>
                <c:pt idx="13">
                  <c:v>1.7027787891796138E-6</c:v>
                </c:pt>
                <c:pt idx="14">
                  <c:v>1.7196362012800866E-6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6-4234-B667-760DA2C8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4152"/>
        <c:axId val="615596776"/>
      </c:scatterChart>
      <c:valAx>
        <c:axId val="6155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6776"/>
        <c:crosses val="autoZero"/>
        <c:crossBetween val="midCat"/>
      </c:valAx>
      <c:valAx>
        <c:axId val="6155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Torque (N.m)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Plan1!$I$3:$I$17</c:f>
              <c:numCache>
                <c:formatCode>General</c:formatCode>
                <c:ptCount val="15"/>
                <c:pt idx="0">
                  <c:v>1058.5596446270808</c:v>
                </c:pt>
                <c:pt idx="1">
                  <c:v>1183.2023331582561</c:v>
                </c:pt>
                <c:pt idx="2">
                  <c:v>1250.0397168633788</c:v>
                </c:pt>
                <c:pt idx="3">
                  <c:v>1345.7797529815277</c:v>
                </c:pt>
                <c:pt idx="4">
                  <c:v>1383.7144842736243</c:v>
                </c:pt>
                <c:pt idx="5">
                  <c:v>1450.5518679787476</c:v>
                </c:pt>
                <c:pt idx="6">
                  <c:v>1488.486599270844</c:v>
                </c:pt>
                <c:pt idx="7">
                  <c:v>1555.3239829759666</c:v>
                </c:pt>
                <c:pt idx="8">
                  <c:v>1593.2587142680634</c:v>
                </c:pt>
                <c:pt idx="9">
                  <c:v>1631.1934455601602</c:v>
                </c:pt>
                <c:pt idx="10">
                  <c:v>1669.128176852257</c:v>
                </c:pt>
                <c:pt idx="11">
                  <c:v>1707.062908144354</c:v>
                </c:pt>
                <c:pt idx="12">
                  <c:v>1744.9976394364501</c:v>
                </c:pt>
                <c:pt idx="13">
                  <c:v>1811.8350231415736</c:v>
                </c:pt>
                <c:pt idx="14">
                  <c:v>1849.7697544336702</c:v>
                </c:pt>
              </c:numCache>
            </c:numRef>
          </c:xVal>
          <c:yVal>
            <c:numRef>
              <c:f>Plan1!$H$3:$H$17</c:f>
              <c:numCache>
                <c:formatCode>General</c:formatCode>
                <c:ptCount val="15"/>
                <c:pt idx="0">
                  <c:v>2.2360572802998444E-2</c:v>
                </c:pt>
                <c:pt idx="1">
                  <c:v>2.9798369232326576E-2</c:v>
                </c:pt>
                <c:pt idx="2">
                  <c:v>3.73428134884628E-2</c:v>
                </c:pt>
                <c:pt idx="3">
                  <c:v>4.3051249561186743E-2</c:v>
                </c:pt>
                <c:pt idx="4">
                  <c:v>4.988745928769911E-2</c:v>
                </c:pt>
                <c:pt idx="5">
                  <c:v>5.5122124044702875E-2</c:v>
                </c:pt>
                <c:pt idx="6">
                  <c:v>6.0947811048107835E-2</c:v>
                </c:pt>
                <c:pt idx="7">
                  <c:v>6.5142376192347057E-2</c:v>
                </c:pt>
                <c:pt idx="8">
                  <c:v>7.0139268029258822E-2</c:v>
                </c:pt>
                <c:pt idx="9">
                  <c:v>7.4802593360163094E-2</c:v>
                </c:pt>
                <c:pt idx="10">
                  <c:v>7.9155095355924021E-2</c:v>
                </c:pt>
                <c:pt idx="11">
                  <c:v>8.3217495572217789E-2</c:v>
                </c:pt>
                <c:pt idx="12">
                  <c:v>8.7008713690314071E-2</c:v>
                </c:pt>
                <c:pt idx="13">
                  <c:v>8.9101655469757166E-2</c:v>
                </c:pt>
                <c:pt idx="14">
                  <c:v>9.2379064794643598E-2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C-4C9B-9E82-4DC2F51C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92512"/>
        <c:axId val="585170696"/>
      </c:scatterChart>
      <c:valAx>
        <c:axId val="615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0696"/>
        <c:crosses val="autoZero"/>
        <c:crossBetween val="midCat"/>
      </c:valAx>
      <c:valAx>
        <c:axId val="5851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Plan1!$M$1</c:f>
              <c:strCache>
                <c:ptCount val="1"/>
                <c:pt idx="0">
                  <c:v>Torque 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Plan1!$I$3:$I$17</c:f>
              <c:numCache>
                <c:formatCode>General</c:formatCode>
                <c:ptCount val="15"/>
                <c:pt idx="0">
                  <c:v>1058.5596446270808</c:v>
                </c:pt>
                <c:pt idx="1">
                  <c:v>1183.2023331582561</c:v>
                </c:pt>
                <c:pt idx="2">
                  <c:v>1250.0397168633788</c:v>
                </c:pt>
                <c:pt idx="3">
                  <c:v>1345.7797529815277</c:v>
                </c:pt>
                <c:pt idx="4">
                  <c:v>1383.7144842736243</c:v>
                </c:pt>
                <c:pt idx="5">
                  <c:v>1450.5518679787476</c:v>
                </c:pt>
                <c:pt idx="6">
                  <c:v>1488.486599270844</c:v>
                </c:pt>
                <c:pt idx="7">
                  <c:v>1555.3239829759666</c:v>
                </c:pt>
                <c:pt idx="8">
                  <c:v>1593.2587142680634</c:v>
                </c:pt>
                <c:pt idx="9">
                  <c:v>1631.1934455601602</c:v>
                </c:pt>
                <c:pt idx="10">
                  <c:v>1669.128176852257</c:v>
                </c:pt>
                <c:pt idx="11">
                  <c:v>1707.062908144354</c:v>
                </c:pt>
                <c:pt idx="12">
                  <c:v>1744.9976394364501</c:v>
                </c:pt>
                <c:pt idx="13">
                  <c:v>1811.8350231415736</c:v>
                </c:pt>
                <c:pt idx="14">
                  <c:v>1849.7697544336702</c:v>
                </c:pt>
              </c:numCache>
            </c:numRef>
          </c:xVal>
          <c:yVal>
            <c:numRef>
              <c:f>Plan1!$M$3:$M$17</c:f>
              <c:numCache>
                <c:formatCode>General</c:formatCode>
                <c:ptCount val="15"/>
                <c:pt idx="0">
                  <c:v>1.9955024150488072E-8</c:v>
                </c:pt>
                <c:pt idx="1">
                  <c:v>2.1285039597606944E-8</c:v>
                </c:pt>
                <c:pt idx="2">
                  <c:v>2.3897881970228766E-8</c:v>
                </c:pt>
                <c:pt idx="3">
                  <c:v>2.3770470668911892E-8</c:v>
                </c:pt>
                <c:pt idx="4">
                  <c:v>2.6055440048825757E-8</c:v>
                </c:pt>
                <c:pt idx="5">
                  <c:v>2.6197474044995031E-8</c:v>
                </c:pt>
                <c:pt idx="6">
                  <c:v>2.7508585176921322E-8</c:v>
                </c:pt>
                <c:pt idx="7">
                  <c:v>2.6929101209435998E-8</c:v>
                </c:pt>
                <c:pt idx="8">
                  <c:v>2.763049238454115E-8</c:v>
                </c:pt>
                <c:pt idx="9">
                  <c:v>2.8112904639772599E-8</c:v>
                </c:pt>
                <c:pt idx="10">
                  <c:v>2.8411849087634811E-8</c:v>
                </c:pt>
                <c:pt idx="11">
                  <c:v>2.8557197807911489E-8</c:v>
                </c:pt>
                <c:pt idx="12">
                  <c:v>2.8574132919875052E-8</c:v>
                </c:pt>
                <c:pt idx="13">
                  <c:v>2.7142414115808951E-8</c:v>
                </c:pt>
                <c:pt idx="14">
                  <c:v>2.6998411553613283E-8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8-4C4A-8DBA-DE4DB4BA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39672"/>
        <c:axId val="228934424"/>
      </c:scatterChart>
      <c:valAx>
        <c:axId val="2289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4424"/>
        <c:crosses val="autoZero"/>
        <c:crossBetween val="midCat"/>
      </c:valAx>
      <c:valAx>
        <c:axId val="228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3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31</xdr:row>
      <xdr:rowOff>73660</xdr:rowOff>
    </xdr:from>
    <xdr:to>
      <xdr:col>7</xdr:col>
      <xdr:colOff>1094740</xdr:colOff>
      <xdr:row>46</xdr:row>
      <xdr:rowOff>73660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3E645-1DB6-44BF-A36E-6BA1DC7E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1097280</xdr:colOff>
      <xdr:row>31</xdr:row>
      <xdr:rowOff>95250</xdr:rowOff>
    </xdr:from>
    <xdr:to>
      <xdr:col>12</xdr:col>
      <xdr:colOff>381000</xdr:colOff>
      <xdr:row>46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7DF5C0-FFC2-49F0-922F-4F5DFBE5E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21</xdr:row>
      <xdr:rowOff>148590</xdr:rowOff>
    </xdr:from>
    <xdr:to>
      <xdr:col>7</xdr:col>
      <xdr:colOff>967740</xdr:colOff>
      <xdr:row>36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8C1F7-8841-48E7-AA05-DA61B12B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1203960</xdr:colOff>
      <xdr:row>20</xdr:row>
      <xdr:rowOff>11430</xdr:rowOff>
    </xdr:from>
    <xdr:to>
      <xdr:col>12</xdr:col>
      <xdr:colOff>487680</xdr:colOff>
      <xdr:row>35</xdr:row>
      <xdr:rowOff>11430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E5EA1F-A81D-4470-BA3B-E7FC6528C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I19" zoomScaleNormal="100" workbookViewId="0">
      <selection activeCell="I48" sqref="I48"/>
    </sheetView>
  </sheetViews>
  <sheetFormatPr defaultRowHeight="14.4" x14ac:dyDescent="0.3"/>
  <cols>
    <col min="1" max="1" width="12.21875" customWidth="1"/>
    <col min="2" max="2" width="11" customWidth="1"/>
    <col min="4" max="4" width="9.77734375" bestFit="1" customWidth="1"/>
    <col min="5" max="5" width="14.33203125" bestFit="1" customWidth="1"/>
    <col min="6" max="6" width="17.6640625" bestFit="1" customWidth="1"/>
    <col min="7" max="7" width="19.5546875" bestFit="1" customWidth="1"/>
    <col min="8" max="8" width="19.5546875" customWidth="1"/>
    <col min="9" max="10" width="18.33203125" customWidth="1"/>
    <col min="12" max="13" width="12" bestFit="1" customWidth="1"/>
  </cols>
  <sheetData>
    <row r="1" spans="1:13" x14ac:dyDescent="0.3">
      <c r="A1" t="s">
        <v>0</v>
      </c>
      <c r="B1" t="s">
        <v>6</v>
      </c>
      <c r="C1" t="s">
        <v>1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5</v>
      </c>
      <c r="J1" t="s">
        <v>7</v>
      </c>
      <c r="K1" t="s">
        <v>4</v>
      </c>
      <c r="L1" t="s">
        <v>3</v>
      </c>
      <c r="M1" t="s">
        <v>14</v>
      </c>
    </row>
    <row r="2" spans="1:13" x14ac:dyDescent="0.3">
      <c r="B2">
        <v>0</v>
      </c>
      <c r="C2">
        <f>B2*$A$3</f>
        <v>0</v>
      </c>
      <c r="D2">
        <v>0.6</v>
      </c>
      <c r="E2">
        <f>A7*D2*D2</f>
        <v>2.9700000000000001E-2</v>
      </c>
      <c r="F2">
        <f>$A$7*D2*D2</f>
        <v>2.9700000000000001E-2</v>
      </c>
      <c r="G2">
        <f>E2-F2</f>
        <v>0</v>
      </c>
      <c r="H2" t="e">
        <f>G2/I2</f>
        <v>#DIV/0!</v>
      </c>
      <c r="I2">
        <v>0</v>
      </c>
      <c r="J2">
        <f>I2*I2</f>
        <v>0</v>
      </c>
      <c r="K2">
        <v>0</v>
      </c>
      <c r="L2" t="e">
        <f>K2*9.8066500286389/(I2*I2)</f>
        <v>#DIV/0!</v>
      </c>
      <c r="M2" t="e">
        <f>H2/(I2*I2)</f>
        <v>#DIV/0!</v>
      </c>
    </row>
    <row r="3" spans="1:13" x14ac:dyDescent="0.3">
      <c r="A3">
        <v>12</v>
      </c>
      <c r="B3">
        <v>0.38</v>
      </c>
      <c r="C3">
        <f>B3*$A$3</f>
        <v>4.5600000000000005</v>
      </c>
      <c r="D3">
        <v>2</v>
      </c>
      <c r="E3">
        <v>24</v>
      </c>
      <c r="F3">
        <f t="shared" ref="F3:F17" si="0">$A$7*D3*D3</f>
        <v>0.33</v>
      </c>
      <c r="G3">
        <f t="shared" ref="G3:G17" si="1">E3-F3</f>
        <v>23.67</v>
      </c>
      <c r="H3">
        <f t="shared" ref="H3:H17" si="2">G3/I3</f>
        <v>2.2360572802998444E-2</v>
      </c>
      <c r="I3">
        <f>$A$5*(C3-D3*$A$7)*2*PI()/60</f>
        <v>1058.5596446270808</v>
      </c>
      <c r="J3">
        <f>I3*I3</f>
        <v>1120548.5212330117</v>
      </c>
      <c r="K3">
        <v>0.15</v>
      </c>
      <c r="L3">
        <f>K3*9.8066500286389/(I3*I3)</f>
        <v>1.3127477091997781E-6</v>
      </c>
      <c r="M3">
        <f t="shared" ref="M3:M17" si="3">H3/(I3*I3)</f>
        <v>1.9955024150488072E-8</v>
      </c>
    </row>
    <row r="4" spans="1:13" x14ac:dyDescent="0.3">
      <c r="A4" t="s">
        <v>2</v>
      </c>
      <c r="B4">
        <v>0.43</v>
      </c>
      <c r="C4">
        <f t="shared" ref="C4:C17" si="4">B4*$A$3</f>
        <v>5.16</v>
      </c>
      <c r="D4">
        <v>3</v>
      </c>
      <c r="E4">
        <v>36</v>
      </c>
      <c r="F4">
        <f t="shared" si="0"/>
        <v>0.74249999999999994</v>
      </c>
      <c r="G4">
        <f t="shared" si="1"/>
        <v>35.2575</v>
      </c>
      <c r="H4">
        <f t="shared" si="2"/>
        <v>2.9798369232326576E-2</v>
      </c>
      <c r="I4">
        <f t="shared" ref="I4:I17" si="5">$A$5*(C4-D4*$A$7)*2*PI()/60</f>
        <v>1183.2023331582561</v>
      </c>
      <c r="J4">
        <f t="shared" ref="J4:J17" si="6">I4*I4</f>
        <v>1399967.7611911409</v>
      </c>
      <c r="K4">
        <v>0.21</v>
      </c>
      <c r="L4">
        <f t="shared" ref="L4:L17" si="7">K4*9.8066500286389/(I4*I4)</f>
        <v>1.47103137879544E-6</v>
      </c>
      <c r="M4">
        <f t="shared" si="3"/>
        <v>2.1285039597606944E-8</v>
      </c>
    </row>
    <row r="5" spans="1:13" x14ac:dyDescent="0.3">
      <c r="A5">
        <v>2300</v>
      </c>
      <c r="B5">
        <v>0.46</v>
      </c>
      <c r="C5">
        <f t="shared" si="4"/>
        <v>5.5200000000000005</v>
      </c>
      <c r="D5">
        <v>4</v>
      </c>
      <c r="E5">
        <v>48</v>
      </c>
      <c r="F5">
        <f t="shared" si="0"/>
        <v>1.32</v>
      </c>
      <c r="G5">
        <f t="shared" si="1"/>
        <v>46.68</v>
      </c>
      <c r="H5">
        <f t="shared" si="2"/>
        <v>3.73428134884628E-2</v>
      </c>
      <c r="I5">
        <f t="shared" si="5"/>
        <v>1250.0397168633788</v>
      </c>
      <c r="J5">
        <f t="shared" si="6"/>
        <v>1562599.2937358762</v>
      </c>
      <c r="K5">
        <v>0.25</v>
      </c>
      <c r="L5">
        <f t="shared" si="7"/>
        <v>1.5689643000530664E-6</v>
      </c>
      <c r="M5">
        <f t="shared" si="3"/>
        <v>2.3897881970228766E-8</v>
      </c>
    </row>
    <row r="6" spans="1:13" x14ac:dyDescent="0.3">
      <c r="A6" t="s">
        <v>9</v>
      </c>
      <c r="B6">
        <v>0.5</v>
      </c>
      <c r="C6">
        <f t="shared" si="4"/>
        <v>6</v>
      </c>
      <c r="D6">
        <v>5</v>
      </c>
      <c r="E6">
        <v>60</v>
      </c>
      <c r="F6">
        <f t="shared" si="0"/>
        <v>2.0625</v>
      </c>
      <c r="G6">
        <f t="shared" si="1"/>
        <v>57.9375</v>
      </c>
      <c r="H6">
        <f t="shared" si="2"/>
        <v>4.3051249561186743E-2</v>
      </c>
      <c r="I6">
        <f t="shared" si="5"/>
        <v>1345.7797529815277</v>
      </c>
      <c r="J6">
        <f t="shared" si="6"/>
        <v>1811123.1435350219</v>
      </c>
      <c r="K6">
        <v>0.3</v>
      </c>
      <c r="L6">
        <f t="shared" si="7"/>
        <v>1.6244036299206952E-6</v>
      </c>
      <c r="M6">
        <f t="shared" si="3"/>
        <v>2.3770470668911892E-8</v>
      </c>
    </row>
    <row r="7" spans="1:13" x14ac:dyDescent="0.3">
      <c r="A7">
        <v>8.2500000000000004E-2</v>
      </c>
      <c r="B7">
        <v>0.52</v>
      </c>
      <c r="C7">
        <f t="shared" si="4"/>
        <v>6.24</v>
      </c>
      <c r="D7">
        <v>6</v>
      </c>
      <c r="E7">
        <v>72</v>
      </c>
      <c r="F7">
        <f t="shared" si="0"/>
        <v>2.9699999999999998</v>
      </c>
      <c r="G7">
        <f t="shared" si="1"/>
        <v>69.03</v>
      </c>
      <c r="H7">
        <f t="shared" si="2"/>
        <v>4.988745928769911E-2</v>
      </c>
      <c r="I7">
        <f t="shared" si="5"/>
        <v>1383.7144842736243</v>
      </c>
      <c r="J7">
        <f t="shared" si="6"/>
        <v>1914665.773988622</v>
      </c>
      <c r="K7">
        <v>0.33</v>
      </c>
      <c r="L7">
        <f t="shared" si="7"/>
        <v>1.6902137978417054E-6</v>
      </c>
      <c r="M7">
        <f t="shared" si="3"/>
        <v>2.6055440048825757E-8</v>
      </c>
    </row>
    <row r="8" spans="1:13" x14ac:dyDescent="0.3">
      <c r="B8">
        <v>0.55000000000000004</v>
      </c>
      <c r="C8">
        <f t="shared" si="4"/>
        <v>6.6000000000000005</v>
      </c>
      <c r="D8">
        <v>7</v>
      </c>
      <c r="E8">
        <v>84</v>
      </c>
      <c r="F8">
        <f t="shared" si="0"/>
        <v>4.0425000000000004</v>
      </c>
      <c r="G8">
        <f t="shared" si="1"/>
        <v>79.957499999999996</v>
      </c>
      <c r="H8">
        <f t="shared" si="2"/>
        <v>5.5122124044702875E-2</v>
      </c>
      <c r="I8">
        <f t="shared" si="5"/>
        <v>1450.5518679787476</v>
      </c>
      <c r="J8">
        <f t="shared" si="6"/>
        <v>2104100.7216966338</v>
      </c>
      <c r="K8">
        <v>0.37</v>
      </c>
      <c r="L8">
        <f t="shared" si="7"/>
        <v>1.7244709215586399E-6</v>
      </c>
      <c r="M8">
        <f t="shared" si="3"/>
        <v>2.6197474044995031E-8</v>
      </c>
    </row>
    <row r="9" spans="1:13" x14ac:dyDescent="0.3">
      <c r="B9">
        <v>0.56999999999999995</v>
      </c>
      <c r="C9">
        <f t="shared" si="4"/>
        <v>6.84</v>
      </c>
      <c r="D9">
        <v>8</v>
      </c>
      <c r="E9">
        <v>96</v>
      </c>
      <c r="F9">
        <f t="shared" si="0"/>
        <v>5.28</v>
      </c>
      <c r="G9">
        <f t="shared" si="1"/>
        <v>90.72</v>
      </c>
      <c r="H9">
        <f t="shared" si="2"/>
        <v>6.0947811048107835E-2</v>
      </c>
      <c r="I9">
        <f t="shared" si="5"/>
        <v>1488.486599270844</v>
      </c>
      <c r="J9">
        <f t="shared" si="6"/>
        <v>2215592.3562088818</v>
      </c>
      <c r="K9">
        <v>0.4</v>
      </c>
      <c r="L9">
        <f t="shared" si="7"/>
        <v>1.7704791228688187E-6</v>
      </c>
      <c r="M9">
        <f t="shared" si="3"/>
        <v>2.7508585176921322E-8</v>
      </c>
    </row>
    <row r="10" spans="1:13" x14ac:dyDescent="0.3">
      <c r="B10">
        <v>0.6</v>
      </c>
      <c r="C10">
        <f t="shared" si="4"/>
        <v>7.1999999999999993</v>
      </c>
      <c r="D10">
        <v>9</v>
      </c>
      <c r="E10">
        <v>108</v>
      </c>
      <c r="F10">
        <f t="shared" si="0"/>
        <v>6.6825000000000001</v>
      </c>
      <c r="G10">
        <f t="shared" si="1"/>
        <v>101.3175</v>
      </c>
      <c r="H10">
        <f t="shared" si="2"/>
        <v>6.5142376192347057E-2</v>
      </c>
      <c r="I10">
        <f t="shared" si="5"/>
        <v>1555.3239829759666</v>
      </c>
      <c r="J10">
        <f t="shared" si="6"/>
        <v>2419032.6920202249</v>
      </c>
      <c r="K10">
        <v>0.44</v>
      </c>
      <c r="L10">
        <f t="shared" si="7"/>
        <v>1.7837402639637581E-6</v>
      </c>
      <c r="M10">
        <f t="shared" si="3"/>
        <v>2.6929101209435998E-8</v>
      </c>
    </row>
    <row r="11" spans="1:13" x14ac:dyDescent="0.3">
      <c r="B11">
        <v>0.62</v>
      </c>
      <c r="C11">
        <f t="shared" si="4"/>
        <v>7.4399999999999995</v>
      </c>
      <c r="D11">
        <v>10</v>
      </c>
      <c r="E11">
        <v>120</v>
      </c>
      <c r="F11">
        <f t="shared" si="0"/>
        <v>8.25</v>
      </c>
      <c r="G11">
        <f t="shared" si="1"/>
        <v>111.75</v>
      </c>
      <c r="H11">
        <f t="shared" si="2"/>
        <v>7.0139268029258822E-2</v>
      </c>
      <c r="I11">
        <f t="shared" si="5"/>
        <v>1593.2587142680634</v>
      </c>
      <c r="J11">
        <f t="shared" si="6"/>
        <v>2538473.3305911226</v>
      </c>
      <c r="K11">
        <v>0.47</v>
      </c>
      <c r="L11">
        <f t="shared" si="7"/>
        <v>1.8157076767030587E-6</v>
      </c>
      <c r="M11">
        <f t="shared" si="3"/>
        <v>2.763049238454115E-8</v>
      </c>
    </row>
    <row r="12" spans="1:13" x14ac:dyDescent="0.3">
      <c r="B12">
        <v>0.64</v>
      </c>
      <c r="C12">
        <f t="shared" si="4"/>
        <v>7.68</v>
      </c>
      <c r="D12">
        <v>11</v>
      </c>
      <c r="E12">
        <v>132</v>
      </c>
      <c r="F12">
        <f t="shared" si="0"/>
        <v>9.9825000000000017</v>
      </c>
      <c r="G12">
        <f t="shared" si="1"/>
        <v>122.0175</v>
      </c>
      <c r="H12">
        <f t="shared" si="2"/>
        <v>7.4802593360163094E-2</v>
      </c>
      <c r="I12">
        <f t="shared" si="5"/>
        <v>1631.1934455601602</v>
      </c>
      <c r="J12">
        <f t="shared" si="6"/>
        <v>2660792.0568384272</v>
      </c>
      <c r="K12">
        <v>0.49</v>
      </c>
      <c r="L12">
        <f t="shared" si="7"/>
        <v>1.8059504130295339E-6</v>
      </c>
      <c r="M12">
        <f t="shared" si="3"/>
        <v>2.8112904639772599E-8</v>
      </c>
    </row>
    <row r="13" spans="1:13" x14ac:dyDescent="0.3">
      <c r="B13">
        <v>0.66</v>
      </c>
      <c r="C13">
        <f t="shared" si="4"/>
        <v>7.92</v>
      </c>
      <c r="D13">
        <v>12</v>
      </c>
      <c r="E13">
        <v>144</v>
      </c>
      <c r="F13">
        <f t="shared" si="0"/>
        <v>11.879999999999999</v>
      </c>
      <c r="G13">
        <f t="shared" si="1"/>
        <v>132.12</v>
      </c>
      <c r="H13">
        <f t="shared" si="2"/>
        <v>7.9155095355924021E-2</v>
      </c>
      <c r="I13">
        <f t="shared" si="5"/>
        <v>1669.128176852257</v>
      </c>
      <c r="J13">
        <f t="shared" si="6"/>
        <v>2785988.8707621391</v>
      </c>
      <c r="K13">
        <v>0.52</v>
      </c>
      <c r="L13">
        <f t="shared" si="7"/>
        <v>1.8303942518970698E-6</v>
      </c>
      <c r="M13">
        <f t="shared" si="3"/>
        <v>2.8411849087634811E-8</v>
      </c>
    </row>
    <row r="14" spans="1:13" x14ac:dyDescent="0.3">
      <c r="B14">
        <v>0.68</v>
      </c>
      <c r="C14">
        <f t="shared" si="4"/>
        <v>8.16</v>
      </c>
      <c r="D14">
        <v>13</v>
      </c>
      <c r="E14">
        <v>156</v>
      </c>
      <c r="F14">
        <f t="shared" si="0"/>
        <v>13.942500000000001</v>
      </c>
      <c r="G14">
        <f t="shared" si="1"/>
        <v>142.0575</v>
      </c>
      <c r="H14">
        <f t="shared" si="2"/>
        <v>8.3217495572217789E-2</v>
      </c>
      <c r="I14">
        <f t="shared" si="5"/>
        <v>1707.062908144354</v>
      </c>
      <c r="J14">
        <f t="shared" si="6"/>
        <v>2914063.7723622592</v>
      </c>
      <c r="K14">
        <v>0.54</v>
      </c>
      <c r="L14">
        <f t="shared" si="7"/>
        <v>1.8172529598321674E-6</v>
      </c>
      <c r="M14">
        <f t="shared" si="3"/>
        <v>2.8557197807911489E-8</v>
      </c>
    </row>
    <row r="15" spans="1:13" x14ac:dyDescent="0.3">
      <c r="B15">
        <v>0.7</v>
      </c>
      <c r="C15">
        <f t="shared" si="4"/>
        <v>8.3999999999999986</v>
      </c>
      <c r="D15">
        <v>14</v>
      </c>
      <c r="E15">
        <v>168</v>
      </c>
      <c r="F15">
        <f t="shared" si="0"/>
        <v>16.170000000000002</v>
      </c>
      <c r="G15">
        <f t="shared" si="1"/>
        <v>151.82999999999998</v>
      </c>
      <c r="H15">
        <f t="shared" si="2"/>
        <v>8.7008713690314071E-2</v>
      </c>
      <c r="I15">
        <f t="shared" si="5"/>
        <v>1744.9976394364501</v>
      </c>
      <c r="J15">
        <f t="shared" si="6"/>
        <v>3045016.7616387829</v>
      </c>
      <c r="K15">
        <v>0.55000000000000004</v>
      </c>
      <c r="L15">
        <f t="shared" si="7"/>
        <v>1.7713063467173196E-6</v>
      </c>
      <c r="M15">
        <f t="shared" si="3"/>
        <v>2.8574132919875052E-8</v>
      </c>
    </row>
    <row r="16" spans="1:13" x14ac:dyDescent="0.3">
      <c r="B16">
        <v>0.73</v>
      </c>
      <c r="C16">
        <f t="shared" si="4"/>
        <v>8.76</v>
      </c>
      <c r="D16">
        <v>15</v>
      </c>
      <c r="E16">
        <v>180</v>
      </c>
      <c r="F16">
        <f t="shared" si="0"/>
        <v>18.5625</v>
      </c>
      <c r="G16">
        <f t="shared" si="1"/>
        <v>161.4375</v>
      </c>
      <c r="H16">
        <f t="shared" si="2"/>
        <v>8.9101655469757166E-2</v>
      </c>
      <c r="I16">
        <f t="shared" si="5"/>
        <v>1811.8350231415736</v>
      </c>
      <c r="J16">
        <f t="shared" si="6"/>
        <v>3282746.1510824268</v>
      </c>
      <c r="K16">
        <v>0.56999999999999995</v>
      </c>
      <c r="L16">
        <f t="shared" si="7"/>
        <v>1.7027787891796138E-6</v>
      </c>
      <c r="M16">
        <f t="shared" si="3"/>
        <v>2.7142414115808951E-8</v>
      </c>
    </row>
    <row r="17" spans="2:13" x14ac:dyDescent="0.3">
      <c r="B17">
        <v>0.75</v>
      </c>
      <c r="C17">
        <f t="shared" si="4"/>
        <v>9</v>
      </c>
      <c r="D17">
        <v>16</v>
      </c>
      <c r="E17">
        <v>192</v>
      </c>
      <c r="F17">
        <f t="shared" si="0"/>
        <v>21.12</v>
      </c>
      <c r="G17">
        <f t="shared" si="1"/>
        <v>170.88</v>
      </c>
      <c r="H17">
        <f t="shared" si="2"/>
        <v>9.2379064794643598E-2</v>
      </c>
      <c r="I17">
        <f t="shared" si="5"/>
        <v>1849.7697544336702</v>
      </c>
      <c r="J17">
        <f t="shared" si="6"/>
        <v>3421648.1444176007</v>
      </c>
      <c r="K17">
        <v>0.6</v>
      </c>
      <c r="L17">
        <f t="shared" si="7"/>
        <v>1.7196362012800866E-6</v>
      </c>
      <c r="M17">
        <f t="shared" si="3"/>
        <v>2.6998411553613283E-8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2018-02-23T15:06:38Z</dcterms:modified>
</cp:coreProperties>
</file>