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"/>
    </mc:Choice>
  </mc:AlternateContent>
  <xr:revisionPtr revIDLastSave="0" documentId="13_ncr:1_{699844F8-CA99-4739-ABAF-35E1F739A241}" xr6:coauthVersionLast="47" xr6:coauthVersionMax="47" xr10:uidLastSave="{00000000-0000-0000-0000-000000000000}"/>
  <bookViews>
    <workbookView xWindow="10080" yWindow="0" windowWidth="12960" windowHeight="8964" activeTab="1" xr2:uid="{060607A0-BCE2-4E2E-A6E9-41F9BF8D4B9D}"/>
  </bookViews>
  <sheets>
    <sheet name="Claims" sheetId="1" r:id="rId1"/>
    <sheet name="Loss Develop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D38" i="2" s="1"/>
  <c r="C37" i="2"/>
  <c r="D37" i="2" s="1"/>
  <c r="E37" i="2" s="1"/>
  <c r="D36" i="2"/>
  <c r="E36" i="2" s="1"/>
  <c r="F36" i="2" s="1"/>
  <c r="C36" i="2"/>
  <c r="C35" i="2"/>
  <c r="D35" i="2" s="1"/>
  <c r="E35" i="2" s="1"/>
  <c r="F35" i="2" s="1"/>
  <c r="G35" i="2" s="1"/>
  <c r="C34" i="2"/>
  <c r="D34" i="2" s="1"/>
  <c r="E34" i="2" s="1"/>
  <c r="F34" i="2" s="1"/>
  <c r="G34" i="2" s="1"/>
  <c r="H34" i="2" s="1"/>
  <c r="D33" i="2"/>
  <c r="E33" i="2" s="1"/>
  <c r="F33" i="2" s="1"/>
  <c r="G33" i="2" s="1"/>
  <c r="H33" i="2" s="1"/>
  <c r="I33" i="2" s="1"/>
  <c r="C33" i="2"/>
  <c r="C32" i="2"/>
  <c r="D32" i="2" s="1"/>
  <c r="E32" i="2" s="1"/>
  <c r="F32" i="2" s="1"/>
  <c r="G32" i="2" s="1"/>
  <c r="H32" i="2" s="1"/>
  <c r="I32" i="2" s="1"/>
  <c r="J32" i="2" s="1"/>
  <c r="C23" i="2"/>
  <c r="C13" i="2"/>
  <c r="D12" i="2"/>
  <c r="C12" i="2"/>
  <c r="C11" i="2"/>
  <c r="D11" i="2" s="1"/>
  <c r="D10" i="2"/>
  <c r="C21" i="2" s="1"/>
  <c r="C10" i="2"/>
  <c r="D9" i="2"/>
  <c r="E9" i="2" s="1"/>
  <c r="C9" i="2"/>
  <c r="D8" i="2"/>
  <c r="C19" i="2" s="1"/>
  <c r="C8" i="2"/>
  <c r="C7" i="2"/>
  <c r="D7" i="2" s="1"/>
  <c r="C6" i="2"/>
  <c r="D6" i="2" s="1"/>
  <c r="Z94" i="1" a="1"/>
  <c r="Z94" i="1" s="1"/>
  <c r="AH9" i="1" a="1"/>
  <c r="AH9" i="1" s="1"/>
  <c r="AH10" i="1" a="1"/>
  <c r="AH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AH31" i="1" a="1"/>
  <c r="AH31" i="1" s="1"/>
  <c r="AH32" i="1" a="1"/>
  <c r="AH32" i="1" s="1"/>
  <c r="AH33" i="1" a="1"/>
  <c r="AH33" i="1" s="1"/>
  <c r="AH34" i="1" a="1"/>
  <c r="AH34" i="1" s="1"/>
  <c r="AH35" i="1" a="1"/>
  <c r="AH35" i="1" s="1"/>
  <c r="AH36" i="1" a="1"/>
  <c r="AH36" i="1" s="1"/>
  <c r="AH37" i="1" a="1"/>
  <c r="AH37" i="1" s="1"/>
  <c r="AH38" i="1" a="1"/>
  <c r="AH38" i="1" s="1"/>
  <c r="AH39" i="1" a="1"/>
  <c r="AH39" i="1" s="1"/>
  <c r="AH40" i="1" a="1"/>
  <c r="AH40" i="1" s="1"/>
  <c r="AH41" i="1" a="1"/>
  <c r="AH41" i="1" s="1"/>
  <c r="AH42" i="1" a="1"/>
  <c r="AH42" i="1" s="1"/>
  <c r="AH43" i="1" a="1"/>
  <c r="AH43" i="1" s="1"/>
  <c r="AH44" i="1" a="1"/>
  <c r="AH44" i="1" s="1"/>
  <c r="AH45" i="1" a="1"/>
  <c r="AH45" i="1" s="1"/>
  <c r="AH46" i="1" a="1"/>
  <c r="AH46" i="1" s="1"/>
  <c r="AH47" i="1" a="1"/>
  <c r="AH47" i="1" s="1"/>
  <c r="AH48" i="1" a="1"/>
  <c r="AH48" i="1" s="1"/>
  <c r="AH49" i="1" a="1"/>
  <c r="AH49" i="1" s="1"/>
  <c r="AH50" i="1" a="1"/>
  <c r="AH50" i="1" s="1"/>
  <c r="AH51" i="1" a="1"/>
  <c r="AH51" i="1" s="1"/>
  <c r="AH52" i="1" a="1"/>
  <c r="AH52" i="1" s="1"/>
  <c r="AH53" i="1" a="1"/>
  <c r="AH53" i="1" s="1"/>
  <c r="AH54" i="1" a="1"/>
  <c r="AH54" i="1" s="1"/>
  <c r="AH55" i="1" a="1"/>
  <c r="AH55" i="1" s="1"/>
  <c r="AH56" i="1" a="1"/>
  <c r="AH56" i="1" s="1"/>
  <c r="AH57" i="1" a="1"/>
  <c r="AH57" i="1" s="1"/>
  <c r="AH58" i="1" a="1"/>
  <c r="AH58" i="1" s="1"/>
  <c r="AH59" i="1" a="1"/>
  <c r="AH59" i="1" s="1"/>
  <c r="AH60" i="1" a="1"/>
  <c r="AH60" i="1" s="1"/>
  <c r="AH61" i="1" a="1"/>
  <c r="AH61" i="1" s="1"/>
  <c r="AH62" i="1" a="1"/>
  <c r="AH62" i="1" s="1"/>
  <c r="AH63" i="1" a="1"/>
  <c r="AH63" i="1" s="1"/>
  <c r="AH64" i="1" a="1"/>
  <c r="AH64" i="1" s="1"/>
  <c r="AH65" i="1" a="1"/>
  <c r="AH65" i="1" s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 s="1"/>
  <c r="AH72" i="1" a="1"/>
  <c r="AH72" i="1" s="1"/>
  <c r="AH73" i="1" a="1"/>
  <c r="AH73" i="1" s="1"/>
  <c r="AH74" i="1" a="1"/>
  <c r="AH74" i="1" s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 s="1"/>
  <c r="AH84" i="1" a="1"/>
  <c r="AH84" i="1" s="1"/>
  <c r="AH85" i="1" a="1"/>
  <c r="AH85" i="1" s="1"/>
  <c r="AH8" i="1" a="1"/>
  <c r="AH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8" i="1" a="1"/>
  <c r="AD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8" i="1" a="1"/>
  <c r="Z8" i="1" s="1"/>
  <c r="V9" i="1" a="1"/>
  <c r="V9" i="1" s="1"/>
  <c r="V10" i="1" a="1"/>
  <c r="V10" i="1" s="1"/>
  <c r="V11" i="1" a="1"/>
  <c r="V11" i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8" i="1" a="1"/>
  <c r="V8" i="1" s="1"/>
  <c r="R9" i="1" a="1"/>
  <c r="R9" i="1" s="1"/>
  <c r="R10" i="1" a="1"/>
  <c r="R10" i="1" s="1"/>
  <c r="R11" i="1" a="1"/>
  <c r="R11" i="1" s="1"/>
  <c r="R12" i="1" a="1"/>
  <c r="R12" i="1" s="1"/>
  <c r="R13" i="1" a="1"/>
  <c r="R13" i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8" i="1" a="1"/>
  <c r="R8" i="1" s="1"/>
  <c r="N9" i="1" a="1"/>
  <c r="N9" i="1" s="1"/>
  <c r="N10" i="1" a="1"/>
  <c r="N10" i="1" s="1"/>
  <c r="N11" i="1" a="1"/>
  <c r="N11" i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8" i="1" a="1"/>
  <c r="N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8" i="1" a="1"/>
  <c r="J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8" i="1" a="1"/>
  <c r="F8" i="1" s="1"/>
  <c r="D20" i="2" l="1"/>
  <c r="F9" i="2"/>
  <c r="D26" i="2"/>
  <c r="D27" i="2" s="1"/>
  <c r="E38" i="2" s="1"/>
  <c r="C25" i="2"/>
  <c r="E6" i="2"/>
  <c r="C17" i="2"/>
  <c r="C26" i="2"/>
  <c r="C27" i="2" s="1"/>
  <c r="D39" i="2" s="1"/>
  <c r="E39" i="2" s="1"/>
  <c r="C22" i="2"/>
  <c r="E11" i="2"/>
  <c r="D22" i="2" s="1"/>
  <c r="E7" i="2"/>
  <c r="C18" i="2"/>
  <c r="E10" i="2"/>
  <c r="C20" i="2"/>
  <c r="E8" i="2"/>
  <c r="G9" i="2" l="1"/>
  <c r="F20" i="2" s="1"/>
  <c r="E20" i="2"/>
  <c r="D18" i="2"/>
  <c r="F7" i="2"/>
  <c r="D19" i="2"/>
  <c r="F8" i="2"/>
  <c r="F10" i="2"/>
  <c r="E21" i="2" s="1"/>
  <c r="D21" i="2"/>
  <c r="D25" i="2" s="1"/>
  <c r="D17" i="2"/>
  <c r="F6" i="2"/>
  <c r="E26" i="2" l="1"/>
  <c r="E19" i="2"/>
  <c r="E25" i="2" s="1"/>
  <c r="E27" i="2" s="1"/>
  <c r="G8" i="2"/>
  <c r="E17" i="2"/>
  <c r="G6" i="2"/>
  <c r="E18" i="2"/>
  <c r="G7" i="2"/>
  <c r="F19" i="2" l="1"/>
  <c r="H8" i="2"/>
  <c r="G19" i="2" s="1"/>
  <c r="F37" i="2"/>
  <c r="F38" i="2"/>
  <c r="F39" i="2"/>
  <c r="F26" i="2"/>
  <c r="F18" i="2"/>
  <c r="F25" i="2" s="1"/>
  <c r="F27" i="2" s="1"/>
  <c r="H7" i="2"/>
  <c r="F17" i="2"/>
  <c r="H6" i="2"/>
  <c r="G39" i="2" l="1"/>
  <c r="G18" i="2"/>
  <c r="I7" i="2"/>
  <c r="H18" i="2" s="1"/>
  <c r="G36" i="2"/>
  <c r="G38" i="2"/>
  <c r="I6" i="2"/>
  <c r="G26" i="2"/>
  <c r="G27" i="2" s="1"/>
  <c r="G17" i="2"/>
  <c r="G25" i="2" s="1"/>
  <c r="G37" i="2"/>
  <c r="H35" i="2" l="1"/>
  <c r="I35" i="2" s="1"/>
  <c r="E28" i="2"/>
  <c r="H17" i="2"/>
  <c r="H25" i="2" s="1"/>
  <c r="H27" i="2" s="1"/>
  <c r="J6" i="2"/>
  <c r="I17" i="2" s="1"/>
  <c r="I25" i="2" s="1"/>
  <c r="I27" i="2" s="1"/>
  <c r="G28" i="2" s="1"/>
  <c r="H26" i="2"/>
  <c r="H38" i="2"/>
  <c r="I38" i="2" s="1"/>
  <c r="J38" i="2" s="1"/>
  <c r="K38" i="2" s="1"/>
  <c r="H36" i="2"/>
  <c r="I36" i="2" s="1"/>
  <c r="H37" i="2"/>
  <c r="I37" i="2" s="1"/>
  <c r="H39" i="2"/>
  <c r="I39" i="2" s="1"/>
  <c r="J39" i="2" s="1"/>
  <c r="K39" i="2" s="1"/>
  <c r="F28" i="2" l="1"/>
  <c r="J35" i="2"/>
  <c r="K35" i="2" s="1"/>
  <c r="J37" i="2"/>
  <c r="K37" i="2" s="1"/>
  <c r="J36" i="2"/>
  <c r="K36" i="2" s="1"/>
  <c r="I28" i="2"/>
  <c r="K32" i="2" s="1"/>
  <c r="J33" i="2"/>
  <c r="H28" i="2"/>
  <c r="I34" i="2"/>
  <c r="J34" i="2" s="1"/>
  <c r="K34" i="2" s="1"/>
  <c r="C28" i="2"/>
  <c r="D28" i="2"/>
  <c r="K3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<sst xmlns="http://schemas.openxmlformats.org/spreadsheetml/2006/main" count="38" uniqueCount="22">
  <si>
    <t>Incurred
Loss</t>
  </si>
  <si>
    <t xml:space="preserve">Accident Year
</t>
  </si>
  <si>
    <t>2021 Accident Year</t>
  </si>
  <si>
    <t>Incurred Loss</t>
  </si>
  <si>
    <t>Age</t>
  </si>
  <si>
    <t>2020 Accident Year</t>
  </si>
  <si>
    <t>2019 Accident Year</t>
  </si>
  <si>
    <t>2018 Accident Year</t>
  </si>
  <si>
    <t>2014 Accident Year</t>
  </si>
  <si>
    <t>2015 Accident Year</t>
  </si>
  <si>
    <t>2016 Accident Year</t>
  </si>
  <si>
    <t>2017 Accident Year</t>
  </si>
  <si>
    <t>Cumulative Incurred Losses</t>
  </si>
  <si>
    <t>AY</t>
  </si>
  <si>
    <t>3-Yr Simple</t>
  </si>
  <si>
    <t>3-Yr Weighted</t>
  </si>
  <si>
    <t>Selected LDF</t>
  </si>
  <si>
    <t>Ult Multiplier</t>
  </si>
  <si>
    <t>Projected Ultimate Loss Traingle</t>
  </si>
  <si>
    <t>Age Developmental Factor</t>
  </si>
  <si>
    <t>IBNR         $1,727   $1,899 $6,607     $21,098   $37,352  $58,742 $294,265 $620,419</t>
  </si>
  <si>
    <t>Ultimate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</si>
</sst>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0" formatCode="0.000"/>
    <numFmt numFmtId="172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Border="1" applyAlignment="1"/>
    <xf numFmtId="170" fontId="0" fillId="0" borderId="3" xfId="0" applyNumberFormat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170" fontId="0" fillId="5" borderId="1" xfId="0" applyNumberFormat="1" applyFill="1" applyBorder="1" applyAlignment="1">
      <alignment vertical="top" wrapText="1"/>
    </xf>
    <xf numFmtId="170" fontId="0" fillId="5" borderId="1" xfId="0" applyNumberFormat="1" applyFill="1" applyBorder="1"/>
    <xf numFmtId="0" fontId="0" fillId="6" borderId="1" xfId="0" applyFill="1" applyBorder="1"/>
    <xf numFmtId="170" fontId="0" fillId="6" borderId="1" xfId="0" applyNumberFormat="1" applyFill="1" applyBorder="1"/>
    <xf numFmtId="170" fontId="0" fillId="6" borderId="2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172" fontId="0" fillId="3" borderId="1" xfId="1" applyNumberFormat="1" applyFont="1" applyFill="1" applyBorder="1"/>
    <xf numFmtId="172" fontId="1" fillId="8" borderId="1" xfId="1" applyNumberFormat="1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46D-83C1-48A8-A3F8-59EDA7897C10}">
  <dimension ref="A6:AI823"/>
  <sheetViews>
    <sheetView topLeftCell="D1" workbookViewId="0">
      <selection activeCell="AK4" sqref="AK4"/>
    </sheetView>
  </sheetViews>
  <sheetFormatPr defaultRowHeight="14.4" x14ac:dyDescent="0.3"/>
  <sheetData>
    <row r="6" spans="1:35" ht="9.6" customHeight="1" x14ac:dyDescent="0.3"/>
    <row r="7" spans="1:35" ht="42" customHeight="1" x14ac:dyDescent="0.3">
      <c r="A7" s="4" t="s">
        <v>1</v>
      </c>
      <c r="B7" s="3" t="s">
        <v>0</v>
      </c>
      <c r="E7" s="6" t="s">
        <v>2</v>
      </c>
      <c r="F7" s="6" t="s">
        <v>3</v>
      </c>
      <c r="G7" s="1" t="s">
        <v>4</v>
      </c>
      <c r="I7" s="6" t="s">
        <v>5</v>
      </c>
      <c r="J7" s="6" t="s">
        <v>3</v>
      </c>
      <c r="K7" s="6" t="s">
        <v>4</v>
      </c>
      <c r="L7" s="5"/>
      <c r="M7" s="6" t="s">
        <v>6</v>
      </c>
      <c r="N7" s="6" t="s">
        <v>3</v>
      </c>
      <c r="O7" s="6" t="s">
        <v>4</v>
      </c>
      <c r="Q7" s="6" t="s">
        <v>7</v>
      </c>
      <c r="R7" s="6" t="s">
        <v>3</v>
      </c>
      <c r="S7" s="6" t="s">
        <v>4</v>
      </c>
      <c r="U7" s="6" t="s">
        <v>11</v>
      </c>
      <c r="V7" s="6" t="s">
        <v>3</v>
      </c>
      <c r="W7" s="6" t="s">
        <v>4</v>
      </c>
      <c r="Y7" s="6" t="s">
        <v>10</v>
      </c>
      <c r="Z7" s="6" t="s">
        <v>3</v>
      </c>
      <c r="AA7" s="6" t="s">
        <v>4</v>
      </c>
      <c r="AC7" s="6" t="s">
        <v>9</v>
      </c>
      <c r="AD7" s="6" t="s">
        <v>3</v>
      </c>
      <c r="AE7" s="6" t="s">
        <v>4</v>
      </c>
      <c r="AG7" s="6" t="s">
        <v>8</v>
      </c>
      <c r="AH7" s="6" t="s">
        <v>3</v>
      </c>
      <c r="AI7" s="6" t="s">
        <v>4</v>
      </c>
    </row>
    <row r="8" spans="1:35" x14ac:dyDescent="0.3">
      <c r="A8" s="2">
        <v>2020</v>
      </c>
      <c r="B8" s="2">
        <v>3141.9</v>
      </c>
      <c r="E8" s="1">
        <v>2021</v>
      </c>
      <c r="F8" s="1" cm="1">
        <f t="array" ref="F8">INDEX($B$8:$B$823,SMALL(IF(E8=$A$8:$A$823,ROW($A$8:$A$823)-ROW($A$8)+1),ROW(1:1)))</f>
        <v>1125</v>
      </c>
      <c r="G8" s="1">
        <v>2</v>
      </c>
      <c r="I8" s="1">
        <v>2020</v>
      </c>
      <c r="J8" s="1" cm="1">
        <f t="array" ref="J8">INDEX($B$8:$B$823,SMALL(IF(I8=$A$8:$A$823,ROW($A$8:$A$823)-ROW($A$8)+1),ROW(1:1)))</f>
        <v>3141.9</v>
      </c>
      <c r="K8" s="1">
        <v>2</v>
      </c>
      <c r="M8" s="1">
        <v>2019</v>
      </c>
      <c r="N8" s="1" cm="1">
        <f t="array" ref="N8">INDEX($B$8:$B$823,SMALL(IF(M8=$A$8:$A$823,ROW($A$8:$A$823)-ROW($A$8)+1),ROW(1:1)))</f>
        <v>3885.71</v>
      </c>
      <c r="O8" s="1">
        <v>2</v>
      </c>
      <c r="Q8" s="1">
        <v>2018</v>
      </c>
      <c r="R8" s="1" cm="1">
        <f t="array" ref="R8">INDEX($B$8:$B$823,SMALL(IF(Q8=$A$8:$A$823,ROW($A$8:$A$823)-ROW($A$8)+1),ROW(1:1)))</f>
        <v>569.71</v>
      </c>
      <c r="S8" s="1">
        <v>2</v>
      </c>
      <c r="U8" s="1">
        <v>2017</v>
      </c>
      <c r="V8" s="1" cm="1">
        <f t="array" ref="V8">INDEX($B$8:$B$823,SMALL(IF(U8=$A$8:$A$823,ROW($A$8:$A$823)-ROW($A$8)+1),ROW(1:1)))</f>
        <v>1279.6099999999999</v>
      </c>
      <c r="W8" s="1">
        <v>2</v>
      </c>
      <c r="Y8" s="1">
        <v>2016</v>
      </c>
      <c r="Z8" s="1" cm="1">
        <f t="array" ref="Z8">INDEX($B$8:$B$823,SMALL(IF(Y8=$A$8:$A$823,ROW($A$8:$A$823)-ROW($A$8)+1),ROW(1:1)))</f>
        <v>620.36</v>
      </c>
      <c r="AA8" s="1">
        <v>2</v>
      </c>
      <c r="AC8" s="1">
        <v>2015</v>
      </c>
      <c r="AD8" s="1" cm="1">
        <f t="array" ref="AD8">INDEX($B$8:$B$823,SMALL(IF(AC8=$A$8:$A$823,ROW($A$8:$A$823)-ROW($A$8)+1),ROW(1:1)))</f>
        <v>3419.76</v>
      </c>
      <c r="AE8" s="1">
        <v>2</v>
      </c>
      <c r="AG8" s="1">
        <v>2014</v>
      </c>
      <c r="AH8" s="1" cm="1">
        <f t="array" ref="AH8">INDEX($B$8:$B$823,SMALL(IF(AG8=$A$8:$A$823,ROW($A$8:$A$823)-ROW($A$8)+1),ROW(1:1)))</f>
        <v>327.49</v>
      </c>
      <c r="AI8" s="1">
        <v>2</v>
      </c>
    </row>
    <row r="9" spans="1:35" x14ac:dyDescent="0.3">
      <c r="A9" s="2">
        <v>2020</v>
      </c>
      <c r="B9" s="2">
        <v>569.24</v>
      </c>
      <c r="E9" s="1">
        <v>2021</v>
      </c>
      <c r="F9" s="1" cm="1">
        <f t="array" ref="F9">INDEX($B$8:$B$823,SMALL(IF(E9=$A$8:$A$823,ROW($A$8:$A$823)-ROW($A$8)+1),ROW(2:2)))</f>
        <v>1125</v>
      </c>
      <c r="G9" s="1">
        <v>2</v>
      </c>
      <c r="I9" s="1">
        <v>2020</v>
      </c>
      <c r="J9" s="1" cm="1">
        <f t="array" ref="J9">INDEX($B$8:$B$823,SMALL(IF(I9=$A$8:$A$823,ROW($A$8:$A$823)-ROW($A$8)+1),ROW(2:2)))</f>
        <v>569.24</v>
      </c>
      <c r="K9" s="1">
        <v>2</v>
      </c>
      <c r="M9" s="1">
        <v>2019</v>
      </c>
      <c r="N9" s="1" cm="1">
        <f t="array" ref="N9">INDEX($B$8:$B$823,SMALL(IF(M9=$A$8:$A$823,ROW($A$8:$A$823)-ROW($A$8)+1),ROW(2:2)))</f>
        <v>376.51</v>
      </c>
      <c r="O9" s="1">
        <v>2</v>
      </c>
      <c r="Q9" s="1">
        <v>2018</v>
      </c>
      <c r="R9" s="1" cm="1">
        <f t="array" ref="R9">INDEX($B$8:$B$823,SMALL(IF(Q9=$A$8:$A$823,ROW($A$8:$A$823)-ROW($A$8)+1),ROW(2:2)))</f>
        <v>1900.67</v>
      </c>
      <c r="S9" s="1">
        <v>2</v>
      </c>
      <c r="U9" s="1">
        <v>2017</v>
      </c>
      <c r="V9" s="1" cm="1">
        <f t="array" ref="V9">INDEX($B$8:$B$823,SMALL(IF(U9=$A$8:$A$823,ROW($A$8:$A$823)-ROW($A$8)+1),ROW(2:2)))</f>
        <v>489.89</v>
      </c>
      <c r="W9" s="1">
        <v>2</v>
      </c>
      <c r="Y9" s="1">
        <v>2016</v>
      </c>
      <c r="Z9" s="1" cm="1">
        <f t="array" ref="Z9">INDEX($B$8:$B$823,SMALL(IF(Y9=$A$8:$A$823,ROW($A$8:$A$823)-ROW($A$8)+1),ROW(2:2)))</f>
        <v>723.34</v>
      </c>
      <c r="AA9" s="1">
        <v>2</v>
      </c>
      <c r="AC9" s="1">
        <v>2015</v>
      </c>
      <c r="AD9" s="1" cm="1">
        <f t="array" ref="AD9">INDEX($B$8:$B$823,SMALL(IF(AC9=$A$8:$A$823,ROW($A$8:$A$823)-ROW($A$8)+1),ROW(2:2)))</f>
        <v>582.67000000000007</v>
      </c>
      <c r="AE9" s="1">
        <v>2</v>
      </c>
      <c r="AG9" s="1">
        <v>2014</v>
      </c>
      <c r="AH9" s="1" cm="1">
        <f t="array" ref="AH9">INDEX($B$8:$B$823,SMALL(IF(AG9=$A$8:$A$823,ROW($A$8:$A$823)-ROW($A$8)+1),ROW(2:2)))</f>
        <v>91458.68</v>
      </c>
      <c r="AI9" s="1">
        <v>14</v>
      </c>
    </row>
    <row r="10" spans="1:35" x14ac:dyDescent="0.3">
      <c r="A10" s="2">
        <v>2020</v>
      </c>
      <c r="B10" s="2">
        <v>621.15</v>
      </c>
      <c r="E10" s="1">
        <v>2021</v>
      </c>
      <c r="F10" s="1" cm="1">
        <f t="array" ref="F10">INDEX($B$8:$B$823,SMALL(IF(E10=$A$8:$A$823,ROW($A$8:$A$823)-ROW($A$8)+1),ROW(3:3)))</f>
        <v>17262.07</v>
      </c>
      <c r="G10" s="1">
        <v>2</v>
      </c>
      <c r="I10" s="1">
        <v>2020</v>
      </c>
      <c r="J10" s="1" cm="1">
        <f t="array" ref="J10">INDEX($B$8:$B$823,SMALL(IF(I10=$A$8:$A$823,ROW($A$8:$A$823)-ROW($A$8)+1),ROW(3:3)))</f>
        <v>621.15</v>
      </c>
      <c r="K10" s="1">
        <v>2</v>
      </c>
      <c r="M10" s="1">
        <v>2019</v>
      </c>
      <c r="N10" s="1" cm="1">
        <f t="array" ref="N10">INDEX($B$8:$B$823,SMALL(IF(M10=$A$8:$A$823,ROW($A$8:$A$823)-ROW($A$8)+1),ROW(3:3)))</f>
        <v>838.17</v>
      </c>
      <c r="O10" s="1">
        <v>2</v>
      </c>
      <c r="Q10" s="1">
        <v>2018</v>
      </c>
      <c r="R10" s="1" cm="1">
        <f t="array" ref="R10">INDEX($B$8:$B$823,SMALL(IF(Q10=$A$8:$A$823,ROW($A$8:$A$823)-ROW($A$8)+1),ROW(3:3)))</f>
        <v>942.44</v>
      </c>
      <c r="S10" s="1">
        <v>2</v>
      </c>
      <c r="U10" s="1">
        <v>2017</v>
      </c>
      <c r="V10" s="1" cm="1">
        <f t="array" ref="V10">INDEX($B$8:$B$823,SMALL(IF(U10=$A$8:$A$823,ROW($A$8:$A$823)-ROW($A$8)+1),ROW(3:3)))</f>
        <v>527.23</v>
      </c>
      <c r="W10" s="1">
        <v>2</v>
      </c>
      <c r="Y10" s="1">
        <v>2016</v>
      </c>
      <c r="Z10" s="1" cm="1">
        <f t="array" ref="Z10">INDEX($B$8:$B$823,SMALL(IF(Y10=$A$8:$A$823,ROW($A$8:$A$823)-ROW($A$8)+1),ROW(3:3)))</f>
        <v>688.34</v>
      </c>
      <c r="AA10" s="1">
        <v>2</v>
      </c>
      <c r="AC10" s="1">
        <v>2015</v>
      </c>
      <c r="AD10" s="1" cm="1">
        <f t="array" ref="AD10">INDEX($B$8:$B$823,SMALL(IF(AC10=$A$8:$A$823,ROW($A$8:$A$823)-ROW($A$8)+1),ROW(3:3)))</f>
        <v>482.23</v>
      </c>
      <c r="AE10" s="1">
        <v>2</v>
      </c>
      <c r="AG10" s="1">
        <v>2014</v>
      </c>
      <c r="AH10" s="1" cm="1">
        <f t="array" ref="AH10">INDEX($B$8:$B$823,SMALL(IF(AG10=$A$8:$A$823,ROW($A$8:$A$823)-ROW($A$8)+1),ROW(3:3)))</f>
        <v>5414</v>
      </c>
      <c r="AI10" s="1">
        <v>2</v>
      </c>
    </row>
    <row r="11" spans="1:35" x14ac:dyDescent="0.3">
      <c r="A11" s="2">
        <v>2020</v>
      </c>
      <c r="B11" s="2">
        <v>284.39</v>
      </c>
      <c r="E11" s="1">
        <v>2021</v>
      </c>
      <c r="F11" s="1" cm="1">
        <f t="array" ref="F11">INDEX($B$8:$B$823,SMALL(IF(E11=$A$8:$A$823,ROW($A$8:$A$823)-ROW($A$8)+1),ROW(4:4)))</f>
        <v>125</v>
      </c>
      <c r="G11" s="1">
        <v>2</v>
      </c>
      <c r="I11" s="1">
        <v>2020</v>
      </c>
      <c r="J11" s="1" cm="1">
        <f t="array" ref="J11">INDEX($B$8:$B$823,SMALL(IF(I11=$A$8:$A$823,ROW($A$8:$A$823)-ROW($A$8)+1),ROW(4:4)))</f>
        <v>284.39</v>
      </c>
      <c r="K11" s="1">
        <v>2</v>
      </c>
      <c r="M11" s="1">
        <v>2019</v>
      </c>
      <c r="N11" s="1" cm="1">
        <f t="array" ref="N11">INDEX($B$8:$B$823,SMALL(IF(M11=$A$8:$A$823,ROW($A$8:$A$823)-ROW($A$8)+1),ROW(4:4)))</f>
        <v>2480.7800000000002</v>
      </c>
      <c r="O11" s="1">
        <v>2</v>
      </c>
      <c r="Q11" s="1">
        <v>2018</v>
      </c>
      <c r="R11" s="1" cm="1">
        <f t="array" ref="R11">INDEX($B$8:$B$823,SMALL(IF(Q11=$A$8:$A$823,ROW($A$8:$A$823)-ROW($A$8)+1),ROW(4:4)))</f>
        <v>849.28</v>
      </c>
      <c r="S11" s="1">
        <v>2</v>
      </c>
      <c r="U11" s="1">
        <v>2017</v>
      </c>
      <c r="V11" s="1" cm="1">
        <f t="array" ref="V11">INDEX($B$8:$B$823,SMALL(IF(U11=$A$8:$A$823,ROW($A$8:$A$823)-ROW($A$8)+1),ROW(4:4)))</f>
        <v>820.37</v>
      </c>
      <c r="W11" s="1">
        <v>2</v>
      </c>
      <c r="Y11" s="1">
        <v>2016</v>
      </c>
      <c r="Z11" s="1" cm="1">
        <f t="array" ref="Z11">INDEX($B$8:$B$823,SMALL(IF(Y11=$A$8:$A$823,ROW($A$8:$A$823)-ROW($A$8)+1),ROW(4:4)))</f>
        <v>1054.3800000000001</v>
      </c>
      <c r="AA11" s="1">
        <v>2</v>
      </c>
      <c r="AC11" s="1">
        <v>2015</v>
      </c>
      <c r="AD11" s="1" cm="1">
        <f t="array" ref="AD11">INDEX($B$8:$B$823,SMALL(IF(AC11=$A$8:$A$823,ROW($A$8:$A$823)-ROW($A$8)+1),ROW(4:4)))</f>
        <v>442.7</v>
      </c>
      <c r="AE11" s="1">
        <v>2</v>
      </c>
      <c r="AG11" s="1">
        <v>2014</v>
      </c>
      <c r="AH11" s="1" cm="1">
        <f t="array" ref="AH11">INDEX($B$8:$B$823,SMALL(IF(AG11=$A$8:$A$823,ROW($A$8:$A$823)-ROW($A$8)+1),ROW(4:4)))</f>
        <v>1258.45</v>
      </c>
      <c r="AI11" s="1">
        <v>2</v>
      </c>
    </row>
    <row r="12" spans="1:35" x14ac:dyDescent="0.3">
      <c r="A12" s="2">
        <v>2020</v>
      </c>
      <c r="B12" s="2">
        <v>439.14</v>
      </c>
      <c r="E12" s="1">
        <v>2021</v>
      </c>
      <c r="F12" s="1" cm="1">
        <f t="array" ref="F12">INDEX($B$8:$B$823,SMALL(IF(E12=$A$8:$A$823,ROW($A$8:$A$823)-ROW($A$8)+1),ROW(5:5)))</f>
        <v>1125</v>
      </c>
      <c r="G12" s="1">
        <v>2</v>
      </c>
      <c r="I12" s="1">
        <v>2020</v>
      </c>
      <c r="J12" s="1" cm="1">
        <f t="array" ref="J12">INDEX($B$8:$B$823,SMALL(IF(I12=$A$8:$A$823,ROW($A$8:$A$823)-ROW($A$8)+1),ROW(5:5)))</f>
        <v>439.14</v>
      </c>
      <c r="K12" s="1">
        <v>2</v>
      </c>
      <c r="M12" s="1">
        <v>2019</v>
      </c>
      <c r="N12" s="1" cm="1">
        <f t="array" ref="N12">INDEX($B$8:$B$823,SMALL(IF(M12=$A$8:$A$823,ROW($A$8:$A$823)-ROW($A$8)+1),ROW(5:5)))</f>
        <v>601.27</v>
      </c>
      <c r="O12" s="1">
        <v>2</v>
      </c>
      <c r="Q12" s="1">
        <v>2018</v>
      </c>
      <c r="R12" s="1" cm="1">
        <f t="array" ref="R12">INDEX($B$8:$B$823,SMALL(IF(Q12=$A$8:$A$823,ROW($A$8:$A$823)-ROW($A$8)+1),ROW(5:5)))</f>
        <v>709.3</v>
      </c>
      <c r="S12" s="1">
        <v>2</v>
      </c>
      <c r="U12" s="1">
        <v>2017</v>
      </c>
      <c r="V12" s="1" cm="1">
        <f t="array" ref="V12">INDEX($B$8:$B$823,SMALL(IF(U12=$A$8:$A$823,ROW($A$8:$A$823)-ROW($A$8)+1),ROW(5:5)))</f>
        <v>421.05</v>
      </c>
      <c r="W12" s="1">
        <v>2</v>
      </c>
      <c r="Y12" s="1">
        <v>2016</v>
      </c>
      <c r="Z12" s="1" cm="1">
        <f t="array" ref="Z12">INDEX($B$8:$B$823,SMALL(IF(Y12=$A$8:$A$823,ROW($A$8:$A$823)-ROW($A$8)+1),ROW(5:5)))</f>
        <v>490.21</v>
      </c>
      <c r="AA12" s="1">
        <v>2</v>
      </c>
      <c r="AC12" s="1">
        <v>2015</v>
      </c>
      <c r="AD12" s="1" cm="1">
        <f t="array" ref="AD12">INDEX($B$8:$B$823,SMALL(IF(AC12=$A$8:$A$823,ROW($A$8:$A$823)-ROW($A$8)+1),ROW(5:5)))</f>
        <v>9018.1200000000008</v>
      </c>
      <c r="AE12" s="1">
        <v>26</v>
      </c>
      <c r="AG12" s="1">
        <v>2014</v>
      </c>
      <c r="AH12" s="1" cm="1">
        <f t="array" ref="AH12">INDEX($B$8:$B$823,SMALL(IF(AG12=$A$8:$A$823,ROW($A$8:$A$823)-ROW($A$8)+1),ROW(5:5)))</f>
        <v>464.11</v>
      </c>
      <c r="AI12" s="1">
        <v>2</v>
      </c>
    </row>
    <row r="13" spans="1:35" x14ac:dyDescent="0.3">
      <c r="A13" s="2">
        <v>2020</v>
      </c>
      <c r="B13" s="2">
        <v>125</v>
      </c>
      <c r="E13" s="1">
        <v>2021</v>
      </c>
      <c r="F13" s="1" cm="1">
        <f t="array" ref="F13">INDEX($B$8:$B$823,SMALL(IF(E13=$A$8:$A$823,ROW($A$8:$A$823)-ROW($A$8)+1),ROW(6:6)))</f>
        <v>125</v>
      </c>
      <c r="G13" s="1">
        <v>2</v>
      </c>
      <c r="I13" s="1">
        <v>2020</v>
      </c>
      <c r="J13" s="1" cm="1">
        <f t="array" ref="J13">INDEX($B$8:$B$823,SMALL(IF(I13=$A$8:$A$823,ROW($A$8:$A$823)-ROW($A$8)+1),ROW(6:6)))</f>
        <v>125</v>
      </c>
      <c r="K13" s="1">
        <v>2</v>
      </c>
      <c r="M13" s="1">
        <v>2019</v>
      </c>
      <c r="N13" s="1" cm="1">
        <f t="array" ref="N13">INDEX($B$8:$B$823,SMALL(IF(M13=$A$8:$A$823,ROW($A$8:$A$823)-ROW($A$8)+1),ROW(6:6)))</f>
        <v>8624.5400000000009</v>
      </c>
      <c r="O13" s="1">
        <v>14</v>
      </c>
      <c r="Q13" s="1">
        <v>2018</v>
      </c>
      <c r="R13" s="1" cm="1">
        <f t="array" ref="R13">INDEX($B$8:$B$823,SMALL(IF(Q13=$A$8:$A$823,ROW($A$8:$A$823)-ROW($A$8)+1),ROW(6:6)))</f>
        <v>1175.1300000000001</v>
      </c>
      <c r="S13" s="1">
        <v>2</v>
      </c>
      <c r="U13" s="1">
        <v>2017</v>
      </c>
      <c r="V13" s="1" cm="1">
        <f t="array" ref="V13">INDEX($B$8:$B$823,SMALL(IF(U13=$A$8:$A$823,ROW($A$8:$A$823)-ROW($A$8)+1),ROW(6:6)))</f>
        <v>444.63</v>
      </c>
      <c r="W13" s="1">
        <v>2</v>
      </c>
      <c r="Y13" s="1">
        <v>2016</v>
      </c>
      <c r="Z13" s="1" cm="1">
        <f t="array" ref="Z13">INDEX($B$8:$B$823,SMALL(IF(Y13=$A$8:$A$823,ROW($A$8:$A$823)-ROW($A$8)+1),ROW(6:6)))</f>
        <v>522.65</v>
      </c>
      <c r="AA13" s="1">
        <v>2</v>
      </c>
      <c r="AC13" s="1">
        <v>2015</v>
      </c>
      <c r="AD13" s="1" cm="1">
        <f t="array" ref="AD13">INDEX($B$8:$B$823,SMALL(IF(AC13=$A$8:$A$823,ROW($A$8:$A$823)-ROW($A$8)+1),ROW(6:6)))</f>
        <v>743.46</v>
      </c>
      <c r="AE13" s="1">
        <v>2</v>
      </c>
      <c r="AG13" s="1">
        <v>2014</v>
      </c>
      <c r="AH13" s="1" cm="1">
        <f t="array" ref="AH13">INDEX($B$8:$B$823,SMALL(IF(AG13=$A$8:$A$823,ROW($A$8:$A$823)-ROW($A$8)+1),ROW(6:6)))</f>
        <v>581.83999999999992</v>
      </c>
      <c r="AI13" s="1">
        <v>2</v>
      </c>
    </row>
    <row r="14" spans="1:35" x14ac:dyDescent="0.3">
      <c r="A14" s="2">
        <v>2020</v>
      </c>
      <c r="B14" s="2">
        <v>316.48</v>
      </c>
      <c r="E14" s="1">
        <v>2021</v>
      </c>
      <c r="F14" s="1" cm="1">
        <f t="array" ref="F14">INDEX($B$8:$B$823,SMALL(IF(E14=$A$8:$A$823,ROW($A$8:$A$823)-ROW($A$8)+1),ROW(7:7)))</f>
        <v>125</v>
      </c>
      <c r="G14" s="1">
        <v>2</v>
      </c>
      <c r="I14" s="1">
        <v>2020</v>
      </c>
      <c r="J14" s="1" cm="1">
        <f t="array" ref="J14">INDEX($B$8:$B$823,SMALL(IF(I14=$A$8:$A$823,ROW($A$8:$A$823)-ROW($A$8)+1),ROW(7:7)))</f>
        <v>316.48</v>
      </c>
      <c r="K14" s="1">
        <v>2</v>
      </c>
      <c r="M14" s="1">
        <v>2019</v>
      </c>
      <c r="N14" s="1" cm="1">
        <f t="array" ref="N14">INDEX($B$8:$B$823,SMALL(IF(M14=$A$8:$A$823,ROW($A$8:$A$823)-ROW($A$8)+1),ROW(7:7)))</f>
        <v>40637.730000000003</v>
      </c>
      <c r="O14" s="1">
        <v>26</v>
      </c>
      <c r="Q14" s="1">
        <v>2018</v>
      </c>
      <c r="R14" s="1" cm="1">
        <f t="array" ref="R14">INDEX($B$8:$B$823,SMALL(IF(Q14=$A$8:$A$823,ROW($A$8:$A$823)-ROW($A$8)+1),ROW(7:7)))</f>
        <v>421.54</v>
      </c>
      <c r="S14" s="1">
        <v>2</v>
      </c>
      <c r="U14" s="1">
        <v>2017</v>
      </c>
      <c r="V14" s="1" cm="1">
        <f t="array" ref="V14">INDEX($B$8:$B$823,SMALL(IF(U14=$A$8:$A$823,ROW($A$8:$A$823)-ROW($A$8)+1),ROW(7:7)))</f>
        <v>795.39</v>
      </c>
      <c r="W14" s="1">
        <v>2</v>
      </c>
      <c r="Y14" s="1">
        <v>2016</v>
      </c>
      <c r="Z14" s="1" cm="1">
        <f t="array" ref="Z14">INDEX($B$8:$B$823,SMALL(IF(Y14=$A$8:$A$823,ROW($A$8:$A$823)-ROW($A$8)+1),ROW(7:7)))</f>
        <v>3273.05</v>
      </c>
      <c r="AA14" s="1">
        <v>2</v>
      </c>
      <c r="AC14" s="1">
        <v>2015</v>
      </c>
      <c r="AD14" s="1" cm="1">
        <f t="array" ref="AD14">INDEX($B$8:$B$823,SMALL(IF(AC14=$A$8:$A$823,ROW($A$8:$A$823)-ROW($A$8)+1),ROW(7:7)))</f>
        <v>828.71</v>
      </c>
      <c r="AE14" s="1">
        <v>2</v>
      </c>
      <c r="AG14" s="1">
        <v>2014</v>
      </c>
      <c r="AH14" s="1" cm="1">
        <f t="array" ref="AH14">INDEX($B$8:$B$823,SMALL(IF(AG14=$A$8:$A$823,ROW($A$8:$A$823)-ROW($A$8)+1),ROW(7:7)))</f>
        <v>9929.86</v>
      </c>
      <c r="AI14" s="1">
        <v>2</v>
      </c>
    </row>
    <row r="15" spans="1:35" x14ac:dyDescent="0.3">
      <c r="A15" s="2">
        <v>2021</v>
      </c>
      <c r="B15" s="2">
        <v>1125</v>
      </c>
      <c r="E15" s="1">
        <v>2021</v>
      </c>
      <c r="F15" s="1" cm="1">
        <f t="array" ref="F15">INDEX($B$8:$B$823,SMALL(IF(E15=$A$8:$A$823,ROW($A$8:$A$823)-ROW($A$8)+1),ROW(8:8)))</f>
        <v>1125</v>
      </c>
      <c r="G15" s="1">
        <v>2</v>
      </c>
      <c r="I15" s="1">
        <v>2020</v>
      </c>
      <c r="J15" s="1" cm="1">
        <f t="array" ref="J15">INDEX($B$8:$B$823,SMALL(IF(I15=$A$8:$A$823,ROW($A$8:$A$823)-ROW($A$8)+1),ROW(8:8)))</f>
        <v>1076.5</v>
      </c>
      <c r="K15" s="1">
        <v>2</v>
      </c>
      <c r="M15" s="1">
        <v>2019</v>
      </c>
      <c r="N15" s="1" cm="1">
        <f t="array" ref="N15">INDEX($B$8:$B$823,SMALL(IF(M15=$A$8:$A$823,ROW($A$8:$A$823)-ROW($A$8)+1),ROW(8:8)))</f>
        <v>4804.78</v>
      </c>
      <c r="O15" s="1">
        <v>14</v>
      </c>
      <c r="Q15" s="1">
        <v>2018</v>
      </c>
      <c r="R15" s="1" cm="1">
        <f t="array" ref="R15">INDEX($B$8:$B$823,SMALL(IF(Q15=$A$8:$A$823,ROW($A$8:$A$823)-ROW($A$8)+1),ROW(8:8)))</f>
        <v>1121.8400000000001</v>
      </c>
      <c r="S15" s="1">
        <v>2</v>
      </c>
      <c r="U15" s="1">
        <v>2017</v>
      </c>
      <c r="V15" s="1" cm="1">
        <f t="array" ref="V15">INDEX($B$8:$B$823,SMALL(IF(U15=$A$8:$A$823,ROW($A$8:$A$823)-ROW($A$8)+1),ROW(8:8)))</f>
        <v>983.42</v>
      </c>
      <c r="W15" s="1">
        <v>2</v>
      </c>
      <c r="Y15" s="1">
        <v>2016</v>
      </c>
      <c r="Z15" s="1" cm="1">
        <f t="array" ref="Z15">INDEX($B$8:$B$823,SMALL(IF(Y15=$A$8:$A$823,ROW($A$8:$A$823)-ROW($A$8)+1),ROW(8:8)))</f>
        <v>526.08999999999992</v>
      </c>
      <c r="AA15" s="1">
        <v>2</v>
      </c>
      <c r="AC15" s="1">
        <v>2015</v>
      </c>
      <c r="AD15" s="1" cm="1">
        <f t="array" ref="AD15">INDEX($B$8:$B$823,SMALL(IF(AC15=$A$8:$A$823,ROW($A$8:$A$823)-ROW($A$8)+1),ROW(8:8)))</f>
        <v>19805.21</v>
      </c>
      <c r="AE15" s="1">
        <v>14</v>
      </c>
      <c r="AG15" s="1">
        <v>2014</v>
      </c>
      <c r="AH15" s="1" cm="1">
        <f t="array" ref="AH15">INDEX($B$8:$B$823,SMALL(IF(AG15=$A$8:$A$823,ROW($A$8:$A$823)-ROW($A$8)+1),ROW(8:8)))</f>
        <v>4545.9399999999996</v>
      </c>
      <c r="AI15" s="1">
        <v>2</v>
      </c>
    </row>
    <row r="16" spans="1:35" x14ac:dyDescent="0.3">
      <c r="A16" s="2">
        <v>2021</v>
      </c>
      <c r="B16" s="2">
        <v>1125</v>
      </c>
      <c r="E16" s="1">
        <v>2021</v>
      </c>
      <c r="F16" s="1" cm="1">
        <f t="array" ref="F16">INDEX($B$8:$B$823,SMALL(IF(E16=$A$8:$A$823,ROW($A$8:$A$823)-ROW($A$8)+1),ROW(9:9)))</f>
        <v>1125</v>
      </c>
      <c r="G16" s="1">
        <v>2</v>
      </c>
      <c r="I16" s="1">
        <v>2020</v>
      </c>
      <c r="J16" s="1" cm="1">
        <f t="array" ref="J16">INDEX($B$8:$B$823,SMALL(IF(I16=$A$8:$A$823,ROW($A$8:$A$823)-ROW($A$8)+1),ROW(9:9)))</f>
        <v>125</v>
      </c>
      <c r="K16" s="1">
        <v>2</v>
      </c>
      <c r="M16" s="1">
        <v>2019</v>
      </c>
      <c r="N16" s="1" cm="1">
        <f t="array" ref="N16">INDEX($B$8:$B$823,SMALL(IF(M16=$A$8:$A$823,ROW($A$8:$A$823)-ROW($A$8)+1),ROW(9:9)))</f>
        <v>702.06</v>
      </c>
      <c r="O16" s="1">
        <v>2</v>
      </c>
      <c r="Q16" s="1">
        <v>2018</v>
      </c>
      <c r="R16" s="1" cm="1">
        <f t="array" ref="R16">INDEX($B$8:$B$823,SMALL(IF(Q16=$A$8:$A$823,ROW($A$8:$A$823)-ROW($A$8)+1),ROW(9:9)))</f>
        <v>69204.259999999995</v>
      </c>
      <c r="S16" s="1">
        <v>14</v>
      </c>
      <c r="U16" s="1">
        <v>2017</v>
      </c>
      <c r="V16" s="1" cm="1">
        <f t="array" ref="V16">INDEX($B$8:$B$823,SMALL(IF(U16=$A$8:$A$823,ROW($A$8:$A$823)-ROW($A$8)+1),ROW(9:9)))</f>
        <v>25009.66</v>
      </c>
      <c r="W16" s="1">
        <v>14</v>
      </c>
      <c r="Y16" s="1">
        <v>2016</v>
      </c>
      <c r="Z16" s="1" cm="1">
        <f t="array" ref="Z16">INDEX($B$8:$B$823,SMALL(IF(Y16=$A$8:$A$823,ROW($A$8:$A$823)-ROW($A$8)+1),ROW(9:9)))</f>
        <v>3675.87</v>
      </c>
      <c r="AA16" s="1">
        <v>2</v>
      </c>
      <c r="AC16" s="1">
        <v>2015</v>
      </c>
      <c r="AD16" s="1" cm="1">
        <f t="array" ref="AD16">INDEX($B$8:$B$823,SMALL(IF(AC16=$A$8:$A$823,ROW($A$8:$A$823)-ROW($A$8)+1),ROW(9:9)))</f>
        <v>693.64</v>
      </c>
      <c r="AE16" s="1">
        <v>2</v>
      </c>
      <c r="AG16" s="1">
        <v>2014</v>
      </c>
      <c r="AH16" s="1" cm="1">
        <f t="array" ref="AH16">INDEX($B$8:$B$823,SMALL(IF(AG16=$A$8:$A$823,ROW($A$8:$A$823)-ROW($A$8)+1),ROW(9:9)))</f>
        <v>328.16999999999996</v>
      </c>
      <c r="AI16" s="1">
        <v>2</v>
      </c>
    </row>
    <row r="17" spans="1:35" x14ac:dyDescent="0.3">
      <c r="A17" s="2">
        <v>2021</v>
      </c>
      <c r="B17" s="2">
        <v>17262.07</v>
      </c>
      <c r="E17" s="1">
        <v>2021</v>
      </c>
      <c r="F17" s="1" cm="1">
        <f t="array" ref="F17">INDEX($B$8:$B$823,SMALL(IF(E17=$A$8:$A$823,ROW($A$8:$A$823)-ROW($A$8)+1),ROW(10:10)))</f>
        <v>125</v>
      </c>
      <c r="G17" s="1">
        <v>2</v>
      </c>
      <c r="I17" s="1">
        <v>2020</v>
      </c>
      <c r="J17" s="1" cm="1">
        <f t="array" ref="J17">INDEX($B$8:$B$823,SMALL(IF(I17=$A$8:$A$823,ROW($A$8:$A$823)-ROW($A$8)+1),ROW(10:10)))</f>
        <v>125</v>
      </c>
      <c r="K17" s="1">
        <v>2</v>
      </c>
      <c r="M17" s="1">
        <v>2019</v>
      </c>
      <c r="N17" s="1" cm="1">
        <f t="array" ref="N17">INDEX($B$8:$B$823,SMALL(IF(M17=$A$8:$A$823,ROW($A$8:$A$823)-ROW($A$8)+1),ROW(10:10)))</f>
        <v>22112.67</v>
      </c>
      <c r="O17" s="1">
        <v>14</v>
      </c>
      <c r="Q17" s="1">
        <v>2018</v>
      </c>
      <c r="R17" s="1" cm="1">
        <f t="array" ref="R17">INDEX($B$8:$B$823,SMALL(IF(Q17=$A$8:$A$823,ROW($A$8:$A$823)-ROW($A$8)+1),ROW(10:10)))</f>
        <v>667.35</v>
      </c>
      <c r="S17" s="1">
        <v>2</v>
      </c>
      <c r="U17" s="1">
        <v>2017</v>
      </c>
      <c r="V17" s="1" cm="1">
        <f t="array" ref="V17">INDEX($B$8:$B$823,SMALL(IF(U17=$A$8:$A$823,ROW($A$8:$A$823)-ROW($A$8)+1),ROW(10:10)))</f>
        <v>611.73</v>
      </c>
      <c r="W17" s="1">
        <v>2</v>
      </c>
      <c r="Y17" s="1">
        <v>2016</v>
      </c>
      <c r="Z17" s="1" cm="1">
        <f t="array" ref="Z17">INDEX($B$8:$B$823,SMALL(IF(Y17=$A$8:$A$823,ROW($A$8:$A$823)-ROW($A$8)+1),ROW(10:10)))</f>
        <v>17917.060000000001</v>
      </c>
      <c r="AA17" s="1">
        <v>14</v>
      </c>
      <c r="AC17" s="1">
        <v>2015</v>
      </c>
      <c r="AD17" s="1" cm="1">
        <f t="array" ref="AD17">INDEX($B$8:$B$823,SMALL(IF(AC17=$A$8:$A$823,ROW($A$8:$A$823)-ROW($A$8)+1),ROW(10:10)))</f>
        <v>816.49</v>
      </c>
      <c r="AE17" s="1">
        <v>2</v>
      </c>
      <c r="AG17" s="1">
        <v>2014</v>
      </c>
      <c r="AH17" s="1" cm="1">
        <f t="array" ref="AH17">INDEX($B$8:$B$823,SMALL(IF(AG17=$A$8:$A$823,ROW($A$8:$A$823)-ROW($A$8)+1),ROW(10:10)))</f>
        <v>439.02</v>
      </c>
      <c r="AI17" s="1">
        <v>2</v>
      </c>
    </row>
    <row r="18" spans="1:35" x14ac:dyDescent="0.3">
      <c r="A18" s="2">
        <v>2020</v>
      </c>
      <c r="B18" s="2">
        <v>1076.5</v>
      </c>
      <c r="E18" s="1">
        <v>2021</v>
      </c>
      <c r="F18" s="1" cm="1">
        <f t="array" ref="F18">INDEX($B$8:$B$823,SMALL(IF(E18=$A$8:$A$823,ROW($A$8:$A$823)-ROW($A$8)+1),ROW(11:11)))</f>
        <v>23350.799999999999</v>
      </c>
      <c r="G18" s="1">
        <v>2</v>
      </c>
      <c r="I18" s="1">
        <v>2020</v>
      </c>
      <c r="J18" s="1" cm="1">
        <f t="array" ref="J18">INDEX($B$8:$B$823,SMALL(IF(I18=$A$8:$A$823,ROW($A$8:$A$823)-ROW($A$8)+1),ROW(11:11)))</f>
        <v>125</v>
      </c>
      <c r="K18" s="1">
        <v>2</v>
      </c>
      <c r="M18" s="1">
        <v>2019</v>
      </c>
      <c r="N18" s="1" cm="1">
        <f t="array" ref="N18">INDEX($B$8:$B$823,SMALL(IF(M18=$A$8:$A$823,ROW($A$8:$A$823)-ROW($A$8)+1),ROW(11:11)))</f>
        <v>576.03</v>
      </c>
      <c r="O18" s="1">
        <v>2</v>
      </c>
      <c r="Q18" s="1">
        <v>2018</v>
      </c>
      <c r="R18" s="1" cm="1">
        <f t="array" ref="R18">INDEX($B$8:$B$823,SMALL(IF(Q18=$A$8:$A$823,ROW($A$8:$A$823)-ROW($A$8)+1),ROW(11:11)))</f>
        <v>873.32</v>
      </c>
      <c r="S18" s="1">
        <v>2</v>
      </c>
      <c r="U18" s="1">
        <v>2017</v>
      </c>
      <c r="V18" s="1" cm="1">
        <f t="array" ref="V18">INDEX($B$8:$B$823,SMALL(IF(U18=$A$8:$A$823,ROW($A$8:$A$823)-ROW($A$8)+1),ROW(11:11)))</f>
        <v>909.25</v>
      </c>
      <c r="W18" s="1">
        <v>2</v>
      </c>
      <c r="Y18" s="1">
        <v>2016</v>
      </c>
      <c r="Z18" s="1" cm="1">
        <f t="array" ref="Z18">INDEX($B$8:$B$823,SMALL(IF(Y18=$A$8:$A$823,ROW($A$8:$A$823)-ROW($A$8)+1),ROW(11:11)))</f>
        <v>649.78</v>
      </c>
      <c r="AA18" s="1">
        <v>2</v>
      </c>
      <c r="AC18" s="1">
        <v>2015</v>
      </c>
      <c r="AD18" s="1" cm="1">
        <f t="array" ref="AD18">INDEX($B$8:$B$823,SMALL(IF(AC18=$A$8:$A$823,ROW($A$8:$A$823)-ROW($A$8)+1),ROW(11:11)))</f>
        <v>799.86</v>
      </c>
      <c r="AE18" s="1">
        <v>2</v>
      </c>
      <c r="AG18" s="1">
        <v>2014</v>
      </c>
      <c r="AH18" s="1" cm="1">
        <f t="array" ref="AH18">INDEX($B$8:$B$823,SMALL(IF(AG18=$A$8:$A$823,ROW($A$8:$A$823)-ROW($A$8)+1),ROW(11:11)))</f>
        <v>14358.13</v>
      </c>
      <c r="AI18" s="1">
        <v>26</v>
      </c>
    </row>
    <row r="19" spans="1:35" x14ac:dyDescent="0.3">
      <c r="A19" s="2">
        <v>2021</v>
      </c>
      <c r="B19" s="2">
        <v>125</v>
      </c>
      <c r="E19" s="1">
        <v>2021</v>
      </c>
      <c r="F19" s="1" cm="1">
        <f t="array" ref="F19">INDEX($B$8:$B$823,SMALL(IF(E19=$A$8:$A$823,ROW($A$8:$A$823)-ROW($A$8)+1),ROW(12:12)))</f>
        <v>1125</v>
      </c>
      <c r="G19" s="1">
        <v>2</v>
      </c>
      <c r="I19" s="1">
        <v>2020</v>
      </c>
      <c r="J19" s="1" cm="1">
        <f t="array" ref="J19">INDEX($B$8:$B$823,SMALL(IF(I19=$A$8:$A$823,ROW($A$8:$A$823)-ROW($A$8)+1),ROW(12:12)))</f>
        <v>2999.06</v>
      </c>
      <c r="K19" s="1">
        <v>2</v>
      </c>
      <c r="M19" s="1">
        <v>2019</v>
      </c>
      <c r="N19" s="1" cm="1">
        <f t="array" ref="N19">INDEX($B$8:$B$823,SMALL(IF(M19=$A$8:$A$823,ROW($A$8:$A$823)-ROW($A$8)+1),ROW(12:12)))</f>
        <v>401.59</v>
      </c>
      <c r="O19" s="1">
        <v>2</v>
      </c>
      <c r="Q19" s="1">
        <v>2018</v>
      </c>
      <c r="R19" s="1" cm="1">
        <f t="array" ref="R19">INDEX($B$8:$B$823,SMALL(IF(Q19=$A$8:$A$823,ROW($A$8:$A$823)-ROW($A$8)+1),ROW(12:12)))</f>
        <v>80852.539999999994</v>
      </c>
      <c r="S19" s="1">
        <v>14</v>
      </c>
      <c r="U19" s="1">
        <v>2017</v>
      </c>
      <c r="V19" s="1" cm="1">
        <f t="array" ref="V19">INDEX($B$8:$B$823,SMALL(IF(U19=$A$8:$A$823,ROW($A$8:$A$823)-ROW($A$8)+1),ROW(12:12)))</f>
        <v>370.8</v>
      </c>
      <c r="W19" s="1">
        <v>2</v>
      </c>
      <c r="Y19" s="1">
        <v>2016</v>
      </c>
      <c r="Z19" s="1" cm="1">
        <f t="array" ref="Z19">INDEX($B$8:$B$823,SMALL(IF(Y19=$A$8:$A$823,ROW($A$8:$A$823)-ROW($A$8)+1),ROW(12:12)))</f>
        <v>699.11</v>
      </c>
      <c r="AA19" s="1">
        <v>2</v>
      </c>
      <c r="AC19" s="1">
        <v>2015</v>
      </c>
      <c r="AD19" s="1" cm="1">
        <f t="array" ref="AD19">INDEX($B$8:$B$823,SMALL(IF(AC19=$A$8:$A$823,ROW($A$8:$A$823)-ROW($A$8)+1),ROW(12:12)))</f>
        <v>1066.8600000000001</v>
      </c>
      <c r="AE19" s="1">
        <v>2</v>
      </c>
      <c r="AG19" s="1">
        <v>2014</v>
      </c>
      <c r="AH19" s="1" cm="1">
        <f t="array" ref="AH19">INDEX($B$8:$B$823,SMALL(IF(AG19=$A$8:$A$823,ROW($A$8:$A$823)-ROW($A$8)+1),ROW(12:12)))</f>
        <v>133766.22</v>
      </c>
      <c r="AI19" s="1">
        <v>14</v>
      </c>
    </row>
    <row r="20" spans="1:35" x14ac:dyDescent="0.3">
      <c r="A20" s="2">
        <v>2020</v>
      </c>
      <c r="B20" s="2">
        <v>125</v>
      </c>
      <c r="E20" s="1">
        <v>2021</v>
      </c>
      <c r="F20" s="1" cm="1">
        <f t="array" ref="F20">INDEX($B$8:$B$823,SMALL(IF(E20=$A$8:$A$823,ROW($A$8:$A$823)-ROW($A$8)+1),ROW(13:13)))</f>
        <v>125</v>
      </c>
      <c r="G20" s="1">
        <v>2</v>
      </c>
      <c r="I20" s="1">
        <v>2020</v>
      </c>
      <c r="J20" s="1" cm="1">
        <f t="array" ref="J20">INDEX($B$8:$B$823,SMALL(IF(I20=$A$8:$A$823,ROW($A$8:$A$823)-ROW($A$8)+1),ROW(13:13)))</f>
        <v>125</v>
      </c>
      <c r="K20" s="1">
        <v>2</v>
      </c>
      <c r="M20" s="1">
        <v>2019</v>
      </c>
      <c r="N20" s="1" cm="1">
        <f t="array" ref="N20">INDEX($B$8:$B$823,SMALL(IF(M20=$A$8:$A$823,ROW($A$8:$A$823)-ROW($A$8)+1),ROW(13:13)))</f>
        <v>2874.38</v>
      </c>
      <c r="O20" s="1">
        <v>2</v>
      </c>
      <c r="Q20" s="1">
        <v>2018</v>
      </c>
      <c r="R20" s="1" cm="1">
        <f t="array" ref="R20">INDEX($B$8:$B$823,SMALL(IF(Q20=$A$8:$A$823,ROW($A$8:$A$823)-ROW($A$8)+1),ROW(13:13)))</f>
        <v>5802.29</v>
      </c>
      <c r="S20" s="1">
        <v>2</v>
      </c>
      <c r="U20" s="1">
        <v>2017</v>
      </c>
      <c r="V20" s="1" cm="1">
        <f t="array" ref="V20">INDEX($B$8:$B$823,SMALL(IF(U20=$A$8:$A$823,ROW($A$8:$A$823)-ROW($A$8)+1),ROW(13:13)))</f>
        <v>10013.58</v>
      </c>
      <c r="W20" s="1">
        <v>2</v>
      </c>
      <c r="Y20" s="1">
        <v>2016</v>
      </c>
      <c r="Z20" s="1" cm="1">
        <f t="array" ref="Z20">INDEX($B$8:$B$823,SMALL(IF(Y20=$A$8:$A$823,ROW($A$8:$A$823)-ROW($A$8)+1),ROW(13:13)))</f>
        <v>757.49</v>
      </c>
      <c r="AA20" s="1">
        <v>2</v>
      </c>
      <c r="AC20" s="1">
        <v>2015</v>
      </c>
      <c r="AD20" s="1" cm="1">
        <f t="array" ref="AD20">INDEX($B$8:$B$823,SMALL(IF(AC20=$A$8:$A$823,ROW($A$8:$A$823)-ROW($A$8)+1),ROW(13:13)))</f>
        <v>581.94000000000005</v>
      </c>
      <c r="AE20" s="1">
        <v>2</v>
      </c>
      <c r="AG20" s="1">
        <v>2014</v>
      </c>
      <c r="AH20" s="1" cm="1">
        <f t="array" ref="AH20">INDEX($B$8:$B$823,SMALL(IF(AG20=$A$8:$A$823,ROW($A$8:$A$823)-ROW($A$8)+1),ROW(13:13)))</f>
        <v>1452.23</v>
      </c>
      <c r="AI20" s="1">
        <v>2</v>
      </c>
    </row>
    <row r="21" spans="1:35" x14ac:dyDescent="0.3">
      <c r="A21" s="2">
        <v>2021</v>
      </c>
      <c r="B21" s="2">
        <v>1125</v>
      </c>
      <c r="E21" s="1">
        <v>2021</v>
      </c>
      <c r="F21" s="1" cm="1">
        <f t="array" ref="F21">INDEX($B$8:$B$823,SMALL(IF(E21=$A$8:$A$823,ROW($A$8:$A$823)-ROW($A$8)+1),ROW(14:14)))</f>
        <v>1125</v>
      </c>
      <c r="G21" s="1">
        <v>2</v>
      </c>
      <c r="I21" s="1">
        <v>2020</v>
      </c>
      <c r="J21" s="1" cm="1">
        <f t="array" ref="J21">INDEX($B$8:$B$823,SMALL(IF(I21=$A$8:$A$823,ROW($A$8:$A$823)-ROW($A$8)+1),ROW(14:14)))</f>
        <v>254.27</v>
      </c>
      <c r="K21" s="1">
        <v>2</v>
      </c>
      <c r="M21" s="1">
        <v>2019</v>
      </c>
      <c r="N21" s="1" cm="1">
        <f t="array" ref="N21">INDEX($B$8:$B$823,SMALL(IF(M21=$A$8:$A$823,ROW($A$8:$A$823)-ROW($A$8)+1),ROW(14:14)))</f>
        <v>426.9</v>
      </c>
      <c r="O21" s="1">
        <v>2</v>
      </c>
      <c r="Q21" s="1">
        <v>2018</v>
      </c>
      <c r="R21" s="1" cm="1">
        <f t="array" ref="R21">INDEX($B$8:$B$823,SMALL(IF(Q21=$A$8:$A$823,ROW($A$8:$A$823)-ROW($A$8)+1),ROW(14:14)))</f>
        <v>316.61</v>
      </c>
      <c r="S21" s="1">
        <v>2</v>
      </c>
      <c r="U21" s="1">
        <v>2017</v>
      </c>
      <c r="V21" s="1" cm="1">
        <f t="array" ref="V21">INDEX($B$8:$B$823,SMALL(IF(U21=$A$8:$A$823,ROW($A$8:$A$823)-ROW($A$8)+1),ROW(14:14)))</f>
        <v>652.02</v>
      </c>
      <c r="W21" s="1">
        <v>2</v>
      </c>
      <c r="Y21" s="1">
        <v>2016</v>
      </c>
      <c r="Z21" s="1" cm="1">
        <f t="array" ref="Z21">INDEX($B$8:$B$823,SMALL(IF(Y21=$A$8:$A$823,ROW($A$8:$A$823)-ROW($A$8)+1),ROW(14:14)))</f>
        <v>406.39</v>
      </c>
      <c r="AA21" s="1">
        <v>2</v>
      </c>
      <c r="AC21" s="1">
        <v>2015</v>
      </c>
      <c r="AD21" s="1" cm="1">
        <f t="array" ref="AD21">INDEX($B$8:$B$823,SMALL(IF(AC21=$A$8:$A$823,ROW($A$8:$A$823)-ROW($A$8)+1),ROW(14:14)))</f>
        <v>528.62</v>
      </c>
      <c r="AE21" s="1">
        <v>2</v>
      </c>
      <c r="AG21" s="1">
        <v>2014</v>
      </c>
      <c r="AH21" s="1" cm="1">
        <f t="array" ref="AH21">INDEX($B$8:$B$823,SMALL(IF(AG21=$A$8:$A$823,ROW($A$8:$A$823)-ROW($A$8)+1),ROW(14:14)))</f>
        <v>447.22</v>
      </c>
      <c r="AI21" s="1">
        <v>2</v>
      </c>
    </row>
    <row r="22" spans="1:35" x14ac:dyDescent="0.3">
      <c r="A22" s="2">
        <v>2021</v>
      </c>
      <c r="B22" s="2">
        <v>125</v>
      </c>
      <c r="E22" s="1">
        <v>2021</v>
      </c>
      <c r="F22" s="1" cm="1">
        <f t="array" ref="F22">INDEX($B$8:$B$823,SMALL(IF(E22=$A$8:$A$823,ROW($A$8:$A$823)-ROW($A$8)+1),ROW(15:15)))</f>
        <v>125</v>
      </c>
      <c r="G22" s="1">
        <v>2</v>
      </c>
      <c r="I22" s="1">
        <v>2020</v>
      </c>
      <c r="J22" s="1" cm="1">
        <f t="array" ref="J22">INDEX($B$8:$B$823,SMALL(IF(I22=$A$8:$A$823,ROW($A$8:$A$823)-ROW($A$8)+1),ROW(15:15)))</f>
        <v>400.03</v>
      </c>
      <c r="K22" s="1">
        <v>2</v>
      </c>
      <c r="M22" s="1">
        <v>2019</v>
      </c>
      <c r="N22" s="1" cm="1">
        <f t="array" ref="N22">INDEX($B$8:$B$823,SMALL(IF(M22=$A$8:$A$823,ROW($A$8:$A$823)-ROW($A$8)+1),ROW(15:15)))</f>
        <v>1135.75</v>
      </c>
      <c r="O22" s="1">
        <v>2</v>
      </c>
      <c r="Q22" s="1">
        <v>2018</v>
      </c>
      <c r="R22" s="1" cm="1">
        <f t="array" ref="R22">INDEX($B$8:$B$823,SMALL(IF(Q22=$A$8:$A$823,ROW($A$8:$A$823)-ROW($A$8)+1),ROW(15:15)))</f>
        <v>316.61</v>
      </c>
      <c r="S22" s="1">
        <v>2</v>
      </c>
      <c r="U22" s="1">
        <v>2017</v>
      </c>
      <c r="V22" s="1" cm="1">
        <f t="array" ref="V22">INDEX($B$8:$B$823,SMALL(IF(U22=$A$8:$A$823,ROW($A$8:$A$823)-ROW($A$8)+1),ROW(15:15)))</f>
        <v>9348.9</v>
      </c>
      <c r="W22" s="1">
        <v>50</v>
      </c>
      <c r="Y22" s="1">
        <v>2016</v>
      </c>
      <c r="Z22" s="1" cm="1">
        <f t="array" ref="Z22">INDEX($B$8:$B$823,SMALL(IF(Y22=$A$8:$A$823,ROW($A$8:$A$823)-ROW($A$8)+1),ROW(15:15)))</f>
        <v>26796.97</v>
      </c>
      <c r="AA22" s="1">
        <v>14</v>
      </c>
      <c r="AC22" s="1">
        <v>2015</v>
      </c>
      <c r="AD22" s="1" cm="1">
        <f t="array" ref="AD22">INDEX($B$8:$B$823,SMALL(IF(AC22=$A$8:$A$823,ROW($A$8:$A$823)-ROW($A$8)+1),ROW(15:15)))</f>
        <v>37315.68</v>
      </c>
      <c r="AE22" s="1">
        <v>14</v>
      </c>
      <c r="AG22" s="1">
        <v>2014</v>
      </c>
      <c r="AH22" s="1" cm="1">
        <f t="array" ref="AH22">INDEX($B$8:$B$823,SMALL(IF(AG22=$A$8:$A$823,ROW($A$8:$A$823)-ROW($A$8)+1),ROW(15:15)))</f>
        <v>470.59</v>
      </c>
      <c r="AI22" s="1">
        <v>2</v>
      </c>
    </row>
    <row r="23" spans="1:35" x14ac:dyDescent="0.3">
      <c r="A23" s="2">
        <v>2020</v>
      </c>
      <c r="B23" s="2">
        <v>125</v>
      </c>
      <c r="E23" s="1">
        <v>2021</v>
      </c>
      <c r="F23" s="1" cm="1">
        <f t="array" ref="F23">INDEX($B$8:$B$823,SMALL(IF(E23=$A$8:$A$823,ROW($A$8:$A$823)-ROW($A$8)+1),ROW(16:16)))</f>
        <v>3398</v>
      </c>
      <c r="G23" s="1">
        <v>2</v>
      </c>
      <c r="I23" s="1">
        <v>2020</v>
      </c>
      <c r="J23" s="1" cm="1">
        <f t="array" ref="J23">INDEX($B$8:$B$823,SMALL(IF(I23=$A$8:$A$823,ROW($A$8:$A$823)-ROW($A$8)+1),ROW(16:16)))</f>
        <v>24125</v>
      </c>
      <c r="K23" s="1">
        <v>2</v>
      </c>
      <c r="M23" s="1">
        <v>2019</v>
      </c>
      <c r="N23" s="1" cm="1">
        <f t="array" ref="N23">INDEX($B$8:$B$823,SMALL(IF(M23=$A$8:$A$823,ROW($A$8:$A$823)-ROW($A$8)+1),ROW(16:16)))</f>
        <v>901.11</v>
      </c>
      <c r="O23" s="1">
        <v>2</v>
      </c>
      <c r="Q23" s="1">
        <v>2018</v>
      </c>
      <c r="R23" s="1" cm="1">
        <f t="array" ref="R23">INDEX($B$8:$B$823,SMALL(IF(Q23=$A$8:$A$823,ROW($A$8:$A$823)-ROW($A$8)+1),ROW(16:16)))</f>
        <v>15074.17</v>
      </c>
      <c r="S23" s="1">
        <v>38</v>
      </c>
      <c r="U23" s="1">
        <v>2017</v>
      </c>
      <c r="V23" s="1" cm="1">
        <f t="array" ref="V23">INDEX($B$8:$B$823,SMALL(IF(U23=$A$8:$A$823,ROW($A$8:$A$823)-ROW($A$8)+1),ROW(16:16)))</f>
        <v>697.76</v>
      </c>
      <c r="W23" s="1">
        <v>2</v>
      </c>
      <c r="Y23" s="1">
        <v>2016</v>
      </c>
      <c r="Z23" s="1" cm="1">
        <f t="array" ref="Z23">INDEX($B$8:$B$823,SMALL(IF(Y23=$A$8:$A$823,ROW($A$8:$A$823)-ROW($A$8)+1),ROW(16:16)))</f>
        <v>363.65999999999997</v>
      </c>
      <c r="AA23" s="1">
        <v>2</v>
      </c>
      <c r="AC23" s="1">
        <v>2015</v>
      </c>
      <c r="AD23" s="1" cm="1">
        <f t="array" ref="AD23">INDEX($B$8:$B$823,SMALL(IF(AC23=$A$8:$A$823,ROW($A$8:$A$823)-ROW($A$8)+1),ROW(16:16)))</f>
        <v>1210.8</v>
      </c>
      <c r="AE23" s="1">
        <v>2</v>
      </c>
      <c r="AG23" s="1">
        <v>2014</v>
      </c>
      <c r="AH23" s="1" cm="1">
        <f t="array" ref="AH23">INDEX($B$8:$B$823,SMALL(IF(AG23=$A$8:$A$823,ROW($A$8:$A$823)-ROW($A$8)+1),ROW(16:16)))</f>
        <v>449.66</v>
      </c>
      <c r="AI23" s="1">
        <v>2</v>
      </c>
    </row>
    <row r="24" spans="1:35" x14ac:dyDescent="0.3">
      <c r="A24" s="2">
        <v>2020</v>
      </c>
      <c r="B24" s="2">
        <v>125</v>
      </c>
      <c r="E24" s="1">
        <v>2021</v>
      </c>
      <c r="F24" s="1" cm="1">
        <f t="array" ref="F24">INDEX($B$8:$B$823,SMALL(IF(E24=$A$8:$A$823,ROW($A$8:$A$823)-ROW($A$8)+1),ROW(17:17)))</f>
        <v>1125</v>
      </c>
      <c r="G24" s="1">
        <v>2</v>
      </c>
      <c r="I24" s="1">
        <v>2020</v>
      </c>
      <c r="J24" s="1" cm="1">
        <f t="array" ref="J24">INDEX($B$8:$B$823,SMALL(IF(I24=$A$8:$A$823,ROW($A$8:$A$823)-ROW($A$8)+1),ROW(17:17)))</f>
        <v>125</v>
      </c>
      <c r="K24" s="1">
        <v>2</v>
      </c>
      <c r="M24" s="1">
        <v>2019</v>
      </c>
      <c r="N24" s="1" cm="1">
        <f t="array" ref="N24">INDEX($B$8:$B$823,SMALL(IF(M24=$A$8:$A$823,ROW($A$8:$A$823)-ROW($A$8)+1),ROW(17:17)))</f>
        <v>784.76</v>
      </c>
      <c r="O24" s="1">
        <v>2</v>
      </c>
      <c r="Q24" s="1">
        <v>2018</v>
      </c>
      <c r="R24" s="1" cm="1">
        <f t="array" ref="R24">INDEX($B$8:$B$823,SMALL(IF(Q24=$A$8:$A$823,ROW($A$8:$A$823)-ROW($A$8)+1),ROW(17:17)))</f>
        <v>552.65</v>
      </c>
      <c r="S24" s="1">
        <v>2</v>
      </c>
      <c r="U24" s="1">
        <v>2017</v>
      </c>
      <c r="V24" s="1" cm="1">
        <f t="array" ref="V24">INDEX($B$8:$B$823,SMALL(IF(U24=$A$8:$A$823,ROW($A$8:$A$823)-ROW($A$8)+1),ROW(17:17)))</f>
        <v>588.47</v>
      </c>
      <c r="W24" s="1">
        <v>2</v>
      </c>
      <c r="Y24" s="1">
        <v>2016</v>
      </c>
      <c r="Z24" s="1" cm="1">
        <f t="array" ref="Z24">INDEX($B$8:$B$823,SMALL(IF(Y24=$A$8:$A$823,ROW($A$8:$A$823)-ROW($A$8)+1),ROW(17:17)))</f>
        <v>1163.92</v>
      </c>
      <c r="AA24" s="1">
        <v>2</v>
      </c>
      <c r="AC24" s="1">
        <v>2015</v>
      </c>
      <c r="AD24" s="1" cm="1">
        <f t="array" ref="AD24">INDEX($B$8:$B$823,SMALL(IF(AC24=$A$8:$A$823,ROW($A$8:$A$823)-ROW($A$8)+1),ROW(17:17)))</f>
        <v>1021.39</v>
      </c>
      <c r="AE24" s="1">
        <v>2</v>
      </c>
      <c r="AG24" s="1">
        <v>2014</v>
      </c>
      <c r="AH24" s="1" cm="1">
        <f t="array" ref="AH24">INDEX($B$8:$B$823,SMALL(IF(AG24=$A$8:$A$823,ROW($A$8:$A$823)-ROW($A$8)+1),ROW(17:17)))</f>
        <v>14040.21</v>
      </c>
      <c r="AI24" s="1">
        <v>62</v>
      </c>
    </row>
    <row r="25" spans="1:35" x14ac:dyDescent="0.3">
      <c r="A25" s="2">
        <v>2020</v>
      </c>
      <c r="B25" s="2">
        <v>2999.06</v>
      </c>
      <c r="E25" s="1">
        <v>2021</v>
      </c>
      <c r="F25" s="1" cm="1">
        <f t="array" ref="F25">INDEX($B$8:$B$823,SMALL(IF(E25=$A$8:$A$823,ROW($A$8:$A$823)-ROW($A$8)+1),ROW(18:18)))</f>
        <v>1125</v>
      </c>
      <c r="G25" s="1">
        <v>2</v>
      </c>
      <c r="I25" s="1">
        <v>2020</v>
      </c>
      <c r="J25" s="1" cm="1">
        <f t="array" ref="J25">INDEX($B$8:$B$823,SMALL(IF(I25=$A$8:$A$823,ROW($A$8:$A$823)-ROW($A$8)+1),ROW(18:18)))</f>
        <v>503.38</v>
      </c>
      <c r="K25" s="1">
        <v>2</v>
      </c>
      <c r="M25" s="1">
        <v>2019</v>
      </c>
      <c r="N25" s="1" cm="1">
        <f t="array" ref="N25">INDEX($B$8:$B$823,SMALL(IF(M25=$A$8:$A$823,ROW($A$8:$A$823)-ROW($A$8)+1),ROW(18:18)))</f>
        <v>520.70000000000005</v>
      </c>
      <c r="O25" s="1">
        <v>2</v>
      </c>
      <c r="Q25" s="1">
        <v>2018</v>
      </c>
      <c r="R25" s="1" cm="1">
        <f t="array" ref="R25">INDEX($B$8:$B$823,SMALL(IF(Q25=$A$8:$A$823,ROW($A$8:$A$823)-ROW($A$8)+1),ROW(18:18)))</f>
        <v>823.33</v>
      </c>
      <c r="S25" s="1">
        <v>2</v>
      </c>
      <c r="U25" s="1">
        <v>2017</v>
      </c>
      <c r="V25" s="1" cm="1">
        <f t="array" ref="V25">INDEX($B$8:$B$823,SMALL(IF(U25=$A$8:$A$823,ROW($A$8:$A$823)-ROW($A$8)+1),ROW(18:18)))</f>
        <v>1478.22</v>
      </c>
      <c r="W25" s="1">
        <v>2</v>
      </c>
      <c r="Y25" s="1">
        <v>2016</v>
      </c>
      <c r="Z25" s="1" cm="1">
        <f t="array" ref="Z25">INDEX($B$8:$B$823,SMALL(IF(Y25=$A$8:$A$823,ROW($A$8:$A$823)-ROW($A$8)+1),ROW(18:18)))</f>
        <v>761.1</v>
      </c>
      <c r="AA25" s="1">
        <v>2</v>
      </c>
      <c r="AC25" s="1">
        <v>2015</v>
      </c>
      <c r="AD25" s="1" cm="1">
        <f t="array" ref="AD25">INDEX($B$8:$B$823,SMALL(IF(AC25=$A$8:$A$823,ROW($A$8:$A$823)-ROW($A$8)+1),ROW(18:18)))</f>
        <v>528.94000000000005</v>
      </c>
      <c r="AE25" s="1">
        <v>2</v>
      </c>
      <c r="AG25" s="1">
        <v>2014</v>
      </c>
      <c r="AH25" s="1" cm="1">
        <f t="array" ref="AH25">INDEX($B$8:$B$823,SMALL(IF(AG25=$A$8:$A$823,ROW($A$8:$A$823)-ROW($A$8)+1),ROW(18:18)))</f>
        <v>33625.769999999997</v>
      </c>
      <c r="AI25" s="1">
        <v>38</v>
      </c>
    </row>
    <row r="26" spans="1:35" x14ac:dyDescent="0.3">
      <c r="A26" s="2">
        <v>2020</v>
      </c>
      <c r="B26" s="2">
        <v>125</v>
      </c>
      <c r="E26" s="1">
        <v>2021</v>
      </c>
      <c r="F26" s="1" cm="1">
        <f t="array" ref="F26">INDEX($B$8:$B$823,SMALL(IF(E26=$A$8:$A$823,ROW($A$8:$A$823)-ROW($A$8)+1),ROW(19:19)))</f>
        <v>125</v>
      </c>
      <c r="G26" s="1">
        <v>2</v>
      </c>
      <c r="I26" s="1">
        <v>2020</v>
      </c>
      <c r="J26" s="1" cm="1">
        <f t="array" ref="J26">INDEX($B$8:$B$823,SMALL(IF(I26=$A$8:$A$823,ROW($A$8:$A$823)-ROW($A$8)+1),ROW(19:19)))</f>
        <v>465.9</v>
      </c>
      <c r="K26" s="1">
        <v>2</v>
      </c>
      <c r="M26" s="1">
        <v>2019</v>
      </c>
      <c r="N26" s="1" cm="1">
        <f t="array" ref="N26">INDEX($B$8:$B$823,SMALL(IF(M26=$A$8:$A$823,ROW($A$8:$A$823)-ROW($A$8)+1),ROW(19:19)))</f>
        <v>3751.49</v>
      </c>
      <c r="O26" s="1">
        <v>2</v>
      </c>
      <c r="Q26" s="1">
        <v>2018</v>
      </c>
      <c r="R26" s="1" cm="1">
        <f t="array" ref="R26">INDEX($B$8:$B$823,SMALL(IF(Q26=$A$8:$A$823,ROW($A$8:$A$823)-ROW($A$8)+1),ROW(19:19)))</f>
        <v>267.03999999999996</v>
      </c>
      <c r="S26" s="1">
        <v>2</v>
      </c>
      <c r="U26" s="1">
        <v>2017</v>
      </c>
      <c r="V26" s="1" cm="1">
        <f t="array" ref="V26">INDEX($B$8:$B$823,SMALL(IF(U26=$A$8:$A$823,ROW($A$8:$A$823)-ROW($A$8)+1),ROW(19:19)))</f>
        <v>1034.0700000000002</v>
      </c>
      <c r="W26" s="1">
        <v>2</v>
      </c>
      <c r="Y26" s="1">
        <v>2016</v>
      </c>
      <c r="Z26" s="1" cm="1">
        <f t="array" ref="Z26">INDEX($B$8:$B$823,SMALL(IF(Y26=$A$8:$A$823,ROW($A$8:$A$823)-ROW($A$8)+1),ROW(19:19)))</f>
        <v>20628.62</v>
      </c>
      <c r="AA26" s="1">
        <v>14</v>
      </c>
      <c r="AC26" s="1">
        <v>2015</v>
      </c>
      <c r="AD26" s="1" cm="1">
        <f t="array" ref="AD26">INDEX($B$8:$B$823,SMALL(IF(AC26=$A$8:$A$823,ROW($A$8:$A$823)-ROW($A$8)+1),ROW(19:19)))</f>
        <v>359.75</v>
      </c>
      <c r="AE26" s="1">
        <v>2</v>
      </c>
      <c r="AG26" s="1">
        <v>2014</v>
      </c>
      <c r="AH26" s="1" cm="1">
        <f t="array" ref="AH26">INDEX($B$8:$B$823,SMALL(IF(AG26=$A$8:$A$823,ROW($A$8:$A$823)-ROW($A$8)+1),ROW(19:19)))</f>
        <v>464.65</v>
      </c>
      <c r="AI26" s="1">
        <v>2</v>
      </c>
    </row>
    <row r="27" spans="1:35" x14ac:dyDescent="0.3">
      <c r="A27" s="2">
        <v>2020</v>
      </c>
      <c r="B27" s="2">
        <v>254.27</v>
      </c>
      <c r="E27" s="1">
        <v>2021</v>
      </c>
      <c r="F27" s="1" cm="1">
        <f t="array" ref="F27">INDEX($B$8:$B$823,SMALL(IF(E27=$A$8:$A$823,ROW($A$8:$A$823)-ROW($A$8)+1),ROW(20:20)))</f>
        <v>1125</v>
      </c>
      <c r="G27" s="1">
        <v>2</v>
      </c>
      <c r="I27" s="1">
        <v>2020</v>
      </c>
      <c r="J27" s="1" cm="1">
        <f t="array" ref="J27">INDEX($B$8:$B$823,SMALL(IF(I27=$A$8:$A$823,ROW($A$8:$A$823)-ROW($A$8)+1),ROW(20:20)))</f>
        <v>233.91</v>
      </c>
      <c r="K27" s="1">
        <v>2</v>
      </c>
      <c r="M27" s="1">
        <v>2019</v>
      </c>
      <c r="N27" s="1" cm="1">
        <f t="array" ref="N27">INDEX($B$8:$B$823,SMALL(IF(M27=$A$8:$A$823,ROW($A$8:$A$823)-ROW($A$8)+1),ROW(20:20)))</f>
        <v>541.58999999999992</v>
      </c>
      <c r="O27" s="1">
        <v>2</v>
      </c>
      <c r="Q27" s="1">
        <v>2018</v>
      </c>
      <c r="R27" s="1" cm="1">
        <f t="array" ref="R27">INDEX($B$8:$B$823,SMALL(IF(Q27=$A$8:$A$823,ROW($A$8:$A$823)-ROW($A$8)+1),ROW(20:20)))</f>
        <v>609.29</v>
      </c>
      <c r="S27" s="1">
        <v>2</v>
      </c>
      <c r="U27" s="1">
        <v>2017</v>
      </c>
      <c r="V27" s="1" cm="1">
        <f t="array" ref="V27">INDEX($B$8:$B$823,SMALL(IF(U27=$A$8:$A$823,ROW($A$8:$A$823)-ROW($A$8)+1),ROW(20:20)))</f>
        <v>871.68</v>
      </c>
      <c r="W27" s="1">
        <v>2</v>
      </c>
      <c r="Y27" s="1">
        <v>2016</v>
      </c>
      <c r="Z27" s="1" cm="1">
        <f t="array" ref="Z27">INDEX($B$8:$B$823,SMALL(IF(Y27=$A$8:$A$823,ROW($A$8:$A$823)-ROW($A$8)+1),ROW(20:20)))</f>
        <v>689.7</v>
      </c>
      <c r="AA27" s="1">
        <v>2</v>
      </c>
      <c r="AC27" s="1">
        <v>2015</v>
      </c>
      <c r="AD27" s="1" cm="1">
        <f t="array" ref="AD27">INDEX($B$8:$B$823,SMALL(IF(AC27=$A$8:$A$823,ROW($A$8:$A$823)-ROW($A$8)+1),ROW(20:20)))</f>
        <v>413.1</v>
      </c>
      <c r="AE27" s="1">
        <v>2</v>
      </c>
      <c r="AG27" s="1">
        <v>2014</v>
      </c>
      <c r="AH27" s="1" cm="1">
        <f t="array" ref="AH27">INDEX($B$8:$B$823,SMALL(IF(AG27=$A$8:$A$823,ROW($A$8:$A$823)-ROW($A$8)+1),ROW(20:20)))</f>
        <v>590.18000000000006</v>
      </c>
      <c r="AI27" s="1">
        <v>2</v>
      </c>
    </row>
    <row r="28" spans="1:35" x14ac:dyDescent="0.3">
      <c r="A28" s="2">
        <v>2020</v>
      </c>
      <c r="B28" s="2">
        <v>400.03</v>
      </c>
      <c r="E28" s="1">
        <v>2021</v>
      </c>
      <c r="F28" s="1" cm="1">
        <f t="array" ref="F28">INDEX($B$8:$B$823,SMALL(IF(E28=$A$8:$A$823,ROW($A$8:$A$823)-ROW($A$8)+1),ROW(21:21)))</f>
        <v>125</v>
      </c>
      <c r="G28" s="1">
        <v>2</v>
      </c>
      <c r="I28" s="1">
        <v>2020</v>
      </c>
      <c r="J28" s="1" cm="1">
        <f t="array" ref="J28">INDEX($B$8:$B$823,SMALL(IF(I28=$A$8:$A$823,ROW($A$8:$A$823)-ROW($A$8)+1),ROW(21:21)))</f>
        <v>150.25</v>
      </c>
      <c r="K28" s="1">
        <v>2</v>
      </c>
      <c r="M28" s="1">
        <v>2019</v>
      </c>
      <c r="N28" s="1" cm="1">
        <f t="array" ref="N28">INDEX($B$8:$B$823,SMALL(IF(M28=$A$8:$A$823,ROW($A$8:$A$823)-ROW($A$8)+1),ROW(21:21)))</f>
        <v>239.45</v>
      </c>
      <c r="O28" s="1">
        <v>2</v>
      </c>
      <c r="Q28" s="1">
        <v>2018</v>
      </c>
      <c r="R28" s="1" cm="1">
        <f t="array" ref="R28">INDEX($B$8:$B$823,SMALL(IF(Q28=$A$8:$A$823,ROW($A$8:$A$823)-ROW($A$8)+1),ROW(21:21)))</f>
        <v>1280.32</v>
      </c>
      <c r="S28" s="1">
        <v>2</v>
      </c>
      <c r="U28" s="1">
        <v>2017</v>
      </c>
      <c r="V28" s="1" cm="1">
        <f t="array" ref="V28">INDEX($B$8:$B$823,SMALL(IF(U28=$A$8:$A$823,ROW($A$8:$A$823)-ROW($A$8)+1),ROW(21:21)))</f>
        <v>1108.49</v>
      </c>
      <c r="W28" s="1">
        <v>2</v>
      </c>
      <c r="Y28" s="1">
        <v>2016</v>
      </c>
      <c r="Z28" s="1" cm="1">
        <f t="array" ref="Z28">INDEX($B$8:$B$823,SMALL(IF(Y28=$A$8:$A$823,ROW($A$8:$A$823)-ROW($A$8)+1),ROW(21:21)))</f>
        <v>335.14</v>
      </c>
      <c r="AA28" s="1">
        <v>2</v>
      </c>
      <c r="AC28" s="1">
        <v>2015</v>
      </c>
      <c r="AD28" s="1" cm="1">
        <f t="array" ref="AD28">INDEX($B$8:$B$823,SMALL(IF(AC28=$A$8:$A$823,ROW($A$8:$A$823)-ROW($A$8)+1),ROW(21:21)))</f>
        <v>333.52</v>
      </c>
      <c r="AE28" s="1">
        <v>2</v>
      </c>
      <c r="AG28" s="1">
        <v>2014</v>
      </c>
      <c r="AH28" s="1" cm="1">
        <f t="array" ref="AH28">INDEX($B$8:$B$823,SMALL(IF(AG28=$A$8:$A$823,ROW($A$8:$A$823)-ROW($A$8)+1),ROW(21:21)))</f>
        <v>1098.4299999999998</v>
      </c>
      <c r="AI28" s="1">
        <v>2</v>
      </c>
    </row>
    <row r="29" spans="1:35" x14ac:dyDescent="0.3">
      <c r="A29" s="2">
        <v>2020</v>
      </c>
      <c r="B29" s="2">
        <v>24125</v>
      </c>
      <c r="E29" s="1">
        <v>2021</v>
      </c>
      <c r="F29" s="1" cm="1">
        <f t="array" ref="F29">INDEX($B$8:$B$823,SMALL(IF(E29=$A$8:$A$823,ROW($A$8:$A$823)-ROW($A$8)+1),ROW(22:22)))</f>
        <v>1125</v>
      </c>
      <c r="G29" s="1">
        <v>2</v>
      </c>
      <c r="I29" s="1">
        <v>2020</v>
      </c>
      <c r="J29" s="1" cm="1">
        <f t="array" ref="J29">INDEX($B$8:$B$823,SMALL(IF(I29=$A$8:$A$823,ROW($A$8:$A$823)-ROW($A$8)+1),ROW(22:22)))</f>
        <v>584.01</v>
      </c>
      <c r="K29" s="1">
        <v>2</v>
      </c>
      <c r="M29" s="1">
        <v>2019</v>
      </c>
      <c r="N29" s="1" cm="1">
        <f t="array" ref="N29">INDEX($B$8:$B$823,SMALL(IF(M29=$A$8:$A$823,ROW($A$8:$A$823)-ROW($A$8)+1),ROW(22:22)))</f>
        <v>446.78</v>
      </c>
      <c r="O29" s="1">
        <v>2</v>
      </c>
      <c r="Q29" s="1">
        <v>2018</v>
      </c>
      <c r="R29" s="1" cm="1">
        <f t="array" ref="R29">INDEX($B$8:$B$823,SMALL(IF(Q29=$A$8:$A$823,ROW($A$8:$A$823)-ROW($A$8)+1),ROW(22:22)))</f>
        <v>464.62</v>
      </c>
      <c r="S29" s="1">
        <v>2</v>
      </c>
      <c r="U29" s="1">
        <v>2017</v>
      </c>
      <c r="V29" s="1" cm="1">
        <f t="array" ref="V29">INDEX($B$8:$B$823,SMALL(IF(U29=$A$8:$A$823,ROW($A$8:$A$823)-ROW($A$8)+1),ROW(22:22)))</f>
        <v>43616.09</v>
      </c>
      <c r="W29" s="1">
        <v>14</v>
      </c>
      <c r="Y29" s="1">
        <v>2016</v>
      </c>
      <c r="Z29" s="1" cm="1">
        <f t="array" ref="Z29">INDEX($B$8:$B$823,SMALL(IF(Y29=$A$8:$A$823,ROW($A$8:$A$823)-ROW($A$8)+1),ROW(22:22)))</f>
        <v>502.13</v>
      </c>
      <c r="AA29" s="1">
        <v>2</v>
      </c>
      <c r="AC29" s="1">
        <v>2015</v>
      </c>
      <c r="AD29" s="1" cm="1">
        <f t="array" ref="AD29">INDEX($B$8:$B$823,SMALL(IF(AC29=$A$8:$A$823,ROW($A$8:$A$823)-ROW($A$8)+1),ROW(22:22)))</f>
        <v>446.68</v>
      </c>
      <c r="AE29" s="1">
        <v>2</v>
      </c>
      <c r="AG29" s="1">
        <v>2014</v>
      </c>
      <c r="AH29" s="1" cm="1">
        <f t="array" ref="AH29">INDEX($B$8:$B$823,SMALL(IF(AG29=$A$8:$A$823,ROW($A$8:$A$823)-ROW($A$8)+1),ROW(22:22)))</f>
        <v>445.02</v>
      </c>
      <c r="AI29" s="1">
        <v>2</v>
      </c>
    </row>
    <row r="30" spans="1:35" x14ac:dyDescent="0.3">
      <c r="A30" s="2">
        <v>2020</v>
      </c>
      <c r="B30" s="2">
        <v>125</v>
      </c>
      <c r="E30" s="1">
        <v>2021</v>
      </c>
      <c r="F30" s="1" cm="1">
        <f t="array" ref="F30">INDEX($B$8:$B$823,SMALL(IF(E30=$A$8:$A$823,ROW($A$8:$A$823)-ROW($A$8)+1),ROW(23:23)))</f>
        <v>1125</v>
      </c>
      <c r="G30" s="1">
        <v>2</v>
      </c>
      <c r="I30" s="1">
        <v>2020</v>
      </c>
      <c r="J30" s="1" cm="1">
        <f t="array" ref="J30">INDEX($B$8:$B$823,SMALL(IF(I30=$A$8:$A$823,ROW($A$8:$A$823)-ROW($A$8)+1),ROW(23:23)))</f>
        <v>694.49</v>
      </c>
      <c r="K30" s="1">
        <v>2</v>
      </c>
      <c r="M30" s="1">
        <v>2019</v>
      </c>
      <c r="N30" s="1" cm="1">
        <f t="array" ref="N30">INDEX($B$8:$B$823,SMALL(IF(M30=$A$8:$A$823,ROW($A$8:$A$823)-ROW($A$8)+1),ROW(23:23)))</f>
        <v>624.79999999999995</v>
      </c>
      <c r="O30" s="1">
        <v>2</v>
      </c>
      <c r="Q30" s="1">
        <v>2018</v>
      </c>
      <c r="R30" s="1" cm="1">
        <f t="array" ref="R30">INDEX($B$8:$B$823,SMALL(IF(Q30=$A$8:$A$823,ROW($A$8:$A$823)-ROW($A$8)+1),ROW(23:23)))</f>
        <v>256.99</v>
      </c>
      <c r="S30" s="1">
        <v>2</v>
      </c>
      <c r="U30" s="1">
        <v>2017</v>
      </c>
      <c r="V30" s="1" cm="1">
        <f t="array" ref="V30">INDEX($B$8:$B$823,SMALL(IF(U30=$A$8:$A$823,ROW($A$8:$A$823)-ROW($A$8)+1),ROW(23:23)))</f>
        <v>500.73</v>
      </c>
      <c r="W30" s="1">
        <v>2</v>
      </c>
      <c r="Y30" s="1">
        <v>2016</v>
      </c>
      <c r="Z30" s="1" cm="1">
        <f t="array" ref="Z30">INDEX($B$8:$B$823,SMALL(IF(Y30=$A$8:$A$823,ROW($A$8:$A$823)-ROW($A$8)+1),ROW(23:23)))</f>
        <v>215.69</v>
      </c>
      <c r="AA30" s="1">
        <v>2</v>
      </c>
      <c r="AC30" s="1">
        <v>2015</v>
      </c>
      <c r="AD30" s="1" cm="1">
        <f t="array" ref="AD30">INDEX($B$8:$B$823,SMALL(IF(AC30=$A$8:$A$823,ROW($A$8:$A$823)-ROW($A$8)+1),ROW(23:23)))</f>
        <v>519.75</v>
      </c>
      <c r="AE30" s="1">
        <v>2</v>
      </c>
      <c r="AG30" s="1">
        <v>2014</v>
      </c>
      <c r="AH30" s="1" cm="1">
        <f t="array" ref="AH30">INDEX($B$8:$B$823,SMALL(IF(AG30=$A$8:$A$823,ROW($A$8:$A$823)-ROW($A$8)+1),ROW(23:23)))</f>
        <v>984.91</v>
      </c>
      <c r="AI30" s="1">
        <v>2</v>
      </c>
    </row>
    <row r="31" spans="1:35" x14ac:dyDescent="0.3">
      <c r="A31" s="2">
        <v>2020</v>
      </c>
      <c r="B31" s="2">
        <v>503.38</v>
      </c>
      <c r="E31" s="1">
        <v>2021</v>
      </c>
      <c r="F31" s="1" cm="1">
        <f t="array" ref="F31">INDEX($B$8:$B$823,SMALL(IF(E31=$A$8:$A$823,ROW($A$8:$A$823)-ROW($A$8)+1),ROW(24:24)))</f>
        <v>1125</v>
      </c>
      <c r="G31" s="1">
        <v>2</v>
      </c>
      <c r="I31" s="1">
        <v>2020</v>
      </c>
      <c r="J31" s="1" cm="1">
        <f t="array" ref="J31">INDEX($B$8:$B$823,SMALL(IF(I31=$A$8:$A$823,ROW($A$8:$A$823)-ROW($A$8)+1),ROW(24:24)))</f>
        <v>483.16</v>
      </c>
      <c r="K31" s="1">
        <v>2</v>
      </c>
      <c r="M31" s="1">
        <v>2019</v>
      </c>
      <c r="N31" s="1" cm="1">
        <f t="array" ref="N31">INDEX($B$8:$B$823,SMALL(IF(M31=$A$8:$A$823,ROW($A$8:$A$823)-ROW($A$8)+1),ROW(24:24)))</f>
        <v>1282.0999999999999</v>
      </c>
      <c r="O31" s="1">
        <v>2</v>
      </c>
      <c r="Q31" s="1">
        <v>2018</v>
      </c>
      <c r="R31" s="1" cm="1">
        <f t="array" ref="R31">INDEX($B$8:$B$823,SMALL(IF(Q31=$A$8:$A$823,ROW($A$8:$A$823)-ROW($A$8)+1),ROW(24:24)))</f>
        <v>16584.63</v>
      </c>
      <c r="S31" s="1">
        <v>38</v>
      </c>
      <c r="U31" s="1">
        <v>2017</v>
      </c>
      <c r="V31" s="1" cm="1">
        <f t="array" ref="V31">INDEX($B$8:$B$823,SMALL(IF(U31=$A$8:$A$823,ROW($A$8:$A$823)-ROW($A$8)+1),ROW(24:24)))</f>
        <v>518.92000000000007</v>
      </c>
      <c r="W31" s="1">
        <v>2</v>
      </c>
      <c r="Y31" s="1">
        <v>2016</v>
      </c>
      <c r="Z31" s="1" cm="1">
        <f t="array" ref="Z31">INDEX($B$8:$B$823,SMALL(IF(Y31=$A$8:$A$823,ROW($A$8:$A$823)-ROW($A$8)+1),ROW(24:24)))</f>
        <v>1336.28</v>
      </c>
      <c r="AA31" s="1">
        <v>2</v>
      </c>
      <c r="AC31" s="1">
        <v>2015</v>
      </c>
      <c r="AD31" s="1" cm="1">
        <f t="array" ref="AD31">INDEX($B$8:$B$823,SMALL(IF(AC31=$A$8:$A$823,ROW($A$8:$A$823)-ROW($A$8)+1),ROW(24:24)))</f>
        <v>16282.95</v>
      </c>
      <c r="AE31" s="1">
        <v>14</v>
      </c>
      <c r="AG31" s="1">
        <v>2014</v>
      </c>
      <c r="AH31" s="1" cm="1">
        <f t="array" ref="AH31">INDEX($B$8:$B$823,SMALL(IF(AG31=$A$8:$A$823,ROW($A$8:$A$823)-ROW($A$8)+1),ROW(24:24)))</f>
        <v>500.72</v>
      </c>
      <c r="AI31" s="1">
        <v>2</v>
      </c>
    </row>
    <row r="32" spans="1:35" x14ac:dyDescent="0.3">
      <c r="A32" s="2">
        <v>2021</v>
      </c>
      <c r="B32" s="2">
        <v>125</v>
      </c>
      <c r="E32" s="1">
        <v>2021</v>
      </c>
      <c r="F32" s="1" cm="1">
        <f t="array" ref="F32">INDEX($B$8:$B$823,SMALL(IF(E32=$A$8:$A$823,ROW($A$8:$A$823)-ROW($A$8)+1),ROW(25:25)))</f>
        <v>1125</v>
      </c>
      <c r="G32" s="1">
        <v>2</v>
      </c>
      <c r="I32" s="1">
        <v>2020</v>
      </c>
      <c r="J32" s="1" cm="1">
        <f t="array" ref="J32">INDEX($B$8:$B$823,SMALL(IF(I32=$A$8:$A$823,ROW($A$8:$A$823)-ROW($A$8)+1),ROW(25:25)))</f>
        <v>20533.46</v>
      </c>
      <c r="K32" s="1">
        <v>2</v>
      </c>
      <c r="M32" s="1">
        <v>2019</v>
      </c>
      <c r="N32" s="1" cm="1">
        <f t="array" ref="N32">INDEX($B$8:$B$823,SMALL(IF(M32=$A$8:$A$823,ROW($A$8:$A$823)-ROW($A$8)+1),ROW(25:25)))</f>
        <v>339.90999999999997</v>
      </c>
      <c r="O32" s="1">
        <v>2</v>
      </c>
      <c r="Q32" s="1">
        <v>2018</v>
      </c>
      <c r="R32" s="1" cm="1">
        <f t="array" ref="R32">INDEX($B$8:$B$823,SMALL(IF(Q32=$A$8:$A$823,ROW($A$8:$A$823)-ROW($A$8)+1),ROW(25:25)))</f>
        <v>710.87</v>
      </c>
      <c r="S32" s="1">
        <v>2</v>
      </c>
      <c r="U32" s="1">
        <v>2017</v>
      </c>
      <c r="V32" s="1" cm="1">
        <f t="array" ref="V32">INDEX($B$8:$B$823,SMALL(IF(U32=$A$8:$A$823,ROW($A$8:$A$823)-ROW($A$8)+1),ROW(25:25)))</f>
        <v>339</v>
      </c>
      <c r="W32" s="1">
        <v>2</v>
      </c>
      <c r="Y32" s="1">
        <v>2016</v>
      </c>
      <c r="Z32" s="1" cm="1">
        <f t="array" ref="Z32">INDEX($B$8:$B$823,SMALL(IF(Y32=$A$8:$A$823,ROW($A$8:$A$823)-ROW($A$8)+1),ROW(25:25)))</f>
        <v>520.95000000000005</v>
      </c>
      <c r="AA32" s="1">
        <v>2</v>
      </c>
      <c r="AC32" s="1">
        <v>2015</v>
      </c>
      <c r="AD32" s="1" cm="1">
        <f t="array" ref="AD32">INDEX($B$8:$B$823,SMALL(IF(AC32=$A$8:$A$823,ROW($A$8:$A$823)-ROW($A$8)+1),ROW(25:25)))</f>
        <v>539.13</v>
      </c>
      <c r="AE32" s="1">
        <v>2</v>
      </c>
      <c r="AG32" s="1">
        <v>2014</v>
      </c>
      <c r="AH32" s="1" cm="1">
        <f t="array" ref="AH32">INDEX($B$8:$B$823,SMALL(IF(AG32=$A$8:$A$823,ROW($A$8:$A$823)-ROW($A$8)+1),ROW(25:25)))</f>
        <v>28060.35</v>
      </c>
      <c r="AI32" s="1">
        <v>50</v>
      </c>
    </row>
    <row r="33" spans="1:35" x14ac:dyDescent="0.3">
      <c r="A33" s="2">
        <v>2020</v>
      </c>
      <c r="B33" s="2">
        <v>465.9</v>
      </c>
      <c r="E33" s="1">
        <v>2021</v>
      </c>
      <c r="F33" s="1" cm="1">
        <f t="array" ref="F33">INDEX($B$8:$B$823,SMALL(IF(E33=$A$8:$A$823,ROW($A$8:$A$823)-ROW($A$8)+1),ROW(26:26)))</f>
        <v>1125</v>
      </c>
      <c r="G33" s="1">
        <v>2</v>
      </c>
      <c r="I33" s="1">
        <v>2020</v>
      </c>
      <c r="J33" s="1" cm="1">
        <f t="array" ref="J33">INDEX($B$8:$B$823,SMALL(IF(I33=$A$8:$A$823,ROW($A$8:$A$823)-ROW($A$8)+1),ROW(26:26)))</f>
        <v>448.36</v>
      </c>
      <c r="K33" s="1">
        <v>2</v>
      </c>
      <c r="M33" s="1">
        <v>2019</v>
      </c>
      <c r="N33" s="1" cm="1">
        <f t="array" ref="N33">INDEX($B$8:$B$823,SMALL(IF(M33=$A$8:$A$823,ROW($A$8:$A$823)-ROW($A$8)+1),ROW(26:26)))</f>
        <v>2439.44</v>
      </c>
      <c r="O33" s="1">
        <v>2</v>
      </c>
      <c r="Q33" s="1">
        <v>2018</v>
      </c>
      <c r="R33" s="1" cm="1">
        <f t="array" ref="R33">INDEX($B$8:$B$823,SMALL(IF(Q33=$A$8:$A$823,ROW($A$8:$A$823)-ROW($A$8)+1),ROW(26:26)))</f>
        <v>4536.09</v>
      </c>
      <c r="S33" s="1">
        <v>2</v>
      </c>
      <c r="U33" s="1">
        <v>2017</v>
      </c>
      <c r="V33" s="1" cm="1">
        <f t="array" ref="V33">INDEX($B$8:$B$823,SMALL(IF(U33=$A$8:$A$823,ROW($A$8:$A$823)-ROW($A$8)+1),ROW(26:26)))</f>
        <v>19377.64</v>
      </c>
      <c r="W33" s="1">
        <v>26</v>
      </c>
      <c r="Y33" s="1">
        <v>2016</v>
      </c>
      <c r="Z33" s="1" cm="1">
        <f t="array" ref="Z33">INDEX($B$8:$B$823,SMALL(IF(Y33=$A$8:$A$823,ROW($A$8:$A$823)-ROW($A$8)+1),ROW(26:26)))</f>
        <v>825.59</v>
      </c>
      <c r="AA33" s="1">
        <v>2</v>
      </c>
      <c r="AC33" s="1">
        <v>2015</v>
      </c>
      <c r="AD33" s="1" cm="1">
        <f t="array" ref="AD33">INDEX($B$8:$B$823,SMALL(IF(AC33=$A$8:$A$823,ROW($A$8:$A$823)-ROW($A$8)+1),ROW(26:26)))</f>
        <v>2604.8000000000002</v>
      </c>
      <c r="AE33" s="1">
        <v>2</v>
      </c>
      <c r="AG33" s="1">
        <v>2014</v>
      </c>
      <c r="AH33" s="1" cm="1">
        <f t="array" ref="AH33">INDEX($B$8:$B$823,SMALL(IF(AG33=$A$8:$A$823,ROW($A$8:$A$823)-ROW($A$8)+1),ROW(26:26)))</f>
        <v>496.59</v>
      </c>
      <c r="AI33" s="1">
        <v>2</v>
      </c>
    </row>
    <row r="34" spans="1:35" x14ac:dyDescent="0.3">
      <c r="A34" s="2">
        <v>2021</v>
      </c>
      <c r="B34" s="2">
        <v>1125</v>
      </c>
      <c r="I34" s="1">
        <v>2020</v>
      </c>
      <c r="J34" s="1" cm="1">
        <f t="array" ref="J34">INDEX($B$8:$B$823,SMALL(IF(I34=$A$8:$A$823,ROW($A$8:$A$823)-ROW($A$8)+1),ROW(27:27)))</f>
        <v>125</v>
      </c>
      <c r="K34" s="1">
        <v>2</v>
      </c>
      <c r="M34" s="1">
        <v>2019</v>
      </c>
      <c r="N34" s="1" cm="1">
        <f t="array" ref="N34">INDEX($B$8:$B$823,SMALL(IF(M34=$A$8:$A$823,ROW($A$8:$A$823)-ROW($A$8)+1),ROW(27:27)))</f>
        <v>899.49</v>
      </c>
      <c r="O34" s="1">
        <v>2</v>
      </c>
      <c r="Q34" s="1">
        <v>2018</v>
      </c>
      <c r="R34" s="1" cm="1">
        <f t="array" ref="R34">INDEX($B$8:$B$823,SMALL(IF(Q34=$A$8:$A$823,ROW($A$8:$A$823)-ROW($A$8)+1),ROW(27:27)))</f>
        <v>892.74</v>
      </c>
      <c r="S34" s="1">
        <v>2</v>
      </c>
      <c r="U34" s="1">
        <v>2017</v>
      </c>
      <c r="V34" s="1" cm="1">
        <f t="array" ref="V34">INDEX($B$8:$B$823,SMALL(IF(U34=$A$8:$A$823,ROW($A$8:$A$823)-ROW($A$8)+1),ROW(27:27)))</f>
        <v>758.66</v>
      </c>
      <c r="W34" s="1">
        <v>2</v>
      </c>
      <c r="Y34" s="1">
        <v>2016</v>
      </c>
      <c r="Z34" s="1" cm="1">
        <f t="array" ref="Z34">INDEX($B$8:$B$823,SMALL(IF(Y34=$A$8:$A$823,ROW($A$8:$A$823)-ROW($A$8)+1),ROW(27:27)))</f>
        <v>590.31999999999994</v>
      </c>
      <c r="AA34" s="1">
        <v>2</v>
      </c>
      <c r="AC34" s="1">
        <v>2015</v>
      </c>
      <c r="AD34" s="1" cm="1">
        <f t="array" ref="AD34">INDEX($B$8:$B$823,SMALL(IF(AC34=$A$8:$A$823,ROW($A$8:$A$823)-ROW($A$8)+1),ROW(27:27)))</f>
        <v>250.38</v>
      </c>
      <c r="AE34" s="1">
        <v>2</v>
      </c>
      <c r="AG34" s="1">
        <v>2014</v>
      </c>
      <c r="AH34" s="1" cm="1">
        <f t="array" ref="AH34">INDEX($B$8:$B$823,SMALL(IF(AG34=$A$8:$A$823,ROW($A$8:$A$823)-ROW($A$8)+1),ROW(27:27)))</f>
        <v>441.51</v>
      </c>
      <c r="AI34" s="1">
        <v>2</v>
      </c>
    </row>
    <row r="35" spans="1:35" x14ac:dyDescent="0.3">
      <c r="A35" s="2">
        <v>2020</v>
      </c>
      <c r="B35" s="2">
        <v>233.91</v>
      </c>
      <c r="I35" s="1">
        <v>2020</v>
      </c>
      <c r="J35" s="1" cm="1">
        <f t="array" ref="J35">INDEX($B$8:$B$823,SMALL(IF(I35=$A$8:$A$823,ROW($A$8:$A$823)-ROW($A$8)+1),ROW(28:28)))</f>
        <v>364.41999999999996</v>
      </c>
      <c r="K35" s="1">
        <v>2</v>
      </c>
      <c r="M35" s="1">
        <v>2019</v>
      </c>
      <c r="N35" s="1" cm="1">
        <f t="array" ref="N35">INDEX($B$8:$B$823,SMALL(IF(M35=$A$8:$A$823,ROW($A$8:$A$823)-ROW($A$8)+1),ROW(28:28)))</f>
        <v>704.89</v>
      </c>
      <c r="O35" s="1">
        <v>2</v>
      </c>
      <c r="Q35" s="1">
        <v>2018</v>
      </c>
      <c r="R35" s="1" cm="1">
        <f t="array" ref="R35">INDEX($B$8:$B$823,SMALL(IF(Q35=$A$8:$A$823,ROW($A$8:$A$823)-ROW($A$8)+1),ROW(28:28)))</f>
        <v>2748.69</v>
      </c>
      <c r="S35" s="1">
        <v>2</v>
      </c>
      <c r="U35" s="1">
        <v>2017</v>
      </c>
      <c r="V35" s="1" cm="1">
        <f t="array" ref="V35">INDEX($B$8:$B$823,SMALL(IF(U35=$A$8:$A$823,ROW($A$8:$A$823)-ROW($A$8)+1),ROW(28:28)))</f>
        <v>617.87</v>
      </c>
      <c r="W35" s="1">
        <v>2</v>
      </c>
      <c r="Y35" s="1">
        <v>2016</v>
      </c>
      <c r="Z35" s="1" cm="1">
        <f t="array" ref="Z35">INDEX($B$8:$B$823,SMALL(IF(Y35=$A$8:$A$823,ROW($A$8:$A$823)-ROW($A$8)+1),ROW(28:28)))</f>
        <v>3012.9</v>
      </c>
      <c r="AA35" s="1">
        <v>2</v>
      </c>
      <c r="AC35" s="1">
        <v>2015</v>
      </c>
      <c r="AD35" s="1" cm="1">
        <f t="array" ref="AD35">INDEX($B$8:$B$823,SMALL(IF(AC35=$A$8:$A$823,ROW($A$8:$A$823)-ROW($A$8)+1),ROW(28:28)))</f>
        <v>4929.49</v>
      </c>
      <c r="AE35" s="1">
        <v>26</v>
      </c>
      <c r="AG35" s="1">
        <v>2014</v>
      </c>
      <c r="AH35" s="1" cm="1">
        <f t="array" ref="AH35">INDEX($B$8:$B$823,SMALL(IF(AG35=$A$8:$A$823,ROW($A$8:$A$823)-ROW($A$8)+1),ROW(28:28)))</f>
        <v>363.77</v>
      </c>
      <c r="AI35" s="1">
        <v>2</v>
      </c>
    </row>
    <row r="36" spans="1:35" x14ac:dyDescent="0.3">
      <c r="A36" s="2">
        <v>2020</v>
      </c>
      <c r="B36" s="2">
        <v>150.25</v>
      </c>
      <c r="I36" s="1">
        <v>2020</v>
      </c>
      <c r="J36" s="1" cm="1">
        <f t="array" ref="J36">INDEX($B$8:$B$823,SMALL(IF(I36=$A$8:$A$823,ROW($A$8:$A$823)-ROW($A$8)+1),ROW(29:29)))</f>
        <v>125</v>
      </c>
      <c r="K36" s="1">
        <v>2</v>
      </c>
      <c r="M36" s="1">
        <v>2019</v>
      </c>
      <c r="N36" s="1" cm="1">
        <f t="array" ref="N36">INDEX($B$8:$B$823,SMALL(IF(M36=$A$8:$A$823,ROW($A$8:$A$823)-ROW($A$8)+1),ROW(29:29)))</f>
        <v>375.78</v>
      </c>
      <c r="O36" s="1">
        <v>2</v>
      </c>
      <c r="Q36" s="1">
        <v>2018</v>
      </c>
      <c r="R36" s="1" cm="1">
        <f t="array" ref="R36">INDEX($B$8:$B$823,SMALL(IF(Q36=$A$8:$A$823,ROW($A$8:$A$823)-ROW($A$8)+1),ROW(29:29)))</f>
        <v>878.55</v>
      </c>
      <c r="S36" s="1">
        <v>2</v>
      </c>
      <c r="U36" s="1">
        <v>2017</v>
      </c>
      <c r="V36" s="1" cm="1">
        <f t="array" ref="V36">INDEX($B$8:$B$823,SMALL(IF(U36=$A$8:$A$823,ROW($A$8:$A$823)-ROW($A$8)+1),ROW(29:29)))</f>
        <v>369.13</v>
      </c>
      <c r="W36" s="1">
        <v>2</v>
      </c>
      <c r="Y36" s="1">
        <v>2016</v>
      </c>
      <c r="Z36" s="1" cm="1">
        <f t="array" ref="Z36">INDEX($B$8:$B$823,SMALL(IF(Y36=$A$8:$A$823,ROW($A$8:$A$823)-ROW($A$8)+1),ROW(29:29)))</f>
        <v>294.99</v>
      </c>
      <c r="AA36" s="1">
        <v>2</v>
      </c>
      <c r="AC36" s="1">
        <v>2015</v>
      </c>
      <c r="AD36" s="1" cm="1">
        <f t="array" ref="AD36">INDEX($B$8:$B$823,SMALL(IF(AC36=$A$8:$A$823,ROW($A$8:$A$823)-ROW($A$8)+1),ROW(29:29)))</f>
        <v>1727.85</v>
      </c>
      <c r="AE36" s="1">
        <v>2</v>
      </c>
      <c r="AG36" s="1">
        <v>2014</v>
      </c>
      <c r="AH36" s="1" cm="1">
        <f t="array" ref="AH36">INDEX($B$8:$B$823,SMALL(IF(AG36=$A$8:$A$823,ROW($A$8:$A$823)-ROW($A$8)+1),ROW(29:29)))</f>
        <v>405.99</v>
      </c>
      <c r="AI36" s="1">
        <v>2</v>
      </c>
    </row>
    <row r="37" spans="1:35" x14ac:dyDescent="0.3">
      <c r="A37" s="2">
        <v>2020</v>
      </c>
      <c r="B37" s="2">
        <v>584.01</v>
      </c>
      <c r="I37" s="1">
        <v>2020</v>
      </c>
      <c r="J37" s="1" cm="1">
        <f t="array" ref="J37">INDEX($B$8:$B$823,SMALL(IF(I37=$A$8:$A$823,ROW($A$8:$A$823)-ROW($A$8)+1),ROW(30:30)))</f>
        <v>1903.37</v>
      </c>
      <c r="K37" s="1">
        <v>2</v>
      </c>
      <c r="M37" s="1">
        <v>2019</v>
      </c>
      <c r="N37" s="1" cm="1">
        <f t="array" ref="N37">INDEX($B$8:$B$823,SMALL(IF(M37=$A$8:$A$823,ROW($A$8:$A$823)-ROW($A$8)+1),ROW(30:30)))</f>
        <v>515.05999999999995</v>
      </c>
      <c r="O37" s="1">
        <v>2</v>
      </c>
      <c r="Q37" s="1">
        <v>2018</v>
      </c>
      <c r="R37" s="1" cm="1">
        <f t="array" ref="R37">INDEX($B$8:$B$823,SMALL(IF(Q37=$A$8:$A$823,ROW($A$8:$A$823)-ROW($A$8)+1),ROW(30:30)))</f>
        <v>893.93</v>
      </c>
      <c r="S37" s="1">
        <v>2</v>
      </c>
      <c r="U37" s="1">
        <v>2017</v>
      </c>
      <c r="V37" s="1" cm="1">
        <f t="array" ref="V37">INDEX($B$8:$B$823,SMALL(IF(U37=$A$8:$A$823,ROW($A$8:$A$823)-ROW($A$8)+1),ROW(30:30)))</f>
        <v>851.02</v>
      </c>
      <c r="W37" s="1">
        <v>2</v>
      </c>
      <c r="Y37" s="1">
        <v>2016</v>
      </c>
      <c r="Z37" s="1" cm="1">
        <f t="array" ref="Z37">INDEX($B$8:$B$823,SMALL(IF(Y37=$A$8:$A$823,ROW($A$8:$A$823)-ROW($A$8)+1),ROW(30:30)))</f>
        <v>387.25</v>
      </c>
      <c r="AA37" s="1">
        <v>2</v>
      </c>
      <c r="AC37" s="1">
        <v>2015</v>
      </c>
      <c r="AD37" s="1" cm="1">
        <f t="array" ref="AD37">INDEX($B$8:$B$823,SMALL(IF(AC37=$A$8:$A$823,ROW($A$8:$A$823)-ROW($A$8)+1),ROW(30:30)))</f>
        <v>2506.7399999999998</v>
      </c>
      <c r="AE37" s="1">
        <v>2</v>
      </c>
      <c r="AG37" s="1">
        <v>2014</v>
      </c>
      <c r="AH37" s="1" cm="1">
        <f t="array" ref="AH37">INDEX($B$8:$B$823,SMALL(IF(AG37=$A$8:$A$823,ROW($A$8:$A$823)-ROW($A$8)+1),ROW(30:30)))</f>
        <v>103607.25</v>
      </c>
      <c r="AI37" s="1">
        <v>14</v>
      </c>
    </row>
    <row r="38" spans="1:35" x14ac:dyDescent="0.3">
      <c r="A38" s="2">
        <v>2021</v>
      </c>
      <c r="B38" s="2">
        <v>1125</v>
      </c>
      <c r="I38" s="1">
        <v>2020</v>
      </c>
      <c r="J38" s="1" cm="1">
        <f t="array" ref="J38">INDEX($B$8:$B$823,SMALL(IF(I38=$A$8:$A$823,ROW($A$8:$A$823)-ROW($A$8)+1),ROW(31:31)))</f>
        <v>369.95</v>
      </c>
      <c r="K38" s="1">
        <v>14</v>
      </c>
      <c r="M38" s="1">
        <v>2019</v>
      </c>
      <c r="N38" s="1" cm="1">
        <f t="array" ref="N38">INDEX($B$8:$B$823,SMALL(IF(M38=$A$8:$A$823,ROW($A$8:$A$823)-ROW($A$8)+1),ROW(31:31)))</f>
        <v>431.79</v>
      </c>
      <c r="O38" s="1">
        <v>2</v>
      </c>
      <c r="Q38" s="1">
        <v>2018</v>
      </c>
      <c r="R38" s="1" cm="1">
        <f t="array" ref="R38">INDEX($B$8:$B$823,SMALL(IF(Q38=$A$8:$A$823,ROW($A$8:$A$823)-ROW($A$8)+1),ROW(31:31)))</f>
        <v>1463.97</v>
      </c>
      <c r="S38" s="1">
        <v>2</v>
      </c>
      <c r="U38" s="1">
        <v>2017</v>
      </c>
      <c r="V38" s="1" cm="1">
        <f t="array" ref="V38">INDEX($B$8:$B$823,SMALL(IF(U38=$A$8:$A$823,ROW($A$8:$A$823)-ROW($A$8)+1),ROW(31:31)))</f>
        <v>1038.6199999999999</v>
      </c>
      <c r="W38" s="1">
        <v>2</v>
      </c>
      <c r="Y38" s="1">
        <v>2016</v>
      </c>
      <c r="Z38" s="1" cm="1">
        <f t="array" ref="Z38">INDEX($B$8:$B$823,SMALL(IF(Y38=$A$8:$A$823,ROW($A$8:$A$823)-ROW($A$8)+1),ROW(31:31)))</f>
        <v>223.64</v>
      </c>
      <c r="AA38" s="1">
        <v>2</v>
      </c>
      <c r="AC38" s="1">
        <v>2015</v>
      </c>
      <c r="AD38" s="1" cm="1">
        <f t="array" ref="AD38">INDEX($B$8:$B$823,SMALL(IF(AC38=$A$8:$A$823,ROW($A$8:$A$823)-ROW($A$8)+1),ROW(31:31)))</f>
        <v>2328.02</v>
      </c>
      <c r="AE38" s="1">
        <v>2</v>
      </c>
      <c r="AG38" s="1">
        <v>2014</v>
      </c>
      <c r="AH38" s="1" cm="1">
        <f t="array" ref="AH38">INDEX($B$8:$B$823,SMALL(IF(AG38=$A$8:$A$823,ROW($A$8:$A$823)-ROW($A$8)+1),ROW(31:31)))</f>
        <v>609.41000000000008</v>
      </c>
      <c r="AI38" s="1">
        <v>2</v>
      </c>
    </row>
    <row r="39" spans="1:35" x14ac:dyDescent="0.3">
      <c r="A39" s="2">
        <v>2020</v>
      </c>
      <c r="B39" s="2">
        <v>694.49</v>
      </c>
      <c r="I39" s="1">
        <v>2020</v>
      </c>
      <c r="J39" s="1" cm="1">
        <f t="array" ref="J39">INDEX($B$8:$B$823,SMALL(IF(I39=$A$8:$A$823,ROW($A$8:$A$823)-ROW($A$8)+1),ROW(32:32)))</f>
        <v>125</v>
      </c>
      <c r="K39" s="1">
        <v>14</v>
      </c>
      <c r="M39" s="1">
        <v>2019</v>
      </c>
      <c r="N39" s="1" cm="1">
        <f t="array" ref="N39">INDEX($B$8:$B$823,SMALL(IF(M39=$A$8:$A$823,ROW($A$8:$A$823)-ROW($A$8)+1),ROW(32:32)))</f>
        <v>331.15999999999997</v>
      </c>
      <c r="O39" s="1">
        <v>2</v>
      </c>
      <c r="Q39" s="1">
        <v>2018</v>
      </c>
      <c r="R39" s="1" cm="1">
        <f t="array" ref="R39">INDEX($B$8:$B$823,SMALL(IF(Q39=$A$8:$A$823,ROW($A$8:$A$823)-ROW($A$8)+1),ROW(32:32)))</f>
        <v>46621.14</v>
      </c>
      <c r="S39" s="1">
        <v>14</v>
      </c>
      <c r="U39" s="1">
        <v>2017</v>
      </c>
      <c r="V39" s="1" cm="1">
        <f t="array" ref="V39">INDEX($B$8:$B$823,SMALL(IF(U39=$A$8:$A$823,ROW($A$8:$A$823)-ROW($A$8)+1),ROW(32:32)))</f>
        <v>448.83</v>
      </c>
      <c r="W39" s="1">
        <v>2</v>
      </c>
      <c r="Y39" s="1">
        <v>2016</v>
      </c>
      <c r="Z39" s="1" cm="1">
        <f t="array" ref="Z39">INDEX($B$8:$B$823,SMALL(IF(Y39=$A$8:$A$823,ROW($A$8:$A$823)-ROW($A$8)+1),ROW(32:32)))</f>
        <v>36732.300000000003</v>
      </c>
      <c r="AA39" s="1">
        <v>14</v>
      </c>
      <c r="AC39" s="1">
        <v>2015</v>
      </c>
      <c r="AD39" s="1" cm="1">
        <f t="array" ref="AD39">INDEX($B$8:$B$823,SMALL(IF(AC39=$A$8:$A$823,ROW($A$8:$A$823)-ROW($A$8)+1),ROW(32:32)))</f>
        <v>816.72</v>
      </c>
      <c r="AE39" s="1">
        <v>2</v>
      </c>
      <c r="AG39" s="1">
        <v>2014</v>
      </c>
      <c r="AH39" s="1" cm="1">
        <f t="array" ref="AH39">INDEX($B$8:$B$823,SMALL(IF(AG39=$A$8:$A$823,ROW($A$8:$A$823)-ROW($A$8)+1),ROW(32:32)))</f>
        <v>523.65</v>
      </c>
      <c r="AI39" s="1">
        <v>2</v>
      </c>
    </row>
    <row r="40" spans="1:35" x14ac:dyDescent="0.3">
      <c r="A40" s="2">
        <v>2020</v>
      </c>
      <c r="B40" s="2">
        <v>483.16</v>
      </c>
      <c r="I40" s="1">
        <v>2020</v>
      </c>
      <c r="J40" s="1" cm="1">
        <f t="array" ref="J40">INDEX($B$8:$B$823,SMALL(IF(I40=$A$8:$A$823,ROW($A$8:$A$823)-ROW($A$8)+1),ROW(33:33)))</f>
        <v>139.5</v>
      </c>
      <c r="K40" s="1">
        <v>14</v>
      </c>
      <c r="M40" s="1">
        <v>2019</v>
      </c>
      <c r="N40" s="1" cm="1">
        <f t="array" ref="N40">INDEX($B$8:$B$823,SMALL(IF(M40=$A$8:$A$823,ROW($A$8:$A$823)-ROW($A$8)+1),ROW(33:33)))</f>
        <v>232.48000000000002</v>
      </c>
      <c r="O40" s="1">
        <v>2</v>
      </c>
      <c r="Q40" s="1">
        <v>2018</v>
      </c>
      <c r="R40" s="1" cm="1">
        <f t="array" ref="R40">INDEX($B$8:$B$823,SMALL(IF(Q40=$A$8:$A$823,ROW($A$8:$A$823)-ROW($A$8)+1),ROW(33:33)))</f>
        <v>316.61</v>
      </c>
      <c r="S40" s="1">
        <v>2</v>
      </c>
      <c r="U40" s="1">
        <v>2017</v>
      </c>
      <c r="V40" s="1" cm="1">
        <f t="array" ref="V40">INDEX($B$8:$B$823,SMALL(IF(U40=$A$8:$A$823,ROW($A$8:$A$823)-ROW($A$8)+1),ROW(33:33)))</f>
        <v>644.08000000000004</v>
      </c>
      <c r="W40" s="1">
        <v>2</v>
      </c>
      <c r="Y40" s="1">
        <v>2016</v>
      </c>
      <c r="Z40" s="1" cm="1">
        <f t="array" ref="Z40">INDEX($B$8:$B$823,SMALL(IF(Y40=$A$8:$A$823,ROW($A$8:$A$823)-ROW($A$8)+1),ROW(33:33)))</f>
        <v>335.91999999999996</v>
      </c>
      <c r="AA40" s="1">
        <v>2</v>
      </c>
      <c r="AC40" s="1">
        <v>2015</v>
      </c>
      <c r="AD40" s="1" cm="1">
        <f t="array" ref="AD40">INDEX($B$8:$B$823,SMALL(IF(AC40=$A$8:$A$823,ROW($A$8:$A$823)-ROW($A$8)+1),ROW(33:33)))</f>
        <v>18404.900000000001</v>
      </c>
      <c r="AE40" s="1">
        <v>14</v>
      </c>
      <c r="AG40" s="1">
        <v>2014</v>
      </c>
      <c r="AH40" s="1" cm="1">
        <f t="array" ref="AH40">INDEX($B$8:$B$823,SMALL(IF(AG40=$A$8:$A$823,ROW($A$8:$A$823)-ROW($A$8)+1),ROW(33:33)))</f>
        <v>885.36</v>
      </c>
      <c r="AI40" s="1">
        <v>2</v>
      </c>
    </row>
    <row r="41" spans="1:35" x14ac:dyDescent="0.3">
      <c r="A41" s="2">
        <v>2020</v>
      </c>
      <c r="B41" s="2">
        <v>20533.46</v>
      </c>
      <c r="I41" s="1">
        <v>2020</v>
      </c>
      <c r="J41" s="1" cm="1">
        <f t="array" ref="J41">INDEX($B$8:$B$823,SMALL(IF(I41=$A$8:$A$823,ROW($A$8:$A$823)-ROW($A$8)+1),ROW(34:34)))</f>
        <v>1423.4</v>
      </c>
      <c r="K41" s="1">
        <v>2</v>
      </c>
      <c r="M41" s="1">
        <v>2019</v>
      </c>
      <c r="N41" s="1" cm="1">
        <f t="array" ref="N41">INDEX($B$8:$B$823,SMALL(IF(M41=$A$8:$A$823,ROW($A$8:$A$823)-ROW($A$8)+1),ROW(34:34)))</f>
        <v>1231.8</v>
      </c>
      <c r="O41" s="1">
        <v>2</v>
      </c>
      <c r="Q41" s="1">
        <v>2018</v>
      </c>
      <c r="R41" s="1" cm="1">
        <f t="array" ref="R41">INDEX($B$8:$B$823,SMALL(IF(Q41=$A$8:$A$823,ROW($A$8:$A$823)-ROW($A$8)+1),ROW(34:34)))</f>
        <v>439.8</v>
      </c>
      <c r="S41" s="1">
        <v>2</v>
      </c>
      <c r="U41" s="1">
        <v>2017</v>
      </c>
      <c r="V41" s="1" cm="1">
        <f t="array" ref="V41">INDEX($B$8:$B$823,SMALL(IF(U41=$A$8:$A$823,ROW($A$8:$A$823)-ROW($A$8)+1),ROW(34:34)))</f>
        <v>754.92</v>
      </c>
      <c r="W41" s="1">
        <v>2</v>
      </c>
      <c r="Y41" s="1">
        <v>2016</v>
      </c>
      <c r="Z41" s="1" cm="1">
        <f t="array" ref="Z41">INDEX($B$8:$B$823,SMALL(IF(Y41=$A$8:$A$823,ROW($A$8:$A$823)-ROW($A$8)+1),ROW(34:34)))</f>
        <v>480.95</v>
      </c>
      <c r="AA41" s="1">
        <v>2</v>
      </c>
      <c r="AC41" s="1">
        <v>2015</v>
      </c>
      <c r="AD41" s="1" cm="1">
        <f t="array" ref="AD41">INDEX($B$8:$B$823,SMALL(IF(AC41=$A$8:$A$823,ROW($A$8:$A$823)-ROW($A$8)+1),ROW(34:34)))</f>
        <v>657.69</v>
      </c>
      <c r="AE41" s="1">
        <v>2</v>
      </c>
      <c r="AG41" s="1">
        <v>2014</v>
      </c>
      <c r="AH41" s="1" cm="1">
        <f t="array" ref="AH41">INDEX($B$8:$B$823,SMALL(IF(AG41=$A$8:$A$823,ROW($A$8:$A$823)-ROW($A$8)+1),ROW(34:34)))</f>
        <v>448</v>
      </c>
      <c r="AI41" s="1">
        <v>2</v>
      </c>
    </row>
    <row r="42" spans="1:35" x14ac:dyDescent="0.3">
      <c r="A42" s="2">
        <v>2021</v>
      </c>
      <c r="B42" s="2">
        <v>125</v>
      </c>
      <c r="I42" s="1">
        <v>2020</v>
      </c>
      <c r="J42" s="1" cm="1">
        <f t="array" ref="J42">INDEX($B$8:$B$823,SMALL(IF(I42=$A$8:$A$823,ROW($A$8:$A$823)-ROW($A$8)+1),ROW(35:35)))</f>
        <v>20391.740000000002</v>
      </c>
      <c r="K42" s="1">
        <v>14</v>
      </c>
      <c r="M42" s="1">
        <v>2019</v>
      </c>
      <c r="N42" s="1" cm="1">
        <f t="array" ref="N42">INDEX($B$8:$B$823,SMALL(IF(M42=$A$8:$A$823,ROW($A$8:$A$823)-ROW($A$8)+1),ROW(35:35)))</f>
        <v>349.7</v>
      </c>
      <c r="O42" s="1">
        <v>2</v>
      </c>
      <c r="Q42" s="1">
        <v>2018</v>
      </c>
      <c r="R42" s="1" cm="1">
        <f t="array" ref="R42">INDEX($B$8:$B$823,SMALL(IF(Q42=$A$8:$A$823,ROW($A$8:$A$823)-ROW($A$8)+1),ROW(35:35)))</f>
        <v>1587.48</v>
      </c>
      <c r="S42" s="1">
        <v>2</v>
      </c>
      <c r="U42" s="1">
        <v>2017</v>
      </c>
      <c r="V42" s="1" cm="1">
        <f t="array" ref="V42">INDEX($B$8:$B$823,SMALL(IF(U42=$A$8:$A$823,ROW($A$8:$A$823)-ROW($A$8)+1),ROW(35:35)))</f>
        <v>456.44</v>
      </c>
      <c r="W42" s="1">
        <v>2</v>
      </c>
      <c r="Y42" s="1">
        <v>2016</v>
      </c>
      <c r="Z42" s="1" cm="1">
        <f t="array" ref="Z42">INDEX($B$8:$B$823,SMALL(IF(Y42=$A$8:$A$823,ROW($A$8:$A$823)-ROW($A$8)+1),ROW(35:35)))</f>
        <v>337.62</v>
      </c>
      <c r="AA42" s="1">
        <v>2</v>
      </c>
      <c r="AC42" s="1">
        <v>2015</v>
      </c>
      <c r="AD42" s="1" cm="1">
        <f t="array" ref="AD42">INDEX($B$8:$B$823,SMALL(IF(AC42=$A$8:$A$823,ROW($A$8:$A$823)-ROW($A$8)+1),ROW(35:35)))</f>
        <v>3165.56</v>
      </c>
      <c r="AE42" s="1">
        <v>2</v>
      </c>
      <c r="AG42" s="1">
        <v>2014</v>
      </c>
      <c r="AH42" s="1" cm="1">
        <f t="array" ref="AH42">INDEX($B$8:$B$823,SMALL(IF(AG42=$A$8:$A$823,ROW($A$8:$A$823)-ROW($A$8)+1),ROW(35:35)))</f>
        <v>689.21</v>
      </c>
      <c r="AI42" s="1">
        <v>2</v>
      </c>
    </row>
    <row r="43" spans="1:35" x14ac:dyDescent="0.3">
      <c r="A43" s="2">
        <v>2020</v>
      </c>
      <c r="B43" s="2">
        <v>448.36</v>
      </c>
      <c r="I43" s="1">
        <v>2020</v>
      </c>
      <c r="J43" s="1" cm="1">
        <f t="array" ref="J43">INDEX($B$8:$B$823,SMALL(IF(I43=$A$8:$A$823,ROW($A$8:$A$823)-ROW($A$8)+1),ROW(36:36)))</f>
        <v>139.5</v>
      </c>
      <c r="K43" s="1">
        <v>14</v>
      </c>
      <c r="M43" s="1">
        <v>2019</v>
      </c>
      <c r="N43" s="1" cm="1">
        <f t="array" ref="N43">INDEX($B$8:$B$823,SMALL(IF(M43=$A$8:$A$823,ROW($A$8:$A$823)-ROW($A$8)+1),ROW(36:36)))</f>
        <v>1894.61</v>
      </c>
      <c r="O43" s="1">
        <v>2</v>
      </c>
      <c r="Q43" s="1">
        <v>2018</v>
      </c>
      <c r="R43" s="1" cm="1">
        <f t="array" ref="R43">INDEX($B$8:$B$823,SMALL(IF(Q43=$A$8:$A$823,ROW($A$8:$A$823)-ROW($A$8)+1),ROW(36:36)))</f>
        <v>696.59</v>
      </c>
      <c r="S43" s="1">
        <v>2</v>
      </c>
      <c r="U43" s="1">
        <v>2017</v>
      </c>
      <c r="V43" s="1" cm="1">
        <f t="array" ref="V43">INDEX($B$8:$B$823,SMALL(IF(U43=$A$8:$A$823,ROW($A$8:$A$823)-ROW($A$8)+1),ROW(36:36)))</f>
        <v>670.8</v>
      </c>
      <c r="W43" s="1">
        <v>2</v>
      </c>
      <c r="Y43" s="1">
        <v>2016</v>
      </c>
      <c r="Z43" s="1" cm="1">
        <f t="array" ref="Z43">INDEX($B$8:$B$823,SMALL(IF(Y43=$A$8:$A$823,ROW($A$8:$A$823)-ROW($A$8)+1),ROW(36:36)))</f>
        <v>903.83</v>
      </c>
      <c r="AA43" s="1">
        <v>2</v>
      </c>
      <c r="AC43" s="1">
        <v>2015</v>
      </c>
      <c r="AD43" s="1" cm="1">
        <f t="array" ref="AD43">INDEX($B$8:$B$823,SMALL(IF(AC43=$A$8:$A$823,ROW($A$8:$A$823)-ROW($A$8)+1),ROW(36:36)))</f>
        <v>53182.87</v>
      </c>
      <c r="AE43" s="1">
        <v>14</v>
      </c>
      <c r="AG43" s="1">
        <v>2014</v>
      </c>
      <c r="AH43" s="1" cm="1">
        <f t="array" ref="AH43">INDEX($B$8:$B$823,SMALL(IF(AG43=$A$8:$A$823,ROW($A$8:$A$823)-ROW($A$8)+1),ROW(36:36)))</f>
        <v>717.41</v>
      </c>
      <c r="AI43" s="1">
        <v>2</v>
      </c>
    </row>
    <row r="44" spans="1:35" x14ac:dyDescent="0.3">
      <c r="A44" s="2">
        <v>2021</v>
      </c>
      <c r="B44" s="2">
        <v>23350.799999999999</v>
      </c>
      <c r="I44" s="1">
        <v>2020</v>
      </c>
      <c r="J44" s="1" cm="1">
        <f t="array" ref="J44">INDEX($B$8:$B$823,SMALL(IF(I44=$A$8:$A$823,ROW($A$8:$A$823)-ROW($A$8)+1),ROW(37:37)))</f>
        <v>64165.75</v>
      </c>
      <c r="K44" s="1">
        <v>14</v>
      </c>
      <c r="M44" s="1">
        <v>2019</v>
      </c>
      <c r="N44" s="1" cm="1">
        <f t="array" ref="N44">INDEX($B$8:$B$823,SMALL(IF(M44=$A$8:$A$823,ROW($A$8:$A$823)-ROW($A$8)+1),ROW(37:37)))</f>
        <v>474.45</v>
      </c>
      <c r="O44" s="1">
        <v>2</v>
      </c>
      <c r="Q44" s="1">
        <v>2018</v>
      </c>
      <c r="R44" s="1" cm="1">
        <f t="array" ref="R44">INDEX($B$8:$B$823,SMALL(IF(Q44=$A$8:$A$823,ROW($A$8:$A$823)-ROW($A$8)+1),ROW(37:37)))</f>
        <v>17186</v>
      </c>
      <c r="S44" s="1">
        <v>2</v>
      </c>
      <c r="U44" s="1">
        <v>2017</v>
      </c>
      <c r="V44" s="1" cm="1">
        <f t="array" ref="V44">INDEX($B$8:$B$823,SMALL(IF(U44=$A$8:$A$823,ROW($A$8:$A$823)-ROW($A$8)+1),ROW(37:37)))</f>
        <v>3629.75</v>
      </c>
      <c r="W44" s="1">
        <v>2</v>
      </c>
      <c r="Y44" s="1">
        <v>2016</v>
      </c>
      <c r="Z44" s="1" cm="1">
        <f t="array" ref="Z44">INDEX($B$8:$B$823,SMALL(IF(Y44=$A$8:$A$823,ROW($A$8:$A$823)-ROW($A$8)+1),ROW(37:37)))</f>
        <v>1963.71</v>
      </c>
      <c r="AA44" s="1">
        <v>2</v>
      </c>
      <c r="AC44" s="1">
        <v>2015</v>
      </c>
      <c r="AD44" s="1" cm="1">
        <f t="array" ref="AD44">INDEX($B$8:$B$823,SMALL(IF(AC44=$A$8:$A$823,ROW($A$8:$A$823)-ROW($A$8)+1),ROW(37:37)))</f>
        <v>6995.94</v>
      </c>
      <c r="AE44" s="1">
        <v>38</v>
      </c>
      <c r="AG44" s="1">
        <v>2014</v>
      </c>
      <c r="AH44" s="1" cm="1">
        <f t="array" ref="AH44">INDEX($B$8:$B$823,SMALL(IF(AG44=$A$8:$A$823,ROW($A$8:$A$823)-ROW($A$8)+1),ROW(37:37)))</f>
        <v>451.72</v>
      </c>
      <c r="AI44" s="1">
        <v>2</v>
      </c>
    </row>
    <row r="45" spans="1:35" x14ac:dyDescent="0.3">
      <c r="A45" s="2">
        <v>2020</v>
      </c>
      <c r="B45" s="2">
        <v>125</v>
      </c>
      <c r="I45" s="1">
        <v>2020</v>
      </c>
      <c r="J45" s="1" cm="1">
        <f t="array" ref="J45">INDEX($B$8:$B$823,SMALL(IF(I45=$A$8:$A$823,ROW($A$8:$A$823)-ROW($A$8)+1),ROW(38:38)))</f>
        <v>237.9</v>
      </c>
      <c r="K45" s="1">
        <v>14</v>
      </c>
      <c r="M45" s="1">
        <v>2019</v>
      </c>
      <c r="N45" s="1" cm="1">
        <f t="array" ref="N45">INDEX($B$8:$B$823,SMALL(IF(M45=$A$8:$A$823,ROW($A$8:$A$823)-ROW($A$8)+1),ROW(38:38)))</f>
        <v>481.58</v>
      </c>
      <c r="O45" s="1">
        <v>2</v>
      </c>
      <c r="Q45" s="1">
        <v>2018</v>
      </c>
      <c r="R45" s="1" cm="1">
        <f t="array" ref="R45">INDEX($B$8:$B$823,SMALL(IF(Q45=$A$8:$A$823,ROW($A$8:$A$823)-ROW($A$8)+1),ROW(38:38)))</f>
        <v>439.83</v>
      </c>
      <c r="S45" s="1">
        <v>2</v>
      </c>
      <c r="U45" s="1">
        <v>2017</v>
      </c>
      <c r="V45" s="1" cm="1">
        <f t="array" ref="V45">INDEX($B$8:$B$823,SMALL(IF(U45=$A$8:$A$823,ROW($A$8:$A$823)-ROW($A$8)+1),ROW(38:38)))</f>
        <v>1805.45</v>
      </c>
      <c r="W45" s="1">
        <v>2</v>
      </c>
      <c r="Y45" s="1">
        <v>2016</v>
      </c>
      <c r="Z45" s="1" cm="1">
        <f t="array" ref="Z45">INDEX($B$8:$B$823,SMALL(IF(Y45=$A$8:$A$823,ROW($A$8:$A$823)-ROW($A$8)+1),ROW(38:38)))</f>
        <v>368.45</v>
      </c>
      <c r="AA45" s="1">
        <v>2</v>
      </c>
      <c r="AC45" s="1">
        <v>2015</v>
      </c>
      <c r="AD45" s="1" cm="1">
        <f t="array" ref="AD45">INDEX($B$8:$B$823,SMALL(IF(AC45=$A$8:$A$823,ROW($A$8:$A$823)-ROW($A$8)+1),ROW(38:38)))</f>
        <v>530.66000000000008</v>
      </c>
      <c r="AE45" s="1">
        <v>2</v>
      </c>
      <c r="AG45" s="1">
        <v>2014</v>
      </c>
      <c r="AH45" s="1" cm="1">
        <f t="array" ref="AH45">INDEX($B$8:$B$823,SMALL(IF(AG45=$A$8:$A$823,ROW($A$8:$A$823)-ROW($A$8)+1),ROW(38:38)))</f>
        <v>579.68000000000006</v>
      </c>
      <c r="AI45" s="1">
        <v>2</v>
      </c>
    </row>
    <row r="46" spans="1:35" x14ac:dyDescent="0.3">
      <c r="A46" s="2">
        <v>2020</v>
      </c>
      <c r="B46" s="2">
        <v>364.41999999999996</v>
      </c>
      <c r="I46" s="1">
        <v>2020</v>
      </c>
      <c r="J46" s="1" cm="1">
        <f t="array" ref="J46">INDEX($B$8:$B$823,SMALL(IF(I46=$A$8:$A$823,ROW($A$8:$A$823)-ROW($A$8)+1),ROW(39:39)))</f>
        <v>439.73</v>
      </c>
      <c r="K46" s="1">
        <v>14</v>
      </c>
      <c r="M46" s="1">
        <v>2019</v>
      </c>
      <c r="N46" s="1" cm="1">
        <f t="array" ref="N46">INDEX($B$8:$B$823,SMALL(IF(M46=$A$8:$A$823,ROW($A$8:$A$823)-ROW($A$8)+1),ROW(39:39)))</f>
        <v>555.64</v>
      </c>
      <c r="O46" s="1">
        <v>2</v>
      </c>
      <c r="Q46" s="1">
        <v>2018</v>
      </c>
      <c r="R46" s="1" cm="1">
        <f t="array" ref="R46">INDEX($B$8:$B$823,SMALL(IF(Q46=$A$8:$A$823,ROW($A$8:$A$823)-ROW($A$8)+1),ROW(39:39)))</f>
        <v>420.74</v>
      </c>
      <c r="S46" s="1">
        <v>2</v>
      </c>
      <c r="U46" s="1">
        <v>2017</v>
      </c>
      <c r="V46" s="1" cm="1">
        <f t="array" ref="V46">INDEX($B$8:$B$823,SMALL(IF(U46=$A$8:$A$823,ROW($A$8:$A$823)-ROW($A$8)+1),ROW(39:39)))</f>
        <v>516.63</v>
      </c>
      <c r="W46" s="1">
        <v>2</v>
      </c>
      <c r="Y46" s="1">
        <v>2016</v>
      </c>
      <c r="Z46" s="1" cm="1">
        <f t="array" ref="Z46">INDEX($B$8:$B$823,SMALL(IF(Y46=$A$8:$A$823,ROW($A$8:$A$823)-ROW($A$8)+1),ROW(39:39)))</f>
        <v>465.15</v>
      </c>
      <c r="AA46" s="1">
        <v>2</v>
      </c>
      <c r="AC46" s="1">
        <v>2015</v>
      </c>
      <c r="AD46" s="1" cm="1">
        <f t="array" ref="AD46">INDEX($B$8:$B$823,SMALL(IF(AC46=$A$8:$A$823,ROW($A$8:$A$823)-ROW($A$8)+1),ROW(39:39)))</f>
        <v>1099.72</v>
      </c>
      <c r="AE46" s="1">
        <v>2</v>
      </c>
      <c r="AG46" s="1">
        <v>2014</v>
      </c>
      <c r="AH46" s="1" cm="1">
        <f t="array" ref="AH46">INDEX($B$8:$B$823,SMALL(IF(AG46=$A$8:$A$823,ROW($A$8:$A$823)-ROW($A$8)+1),ROW(39:39)))</f>
        <v>614.76</v>
      </c>
      <c r="AI46" s="1">
        <v>2</v>
      </c>
    </row>
    <row r="47" spans="1:35" x14ac:dyDescent="0.3">
      <c r="A47" s="2">
        <v>2020</v>
      </c>
      <c r="B47" s="2">
        <v>125</v>
      </c>
      <c r="I47" s="1">
        <v>2020</v>
      </c>
      <c r="J47" s="1" cm="1">
        <f t="array" ref="J47">INDEX($B$8:$B$823,SMALL(IF(I47=$A$8:$A$823,ROW($A$8:$A$823)-ROW($A$8)+1),ROW(40:40)))</f>
        <v>254.93</v>
      </c>
      <c r="K47" s="1">
        <v>14</v>
      </c>
      <c r="M47" s="1">
        <v>2019</v>
      </c>
      <c r="N47" s="1" cm="1">
        <f t="array" ref="N47">INDEX($B$8:$B$823,SMALL(IF(M47=$A$8:$A$823,ROW($A$8:$A$823)-ROW($A$8)+1),ROW(40:40)))</f>
        <v>138.30000000000001</v>
      </c>
      <c r="O47" s="1">
        <v>2</v>
      </c>
      <c r="Q47" s="1">
        <v>2018</v>
      </c>
      <c r="R47" s="1" cm="1">
        <f t="array" ref="R47">INDEX($B$8:$B$823,SMALL(IF(Q47=$A$8:$A$823,ROW($A$8:$A$823)-ROW($A$8)+1),ROW(40:40)))</f>
        <v>257.81</v>
      </c>
      <c r="S47" s="1">
        <v>2</v>
      </c>
      <c r="U47" s="1">
        <v>2017</v>
      </c>
      <c r="V47" s="1" cm="1">
        <f t="array" ref="V47">INDEX($B$8:$B$823,SMALL(IF(U47=$A$8:$A$823,ROW($A$8:$A$823)-ROW($A$8)+1),ROW(40:40)))</f>
        <v>400.59</v>
      </c>
      <c r="W47" s="1">
        <v>2</v>
      </c>
      <c r="Y47" s="1">
        <v>2016</v>
      </c>
      <c r="Z47" s="1" cm="1">
        <f t="array" ref="Z47">INDEX($B$8:$B$823,SMALL(IF(Y47=$A$8:$A$823,ROW($A$8:$A$823)-ROW($A$8)+1),ROW(40:40)))</f>
        <v>215.69</v>
      </c>
      <c r="AA47" s="1">
        <v>2</v>
      </c>
      <c r="AC47" s="1">
        <v>2015</v>
      </c>
      <c r="AD47" s="1" cm="1">
        <f t="array" ref="AD47">INDEX($B$8:$B$823,SMALL(IF(AC47=$A$8:$A$823,ROW($A$8:$A$823)-ROW($A$8)+1),ROW(40:40)))</f>
        <v>4680.79</v>
      </c>
      <c r="AE47" s="1">
        <v>2</v>
      </c>
      <c r="AG47" s="1">
        <v>2014</v>
      </c>
      <c r="AH47" s="1" cm="1">
        <f t="array" ref="AH47">INDEX($B$8:$B$823,SMALL(IF(AG47=$A$8:$A$823,ROW($A$8:$A$823)-ROW($A$8)+1),ROW(40:40)))</f>
        <v>330.22</v>
      </c>
      <c r="AI47" s="1">
        <v>2</v>
      </c>
    </row>
    <row r="48" spans="1:35" x14ac:dyDescent="0.3">
      <c r="A48" s="2">
        <v>2021</v>
      </c>
      <c r="B48" s="2">
        <v>1125</v>
      </c>
      <c r="I48" s="1">
        <v>2020</v>
      </c>
      <c r="J48" s="1" cm="1">
        <f t="array" ref="J48">INDEX($B$8:$B$823,SMALL(IF(I48=$A$8:$A$823,ROW($A$8:$A$823)-ROW($A$8)+1),ROW(41:41)))</f>
        <v>4083.84</v>
      </c>
      <c r="K48" s="1">
        <v>14</v>
      </c>
      <c r="M48" s="1">
        <v>2019</v>
      </c>
      <c r="N48" s="1" cm="1">
        <f t="array" ref="N48">INDEX($B$8:$B$823,SMALL(IF(M48=$A$8:$A$823,ROW($A$8:$A$823)-ROW($A$8)+1),ROW(41:41)))</f>
        <v>591.85</v>
      </c>
      <c r="O48" s="1">
        <v>2</v>
      </c>
      <c r="Q48" s="1">
        <v>2018</v>
      </c>
      <c r="R48" s="1" cm="1">
        <f t="array" ref="R48">INDEX($B$8:$B$823,SMALL(IF(Q48=$A$8:$A$823,ROW($A$8:$A$823)-ROW($A$8)+1),ROW(41:41)))</f>
        <v>243.61</v>
      </c>
      <c r="S48" s="1">
        <v>2</v>
      </c>
      <c r="U48" s="1">
        <v>2017</v>
      </c>
      <c r="V48" s="1" cm="1">
        <f t="array" ref="V48">INDEX($B$8:$B$823,SMALL(IF(U48=$A$8:$A$823,ROW($A$8:$A$823)-ROW($A$8)+1),ROW(41:41)))</f>
        <v>482.59</v>
      </c>
      <c r="W48" s="1">
        <v>2</v>
      </c>
      <c r="Y48" s="1">
        <v>2016</v>
      </c>
      <c r="Z48" s="1" cm="1">
        <f t="array" ref="Z48">INDEX($B$8:$B$823,SMALL(IF(Y48=$A$8:$A$823,ROW($A$8:$A$823)-ROW($A$8)+1),ROW(41:41)))</f>
        <v>2525.14</v>
      </c>
      <c r="AA48" s="1">
        <v>2</v>
      </c>
      <c r="AC48" s="1">
        <v>2015</v>
      </c>
      <c r="AD48" s="1" cm="1">
        <f t="array" ref="AD48">INDEX($B$8:$B$823,SMALL(IF(AC48=$A$8:$A$823,ROW($A$8:$A$823)-ROW($A$8)+1),ROW(41:41)))</f>
        <v>397.72</v>
      </c>
      <c r="AE48" s="1">
        <v>26</v>
      </c>
      <c r="AG48" s="1">
        <v>2014</v>
      </c>
      <c r="AH48" s="1" cm="1">
        <f t="array" ref="AH48">INDEX($B$8:$B$823,SMALL(IF(AG48=$A$8:$A$823,ROW($A$8:$A$823)-ROW($A$8)+1),ROW(41:41)))</f>
        <v>1826.92</v>
      </c>
      <c r="AI48" s="1">
        <v>74</v>
      </c>
    </row>
    <row r="49" spans="1:35" x14ac:dyDescent="0.3">
      <c r="A49" s="2">
        <v>2020</v>
      </c>
      <c r="B49" s="2">
        <v>1903.37</v>
      </c>
      <c r="I49" s="1">
        <v>2020</v>
      </c>
      <c r="J49" s="1" cm="1">
        <f t="array" ref="J49">INDEX($B$8:$B$823,SMALL(IF(I49=$A$8:$A$823,ROW($A$8:$A$823)-ROW($A$8)+1),ROW(42:42)))</f>
        <v>190.92000000000002</v>
      </c>
      <c r="K49" s="1">
        <v>14</v>
      </c>
      <c r="M49" s="1">
        <v>2019</v>
      </c>
      <c r="N49" s="1" cm="1">
        <f t="array" ref="N49">INDEX($B$8:$B$823,SMALL(IF(M49=$A$8:$A$823,ROW($A$8:$A$823)-ROW($A$8)+1),ROW(42:42)))</f>
        <v>222.29000000000002</v>
      </c>
      <c r="O49" s="1">
        <v>2</v>
      </c>
      <c r="Q49" s="1">
        <v>2018</v>
      </c>
      <c r="R49" s="1" cm="1">
        <f t="array" ref="R49">INDEX($B$8:$B$823,SMALL(IF(Q49=$A$8:$A$823,ROW($A$8:$A$823)-ROW($A$8)+1),ROW(42:42)))</f>
        <v>326.90999999999997</v>
      </c>
      <c r="S49" s="1">
        <v>2</v>
      </c>
      <c r="U49" s="1">
        <v>2017</v>
      </c>
      <c r="V49" s="1" cm="1">
        <f t="array" ref="V49">INDEX($B$8:$B$823,SMALL(IF(U49=$A$8:$A$823,ROW($A$8:$A$823)-ROW($A$8)+1),ROW(42:42)))</f>
        <v>459.75</v>
      </c>
      <c r="W49" s="1">
        <v>2</v>
      </c>
      <c r="Y49" s="1">
        <v>2016</v>
      </c>
      <c r="Z49" s="1" cm="1">
        <f t="array" ref="Z49">INDEX($B$8:$B$823,SMALL(IF(Y49=$A$8:$A$823,ROW($A$8:$A$823)-ROW($A$8)+1),ROW(42:42)))</f>
        <v>987.28</v>
      </c>
      <c r="AA49" s="1">
        <v>2</v>
      </c>
      <c r="AC49" s="1">
        <v>2015</v>
      </c>
      <c r="AD49" s="1" cm="1">
        <f t="array" ref="AD49">INDEX($B$8:$B$823,SMALL(IF(AC49=$A$8:$A$823,ROW($A$8:$A$823)-ROW($A$8)+1),ROW(42:42)))</f>
        <v>463.55</v>
      </c>
      <c r="AE49" s="1">
        <v>26</v>
      </c>
      <c r="AG49" s="1">
        <v>2014</v>
      </c>
      <c r="AH49" s="1" cm="1">
        <f t="array" ref="AH49">INDEX($B$8:$B$823,SMALL(IF(AG49=$A$8:$A$823,ROW($A$8:$A$823)-ROW($A$8)+1),ROW(42:42)))</f>
        <v>542.77</v>
      </c>
      <c r="AI49" s="1">
        <v>2</v>
      </c>
    </row>
    <row r="50" spans="1:35" x14ac:dyDescent="0.3">
      <c r="A50" s="2">
        <v>2020</v>
      </c>
      <c r="B50" s="2">
        <v>369.95</v>
      </c>
      <c r="I50" s="1">
        <v>2020</v>
      </c>
      <c r="J50" s="1" cm="1">
        <f t="array" ref="J50">INDEX($B$8:$B$823,SMALL(IF(I50=$A$8:$A$823,ROW($A$8:$A$823)-ROW($A$8)+1),ROW(43:43)))</f>
        <v>513.45000000000005</v>
      </c>
      <c r="K50" s="1">
        <v>14</v>
      </c>
      <c r="M50" s="1">
        <v>2019</v>
      </c>
      <c r="N50" s="1" cm="1">
        <f t="array" ref="N50">INDEX($B$8:$B$823,SMALL(IF(M50=$A$8:$A$823,ROW($A$8:$A$823)-ROW($A$8)+1),ROW(43:43)))</f>
        <v>507.51</v>
      </c>
      <c r="O50" s="1">
        <v>2</v>
      </c>
      <c r="Q50" s="1">
        <v>2018</v>
      </c>
      <c r="R50" s="1" cm="1">
        <f t="array" ref="R50">INDEX($B$8:$B$823,SMALL(IF(Q50=$A$8:$A$823,ROW($A$8:$A$823)-ROW($A$8)+1),ROW(43:43)))</f>
        <v>1124.51</v>
      </c>
      <c r="S50" s="1">
        <v>14</v>
      </c>
      <c r="U50" s="1">
        <v>2017</v>
      </c>
      <c r="V50" s="1" cm="1">
        <f t="array" ref="V50">INDEX($B$8:$B$823,SMALL(IF(U50=$A$8:$A$823,ROW($A$8:$A$823)-ROW($A$8)+1),ROW(43:43)))</f>
        <v>662.78</v>
      </c>
      <c r="W50" s="1">
        <v>2</v>
      </c>
      <c r="Y50" s="1">
        <v>2016</v>
      </c>
      <c r="Z50" s="1" cm="1">
        <f t="array" ref="Z50">INDEX($B$8:$B$823,SMALL(IF(Y50=$A$8:$A$823,ROW($A$8:$A$823)-ROW($A$8)+1),ROW(43:43)))</f>
        <v>339.63</v>
      </c>
      <c r="AA50" s="1">
        <v>2</v>
      </c>
      <c r="AC50" s="1">
        <v>2015</v>
      </c>
      <c r="AD50" s="1" cm="1">
        <f t="array" ref="AD50">INDEX($B$8:$B$823,SMALL(IF(AC50=$A$8:$A$823,ROW($A$8:$A$823)-ROW($A$8)+1),ROW(43:43)))</f>
        <v>648.65</v>
      </c>
      <c r="AE50" s="1">
        <v>26</v>
      </c>
      <c r="AG50" s="1">
        <v>2014</v>
      </c>
      <c r="AH50" s="1" cm="1">
        <f t="array" ref="AH50">INDEX($B$8:$B$823,SMALL(IF(AG50=$A$8:$A$823,ROW($A$8:$A$823)-ROW($A$8)+1),ROW(43:43)))</f>
        <v>837.73</v>
      </c>
      <c r="AI50" s="1">
        <v>2</v>
      </c>
    </row>
    <row r="51" spans="1:35" x14ac:dyDescent="0.3">
      <c r="A51" s="2">
        <v>2020</v>
      </c>
      <c r="B51" s="2">
        <v>125</v>
      </c>
      <c r="I51" s="1">
        <v>2020</v>
      </c>
      <c r="J51" s="1" cm="1">
        <f t="array" ref="J51">INDEX($B$8:$B$823,SMALL(IF(I51=$A$8:$A$823,ROW($A$8:$A$823)-ROW($A$8)+1),ROW(44:44)))</f>
        <v>1237.6099999999999</v>
      </c>
      <c r="K51" s="1">
        <v>14</v>
      </c>
      <c r="M51" s="1">
        <v>2019</v>
      </c>
      <c r="N51" s="1" cm="1">
        <f t="array" ref="N51">INDEX($B$8:$B$823,SMALL(IF(M51=$A$8:$A$823,ROW($A$8:$A$823)-ROW($A$8)+1),ROW(44:44)))</f>
        <v>2320.39</v>
      </c>
      <c r="O51" s="1">
        <v>14</v>
      </c>
      <c r="Q51" s="1">
        <v>2018</v>
      </c>
      <c r="R51" s="1" cm="1">
        <f t="array" ref="R51">INDEX($B$8:$B$823,SMALL(IF(Q51=$A$8:$A$823,ROW($A$8:$A$823)-ROW($A$8)+1),ROW(44:44)))</f>
        <v>329.65999999999997</v>
      </c>
      <c r="S51" s="1">
        <v>14</v>
      </c>
      <c r="U51" s="1">
        <v>2017</v>
      </c>
      <c r="V51" s="1" cm="1">
        <f t="array" ref="V51">INDEX($B$8:$B$823,SMALL(IF(U51=$A$8:$A$823,ROW($A$8:$A$823)-ROW($A$8)+1),ROW(44:44)))</f>
        <v>634.55999999999995</v>
      </c>
      <c r="W51" s="1">
        <v>2</v>
      </c>
      <c r="Y51" s="1">
        <v>2016</v>
      </c>
      <c r="Z51" s="1" cm="1">
        <f t="array" ref="Z51">INDEX($B$8:$B$823,SMALL(IF(Y51=$A$8:$A$823,ROW($A$8:$A$823)-ROW($A$8)+1),ROW(44:44)))</f>
        <v>525.02</v>
      </c>
      <c r="AA51" s="1">
        <v>2</v>
      </c>
      <c r="AC51" s="1">
        <v>2015</v>
      </c>
      <c r="AD51" s="1" cm="1">
        <f t="array" ref="AD51">INDEX($B$8:$B$823,SMALL(IF(AC51=$A$8:$A$823,ROW($A$8:$A$823)-ROW($A$8)+1),ROW(44:44)))</f>
        <v>976.99</v>
      </c>
      <c r="AE51" s="1">
        <v>26</v>
      </c>
      <c r="AG51" s="1">
        <v>2014</v>
      </c>
      <c r="AH51" s="1" cm="1">
        <f t="array" ref="AH51">INDEX($B$8:$B$823,SMALL(IF(AG51=$A$8:$A$823,ROW($A$8:$A$823)-ROW($A$8)+1),ROW(44:44)))</f>
        <v>549.9</v>
      </c>
      <c r="AI51" s="1">
        <v>2</v>
      </c>
    </row>
    <row r="52" spans="1:35" x14ac:dyDescent="0.3">
      <c r="A52" s="2">
        <v>2020</v>
      </c>
      <c r="B52" s="2">
        <v>139.5</v>
      </c>
      <c r="I52" s="1">
        <v>2020</v>
      </c>
      <c r="J52" s="1" cm="1">
        <f t="array" ref="J52">INDEX($B$8:$B$823,SMALL(IF(I52=$A$8:$A$823,ROW($A$8:$A$823)-ROW($A$8)+1),ROW(45:45)))</f>
        <v>125</v>
      </c>
      <c r="K52" s="1">
        <v>14</v>
      </c>
      <c r="M52" s="1">
        <v>2019</v>
      </c>
      <c r="N52" s="1" cm="1">
        <f t="array" ref="N52">INDEX($B$8:$B$823,SMALL(IF(M52=$A$8:$A$823,ROW($A$8:$A$823)-ROW($A$8)+1),ROW(45:45)))</f>
        <v>574.81999999999994</v>
      </c>
      <c r="O52" s="1">
        <v>2</v>
      </c>
      <c r="Q52" s="1">
        <v>2018</v>
      </c>
      <c r="R52" s="1" cm="1">
        <f t="array" ref="R52">INDEX($B$8:$B$823,SMALL(IF(Q52=$A$8:$A$823,ROW($A$8:$A$823)-ROW($A$8)+1),ROW(45:45)))</f>
        <v>597.49</v>
      </c>
      <c r="S52" s="1">
        <v>14</v>
      </c>
      <c r="U52" s="1">
        <v>2017</v>
      </c>
      <c r="V52" s="1" cm="1">
        <f t="array" ref="V52">INDEX($B$8:$B$823,SMALL(IF(U52=$A$8:$A$823,ROW($A$8:$A$823)-ROW($A$8)+1),ROW(45:45)))</f>
        <v>1150.78</v>
      </c>
      <c r="W52" s="1">
        <v>2</v>
      </c>
      <c r="Y52" s="1">
        <v>2016</v>
      </c>
      <c r="Z52" s="1" cm="1">
        <f t="array" ref="Z52">INDEX($B$8:$B$823,SMALL(IF(Y52=$A$8:$A$823,ROW($A$8:$A$823)-ROW($A$8)+1),ROW(45:45)))</f>
        <v>413.3</v>
      </c>
      <c r="AA52" s="1">
        <v>2</v>
      </c>
      <c r="AC52" s="1">
        <v>2015</v>
      </c>
      <c r="AD52" s="1" cm="1">
        <f t="array" ref="AD52">INDEX($B$8:$B$823,SMALL(IF(AC52=$A$8:$A$823,ROW($A$8:$A$823)-ROW($A$8)+1),ROW(45:45)))</f>
        <v>782.58</v>
      </c>
      <c r="AE52" s="1">
        <v>26</v>
      </c>
      <c r="AG52" s="1">
        <v>2014</v>
      </c>
      <c r="AH52" s="1" cm="1">
        <f t="array" ref="AH52">INDEX($B$8:$B$823,SMALL(IF(AG52=$A$8:$A$823,ROW($A$8:$A$823)-ROW($A$8)+1),ROW(45:45)))</f>
        <v>328.39</v>
      </c>
      <c r="AI52" s="1">
        <v>2</v>
      </c>
    </row>
    <row r="53" spans="1:35" x14ac:dyDescent="0.3">
      <c r="A53" s="2">
        <v>2020</v>
      </c>
      <c r="B53" s="2">
        <v>1423.4</v>
      </c>
      <c r="I53" s="1">
        <v>2020</v>
      </c>
      <c r="J53" s="1" cm="1">
        <f t="array" ref="J53">INDEX($B$8:$B$823,SMALL(IF(I53=$A$8:$A$823,ROW($A$8:$A$823)-ROW($A$8)+1),ROW(46:46)))</f>
        <v>285.73</v>
      </c>
      <c r="K53" s="1">
        <v>14</v>
      </c>
      <c r="M53" s="1">
        <v>2019</v>
      </c>
      <c r="N53" s="1" cm="1">
        <f t="array" ref="N53">INDEX($B$8:$B$823,SMALL(IF(M53=$A$8:$A$823,ROW($A$8:$A$823)-ROW($A$8)+1),ROW(46:46)))</f>
        <v>521.96</v>
      </c>
      <c r="O53" s="1">
        <v>2</v>
      </c>
      <c r="Q53" s="1">
        <v>2018</v>
      </c>
      <c r="R53" s="1" cm="1">
        <f t="array" ref="R53">INDEX($B$8:$B$823,SMALL(IF(Q53=$A$8:$A$823,ROW($A$8:$A$823)-ROW($A$8)+1),ROW(46:46)))</f>
        <v>636.29</v>
      </c>
      <c r="S53" s="1">
        <v>14</v>
      </c>
      <c r="U53" s="1">
        <v>2017</v>
      </c>
      <c r="V53" s="1" cm="1">
        <f t="array" ref="V53">INDEX($B$8:$B$823,SMALL(IF(U53=$A$8:$A$823,ROW($A$8:$A$823)-ROW($A$8)+1),ROW(46:46)))</f>
        <v>679.19</v>
      </c>
      <c r="W53" s="1">
        <v>2</v>
      </c>
      <c r="Y53" s="1">
        <v>2016</v>
      </c>
      <c r="Z53" s="1" cm="1">
        <f t="array" ref="Z53">INDEX($B$8:$B$823,SMALL(IF(Y53=$A$8:$A$823,ROW($A$8:$A$823)-ROW($A$8)+1),ROW(46:46)))</f>
        <v>725.53</v>
      </c>
      <c r="AA53" s="1">
        <v>2</v>
      </c>
      <c r="AC53" s="1">
        <v>2015</v>
      </c>
      <c r="AD53" s="1" cm="1">
        <f t="array" ref="AD53">INDEX($B$8:$B$823,SMALL(IF(AC53=$A$8:$A$823,ROW($A$8:$A$823)-ROW($A$8)+1),ROW(46:46)))</f>
        <v>6093.4</v>
      </c>
      <c r="AE53" s="1">
        <v>26</v>
      </c>
      <c r="AG53" s="1">
        <v>2014</v>
      </c>
      <c r="AH53" s="1" cm="1">
        <f t="array" ref="AH53">INDEX($B$8:$B$823,SMALL(IF(AG53=$A$8:$A$823,ROW($A$8:$A$823)-ROW($A$8)+1),ROW(46:46)))</f>
        <v>709.04</v>
      </c>
      <c r="AI53" s="1">
        <v>2</v>
      </c>
    </row>
    <row r="54" spans="1:35" x14ac:dyDescent="0.3">
      <c r="A54" s="2">
        <v>2020</v>
      </c>
      <c r="B54" s="2">
        <v>20391.740000000002</v>
      </c>
      <c r="I54" s="1">
        <v>2020</v>
      </c>
      <c r="J54" s="1" cm="1">
        <f t="array" ref="J54">INDEX($B$8:$B$823,SMALL(IF(I54=$A$8:$A$823,ROW($A$8:$A$823)-ROW($A$8)+1),ROW(47:47)))</f>
        <v>22625</v>
      </c>
      <c r="K54" s="1">
        <v>14</v>
      </c>
      <c r="M54" s="1">
        <v>2019</v>
      </c>
      <c r="N54" s="1" cm="1">
        <f t="array" ref="N54">INDEX($B$8:$B$823,SMALL(IF(M54=$A$8:$A$823,ROW($A$8:$A$823)-ROW($A$8)+1),ROW(47:47)))</f>
        <v>260.34000000000003</v>
      </c>
      <c r="O54" s="1">
        <v>2</v>
      </c>
      <c r="Q54" s="1">
        <v>2018</v>
      </c>
      <c r="R54" s="1" cm="1">
        <f t="array" ref="R54">INDEX($B$8:$B$823,SMALL(IF(Q54=$A$8:$A$823,ROW($A$8:$A$823)-ROW($A$8)+1),ROW(47:47)))</f>
        <v>945.27</v>
      </c>
      <c r="S54" s="1">
        <v>14</v>
      </c>
      <c r="U54" s="1">
        <v>2017</v>
      </c>
      <c r="V54" s="1" cm="1">
        <f t="array" ref="V54">INDEX($B$8:$B$823,SMALL(IF(U54=$A$8:$A$823,ROW($A$8:$A$823)-ROW($A$8)+1),ROW(47:47)))</f>
        <v>125</v>
      </c>
      <c r="W54" s="1">
        <v>2</v>
      </c>
      <c r="Y54" s="1">
        <v>2016</v>
      </c>
      <c r="Z54" s="1" cm="1">
        <f t="array" ref="Z54">INDEX($B$8:$B$823,SMALL(IF(Y54=$A$8:$A$823,ROW($A$8:$A$823)-ROW($A$8)+1),ROW(47:47)))</f>
        <v>467.82</v>
      </c>
      <c r="AA54" s="1">
        <v>2</v>
      </c>
      <c r="AC54" s="1">
        <v>2015</v>
      </c>
      <c r="AD54" s="1" cm="1">
        <f t="array" ref="AD54">INDEX($B$8:$B$823,SMALL(IF(AC54=$A$8:$A$823,ROW($A$8:$A$823)-ROW($A$8)+1),ROW(47:47)))</f>
        <v>572.92000000000007</v>
      </c>
      <c r="AE54" s="1">
        <v>26</v>
      </c>
      <c r="AG54" s="1">
        <v>2014</v>
      </c>
      <c r="AH54" s="1" cm="1">
        <f t="array" ref="AH54">INDEX($B$8:$B$823,SMALL(IF(AG54=$A$8:$A$823,ROW($A$8:$A$823)-ROW($A$8)+1),ROW(47:47)))</f>
        <v>338.15999999999997</v>
      </c>
      <c r="AI54" s="1">
        <v>2</v>
      </c>
    </row>
    <row r="55" spans="1:35" x14ac:dyDescent="0.3">
      <c r="A55" s="2">
        <v>2021</v>
      </c>
      <c r="B55" s="2">
        <v>125</v>
      </c>
      <c r="I55" s="1">
        <v>2020</v>
      </c>
      <c r="J55" s="1" cm="1">
        <f t="array" ref="J55">INDEX($B$8:$B$823,SMALL(IF(I55=$A$8:$A$823,ROW($A$8:$A$823)-ROW($A$8)+1),ROW(48:48)))</f>
        <v>135.75</v>
      </c>
      <c r="K55" s="1">
        <v>14</v>
      </c>
      <c r="M55" s="1">
        <v>2019</v>
      </c>
      <c r="N55" s="1" cm="1">
        <f t="array" ref="N55">INDEX($B$8:$B$823,SMALL(IF(M55=$A$8:$A$823,ROW($A$8:$A$823)-ROW($A$8)+1),ROW(48:48)))</f>
        <v>359.37</v>
      </c>
      <c r="O55" s="1">
        <v>2</v>
      </c>
      <c r="Q55" s="1">
        <v>2018</v>
      </c>
      <c r="R55" s="1" cm="1">
        <f t="array" ref="R55">INDEX($B$8:$B$823,SMALL(IF(Q55=$A$8:$A$823,ROW($A$8:$A$823)-ROW($A$8)+1),ROW(48:48)))</f>
        <v>2709.85</v>
      </c>
      <c r="S55" s="1">
        <v>14</v>
      </c>
      <c r="U55" s="1">
        <v>2017</v>
      </c>
      <c r="V55" s="1" cm="1">
        <f t="array" ref="V55">INDEX($B$8:$B$823,SMALL(IF(U55=$A$8:$A$823,ROW($A$8:$A$823)-ROW($A$8)+1),ROW(48:48)))</f>
        <v>412.02</v>
      </c>
      <c r="W55" s="1">
        <v>2</v>
      </c>
      <c r="Y55" s="1">
        <v>2016</v>
      </c>
      <c r="Z55" s="1" cm="1">
        <f t="array" ref="Z55">INDEX($B$8:$B$823,SMALL(IF(Y55=$A$8:$A$823,ROW($A$8:$A$823)-ROW($A$8)+1),ROW(48:48)))</f>
        <v>1497.65</v>
      </c>
      <c r="AA55" s="1">
        <v>2</v>
      </c>
      <c r="AC55" s="1">
        <v>2015</v>
      </c>
      <c r="AD55" s="1" cm="1">
        <f t="array" ref="AD55">INDEX($B$8:$B$823,SMALL(IF(AC55=$A$8:$A$823,ROW($A$8:$A$823)-ROW($A$8)+1),ROW(48:48)))</f>
        <v>1507.93</v>
      </c>
      <c r="AE55" s="1">
        <v>26</v>
      </c>
      <c r="AG55" s="1">
        <v>2014</v>
      </c>
      <c r="AH55" s="1" cm="1">
        <f t="array" ref="AH55">INDEX($B$8:$B$823,SMALL(IF(AG55=$A$8:$A$823,ROW($A$8:$A$823)-ROW($A$8)+1),ROW(48:48)))</f>
        <v>2353.25</v>
      </c>
      <c r="AI55" s="1">
        <v>2</v>
      </c>
    </row>
    <row r="56" spans="1:35" x14ac:dyDescent="0.3">
      <c r="A56" s="2">
        <v>2020</v>
      </c>
      <c r="B56" s="2">
        <v>139.5</v>
      </c>
      <c r="I56" s="1">
        <v>2020</v>
      </c>
      <c r="J56" s="1" cm="1">
        <f t="array" ref="J56">INDEX($B$8:$B$823,SMALL(IF(I56=$A$8:$A$823,ROW($A$8:$A$823)-ROW($A$8)+1),ROW(49:49)))</f>
        <v>48920.25</v>
      </c>
      <c r="K56" s="1">
        <v>14</v>
      </c>
      <c r="M56" s="1">
        <v>2019</v>
      </c>
      <c r="N56" s="1" cm="1">
        <f t="array" ref="N56">INDEX($B$8:$B$823,SMALL(IF(M56=$A$8:$A$823,ROW($A$8:$A$823)-ROW($A$8)+1),ROW(49:49)))</f>
        <v>31150.22</v>
      </c>
      <c r="O56" s="1">
        <v>14</v>
      </c>
      <c r="Q56" s="1">
        <v>2018</v>
      </c>
      <c r="R56" s="1" cm="1">
        <f t="array" ref="R56">INDEX($B$8:$B$823,SMALL(IF(Q56=$A$8:$A$823,ROW($A$8:$A$823)-ROW($A$8)+1),ROW(49:49)))</f>
        <v>503.43</v>
      </c>
      <c r="S56" s="1">
        <v>14</v>
      </c>
      <c r="U56" s="1">
        <v>2017</v>
      </c>
      <c r="V56" s="1" cm="1">
        <f t="array" ref="V56">INDEX($B$8:$B$823,SMALL(IF(U56=$A$8:$A$823,ROW($A$8:$A$823)-ROW($A$8)+1),ROW(49:49)))</f>
        <v>626.37</v>
      </c>
      <c r="W56" s="1">
        <v>2</v>
      </c>
      <c r="Y56" s="1">
        <v>2016</v>
      </c>
      <c r="Z56" s="1" cm="1">
        <f t="array" ref="Z56">INDEX($B$8:$B$823,SMALL(IF(Y56=$A$8:$A$823,ROW($A$8:$A$823)-ROW($A$8)+1),ROW(49:49)))</f>
        <v>448.35</v>
      </c>
      <c r="AA56" s="1">
        <v>2</v>
      </c>
      <c r="AC56" s="1">
        <v>2015</v>
      </c>
      <c r="AD56" s="1" cm="1">
        <f t="array" ref="AD56">INDEX($B$8:$B$823,SMALL(IF(AC56=$A$8:$A$823,ROW($A$8:$A$823)-ROW($A$8)+1),ROW(49:49)))</f>
        <v>615.73</v>
      </c>
      <c r="AE56" s="1">
        <v>26</v>
      </c>
      <c r="AG56" s="1">
        <v>2014</v>
      </c>
      <c r="AH56" s="1" cm="1">
        <f t="array" ref="AH56">INDEX($B$8:$B$823,SMALL(IF(AG56=$A$8:$A$823,ROW($A$8:$A$823)-ROW($A$8)+1),ROW(49:49)))</f>
        <v>507.1</v>
      </c>
      <c r="AI56" s="1">
        <v>2</v>
      </c>
    </row>
    <row r="57" spans="1:35" x14ac:dyDescent="0.3">
      <c r="A57" s="2">
        <v>2021</v>
      </c>
      <c r="B57" s="2">
        <v>1125</v>
      </c>
      <c r="I57" s="1">
        <v>2020</v>
      </c>
      <c r="J57" s="1" cm="1">
        <f t="array" ref="J57">INDEX($B$8:$B$823,SMALL(IF(I57=$A$8:$A$823,ROW($A$8:$A$823)-ROW($A$8)+1),ROW(50:50)))</f>
        <v>821.65</v>
      </c>
      <c r="K57" s="1">
        <v>14</v>
      </c>
      <c r="M57" s="1">
        <v>2019</v>
      </c>
      <c r="N57" s="1" cm="1">
        <f t="array" ref="N57">INDEX($B$8:$B$823,SMALL(IF(M57=$A$8:$A$823,ROW($A$8:$A$823)-ROW($A$8)+1),ROW(50:50)))</f>
        <v>1140.98</v>
      </c>
      <c r="O57" s="1">
        <v>2</v>
      </c>
      <c r="Q57" s="1">
        <v>2018</v>
      </c>
      <c r="R57" s="1" cm="1">
        <f t="array" ref="R57">INDEX($B$8:$B$823,SMALL(IF(Q57=$A$8:$A$823,ROW($A$8:$A$823)-ROW($A$8)+1),ROW(50:50)))</f>
        <v>608.52</v>
      </c>
      <c r="S57" s="1">
        <v>14</v>
      </c>
      <c r="U57" s="1">
        <v>2017</v>
      </c>
      <c r="V57" s="1" cm="1">
        <f t="array" ref="V57">INDEX($B$8:$B$823,SMALL(IF(U57=$A$8:$A$823,ROW($A$8:$A$823)-ROW($A$8)+1),ROW(50:50)))</f>
        <v>615.29</v>
      </c>
      <c r="W57" s="1">
        <v>2</v>
      </c>
      <c r="Y57" s="1">
        <v>2016</v>
      </c>
      <c r="Z57" s="1" cm="1">
        <f t="array" ref="Z57">INDEX($B$8:$B$823,SMALL(IF(Y57=$A$8:$A$823,ROW($A$8:$A$823)-ROW($A$8)+1),ROW(50:50)))</f>
        <v>521.9</v>
      </c>
      <c r="AA57" s="1">
        <v>2</v>
      </c>
      <c r="AC57" s="1">
        <v>2015</v>
      </c>
      <c r="AD57" s="1" cm="1">
        <f t="array" ref="AD57">INDEX($B$8:$B$823,SMALL(IF(AC57=$A$8:$A$823,ROW($A$8:$A$823)-ROW($A$8)+1),ROW(50:50)))</f>
        <v>933.12</v>
      </c>
      <c r="AE57" s="1">
        <v>26</v>
      </c>
      <c r="AG57" s="1">
        <v>2014</v>
      </c>
      <c r="AH57" s="1" cm="1">
        <f t="array" ref="AH57">INDEX($B$8:$B$823,SMALL(IF(AG57=$A$8:$A$823,ROW($A$8:$A$823)-ROW($A$8)+1),ROW(50:50)))</f>
        <v>963.76</v>
      </c>
      <c r="AI57" s="1">
        <v>2</v>
      </c>
    </row>
    <row r="58" spans="1:35" x14ac:dyDescent="0.3">
      <c r="A58" s="2">
        <v>2021</v>
      </c>
      <c r="B58" s="2">
        <v>125</v>
      </c>
      <c r="I58" s="1">
        <v>2020</v>
      </c>
      <c r="J58" s="1" cm="1">
        <f t="array" ref="J58">INDEX($B$8:$B$823,SMALL(IF(I58=$A$8:$A$823,ROW($A$8:$A$823)-ROW($A$8)+1),ROW(51:51)))</f>
        <v>337.12</v>
      </c>
      <c r="K58" s="1">
        <v>14</v>
      </c>
      <c r="M58" s="1">
        <v>2019</v>
      </c>
      <c r="N58" s="1" cm="1">
        <f t="array" ref="N58">INDEX($B$8:$B$823,SMALL(IF(M58=$A$8:$A$823,ROW($A$8:$A$823)-ROW($A$8)+1),ROW(51:51)))</f>
        <v>571.36</v>
      </c>
      <c r="O58" s="1">
        <v>2</v>
      </c>
      <c r="Q58" s="1">
        <v>2018</v>
      </c>
      <c r="R58" s="1" cm="1">
        <f t="array" ref="R58">INDEX($B$8:$B$823,SMALL(IF(Q58=$A$8:$A$823,ROW($A$8:$A$823)-ROW($A$8)+1),ROW(51:51)))</f>
        <v>330.7</v>
      </c>
      <c r="S58" s="1">
        <v>14</v>
      </c>
      <c r="U58" s="1">
        <v>2017</v>
      </c>
      <c r="V58" s="1" cm="1">
        <f t="array" ref="V58">INDEX($B$8:$B$823,SMALL(IF(U58=$A$8:$A$823,ROW($A$8:$A$823)-ROW($A$8)+1),ROW(51:51)))</f>
        <v>490.05</v>
      </c>
      <c r="W58" s="1">
        <v>2</v>
      </c>
      <c r="Y58" s="1">
        <v>2016</v>
      </c>
      <c r="Z58" s="1" cm="1">
        <f t="array" ref="Z58">INDEX($B$8:$B$823,SMALL(IF(Y58=$A$8:$A$823,ROW($A$8:$A$823)-ROW($A$8)+1),ROW(51:51)))</f>
        <v>566.23</v>
      </c>
      <c r="AA58" s="1">
        <v>2</v>
      </c>
      <c r="AC58" s="1">
        <v>2015</v>
      </c>
      <c r="AD58" s="1" cm="1">
        <f t="array" ref="AD58">INDEX($B$8:$B$823,SMALL(IF(AC58=$A$8:$A$823,ROW($A$8:$A$823)-ROW($A$8)+1),ROW(51:51)))</f>
        <v>649.77</v>
      </c>
      <c r="AE58" s="1">
        <v>26</v>
      </c>
      <c r="AG58" s="1">
        <v>2014</v>
      </c>
      <c r="AH58" s="1" cm="1">
        <f t="array" ref="AH58">INDEX($B$8:$B$823,SMALL(IF(AG58=$A$8:$A$823,ROW($A$8:$A$823)-ROW($A$8)+1),ROW(51:51)))</f>
        <v>64977.760000000002</v>
      </c>
      <c r="AI58" s="1">
        <v>26</v>
      </c>
    </row>
    <row r="59" spans="1:35" x14ac:dyDescent="0.3">
      <c r="A59" s="2">
        <v>2021</v>
      </c>
      <c r="B59" s="2">
        <v>3398</v>
      </c>
      <c r="I59" s="1">
        <v>2020</v>
      </c>
      <c r="J59" s="1" cm="1">
        <f t="array" ref="J59">INDEX($B$8:$B$823,SMALL(IF(I59=$A$8:$A$823,ROW($A$8:$A$823)-ROW($A$8)+1),ROW(52:52)))</f>
        <v>1122.96</v>
      </c>
      <c r="K59" s="1">
        <v>2</v>
      </c>
      <c r="M59" s="1">
        <v>2019</v>
      </c>
      <c r="N59" s="1" cm="1">
        <f t="array" ref="N59">INDEX($B$8:$B$823,SMALL(IF(M59=$A$8:$A$823,ROW($A$8:$A$823)-ROW($A$8)+1),ROW(52:52)))</f>
        <v>411.87</v>
      </c>
      <c r="O59" s="1">
        <v>2</v>
      </c>
      <c r="Q59" s="1">
        <v>2018</v>
      </c>
      <c r="R59" s="1" cm="1">
        <f t="array" ref="R59">INDEX($B$8:$B$823,SMALL(IF(Q59=$A$8:$A$823,ROW($A$8:$A$823)-ROW($A$8)+1),ROW(52:52)))</f>
        <v>529.29</v>
      </c>
      <c r="S59" s="1">
        <v>14</v>
      </c>
      <c r="U59" s="1">
        <v>2017</v>
      </c>
      <c r="V59" s="1" cm="1">
        <f t="array" ref="V59">INDEX($B$8:$B$823,SMALL(IF(U59=$A$8:$A$823,ROW($A$8:$A$823)-ROW($A$8)+1),ROW(52:52)))</f>
        <v>923.73</v>
      </c>
      <c r="W59" s="1">
        <v>2</v>
      </c>
      <c r="Y59" s="1">
        <v>2016</v>
      </c>
      <c r="Z59" s="1" cm="1">
        <f t="array" ref="Z59">INDEX($B$8:$B$823,SMALL(IF(Y59=$A$8:$A$823,ROW($A$8:$A$823)-ROW($A$8)+1),ROW(52:52)))</f>
        <v>359.85</v>
      </c>
      <c r="AA59" s="1">
        <v>2</v>
      </c>
      <c r="AC59" s="1">
        <v>2015</v>
      </c>
      <c r="AD59" s="1" cm="1">
        <f t="array" ref="AD59">INDEX($B$8:$B$823,SMALL(IF(AC59=$A$8:$A$823,ROW($A$8:$A$823)-ROW($A$8)+1),ROW(52:52)))</f>
        <v>463.84</v>
      </c>
      <c r="AE59" s="1">
        <v>26</v>
      </c>
      <c r="AG59" s="1">
        <v>2014</v>
      </c>
      <c r="AH59" s="1" cm="1">
        <f t="array" ref="AH59">INDEX($B$8:$B$823,SMALL(IF(AG59=$A$8:$A$823,ROW($A$8:$A$823)-ROW($A$8)+1),ROW(52:52)))</f>
        <v>462.53</v>
      </c>
      <c r="AI59" s="1">
        <v>2</v>
      </c>
    </row>
    <row r="60" spans="1:35" x14ac:dyDescent="0.3">
      <c r="A60" s="2">
        <v>2021</v>
      </c>
      <c r="B60" s="2">
        <v>1125</v>
      </c>
      <c r="I60" s="1">
        <v>2020</v>
      </c>
      <c r="J60" s="1" cm="1">
        <f t="array" ref="J60">INDEX($B$8:$B$823,SMALL(IF(I60=$A$8:$A$823,ROW($A$8:$A$823)-ROW($A$8)+1),ROW(53:53)))</f>
        <v>593.27</v>
      </c>
      <c r="K60" s="1">
        <v>14</v>
      </c>
      <c r="M60" s="1">
        <v>2019</v>
      </c>
      <c r="N60" s="1" cm="1">
        <f t="array" ref="N60">INDEX($B$8:$B$823,SMALL(IF(M60=$A$8:$A$823,ROW($A$8:$A$823)-ROW($A$8)+1),ROW(53:53)))</f>
        <v>6288.8</v>
      </c>
      <c r="O60" s="1">
        <v>2</v>
      </c>
      <c r="Q60" s="1">
        <v>2018</v>
      </c>
      <c r="R60" s="1" cm="1">
        <f t="array" ref="R60">INDEX($B$8:$B$823,SMALL(IF(Q60=$A$8:$A$823,ROW($A$8:$A$823)-ROW($A$8)+1),ROW(53:53)))</f>
        <v>1551.05</v>
      </c>
      <c r="S60" s="1">
        <v>14</v>
      </c>
      <c r="U60" s="1">
        <v>2017</v>
      </c>
      <c r="V60" s="1" cm="1">
        <f t="array" ref="V60">INDEX($B$8:$B$823,SMALL(IF(U60=$A$8:$A$823,ROW($A$8:$A$823)-ROW($A$8)+1),ROW(53:53)))</f>
        <v>24209.54</v>
      </c>
      <c r="W60" s="1">
        <v>26</v>
      </c>
      <c r="Y60" s="1">
        <v>2016</v>
      </c>
      <c r="Z60" s="1" cm="1">
        <f t="array" ref="Z60">INDEX($B$8:$B$823,SMALL(IF(Y60=$A$8:$A$823,ROW($A$8:$A$823)-ROW($A$8)+1),ROW(53:53)))</f>
        <v>496.97</v>
      </c>
      <c r="AA60" s="1">
        <v>2</v>
      </c>
      <c r="AC60" s="1">
        <v>2015</v>
      </c>
      <c r="AD60" s="1" cm="1">
        <f t="array" ref="AD60">INDEX($B$8:$B$823,SMALL(IF(AC60=$A$8:$A$823,ROW($A$8:$A$823)-ROW($A$8)+1),ROW(53:53)))</f>
        <v>996.36</v>
      </c>
      <c r="AE60" s="1">
        <v>26</v>
      </c>
      <c r="AG60" s="1">
        <v>2014</v>
      </c>
      <c r="AH60" s="1" cm="1">
        <f t="array" ref="AH60">INDEX($B$8:$B$823,SMALL(IF(AG60=$A$8:$A$823,ROW($A$8:$A$823)-ROW($A$8)+1),ROW(53:53)))</f>
        <v>125</v>
      </c>
      <c r="AI60" s="1">
        <v>2</v>
      </c>
    </row>
    <row r="61" spans="1:35" x14ac:dyDescent="0.3">
      <c r="A61" s="2">
        <v>2020</v>
      </c>
      <c r="B61" s="2">
        <v>64165.75</v>
      </c>
      <c r="I61" s="1">
        <v>2020</v>
      </c>
      <c r="J61" s="1" cm="1">
        <f t="array" ref="J61">INDEX($B$8:$B$823,SMALL(IF(I61=$A$8:$A$823,ROW($A$8:$A$823)-ROW($A$8)+1),ROW(54:54)))</f>
        <v>958.6</v>
      </c>
      <c r="K61" s="1">
        <v>14</v>
      </c>
      <c r="M61" s="1">
        <v>2019</v>
      </c>
      <c r="N61" s="1" cm="1">
        <f t="array" ref="N61">INDEX($B$8:$B$823,SMALL(IF(M61=$A$8:$A$823,ROW($A$8:$A$823)-ROW($A$8)+1),ROW(54:54)))</f>
        <v>587.22</v>
      </c>
      <c r="O61" s="1">
        <v>26</v>
      </c>
      <c r="Q61" s="1">
        <v>2018</v>
      </c>
      <c r="R61" s="1" cm="1">
        <f t="array" ref="R61">INDEX($B$8:$B$823,SMALL(IF(Q61=$A$8:$A$823,ROW($A$8:$A$823)-ROW($A$8)+1),ROW(54:54)))</f>
        <v>582.51</v>
      </c>
      <c r="S61" s="1">
        <v>14</v>
      </c>
      <c r="U61" s="1">
        <v>2017</v>
      </c>
      <c r="V61" s="1" cm="1">
        <f t="array" ref="V61">INDEX($B$8:$B$823,SMALL(IF(U61=$A$8:$A$823,ROW($A$8:$A$823)-ROW($A$8)+1),ROW(54:54)))</f>
        <v>867.05</v>
      </c>
      <c r="W61" s="1">
        <v>2</v>
      </c>
      <c r="Y61" s="1">
        <v>2016</v>
      </c>
      <c r="Z61" s="1" cm="1">
        <f t="array" ref="Z61">INDEX($B$8:$B$823,SMALL(IF(Y61=$A$8:$A$823,ROW($A$8:$A$823)-ROW($A$8)+1),ROW(54:54)))</f>
        <v>642.84</v>
      </c>
      <c r="AA61" s="1">
        <v>2</v>
      </c>
      <c r="AC61" s="1">
        <v>2015</v>
      </c>
      <c r="AD61" s="1" cm="1">
        <f t="array" ref="AD61">INDEX($B$8:$B$823,SMALL(IF(AC61=$A$8:$A$823,ROW($A$8:$A$823)-ROW($A$8)+1),ROW(54:54)))</f>
        <v>823.14</v>
      </c>
      <c r="AE61" s="1">
        <v>26</v>
      </c>
      <c r="AG61" s="1">
        <v>2014</v>
      </c>
      <c r="AH61" s="1" cm="1">
        <f t="array" ref="AH61">INDEX($B$8:$B$823,SMALL(IF(AG61=$A$8:$A$823,ROW($A$8:$A$823)-ROW($A$8)+1),ROW(54:54)))</f>
        <v>475.68</v>
      </c>
      <c r="AI61" s="1">
        <v>2</v>
      </c>
    </row>
    <row r="62" spans="1:35" x14ac:dyDescent="0.3">
      <c r="A62" s="2">
        <v>2020</v>
      </c>
      <c r="B62" s="2">
        <v>237.9</v>
      </c>
      <c r="I62" s="1">
        <v>2020</v>
      </c>
      <c r="J62" s="1" cm="1">
        <f t="array" ref="J62">INDEX($B$8:$B$823,SMALL(IF(I62=$A$8:$A$823,ROW($A$8:$A$823)-ROW($A$8)+1),ROW(55:55)))</f>
        <v>28547.29</v>
      </c>
      <c r="K62" s="1">
        <v>14</v>
      </c>
      <c r="M62" s="1">
        <v>2019</v>
      </c>
      <c r="N62" s="1" cm="1">
        <f t="array" ref="N62">INDEX($B$8:$B$823,SMALL(IF(M62=$A$8:$A$823,ROW($A$8:$A$823)-ROW($A$8)+1),ROW(55:55)))</f>
        <v>598.46</v>
      </c>
      <c r="O62" s="1">
        <v>26</v>
      </c>
      <c r="Q62" s="1">
        <v>2018</v>
      </c>
      <c r="R62" s="1" cm="1">
        <f t="array" ref="R62">INDEX($B$8:$B$823,SMALL(IF(Q62=$A$8:$A$823,ROW($A$8:$A$823)-ROW($A$8)+1),ROW(55:55)))</f>
        <v>21148.02</v>
      </c>
      <c r="S62" s="1">
        <v>14</v>
      </c>
      <c r="U62" s="1">
        <v>2017</v>
      </c>
      <c r="V62" s="1" cm="1">
        <f t="array" ref="V62">INDEX($B$8:$B$823,SMALL(IF(U62=$A$8:$A$823,ROW($A$8:$A$823)-ROW($A$8)+1),ROW(55:55)))</f>
        <v>107841.31</v>
      </c>
      <c r="W62" s="1">
        <v>14</v>
      </c>
      <c r="Y62" s="1">
        <v>2016</v>
      </c>
      <c r="Z62" s="1" cm="1">
        <f t="array" ref="Z62">INDEX($B$8:$B$823,SMALL(IF(Y62=$A$8:$A$823,ROW($A$8:$A$823)-ROW($A$8)+1),ROW(55:55)))</f>
        <v>286.10000000000002</v>
      </c>
      <c r="AA62" s="1">
        <v>2</v>
      </c>
      <c r="AC62" s="1">
        <v>2015</v>
      </c>
      <c r="AD62" s="1" cm="1">
        <f t="array" ref="AD62">INDEX($B$8:$B$823,SMALL(IF(AC62=$A$8:$A$823,ROW($A$8:$A$823)-ROW($A$8)+1),ROW(55:55)))</f>
        <v>281.23</v>
      </c>
      <c r="AE62" s="1">
        <v>26</v>
      </c>
      <c r="AG62" s="1">
        <v>2014</v>
      </c>
      <c r="AH62" s="1" cm="1">
        <f t="array" ref="AH62">INDEX($B$8:$B$823,SMALL(IF(AG62=$A$8:$A$823,ROW($A$8:$A$823)-ROW($A$8)+1),ROW(55:55)))</f>
        <v>1248.4100000000001</v>
      </c>
      <c r="AI62" s="1">
        <v>2</v>
      </c>
    </row>
    <row r="63" spans="1:35" x14ac:dyDescent="0.3">
      <c r="A63" s="2">
        <v>2020</v>
      </c>
      <c r="B63" s="2">
        <v>439.73</v>
      </c>
      <c r="I63" s="1">
        <v>2020</v>
      </c>
      <c r="J63" s="1" cm="1">
        <f t="array" ref="J63">INDEX($B$8:$B$823,SMALL(IF(I63=$A$8:$A$823,ROW($A$8:$A$823)-ROW($A$8)+1),ROW(56:56)))</f>
        <v>1344.31</v>
      </c>
      <c r="K63" s="1">
        <v>2</v>
      </c>
      <c r="M63" s="1">
        <v>2019</v>
      </c>
      <c r="N63" s="1" cm="1">
        <f t="array" ref="N63">INDEX($B$8:$B$823,SMALL(IF(M63=$A$8:$A$823,ROW($A$8:$A$823)-ROW($A$8)+1),ROW(56:56)))</f>
        <v>6022.3</v>
      </c>
      <c r="O63" s="1">
        <v>26</v>
      </c>
      <c r="Q63" s="1">
        <v>2018</v>
      </c>
      <c r="R63" s="1" cm="1">
        <f t="array" ref="R63">INDEX($B$8:$B$823,SMALL(IF(Q63=$A$8:$A$823,ROW($A$8:$A$823)-ROW($A$8)+1),ROW(56:56)))</f>
        <v>132.5</v>
      </c>
      <c r="S63" s="1">
        <v>14</v>
      </c>
      <c r="U63" s="1">
        <v>2017</v>
      </c>
      <c r="V63" s="1" cm="1">
        <f t="array" ref="V63">INDEX($B$8:$B$823,SMALL(IF(U63=$A$8:$A$823,ROW($A$8:$A$823)-ROW($A$8)+1),ROW(56:56)))</f>
        <v>1204.1600000000001</v>
      </c>
      <c r="W63" s="1">
        <v>2</v>
      </c>
      <c r="Y63" s="1">
        <v>2016</v>
      </c>
      <c r="Z63" s="1" cm="1">
        <f t="array" ref="Z63">INDEX($B$8:$B$823,SMALL(IF(Y63=$A$8:$A$823,ROW($A$8:$A$823)-ROW($A$8)+1),ROW(56:56)))</f>
        <v>490.24</v>
      </c>
      <c r="AA63" s="1">
        <v>38</v>
      </c>
      <c r="AC63" s="1">
        <v>2015</v>
      </c>
      <c r="AD63" s="1" cm="1">
        <f t="array" ref="AD63">INDEX($B$8:$B$823,SMALL(IF(AC63=$A$8:$A$823,ROW($A$8:$A$823)-ROW($A$8)+1),ROW(56:56)))</f>
        <v>543.04</v>
      </c>
      <c r="AE63" s="1">
        <v>26</v>
      </c>
      <c r="AG63" s="1">
        <v>2014</v>
      </c>
      <c r="AH63" s="1" cm="1">
        <f t="array" ref="AH63">INDEX($B$8:$B$823,SMALL(IF(AG63=$A$8:$A$823,ROW($A$8:$A$823)-ROW($A$8)+1),ROW(56:56)))</f>
        <v>2074.38</v>
      </c>
      <c r="AI63" s="1">
        <v>2</v>
      </c>
    </row>
    <row r="64" spans="1:35" x14ac:dyDescent="0.3">
      <c r="A64" s="2">
        <v>2020</v>
      </c>
      <c r="B64" s="2">
        <v>254.93</v>
      </c>
      <c r="I64" s="1">
        <v>2020</v>
      </c>
      <c r="J64" s="1" cm="1">
        <f t="array" ref="J64">INDEX($B$8:$B$823,SMALL(IF(I64=$A$8:$A$823,ROW($A$8:$A$823)-ROW($A$8)+1),ROW(57:57)))</f>
        <v>466.12</v>
      </c>
      <c r="K64" s="1">
        <v>14</v>
      </c>
      <c r="M64" s="1">
        <v>2019</v>
      </c>
      <c r="N64" s="1" cm="1">
        <f t="array" ref="N64">INDEX($B$8:$B$823,SMALL(IF(M64=$A$8:$A$823,ROW($A$8:$A$823)-ROW($A$8)+1),ROW(57:57)))</f>
        <v>380.96000000000004</v>
      </c>
      <c r="O64" s="1">
        <v>26</v>
      </c>
      <c r="Q64" s="1">
        <v>2018</v>
      </c>
      <c r="R64" s="1" cm="1">
        <f t="array" ref="R64">INDEX($B$8:$B$823,SMALL(IF(Q64=$A$8:$A$823,ROW($A$8:$A$823)-ROW($A$8)+1),ROW(57:57)))</f>
        <v>628.55999999999995</v>
      </c>
      <c r="S64" s="1">
        <v>14</v>
      </c>
      <c r="U64" s="1">
        <v>2017</v>
      </c>
      <c r="V64" s="1" cm="1">
        <f t="array" ref="V64">INDEX($B$8:$B$823,SMALL(IF(U64=$A$8:$A$823,ROW($A$8:$A$823)-ROW($A$8)+1),ROW(57:57)))</f>
        <v>745.68</v>
      </c>
      <c r="W64" s="1">
        <v>2</v>
      </c>
      <c r="Y64" s="1">
        <v>2016</v>
      </c>
      <c r="Z64" s="1" cm="1">
        <f t="array" ref="Z64">INDEX($B$8:$B$823,SMALL(IF(Y64=$A$8:$A$823,ROW($A$8:$A$823)-ROW($A$8)+1),ROW(57:57)))</f>
        <v>582.61</v>
      </c>
      <c r="AA64" s="1">
        <v>38</v>
      </c>
      <c r="AC64" s="1">
        <v>2015</v>
      </c>
      <c r="AD64" s="1" cm="1">
        <f t="array" ref="AD64">INDEX($B$8:$B$823,SMALL(IF(AC64=$A$8:$A$823,ROW($A$8:$A$823)-ROW($A$8)+1),ROW(57:57)))</f>
        <v>577.68000000000006</v>
      </c>
      <c r="AE64" s="1">
        <v>26</v>
      </c>
      <c r="AG64" s="1">
        <v>2014</v>
      </c>
      <c r="AH64" s="1" cm="1">
        <f t="array" ref="AH64">INDEX($B$8:$B$823,SMALL(IF(AG64=$A$8:$A$823,ROW($A$8:$A$823)-ROW($A$8)+1),ROW(57:57)))</f>
        <v>683.89</v>
      </c>
      <c r="AI64" s="1">
        <v>2</v>
      </c>
    </row>
    <row r="65" spans="1:35" x14ac:dyDescent="0.3">
      <c r="A65" s="2">
        <v>2020</v>
      </c>
      <c r="B65" s="2">
        <v>4083.84</v>
      </c>
      <c r="I65" s="1">
        <v>2020</v>
      </c>
      <c r="J65" s="1" cm="1">
        <f t="array" ref="J65">INDEX($B$8:$B$823,SMALL(IF(I65=$A$8:$A$823,ROW($A$8:$A$823)-ROW($A$8)+1),ROW(58:58)))</f>
        <v>324.89</v>
      </c>
      <c r="K65" s="1">
        <v>14</v>
      </c>
      <c r="M65" s="1">
        <v>2019</v>
      </c>
      <c r="N65" s="1" cm="1">
        <f t="array" ref="N65">INDEX($B$8:$B$823,SMALL(IF(M65=$A$8:$A$823,ROW($A$8:$A$823)-ROW($A$8)+1),ROW(58:58)))</f>
        <v>622.63</v>
      </c>
      <c r="O65" s="1">
        <v>26</v>
      </c>
      <c r="Q65" s="1">
        <v>2018</v>
      </c>
      <c r="R65" s="1" cm="1">
        <f t="array" ref="R65">INDEX($B$8:$B$823,SMALL(IF(Q65=$A$8:$A$823,ROW($A$8:$A$823)-ROW($A$8)+1),ROW(58:58)))</f>
        <v>542.76</v>
      </c>
      <c r="S65" s="1">
        <v>14</v>
      </c>
      <c r="U65" s="1">
        <v>2017</v>
      </c>
      <c r="V65" s="1" cm="1">
        <f t="array" ref="V65">INDEX($B$8:$B$823,SMALL(IF(U65=$A$8:$A$823,ROW($A$8:$A$823)-ROW($A$8)+1),ROW(58:58)))</f>
        <v>1794.8</v>
      </c>
      <c r="W65" s="1">
        <v>2</v>
      </c>
      <c r="Y65" s="1">
        <v>2016</v>
      </c>
      <c r="Z65" s="1" cm="1">
        <f t="array" ref="Z65">INDEX($B$8:$B$823,SMALL(IF(Y65=$A$8:$A$823,ROW($A$8:$A$823)-ROW($A$8)+1),ROW(58:58)))</f>
        <v>486.52</v>
      </c>
      <c r="AA65" s="1">
        <v>38</v>
      </c>
      <c r="AC65" s="1">
        <v>2015</v>
      </c>
      <c r="AD65" s="1" cm="1">
        <f t="array" ref="AD65">INDEX($B$8:$B$823,SMALL(IF(AC65=$A$8:$A$823,ROW($A$8:$A$823)-ROW($A$8)+1),ROW(58:58)))</f>
        <v>21973.69</v>
      </c>
      <c r="AE65" s="1">
        <v>14</v>
      </c>
      <c r="AG65" s="1">
        <v>2014</v>
      </c>
      <c r="AH65" s="1" cm="1">
        <f t="array" ref="AH65">INDEX($B$8:$B$823,SMALL(IF(AG65=$A$8:$A$823,ROW($A$8:$A$823)-ROW($A$8)+1),ROW(58:58)))</f>
        <v>596.75</v>
      </c>
      <c r="AI65" s="1">
        <v>2</v>
      </c>
    </row>
    <row r="66" spans="1:35" x14ac:dyDescent="0.3">
      <c r="A66" s="2">
        <v>2021</v>
      </c>
      <c r="B66" s="2">
        <v>1125</v>
      </c>
      <c r="I66" s="1">
        <v>2020</v>
      </c>
      <c r="J66" s="1" cm="1">
        <f t="array" ref="J66">INDEX($B$8:$B$823,SMALL(IF(I66=$A$8:$A$823,ROW($A$8:$A$823)-ROW($A$8)+1),ROW(59:59)))</f>
        <v>306.37</v>
      </c>
      <c r="K66" s="1">
        <v>14</v>
      </c>
      <c r="M66" s="1">
        <v>2019</v>
      </c>
      <c r="N66" s="1" cm="1">
        <f t="array" ref="N66">INDEX($B$8:$B$823,SMALL(IF(M66=$A$8:$A$823,ROW($A$8:$A$823)-ROW($A$8)+1),ROW(59:59)))</f>
        <v>755.17</v>
      </c>
      <c r="O66" s="1">
        <v>26</v>
      </c>
      <c r="Q66" s="1">
        <v>2018</v>
      </c>
      <c r="R66" s="1" cm="1">
        <f t="array" ref="R66">INDEX($B$8:$B$823,SMALL(IF(Q66=$A$8:$A$823,ROW($A$8:$A$823)-ROW($A$8)+1),ROW(59:59)))</f>
        <v>454.45</v>
      </c>
      <c r="S66" s="1">
        <v>14</v>
      </c>
      <c r="U66" s="1">
        <v>2017</v>
      </c>
      <c r="V66" s="1" cm="1">
        <f t="array" ref="V66">INDEX($B$8:$B$823,SMALL(IF(U66=$A$8:$A$823,ROW($A$8:$A$823)-ROW($A$8)+1),ROW(59:59)))</f>
        <v>418.03</v>
      </c>
      <c r="W66" s="1">
        <v>2</v>
      </c>
      <c r="Y66" s="1">
        <v>2016</v>
      </c>
      <c r="Z66" s="1" cm="1">
        <f t="array" ref="Z66">INDEX($B$8:$B$823,SMALL(IF(Y66=$A$8:$A$823,ROW($A$8:$A$823)-ROW($A$8)+1),ROW(59:59)))</f>
        <v>361.43</v>
      </c>
      <c r="AA66" s="1">
        <v>38</v>
      </c>
      <c r="AC66" s="1">
        <v>2015</v>
      </c>
      <c r="AD66" s="1" cm="1">
        <f t="array" ref="AD66">INDEX($B$8:$B$823,SMALL(IF(AC66=$A$8:$A$823,ROW($A$8:$A$823)-ROW($A$8)+1),ROW(59:59)))</f>
        <v>331.18</v>
      </c>
      <c r="AE66" s="1">
        <v>26</v>
      </c>
      <c r="AG66" s="1">
        <v>2014</v>
      </c>
      <c r="AH66" s="1" cm="1">
        <f t="array" ref="AH66">INDEX($B$8:$B$823,SMALL(IF(AG66=$A$8:$A$823,ROW($A$8:$A$823)-ROW($A$8)+1),ROW(59:59)))</f>
        <v>514.72</v>
      </c>
      <c r="AI66" s="1">
        <v>2</v>
      </c>
    </row>
    <row r="67" spans="1:35" x14ac:dyDescent="0.3">
      <c r="A67" s="2">
        <v>2020</v>
      </c>
      <c r="B67" s="2">
        <v>190.92000000000002</v>
      </c>
      <c r="I67" s="1">
        <v>2020</v>
      </c>
      <c r="J67" s="1" cm="1">
        <f t="array" ref="J67">INDEX($B$8:$B$823,SMALL(IF(I67=$A$8:$A$823,ROW($A$8:$A$823)-ROW($A$8)+1),ROW(60:60)))</f>
        <v>2549.25</v>
      </c>
      <c r="K67" s="1">
        <v>2</v>
      </c>
      <c r="M67" s="1">
        <v>2019</v>
      </c>
      <c r="N67" s="1" cm="1">
        <f t="array" ref="N67">INDEX($B$8:$B$823,SMALL(IF(M67=$A$8:$A$823,ROW($A$8:$A$823)-ROW($A$8)+1),ROW(60:60)))</f>
        <v>636.79999999999995</v>
      </c>
      <c r="O67" s="1">
        <v>26</v>
      </c>
      <c r="Q67" s="1">
        <v>2018</v>
      </c>
      <c r="R67" s="1" cm="1">
        <f t="array" ref="R67">INDEX($B$8:$B$823,SMALL(IF(Q67=$A$8:$A$823,ROW($A$8:$A$823)-ROW($A$8)+1),ROW(60:60)))</f>
        <v>4753.88</v>
      </c>
      <c r="S67" s="1">
        <v>2</v>
      </c>
      <c r="U67" s="1">
        <v>2017</v>
      </c>
      <c r="V67" s="1" cm="1">
        <f t="array" ref="V67">INDEX($B$8:$B$823,SMALL(IF(U67=$A$8:$A$823,ROW($A$8:$A$823)-ROW($A$8)+1),ROW(60:60)))</f>
        <v>391.13</v>
      </c>
      <c r="W67" s="1">
        <v>2</v>
      </c>
      <c r="Y67" s="1">
        <v>2016</v>
      </c>
      <c r="Z67" s="1" cm="1">
        <f t="array" ref="Z67">INDEX($B$8:$B$823,SMALL(IF(Y67=$A$8:$A$823,ROW($A$8:$A$823)-ROW($A$8)+1),ROW(60:60)))</f>
        <v>15116.02</v>
      </c>
      <c r="AA67" s="1">
        <v>26</v>
      </c>
      <c r="AC67" s="1">
        <v>2015</v>
      </c>
      <c r="AD67" s="1" cm="1">
        <f t="array" ref="AD67">INDEX($B$8:$B$823,SMALL(IF(AC67=$A$8:$A$823,ROW($A$8:$A$823)-ROW($A$8)+1),ROW(60:60)))</f>
        <v>742.88</v>
      </c>
      <c r="AE67" s="1">
        <v>26</v>
      </c>
      <c r="AG67" s="1">
        <v>2014</v>
      </c>
      <c r="AH67" s="1" cm="1">
        <f t="array" ref="AH67">INDEX($B$8:$B$823,SMALL(IF(AG67=$A$8:$A$823,ROW($A$8:$A$823)-ROW($A$8)+1),ROW(60:60)))</f>
        <v>861.15</v>
      </c>
      <c r="AI67" s="1">
        <v>2</v>
      </c>
    </row>
    <row r="68" spans="1:35" x14ac:dyDescent="0.3">
      <c r="A68" s="2">
        <v>2021</v>
      </c>
      <c r="B68" s="2">
        <v>125</v>
      </c>
      <c r="I68" s="1">
        <v>2020</v>
      </c>
      <c r="J68" s="1" cm="1">
        <f t="array" ref="J68">INDEX($B$8:$B$823,SMALL(IF(I68=$A$8:$A$823,ROW($A$8:$A$823)-ROW($A$8)+1),ROW(61:61)))</f>
        <v>626.87</v>
      </c>
      <c r="K68" s="1">
        <v>14</v>
      </c>
      <c r="M68" s="1">
        <v>2019</v>
      </c>
      <c r="N68" s="1" cm="1">
        <f t="array" ref="N68">INDEX($B$8:$B$823,SMALL(IF(M68=$A$8:$A$823,ROW($A$8:$A$823)-ROW($A$8)+1),ROW(61:61)))</f>
        <v>358.83000000000004</v>
      </c>
      <c r="O68" s="1">
        <v>26</v>
      </c>
      <c r="Q68" s="1">
        <v>2018</v>
      </c>
      <c r="R68" s="1" cm="1">
        <f t="array" ref="R68">INDEX($B$8:$B$823,SMALL(IF(Q68=$A$8:$A$823,ROW($A$8:$A$823)-ROW($A$8)+1),ROW(61:61)))</f>
        <v>351.1</v>
      </c>
      <c r="S68" s="1">
        <v>14</v>
      </c>
      <c r="U68" s="1">
        <v>2017</v>
      </c>
      <c r="V68" s="1" cm="1">
        <f t="array" ref="V68">INDEX($B$8:$B$823,SMALL(IF(U68=$A$8:$A$823,ROW($A$8:$A$823)-ROW($A$8)+1),ROW(61:61)))</f>
        <v>315.36</v>
      </c>
      <c r="W68" s="1">
        <v>2</v>
      </c>
      <c r="Y68" s="1">
        <v>2016</v>
      </c>
      <c r="Z68" s="1" cm="1">
        <f t="array" ref="Z68">INDEX($B$8:$B$823,SMALL(IF(Y68=$A$8:$A$823,ROW($A$8:$A$823)-ROW($A$8)+1),ROW(61:61)))</f>
        <v>791.54</v>
      </c>
      <c r="AA68" s="1">
        <v>26</v>
      </c>
      <c r="AC68" s="1">
        <v>2015</v>
      </c>
      <c r="AD68" s="1" cm="1">
        <f t="array" ref="AD68">INDEX($B$8:$B$823,SMALL(IF(AC68=$A$8:$A$823,ROW($A$8:$A$823)-ROW($A$8)+1),ROW(61:61)))</f>
        <v>2805.55</v>
      </c>
      <c r="AE68" s="1">
        <v>26</v>
      </c>
      <c r="AG68" s="1">
        <v>2014</v>
      </c>
      <c r="AH68" s="1" cm="1">
        <f t="array" ref="AH68">INDEX($B$8:$B$823,SMALL(IF(AG68=$A$8:$A$823,ROW($A$8:$A$823)-ROW($A$8)+1),ROW(61:61)))</f>
        <v>381.98</v>
      </c>
      <c r="AI68" s="1">
        <v>2</v>
      </c>
    </row>
    <row r="69" spans="1:35" x14ac:dyDescent="0.3">
      <c r="A69" s="2">
        <v>2020</v>
      </c>
      <c r="B69" s="2">
        <v>513.45000000000005</v>
      </c>
      <c r="I69" s="1">
        <v>2020</v>
      </c>
      <c r="J69" s="1" cm="1">
        <f t="array" ref="J69">INDEX($B$8:$B$823,SMALL(IF(I69=$A$8:$A$823,ROW($A$8:$A$823)-ROW($A$8)+1),ROW(62:62)))</f>
        <v>9465.26</v>
      </c>
      <c r="K69" s="1">
        <v>14</v>
      </c>
      <c r="M69" s="1">
        <v>2019</v>
      </c>
      <c r="N69" s="1" cm="1">
        <f t="array" ref="N69">INDEX($B$8:$B$823,SMALL(IF(M69=$A$8:$A$823,ROW($A$8:$A$823)-ROW($A$8)+1),ROW(62:62)))</f>
        <v>2228.17</v>
      </c>
      <c r="O69" s="1">
        <v>26</v>
      </c>
      <c r="Q69" s="1">
        <v>2018</v>
      </c>
      <c r="R69" s="1" cm="1">
        <f t="array" ref="R69">INDEX($B$8:$B$823,SMALL(IF(Q69=$A$8:$A$823,ROW($A$8:$A$823)-ROW($A$8)+1),ROW(62:62)))</f>
        <v>738.06</v>
      </c>
      <c r="S69" s="1">
        <v>14</v>
      </c>
      <c r="U69" s="1">
        <v>2017</v>
      </c>
      <c r="V69" s="1" cm="1">
        <f t="array" ref="V69">INDEX($B$8:$B$823,SMALL(IF(U69=$A$8:$A$823,ROW($A$8:$A$823)-ROW($A$8)+1),ROW(62:62)))</f>
        <v>522.1</v>
      </c>
      <c r="W69" s="1">
        <v>2</v>
      </c>
      <c r="Y69" s="1">
        <v>2016</v>
      </c>
      <c r="Z69" s="1" cm="1">
        <f t="array" ref="Z69">INDEX($B$8:$B$823,SMALL(IF(Y69=$A$8:$A$823,ROW($A$8:$A$823)-ROW($A$8)+1),ROW(62:62)))</f>
        <v>514.78</v>
      </c>
      <c r="AA69" s="1">
        <v>26</v>
      </c>
      <c r="AC69" s="1">
        <v>2015</v>
      </c>
      <c r="AD69" s="1" cm="1">
        <f t="array" ref="AD69">INDEX($B$8:$B$823,SMALL(IF(AC69=$A$8:$A$823,ROW($A$8:$A$823)-ROW($A$8)+1),ROW(62:62)))</f>
        <v>747.03</v>
      </c>
      <c r="AE69" s="1">
        <v>26</v>
      </c>
      <c r="AG69" s="1">
        <v>2014</v>
      </c>
      <c r="AH69" s="1" cm="1">
        <f t="array" ref="AH69">INDEX($B$8:$B$823,SMALL(IF(AG69=$A$8:$A$823,ROW($A$8:$A$823)-ROW($A$8)+1),ROW(62:62)))</f>
        <v>754.54</v>
      </c>
      <c r="AI69" s="1">
        <v>2</v>
      </c>
    </row>
    <row r="70" spans="1:35" x14ac:dyDescent="0.3">
      <c r="A70" s="2">
        <v>2020</v>
      </c>
      <c r="B70" s="2">
        <v>1237.6099999999999</v>
      </c>
      <c r="I70" s="1">
        <v>2020</v>
      </c>
      <c r="J70" s="1" cm="1">
        <f t="array" ref="J70">INDEX($B$8:$B$823,SMALL(IF(I70=$A$8:$A$823,ROW($A$8:$A$823)-ROW($A$8)+1),ROW(63:63)))</f>
        <v>559.47</v>
      </c>
      <c r="K70" s="1">
        <v>14</v>
      </c>
      <c r="M70" s="1">
        <v>2019</v>
      </c>
      <c r="N70" s="1" cm="1">
        <f t="array" ref="N70">INDEX($B$8:$B$823,SMALL(IF(M70=$A$8:$A$823,ROW($A$8:$A$823)-ROW($A$8)+1),ROW(63:63)))</f>
        <v>475.34</v>
      </c>
      <c r="O70" s="1">
        <v>26</v>
      </c>
      <c r="Q70" s="1">
        <v>2018</v>
      </c>
      <c r="R70" s="1" cm="1">
        <f t="array" ref="R70">INDEX($B$8:$B$823,SMALL(IF(Q70=$A$8:$A$823,ROW($A$8:$A$823)-ROW($A$8)+1),ROW(63:63)))</f>
        <v>517.66000000000008</v>
      </c>
      <c r="S70" s="1">
        <v>26</v>
      </c>
      <c r="U70" s="1">
        <v>2017</v>
      </c>
      <c r="V70" s="1" cm="1">
        <f t="array" ref="V70">INDEX($B$8:$B$823,SMALL(IF(U70=$A$8:$A$823,ROW($A$8:$A$823)-ROW($A$8)+1),ROW(63:63)))</f>
        <v>14077.1</v>
      </c>
      <c r="W70" s="1">
        <v>26</v>
      </c>
      <c r="Y70" s="1">
        <v>2016</v>
      </c>
      <c r="Z70" s="1" cm="1">
        <f t="array" ref="Z70">INDEX($B$8:$B$823,SMALL(IF(Y70=$A$8:$A$823,ROW($A$8:$A$823)-ROW($A$8)+1),ROW(63:63)))</f>
        <v>577.5</v>
      </c>
      <c r="AA70" s="1">
        <v>26</v>
      </c>
      <c r="AC70" s="1">
        <v>2015</v>
      </c>
      <c r="AD70" s="1" cm="1">
        <f t="array" ref="AD70">INDEX($B$8:$B$823,SMALL(IF(AC70=$A$8:$A$823,ROW($A$8:$A$823)-ROW($A$8)+1),ROW(63:63)))</f>
        <v>474.93</v>
      </c>
      <c r="AE70" s="1">
        <v>26</v>
      </c>
      <c r="AG70" s="1">
        <v>2014</v>
      </c>
      <c r="AH70" s="1" cm="1">
        <f t="array" ref="AH70">INDEX($B$8:$B$823,SMALL(IF(AG70=$A$8:$A$823,ROW($A$8:$A$823)-ROW($A$8)+1),ROW(63:63)))</f>
        <v>543.65</v>
      </c>
      <c r="AI70" s="1">
        <v>2</v>
      </c>
    </row>
    <row r="71" spans="1:35" x14ac:dyDescent="0.3">
      <c r="A71" s="2">
        <v>2020</v>
      </c>
      <c r="B71" s="2">
        <v>125</v>
      </c>
      <c r="I71" s="1">
        <v>2020</v>
      </c>
      <c r="J71" s="1" cm="1">
        <f t="array" ref="J71">INDEX($B$8:$B$823,SMALL(IF(I71=$A$8:$A$823,ROW($A$8:$A$823)-ROW($A$8)+1),ROW(64:64)))</f>
        <v>188.17000000000002</v>
      </c>
      <c r="K71" s="1">
        <v>14</v>
      </c>
      <c r="M71" s="1">
        <v>2019</v>
      </c>
      <c r="N71" s="1" cm="1">
        <f t="array" ref="N71">INDEX($B$8:$B$823,SMALL(IF(M71=$A$8:$A$823,ROW($A$8:$A$823)-ROW($A$8)+1),ROW(64:64)))</f>
        <v>727.31</v>
      </c>
      <c r="O71" s="1">
        <v>26</v>
      </c>
      <c r="Q71" s="1">
        <v>2018</v>
      </c>
      <c r="R71" s="1" cm="1">
        <f t="array" ref="R71">INDEX($B$8:$B$823,SMALL(IF(Q71=$A$8:$A$823,ROW($A$8:$A$823)-ROW($A$8)+1),ROW(64:64)))</f>
        <v>457.11</v>
      </c>
      <c r="S71" s="1">
        <v>26</v>
      </c>
      <c r="U71" s="1">
        <v>2017</v>
      </c>
      <c r="V71" s="1" cm="1">
        <f t="array" ref="V71">INDEX($B$8:$B$823,SMALL(IF(U71=$A$8:$A$823,ROW($A$8:$A$823)-ROW($A$8)+1),ROW(64:64)))</f>
        <v>2004.67</v>
      </c>
      <c r="W71" s="1">
        <v>2</v>
      </c>
      <c r="Y71" s="1">
        <v>2016</v>
      </c>
      <c r="Z71" s="1" cm="1">
        <f t="array" ref="Z71">INDEX($B$8:$B$823,SMALL(IF(Y71=$A$8:$A$823,ROW($A$8:$A$823)-ROW($A$8)+1),ROW(64:64)))</f>
        <v>975.29</v>
      </c>
      <c r="AA71" s="1">
        <v>26</v>
      </c>
      <c r="AC71" s="1">
        <v>2015</v>
      </c>
      <c r="AD71" s="1" cm="1">
        <f t="array" ref="AD71">INDEX($B$8:$B$823,SMALL(IF(AC71=$A$8:$A$823,ROW($A$8:$A$823)-ROW($A$8)+1),ROW(64:64)))</f>
        <v>480.92</v>
      </c>
      <c r="AE71" s="1">
        <v>26</v>
      </c>
      <c r="AG71" s="1">
        <v>2014</v>
      </c>
      <c r="AH71" s="1" cm="1">
        <f t="array" ref="AH71">INDEX($B$8:$B$823,SMALL(IF(AG71=$A$8:$A$823,ROW($A$8:$A$823)-ROW($A$8)+1),ROW(64:64)))</f>
        <v>3079.72</v>
      </c>
      <c r="AI71" s="1">
        <v>2</v>
      </c>
    </row>
    <row r="72" spans="1:35" x14ac:dyDescent="0.3">
      <c r="A72" s="2">
        <v>2020</v>
      </c>
      <c r="B72" s="2">
        <v>285.73</v>
      </c>
      <c r="I72" s="1">
        <v>2020</v>
      </c>
      <c r="J72" s="1" cm="1">
        <f t="array" ref="J72">INDEX($B$8:$B$823,SMALL(IF(I72=$A$8:$A$823,ROW($A$8:$A$823)-ROW($A$8)+1),ROW(65:65)))</f>
        <v>125</v>
      </c>
      <c r="K72" s="1">
        <v>14</v>
      </c>
      <c r="M72" s="1">
        <v>2019</v>
      </c>
      <c r="N72" s="1" cm="1">
        <f t="array" ref="N72">INDEX($B$8:$B$823,SMALL(IF(M72=$A$8:$A$823,ROW($A$8:$A$823)-ROW($A$8)+1),ROW(65:65)))</f>
        <v>637.62</v>
      </c>
      <c r="O72" s="1">
        <v>26</v>
      </c>
      <c r="Q72" s="1">
        <v>2018</v>
      </c>
      <c r="R72" s="1" cm="1">
        <f t="array" ref="R72">INDEX($B$8:$B$823,SMALL(IF(Q72=$A$8:$A$823,ROW($A$8:$A$823)-ROW($A$8)+1),ROW(65:65)))</f>
        <v>983.98</v>
      </c>
      <c r="S72" s="1">
        <v>26</v>
      </c>
      <c r="U72" s="1">
        <v>2017</v>
      </c>
      <c r="V72" s="1" cm="1">
        <f t="array" ref="V72">INDEX($B$8:$B$823,SMALL(IF(U72=$A$8:$A$823,ROW($A$8:$A$823)-ROW($A$8)+1),ROW(65:65)))</f>
        <v>5117.71</v>
      </c>
      <c r="W72" s="1">
        <v>2</v>
      </c>
      <c r="Y72" s="1">
        <v>2016</v>
      </c>
      <c r="Z72" s="1" cm="1">
        <f t="array" ref="Z72">INDEX($B$8:$B$823,SMALL(IF(Y72=$A$8:$A$823,ROW($A$8:$A$823)-ROW($A$8)+1),ROW(65:65)))</f>
        <v>487.33</v>
      </c>
      <c r="AA72" s="1">
        <v>26</v>
      </c>
      <c r="AC72" s="1">
        <v>2015</v>
      </c>
      <c r="AD72" s="1" cm="1">
        <f t="array" ref="AD72">INDEX($B$8:$B$823,SMALL(IF(AC72=$A$8:$A$823,ROW($A$8:$A$823)-ROW($A$8)+1),ROW(65:65)))</f>
        <v>1173.57</v>
      </c>
      <c r="AE72" s="1">
        <v>26</v>
      </c>
      <c r="AG72" s="1">
        <v>2014</v>
      </c>
      <c r="AH72" s="1" cm="1">
        <f t="array" ref="AH72">INDEX($B$8:$B$823,SMALL(IF(AG72=$A$8:$A$823,ROW($A$8:$A$823)-ROW($A$8)+1),ROW(65:65)))</f>
        <v>1104.21</v>
      </c>
      <c r="AI72" s="1">
        <v>2</v>
      </c>
    </row>
    <row r="73" spans="1:35" x14ac:dyDescent="0.3">
      <c r="A73" s="2">
        <v>2020</v>
      </c>
      <c r="B73" s="2">
        <v>22625</v>
      </c>
      <c r="I73" s="1">
        <v>2020</v>
      </c>
      <c r="J73" s="1" cm="1">
        <f t="array" ref="J73">INDEX($B$8:$B$823,SMALL(IF(I73=$A$8:$A$823,ROW($A$8:$A$823)-ROW($A$8)+1),ROW(66:66)))</f>
        <v>2290.11</v>
      </c>
      <c r="K73" s="1">
        <v>14</v>
      </c>
      <c r="M73" s="1">
        <v>2019</v>
      </c>
      <c r="N73" s="1" cm="1">
        <f t="array" ref="N73">INDEX($B$8:$B$823,SMALL(IF(M73=$A$8:$A$823,ROW($A$8:$A$823)-ROW($A$8)+1),ROW(66:66)))</f>
        <v>553.91000000000008</v>
      </c>
      <c r="O73" s="1">
        <v>26</v>
      </c>
      <c r="Q73" s="1">
        <v>2018</v>
      </c>
      <c r="R73" s="1" cm="1">
        <f t="array" ref="R73">INDEX($B$8:$B$823,SMALL(IF(Q73=$A$8:$A$823,ROW($A$8:$A$823)-ROW($A$8)+1),ROW(66:66)))</f>
        <v>861.3</v>
      </c>
      <c r="S73" s="1">
        <v>26</v>
      </c>
      <c r="U73" s="1">
        <v>2017</v>
      </c>
      <c r="V73" s="1" cm="1">
        <f t="array" ref="V73">INDEX($B$8:$B$823,SMALL(IF(U73=$A$8:$A$823,ROW($A$8:$A$823)-ROW($A$8)+1),ROW(66:66)))</f>
        <v>30513.62</v>
      </c>
      <c r="W73" s="1">
        <v>14</v>
      </c>
      <c r="Y73" s="1">
        <v>2016</v>
      </c>
      <c r="Z73" s="1" cm="1">
        <f t="array" ref="Z73">INDEX($B$8:$B$823,SMALL(IF(Y73=$A$8:$A$823,ROW($A$8:$A$823)-ROW($A$8)+1),ROW(66:66)))</f>
        <v>478.02</v>
      </c>
      <c r="AA73" s="1">
        <v>26</v>
      </c>
      <c r="AC73" s="1">
        <v>2015</v>
      </c>
      <c r="AD73" s="1" cm="1">
        <f t="array" ref="AD73">INDEX($B$8:$B$823,SMALL(IF(AC73=$A$8:$A$823,ROW($A$8:$A$823)-ROW($A$8)+1),ROW(66:66)))</f>
        <v>402.86</v>
      </c>
      <c r="AE73" s="1">
        <v>26</v>
      </c>
      <c r="AG73" s="1">
        <v>2014</v>
      </c>
      <c r="AH73" s="1" cm="1">
        <f t="array" ref="AH73">INDEX($B$8:$B$823,SMALL(IF(AG73=$A$8:$A$823,ROW($A$8:$A$823)-ROW($A$8)+1),ROW(66:66)))</f>
        <v>531.04999999999995</v>
      </c>
      <c r="AI73" s="1">
        <v>2</v>
      </c>
    </row>
    <row r="74" spans="1:35" x14ac:dyDescent="0.3">
      <c r="A74" s="2">
        <v>2020</v>
      </c>
      <c r="B74" s="2">
        <v>135.75</v>
      </c>
      <c r="I74" s="1">
        <v>2020</v>
      </c>
      <c r="J74" s="1" cm="1">
        <f t="array" ref="J74">INDEX($B$8:$B$823,SMALL(IF(I74=$A$8:$A$823,ROW($A$8:$A$823)-ROW($A$8)+1),ROW(67:67)))</f>
        <v>1006.44</v>
      </c>
      <c r="K74" s="1">
        <v>2</v>
      </c>
      <c r="M74" s="1">
        <v>2019</v>
      </c>
      <c r="N74" s="1" cm="1">
        <f t="array" ref="N74">INDEX($B$8:$B$823,SMALL(IF(M74=$A$8:$A$823,ROW($A$8:$A$823)-ROW($A$8)+1),ROW(67:67)))</f>
        <v>256.05</v>
      </c>
      <c r="O74" s="1">
        <v>26</v>
      </c>
      <c r="Q74" s="1">
        <v>2018</v>
      </c>
      <c r="R74" s="1" cm="1">
        <f t="array" ref="R74">INDEX($B$8:$B$823,SMALL(IF(Q74=$A$8:$A$823,ROW($A$8:$A$823)-ROW($A$8)+1),ROW(67:67)))</f>
        <v>579.62</v>
      </c>
      <c r="S74" s="1">
        <v>26</v>
      </c>
      <c r="U74" s="1">
        <v>2017</v>
      </c>
      <c r="V74" s="1" cm="1">
        <f t="array" ref="V74">INDEX($B$8:$B$823,SMALL(IF(U74=$A$8:$A$823,ROW($A$8:$A$823)-ROW($A$8)+1),ROW(67:67)))</f>
        <v>259.52</v>
      </c>
      <c r="W74" s="1">
        <v>50</v>
      </c>
      <c r="Y74" s="1">
        <v>2016</v>
      </c>
      <c r="Z74" s="1" cm="1">
        <f t="array" ref="Z74">INDEX($B$8:$B$823,SMALL(IF(Y74=$A$8:$A$823,ROW($A$8:$A$823)-ROW($A$8)+1),ROW(67:67)))</f>
        <v>7279.94</v>
      </c>
      <c r="AA74" s="1">
        <v>26</v>
      </c>
      <c r="AC74" s="1">
        <v>2015</v>
      </c>
      <c r="AD74" s="1" cm="1">
        <f t="array" ref="AD74">INDEX($B$8:$B$823,SMALL(IF(AC74=$A$8:$A$823,ROW($A$8:$A$823)-ROW($A$8)+1),ROW(67:67)))</f>
        <v>319.07</v>
      </c>
      <c r="AE74" s="1">
        <v>26</v>
      </c>
      <c r="AG74" s="1">
        <v>2014</v>
      </c>
      <c r="AH74" s="1" cm="1">
        <f t="array" ref="AH74">INDEX($B$8:$B$823,SMALL(IF(AG74=$A$8:$A$823,ROW($A$8:$A$823)-ROW($A$8)+1),ROW(67:67)))</f>
        <v>1080.25</v>
      </c>
      <c r="AI74" s="1">
        <v>2</v>
      </c>
    </row>
    <row r="75" spans="1:35" x14ac:dyDescent="0.3">
      <c r="A75" s="2">
        <v>2020</v>
      </c>
      <c r="B75" s="2">
        <v>48920.25</v>
      </c>
      <c r="I75" s="1">
        <v>2020</v>
      </c>
      <c r="J75" s="1" cm="1">
        <f t="array" ref="J75">INDEX($B$8:$B$823,SMALL(IF(I75=$A$8:$A$823,ROW($A$8:$A$823)-ROW($A$8)+1),ROW(68:68)))</f>
        <v>770.48</v>
      </c>
      <c r="K75" s="1">
        <v>14</v>
      </c>
      <c r="M75" s="1">
        <v>2019</v>
      </c>
      <c r="N75" s="1" cm="1">
        <f t="array" ref="N75">INDEX($B$8:$B$823,SMALL(IF(M75=$A$8:$A$823,ROW($A$8:$A$823)-ROW($A$8)+1),ROW(68:68)))</f>
        <v>807.63</v>
      </c>
      <c r="O75" s="1">
        <v>26</v>
      </c>
      <c r="Q75" s="1">
        <v>2018</v>
      </c>
      <c r="R75" s="1" cm="1">
        <f t="array" ref="R75">INDEX($B$8:$B$823,SMALL(IF(Q75=$A$8:$A$823,ROW($A$8:$A$823)-ROW($A$8)+1),ROW(68:68)))</f>
        <v>34459.800000000003</v>
      </c>
      <c r="S75" s="1">
        <v>14</v>
      </c>
      <c r="U75" s="1">
        <v>2017</v>
      </c>
      <c r="V75" s="1" cm="1">
        <f t="array" ref="V75">INDEX($B$8:$B$823,SMALL(IF(U75=$A$8:$A$823,ROW($A$8:$A$823)-ROW($A$8)+1),ROW(68:68)))</f>
        <v>9329.41</v>
      </c>
      <c r="W75" s="1">
        <v>26</v>
      </c>
      <c r="Y75" s="1">
        <v>2016</v>
      </c>
      <c r="Z75" s="1" cm="1">
        <f t="array" ref="Z75">INDEX($B$8:$B$823,SMALL(IF(Y75=$A$8:$A$823,ROW($A$8:$A$823)-ROW($A$8)+1),ROW(68:68)))</f>
        <v>528.85</v>
      </c>
      <c r="AA75" s="1">
        <v>26</v>
      </c>
      <c r="AC75" s="1">
        <v>2015</v>
      </c>
      <c r="AD75" s="1" cm="1">
        <f t="array" ref="AD75">INDEX($B$8:$B$823,SMALL(IF(AC75=$A$8:$A$823,ROW($A$8:$A$823)-ROW($A$8)+1),ROW(68:68)))</f>
        <v>335.53999999999996</v>
      </c>
      <c r="AE75" s="1">
        <v>26</v>
      </c>
      <c r="AG75" s="1">
        <v>2014</v>
      </c>
      <c r="AH75" s="1" cm="1">
        <f t="array" ref="AH75">INDEX($B$8:$B$823,SMALL(IF(AG75=$A$8:$A$823,ROW($A$8:$A$823)-ROW($A$8)+1),ROW(68:68)))</f>
        <v>429.06</v>
      </c>
      <c r="AI75" s="1">
        <v>2</v>
      </c>
    </row>
    <row r="76" spans="1:35" x14ac:dyDescent="0.3">
      <c r="A76" s="2">
        <v>2020</v>
      </c>
      <c r="B76" s="2">
        <v>821.65</v>
      </c>
      <c r="I76" s="1">
        <v>2020</v>
      </c>
      <c r="J76" s="1" cm="1">
        <f t="array" ref="J76">INDEX($B$8:$B$823,SMALL(IF(I76=$A$8:$A$823,ROW($A$8:$A$823)-ROW($A$8)+1),ROW(69:69)))</f>
        <v>72885.600000000006</v>
      </c>
      <c r="K76" s="1">
        <v>14</v>
      </c>
      <c r="M76" s="1">
        <v>2019</v>
      </c>
      <c r="N76" s="1" cm="1">
        <f t="array" ref="N76">INDEX($B$8:$B$823,SMALL(IF(M76=$A$8:$A$823,ROW($A$8:$A$823)-ROW($A$8)+1),ROW(69:69)))</f>
        <v>1148.77</v>
      </c>
      <c r="O76" s="1">
        <v>26</v>
      </c>
      <c r="Q76" s="1">
        <v>2018</v>
      </c>
      <c r="R76" s="1" cm="1">
        <f t="array" ref="R76">INDEX($B$8:$B$823,SMALL(IF(Q76=$A$8:$A$823,ROW($A$8:$A$823)-ROW($A$8)+1),ROW(69:69)))</f>
        <v>542.15</v>
      </c>
      <c r="S76" s="1">
        <v>26</v>
      </c>
      <c r="U76" s="1">
        <v>2017</v>
      </c>
      <c r="V76" s="1" cm="1">
        <f t="array" ref="V76">INDEX($B$8:$B$823,SMALL(IF(U76=$A$8:$A$823,ROW($A$8:$A$823)-ROW($A$8)+1),ROW(69:69)))</f>
        <v>641.54</v>
      </c>
      <c r="W76" s="1">
        <v>50</v>
      </c>
      <c r="Y76" s="1">
        <v>2016</v>
      </c>
      <c r="Z76" s="1" cm="1">
        <f t="array" ref="Z76">INDEX($B$8:$B$823,SMALL(IF(Y76=$A$8:$A$823,ROW($A$8:$A$823)-ROW($A$8)+1),ROW(69:69)))</f>
        <v>469.89</v>
      </c>
      <c r="AA76" s="1">
        <v>26</v>
      </c>
      <c r="AC76" s="1">
        <v>2015</v>
      </c>
      <c r="AD76" s="1" cm="1">
        <f t="array" ref="AD76">INDEX($B$8:$B$823,SMALL(IF(AC76=$A$8:$A$823,ROW($A$8:$A$823)-ROW($A$8)+1),ROW(69:69)))</f>
        <v>125</v>
      </c>
      <c r="AE76" s="1">
        <v>26</v>
      </c>
      <c r="AG76" s="1">
        <v>2014</v>
      </c>
      <c r="AH76" s="1" cm="1">
        <f t="array" ref="AH76">INDEX($B$8:$B$823,SMALL(IF(AG76=$A$8:$A$823,ROW($A$8:$A$823)-ROW($A$8)+1),ROW(69:69)))</f>
        <v>337.09000000000003</v>
      </c>
      <c r="AI76" s="1">
        <v>2</v>
      </c>
    </row>
    <row r="77" spans="1:35" x14ac:dyDescent="0.3">
      <c r="A77" s="2">
        <v>2020</v>
      </c>
      <c r="B77" s="2">
        <v>337.12</v>
      </c>
      <c r="I77" s="1">
        <v>2020</v>
      </c>
      <c r="J77" s="1" cm="1">
        <f t="array" ref="J77">INDEX($B$8:$B$823,SMALL(IF(I77=$A$8:$A$823,ROW($A$8:$A$823)-ROW($A$8)+1),ROW(70:70)))</f>
        <v>23626</v>
      </c>
      <c r="K77" s="1">
        <v>14</v>
      </c>
      <c r="M77" s="1">
        <v>2019</v>
      </c>
      <c r="N77" s="1" cm="1">
        <f t="array" ref="N77">INDEX($B$8:$B$823,SMALL(IF(M77=$A$8:$A$823,ROW($A$8:$A$823)-ROW($A$8)+1),ROW(70:70)))</f>
        <v>1995.76</v>
      </c>
      <c r="O77" s="1">
        <v>26</v>
      </c>
      <c r="Q77" s="1">
        <v>2018</v>
      </c>
      <c r="R77" s="1" cm="1">
        <f t="array" ref="R77">INDEX($B$8:$B$823,SMALL(IF(Q77=$A$8:$A$823,ROW($A$8:$A$823)-ROW($A$8)+1),ROW(70:70)))</f>
        <v>701.62</v>
      </c>
      <c r="S77" s="1">
        <v>26</v>
      </c>
      <c r="U77" s="1">
        <v>2017</v>
      </c>
      <c r="V77" s="1" cm="1">
        <f t="array" ref="V77">INDEX($B$8:$B$823,SMALL(IF(U77=$A$8:$A$823,ROW($A$8:$A$823)-ROW($A$8)+1),ROW(70:70)))</f>
        <v>9394.7999999999993</v>
      </c>
      <c r="W77" s="1">
        <v>38</v>
      </c>
      <c r="Y77" s="1">
        <v>2016</v>
      </c>
      <c r="Z77" s="1" cm="1">
        <f t="array" ref="Z77">INDEX($B$8:$B$823,SMALL(IF(Y77=$A$8:$A$823,ROW($A$8:$A$823)-ROW($A$8)+1),ROW(70:70)))</f>
        <v>692.94</v>
      </c>
      <c r="AA77" s="1">
        <v>26</v>
      </c>
      <c r="AC77" s="1">
        <v>2015</v>
      </c>
      <c r="AD77" s="1" cm="1">
        <f t="array" ref="AD77">INDEX($B$8:$B$823,SMALL(IF(AC77=$A$8:$A$823,ROW($A$8:$A$823)-ROW($A$8)+1),ROW(70:70)))</f>
        <v>359.75</v>
      </c>
      <c r="AE77" s="1">
        <v>26</v>
      </c>
      <c r="AG77" s="1">
        <v>2014</v>
      </c>
      <c r="AH77" s="1" cm="1">
        <f t="array" ref="AH77">INDEX($B$8:$B$823,SMALL(IF(AG77=$A$8:$A$823,ROW($A$8:$A$823)-ROW($A$8)+1),ROW(70:70)))</f>
        <v>371.3</v>
      </c>
      <c r="AI77" s="1">
        <v>2</v>
      </c>
    </row>
    <row r="78" spans="1:35" x14ac:dyDescent="0.3">
      <c r="A78" s="2">
        <v>2020</v>
      </c>
      <c r="B78" s="2">
        <v>1122.96</v>
      </c>
      <c r="I78" s="1">
        <v>2020</v>
      </c>
      <c r="J78" s="1" cm="1">
        <f t="array" ref="J78">INDEX($B$8:$B$823,SMALL(IF(I78=$A$8:$A$823,ROW($A$8:$A$823)-ROW($A$8)+1),ROW(71:71)))</f>
        <v>135.5</v>
      </c>
      <c r="K78" s="1">
        <v>14</v>
      </c>
      <c r="M78" s="1">
        <v>2019</v>
      </c>
      <c r="N78" s="1" cm="1">
        <f t="array" ref="N78">INDEX($B$8:$B$823,SMALL(IF(M78=$A$8:$A$823,ROW($A$8:$A$823)-ROW($A$8)+1),ROW(71:71)))</f>
        <v>467.13</v>
      </c>
      <c r="O78" s="1">
        <v>26</v>
      </c>
      <c r="Q78" s="1">
        <v>2018</v>
      </c>
      <c r="R78" s="1" cm="1">
        <f t="array" ref="R78">INDEX($B$8:$B$823,SMALL(IF(Q78=$A$8:$A$823,ROW($A$8:$A$823)-ROW($A$8)+1),ROW(71:71)))</f>
        <v>530.21</v>
      </c>
      <c r="S78" s="1">
        <v>26</v>
      </c>
      <c r="U78" s="1">
        <v>2017</v>
      </c>
      <c r="V78" s="1" cm="1">
        <f t="array" ref="V78">INDEX($B$8:$B$823,SMALL(IF(U78=$A$8:$A$823,ROW($A$8:$A$823)-ROW($A$8)+1),ROW(71:71)))</f>
        <v>639.52</v>
      </c>
      <c r="W78" s="1">
        <v>50</v>
      </c>
      <c r="Y78" s="1">
        <v>2016</v>
      </c>
      <c r="Z78" s="1" cm="1">
        <f t="array" ref="Z78">INDEX($B$8:$B$823,SMALL(IF(Y78=$A$8:$A$823,ROW($A$8:$A$823)-ROW($A$8)+1),ROW(71:71)))</f>
        <v>23621.34</v>
      </c>
      <c r="AA78" s="1">
        <v>14</v>
      </c>
      <c r="AC78" s="1">
        <v>2015</v>
      </c>
      <c r="AD78" s="1" cm="1">
        <f t="array" ref="AD78">INDEX($B$8:$B$823,SMALL(IF(AC78=$A$8:$A$823,ROW($A$8:$A$823)-ROW($A$8)+1),ROW(71:71)))</f>
        <v>934.92</v>
      </c>
      <c r="AE78" s="1">
        <v>26</v>
      </c>
      <c r="AG78" s="1">
        <v>2014</v>
      </c>
      <c r="AH78" s="1" cm="1">
        <f t="array" ref="AH78">INDEX($B$8:$B$823,SMALL(IF(AG78=$A$8:$A$823,ROW($A$8:$A$823)-ROW($A$8)+1),ROW(71:71)))</f>
        <v>59860.88</v>
      </c>
      <c r="AI78" s="1">
        <v>14</v>
      </c>
    </row>
    <row r="79" spans="1:35" x14ac:dyDescent="0.3">
      <c r="A79" s="2">
        <v>2021</v>
      </c>
      <c r="B79" s="2">
        <v>1125</v>
      </c>
      <c r="I79" s="1">
        <v>2020</v>
      </c>
      <c r="J79" s="1" cm="1">
        <f t="array" ref="J79">INDEX($B$8:$B$823,SMALL(IF(I79=$A$8:$A$823,ROW($A$8:$A$823)-ROW($A$8)+1),ROW(72:72)))</f>
        <v>139.5</v>
      </c>
      <c r="K79" s="1">
        <v>14</v>
      </c>
      <c r="M79" s="1">
        <v>2019</v>
      </c>
      <c r="N79" s="1" cm="1">
        <f t="array" ref="N79">INDEX($B$8:$B$823,SMALL(IF(M79=$A$8:$A$823,ROW($A$8:$A$823)-ROW($A$8)+1),ROW(72:72)))</f>
        <v>474.61</v>
      </c>
      <c r="O79" s="1">
        <v>26</v>
      </c>
      <c r="Q79" s="1">
        <v>2018</v>
      </c>
      <c r="R79" s="1" cm="1">
        <f t="array" ref="R79">INDEX($B$8:$B$823,SMALL(IF(Q79=$A$8:$A$823,ROW($A$8:$A$823)-ROW($A$8)+1),ROW(72:72)))</f>
        <v>527.47</v>
      </c>
      <c r="S79" s="1">
        <v>26</v>
      </c>
      <c r="U79" s="1">
        <v>2017</v>
      </c>
      <c r="V79" s="1" cm="1">
        <f t="array" ref="V79">INDEX($B$8:$B$823,SMALL(IF(U79=$A$8:$A$823,ROW($A$8:$A$823)-ROW($A$8)+1),ROW(72:72)))</f>
        <v>7982.18</v>
      </c>
      <c r="W79" s="1">
        <v>26</v>
      </c>
      <c r="Y79" s="1">
        <v>2016</v>
      </c>
      <c r="Z79" s="1" cm="1">
        <f t="array" ref="Z79">INDEX($B$8:$B$823,SMALL(IF(Y79=$A$8:$A$823,ROW($A$8:$A$823)-ROW($A$8)+1),ROW(72:72)))</f>
        <v>6285.69</v>
      </c>
      <c r="AA79" s="1">
        <v>50</v>
      </c>
      <c r="AC79" s="1">
        <v>2015</v>
      </c>
      <c r="AD79" s="1" cm="1">
        <f t="array" ref="AD79">INDEX($B$8:$B$823,SMALL(IF(AC79=$A$8:$A$823,ROW($A$8:$A$823)-ROW($A$8)+1),ROW(72:72)))</f>
        <v>353.68</v>
      </c>
      <c r="AE79" s="1">
        <v>26</v>
      </c>
      <c r="AG79" s="1">
        <v>2014</v>
      </c>
      <c r="AH79" s="1" cm="1">
        <f t="array" ref="AH79">INDEX($B$8:$B$823,SMALL(IF(AG79=$A$8:$A$823,ROW($A$8:$A$823)-ROW($A$8)+1),ROW(72:72)))</f>
        <v>387.12</v>
      </c>
      <c r="AI79" s="1">
        <v>86</v>
      </c>
    </row>
    <row r="80" spans="1:35" x14ac:dyDescent="0.3">
      <c r="A80" s="2">
        <v>2020</v>
      </c>
      <c r="B80" s="2">
        <v>593.27</v>
      </c>
      <c r="I80" s="1">
        <v>2020</v>
      </c>
      <c r="J80" s="1" cm="1">
        <f t="array" ref="J80">INDEX($B$8:$B$823,SMALL(IF(I80=$A$8:$A$823,ROW($A$8:$A$823)-ROW($A$8)+1),ROW(73:73)))</f>
        <v>262.05</v>
      </c>
      <c r="K80" s="1">
        <v>14</v>
      </c>
      <c r="M80" s="1">
        <v>2019</v>
      </c>
      <c r="N80" s="1" cm="1">
        <f t="array" ref="N80">INDEX($B$8:$B$823,SMALL(IF(M80=$A$8:$A$823,ROW($A$8:$A$823)-ROW($A$8)+1),ROW(73:73)))</f>
        <v>438.64</v>
      </c>
      <c r="O80" s="1">
        <v>26</v>
      </c>
      <c r="Q80" s="1">
        <v>2018</v>
      </c>
      <c r="R80" s="1" cm="1">
        <f t="array" ref="R80">INDEX($B$8:$B$823,SMALL(IF(Q80=$A$8:$A$823,ROW($A$8:$A$823)-ROW($A$8)+1),ROW(73:73)))</f>
        <v>578.08999999999992</v>
      </c>
      <c r="S80" s="1">
        <v>26</v>
      </c>
      <c r="U80" s="1">
        <v>2017</v>
      </c>
      <c r="V80" s="1" cm="1">
        <f t="array" ref="V80">INDEX($B$8:$B$823,SMALL(IF(U80=$A$8:$A$823,ROW($A$8:$A$823)-ROW($A$8)+1),ROW(73:73)))</f>
        <v>705.75</v>
      </c>
      <c r="W80" s="1">
        <v>50</v>
      </c>
      <c r="Y80" s="1">
        <v>2016</v>
      </c>
      <c r="Z80" s="1" cm="1">
        <f t="array" ref="Z80">INDEX($B$8:$B$823,SMALL(IF(Y80=$A$8:$A$823,ROW($A$8:$A$823)-ROW($A$8)+1),ROW(73:73)))</f>
        <v>268.03999999999996</v>
      </c>
      <c r="AA80" s="1">
        <v>62</v>
      </c>
      <c r="AC80" s="1">
        <v>2015</v>
      </c>
      <c r="AD80" s="1" cm="1">
        <f t="array" ref="AD80">INDEX($B$8:$B$823,SMALL(IF(AC80=$A$8:$A$823,ROW($A$8:$A$823)-ROW($A$8)+1),ROW(73:73)))</f>
        <v>478.63</v>
      </c>
      <c r="AE80" s="1">
        <v>26</v>
      </c>
      <c r="AG80" s="1">
        <v>2014</v>
      </c>
      <c r="AH80" s="1" cm="1">
        <f t="array" ref="AH80">INDEX($B$8:$B$823,SMALL(IF(AG80=$A$8:$A$823,ROW($A$8:$A$823)-ROW($A$8)+1),ROW(73:73)))</f>
        <v>5058.22</v>
      </c>
      <c r="AI80" s="1">
        <v>2</v>
      </c>
    </row>
    <row r="81" spans="1:35" x14ac:dyDescent="0.3">
      <c r="A81" s="2">
        <v>2020</v>
      </c>
      <c r="B81" s="2">
        <v>958.6</v>
      </c>
      <c r="I81" s="1">
        <v>2020</v>
      </c>
      <c r="J81" s="1" cm="1">
        <f t="array" ref="J81">INDEX($B$8:$B$823,SMALL(IF(I81=$A$8:$A$823,ROW($A$8:$A$823)-ROW($A$8)+1),ROW(74:74)))</f>
        <v>491.05</v>
      </c>
      <c r="K81" s="1">
        <v>14</v>
      </c>
      <c r="M81" s="1">
        <v>2019</v>
      </c>
      <c r="N81" s="1" cm="1">
        <f t="array" ref="N81">INDEX($B$8:$B$823,SMALL(IF(M81=$A$8:$A$823,ROW($A$8:$A$823)-ROW($A$8)+1),ROW(74:74)))</f>
        <v>700.92</v>
      </c>
      <c r="O81" s="1">
        <v>26</v>
      </c>
      <c r="Q81" s="1">
        <v>2018</v>
      </c>
      <c r="R81" s="1" cm="1">
        <f t="array" ref="R81">INDEX($B$8:$B$823,SMALL(IF(Q81=$A$8:$A$823,ROW($A$8:$A$823)-ROW($A$8)+1),ROW(74:74)))</f>
        <v>335.62</v>
      </c>
      <c r="S81" s="1">
        <v>26</v>
      </c>
      <c r="U81" s="1">
        <v>2017</v>
      </c>
      <c r="V81" s="1" cm="1">
        <f t="array" ref="V81">INDEX($B$8:$B$823,SMALL(IF(U81=$A$8:$A$823,ROW($A$8:$A$823)-ROW($A$8)+1),ROW(74:74)))</f>
        <v>21003.89</v>
      </c>
      <c r="W81" s="1">
        <v>14</v>
      </c>
      <c r="Y81" s="1">
        <v>2016</v>
      </c>
      <c r="Z81" s="1" cm="1">
        <f t="array" ref="Z81">INDEX($B$8:$B$823,SMALL(IF(Y81=$A$8:$A$823,ROW($A$8:$A$823)-ROW($A$8)+1),ROW(74:74)))</f>
        <v>4004.11</v>
      </c>
      <c r="AA81" s="1">
        <v>50</v>
      </c>
      <c r="AC81" s="1">
        <v>2015</v>
      </c>
      <c r="AD81" s="1" cm="1">
        <f t="array" ref="AD81">INDEX($B$8:$B$823,SMALL(IF(AC81=$A$8:$A$823,ROW($A$8:$A$823)-ROW($A$8)+1),ROW(74:74)))</f>
        <v>406.46</v>
      </c>
      <c r="AE81" s="1">
        <v>26</v>
      </c>
      <c r="AG81" s="1">
        <v>2014</v>
      </c>
      <c r="AH81" s="1" cm="1">
        <f t="array" ref="AH81">INDEX($B$8:$B$823,SMALL(IF(AG81=$A$8:$A$823,ROW($A$8:$A$823)-ROW($A$8)+1),ROW(74:74)))</f>
        <v>678.05</v>
      </c>
      <c r="AI81" s="1">
        <v>2</v>
      </c>
    </row>
    <row r="82" spans="1:35" x14ac:dyDescent="0.3">
      <c r="A82" s="2">
        <v>2020</v>
      </c>
      <c r="B82" s="2">
        <v>28547.29</v>
      </c>
      <c r="I82" s="1">
        <v>2020</v>
      </c>
      <c r="J82" s="1" cm="1">
        <f t="array" ref="J82">INDEX($B$8:$B$823,SMALL(IF(I82=$A$8:$A$823,ROW($A$8:$A$823)-ROW($A$8)+1),ROW(75:75)))</f>
        <v>2425.04</v>
      </c>
      <c r="K82" s="1">
        <v>14</v>
      </c>
      <c r="M82" s="1">
        <v>2019</v>
      </c>
      <c r="N82" s="1" cm="1">
        <f t="array" ref="N82">INDEX($B$8:$B$823,SMALL(IF(M82=$A$8:$A$823,ROW($A$8:$A$823)-ROW($A$8)+1),ROW(75:75)))</f>
        <v>510.81</v>
      </c>
      <c r="O82" s="1">
        <v>26</v>
      </c>
      <c r="Q82" s="1">
        <v>2018</v>
      </c>
      <c r="R82" s="1" cm="1">
        <f t="array" ref="R82">INDEX($B$8:$B$823,SMALL(IF(Q82=$A$8:$A$823,ROW($A$8:$A$823)-ROW($A$8)+1),ROW(75:75)))</f>
        <v>588.51</v>
      </c>
      <c r="S82" s="1">
        <v>26</v>
      </c>
      <c r="U82" s="1">
        <v>2017</v>
      </c>
      <c r="V82" s="1" cm="1">
        <f t="array" ref="V82">INDEX($B$8:$B$823,SMALL(IF(U82=$A$8:$A$823,ROW($A$8:$A$823)-ROW($A$8)+1),ROW(75:75)))</f>
        <v>917.8</v>
      </c>
      <c r="W82" s="1">
        <v>38</v>
      </c>
      <c r="Y82" s="1">
        <v>2016</v>
      </c>
      <c r="Z82" s="1" cm="1">
        <f t="array" ref="Z82">INDEX($B$8:$B$823,SMALL(IF(Y82=$A$8:$A$823,ROW($A$8:$A$823)-ROW($A$8)+1),ROW(75:75)))</f>
        <v>6352.43</v>
      </c>
      <c r="AA82" s="1">
        <v>62</v>
      </c>
      <c r="AC82" s="1">
        <v>2015</v>
      </c>
      <c r="AD82" s="1" cm="1">
        <f t="array" ref="AD82">INDEX($B$8:$B$823,SMALL(IF(AC82=$A$8:$A$823,ROW($A$8:$A$823)-ROW($A$8)+1),ROW(75:75)))</f>
        <v>717.29</v>
      </c>
      <c r="AE82" s="1">
        <v>26</v>
      </c>
      <c r="AG82" s="1">
        <v>2014</v>
      </c>
      <c r="AH82" s="1" cm="1">
        <f t="array" ref="AH82">INDEX($B$8:$B$823,SMALL(IF(AG82=$A$8:$A$823,ROW($A$8:$A$823)-ROW($A$8)+1),ROW(75:75)))</f>
        <v>214.13</v>
      </c>
      <c r="AI82" s="1">
        <v>2</v>
      </c>
    </row>
    <row r="83" spans="1:35" x14ac:dyDescent="0.3">
      <c r="A83" s="2">
        <v>2020</v>
      </c>
      <c r="B83" s="2">
        <v>1344.31</v>
      </c>
      <c r="I83" s="1">
        <v>2020</v>
      </c>
      <c r="J83" s="1" cm="1">
        <f t="array" ref="J83">INDEX($B$8:$B$823,SMALL(IF(I83=$A$8:$A$823,ROW($A$8:$A$823)-ROW($A$8)+1),ROW(76:76)))</f>
        <v>508.42</v>
      </c>
      <c r="K83" s="1">
        <v>14</v>
      </c>
      <c r="M83" s="1">
        <v>2019</v>
      </c>
      <c r="N83" s="1" cm="1">
        <f t="array" ref="N83">INDEX($B$8:$B$823,SMALL(IF(M83=$A$8:$A$823,ROW($A$8:$A$823)-ROW($A$8)+1),ROW(76:76)))</f>
        <v>32384.53</v>
      </c>
      <c r="O83" s="1">
        <v>26</v>
      </c>
      <c r="Q83" s="1">
        <v>2018</v>
      </c>
      <c r="R83" s="1" cm="1">
        <f t="array" ref="R83">INDEX($B$8:$B$823,SMALL(IF(Q83=$A$8:$A$823,ROW($A$8:$A$823)-ROW($A$8)+1),ROW(76:76)))</f>
        <v>527.1</v>
      </c>
      <c r="S83" s="1">
        <v>26</v>
      </c>
      <c r="U83" s="1">
        <v>2017</v>
      </c>
      <c r="V83" s="1" cm="1">
        <f t="array" ref="V83">INDEX($B$8:$B$823,SMALL(IF(U83=$A$8:$A$823,ROW($A$8:$A$823)-ROW($A$8)+1),ROW(76:76)))</f>
        <v>1370.8</v>
      </c>
      <c r="W83" s="1">
        <v>38</v>
      </c>
      <c r="Y83" s="1">
        <v>2016</v>
      </c>
      <c r="Z83" s="1" cm="1">
        <f t="array" ref="Z83">INDEX($B$8:$B$823,SMALL(IF(Y83=$A$8:$A$823,ROW($A$8:$A$823)-ROW($A$8)+1),ROW(76:76)))</f>
        <v>134.44999999999999</v>
      </c>
      <c r="AA83" s="1">
        <v>38</v>
      </c>
      <c r="AC83" s="1">
        <v>2015</v>
      </c>
      <c r="AD83" s="1" cm="1">
        <f t="array" ref="AD83">INDEX($B$8:$B$823,SMALL(IF(AC83=$A$8:$A$823,ROW($A$8:$A$823)-ROW($A$8)+1),ROW(76:76)))</f>
        <v>381.06</v>
      </c>
      <c r="AE83" s="1">
        <v>26</v>
      </c>
      <c r="AG83" s="1">
        <v>2014</v>
      </c>
      <c r="AH83" s="1" cm="1">
        <f t="array" ref="AH83">INDEX($B$8:$B$823,SMALL(IF(AG83=$A$8:$A$823,ROW($A$8:$A$823)-ROW($A$8)+1),ROW(76:76)))</f>
        <v>449.2</v>
      </c>
      <c r="AI83" s="1">
        <v>2</v>
      </c>
    </row>
    <row r="84" spans="1:35" x14ac:dyDescent="0.3">
      <c r="A84" s="2">
        <v>2020</v>
      </c>
      <c r="B84" s="2">
        <v>466.12</v>
      </c>
      <c r="I84" s="1">
        <v>2020</v>
      </c>
      <c r="J84" s="1" cm="1">
        <f t="array" ref="J84">INDEX($B$8:$B$823,SMALL(IF(I84=$A$8:$A$823,ROW($A$8:$A$823)-ROW($A$8)+1),ROW(77:77)))</f>
        <v>497.49</v>
      </c>
      <c r="K84" s="1">
        <v>14</v>
      </c>
      <c r="M84" s="1">
        <v>2019</v>
      </c>
      <c r="N84" s="1" cm="1">
        <f t="array" ref="N84">INDEX($B$8:$B$823,SMALL(IF(M84=$A$8:$A$823,ROW($A$8:$A$823)-ROW($A$8)+1),ROW(77:77)))</f>
        <v>507.98</v>
      </c>
      <c r="O84" s="1">
        <v>14</v>
      </c>
      <c r="Q84" s="1">
        <v>2018</v>
      </c>
      <c r="R84" s="1" cm="1">
        <f t="array" ref="R84">INDEX($B$8:$B$823,SMALL(IF(Q84=$A$8:$A$823,ROW($A$8:$A$823)-ROW($A$8)+1),ROW(77:77)))</f>
        <v>1480.22</v>
      </c>
      <c r="S84" s="1">
        <v>26</v>
      </c>
      <c r="U84" s="1">
        <v>2017</v>
      </c>
      <c r="V84" s="1" cm="1">
        <f t="array" ref="V84">INDEX($B$8:$B$823,SMALL(IF(U84=$A$8:$A$823,ROW($A$8:$A$823)-ROW($A$8)+1),ROW(77:77)))</f>
        <v>248.42000000000002</v>
      </c>
      <c r="W84" s="1">
        <v>38</v>
      </c>
      <c r="Y84" s="1">
        <v>2016</v>
      </c>
      <c r="Z84" s="1" cm="1">
        <f t="array" ref="Z84">INDEX($B$8:$B$823,SMALL(IF(Y84=$A$8:$A$823,ROW($A$8:$A$823)-ROW($A$8)+1),ROW(77:77)))</f>
        <v>125</v>
      </c>
      <c r="AA84" s="1">
        <v>38</v>
      </c>
      <c r="AC84" s="1">
        <v>2015</v>
      </c>
      <c r="AD84" s="1" cm="1">
        <f t="array" ref="AD84">INDEX($B$8:$B$823,SMALL(IF(AC84=$A$8:$A$823,ROW($A$8:$A$823)-ROW($A$8)+1),ROW(77:77)))</f>
        <v>522.51</v>
      </c>
      <c r="AE84" s="1">
        <v>26</v>
      </c>
      <c r="AG84" s="1">
        <v>2014</v>
      </c>
      <c r="AH84" s="1" cm="1">
        <f t="array" ref="AH84">INDEX($B$8:$B$823,SMALL(IF(AG84=$A$8:$A$823,ROW($A$8:$A$823)-ROW($A$8)+1),ROW(77:77)))</f>
        <v>718.42</v>
      </c>
      <c r="AI84" s="1">
        <v>86</v>
      </c>
    </row>
    <row r="85" spans="1:35" x14ac:dyDescent="0.3">
      <c r="A85" s="2">
        <v>2020</v>
      </c>
      <c r="B85" s="2">
        <v>324.89</v>
      </c>
      <c r="I85" s="1">
        <v>2020</v>
      </c>
      <c r="J85" s="1" cm="1">
        <f t="array" ref="J85">INDEX($B$8:$B$823,SMALL(IF(I85=$A$8:$A$823,ROW($A$8:$A$823)-ROW($A$8)+1),ROW(78:78)))</f>
        <v>663.32</v>
      </c>
      <c r="K85" s="1">
        <v>14</v>
      </c>
      <c r="M85" s="1">
        <v>2019</v>
      </c>
      <c r="N85" s="1" cm="1">
        <f t="array" ref="N85">INDEX($B$8:$B$823,SMALL(IF(M85=$A$8:$A$823,ROW($A$8:$A$823)-ROW($A$8)+1),ROW(78:78)))</f>
        <v>4019.6</v>
      </c>
      <c r="O85" s="1">
        <v>14</v>
      </c>
      <c r="Q85" s="1">
        <v>2018</v>
      </c>
      <c r="R85" s="1" cm="1">
        <f t="array" ref="R85">INDEX($B$8:$B$823,SMALL(IF(Q85=$A$8:$A$823,ROW($A$8:$A$823)-ROW($A$8)+1),ROW(78:78)))</f>
        <v>2095.0299999999997</v>
      </c>
      <c r="S85" s="1">
        <v>26</v>
      </c>
      <c r="U85" s="1">
        <v>2017</v>
      </c>
      <c r="V85" s="1" cm="1">
        <f t="array" ref="V85">INDEX($B$8:$B$823,SMALL(IF(U85=$A$8:$A$823,ROW($A$8:$A$823)-ROW($A$8)+1),ROW(78:78)))</f>
        <v>762.07</v>
      </c>
      <c r="W85" s="1">
        <v>38</v>
      </c>
      <c r="Y85" s="1">
        <v>2016</v>
      </c>
      <c r="Z85" s="1" cm="1">
        <f t="array" ref="Z85">INDEX($B$8:$B$823,SMALL(IF(Y85=$A$8:$A$823,ROW($A$8:$A$823)-ROW($A$8)+1),ROW(78:78)))</f>
        <v>561.57999999999993</v>
      </c>
      <c r="AA85" s="1">
        <v>38</v>
      </c>
      <c r="AC85" s="1">
        <v>2015</v>
      </c>
      <c r="AD85" s="1" cm="1">
        <f t="array" ref="AD85">INDEX($B$8:$B$823,SMALL(IF(AC85=$A$8:$A$823,ROW($A$8:$A$823)-ROW($A$8)+1),ROW(78:78)))</f>
        <v>13109.74</v>
      </c>
      <c r="AE85" s="1">
        <v>38</v>
      </c>
      <c r="AG85" s="1">
        <v>2014</v>
      </c>
      <c r="AH85" s="1" cm="1">
        <f t="array" ref="AH85">INDEX($B$8:$B$823,SMALL(IF(AG85=$A$8:$A$823,ROW($A$8:$A$823)-ROW($A$8)+1),ROW(78:78)))</f>
        <v>616.48</v>
      </c>
      <c r="AI85" s="1">
        <v>86</v>
      </c>
    </row>
    <row r="86" spans="1:35" x14ac:dyDescent="0.3">
      <c r="A86" s="2">
        <v>2020</v>
      </c>
      <c r="B86" s="2">
        <v>306.37</v>
      </c>
      <c r="I86" s="1">
        <v>2020</v>
      </c>
      <c r="J86" s="1" cm="1">
        <f t="array" ref="J86">INDEX($B$8:$B$823,SMALL(IF(I86=$A$8:$A$823,ROW($A$8:$A$823)-ROW($A$8)+1),ROW(79:79)))</f>
        <v>24681.75</v>
      </c>
      <c r="K86" s="1">
        <v>14</v>
      </c>
      <c r="M86" s="1">
        <v>2019</v>
      </c>
      <c r="N86" s="1" cm="1">
        <f t="array" ref="N86">INDEX($B$8:$B$823,SMALL(IF(M86=$A$8:$A$823,ROW($A$8:$A$823)-ROW($A$8)+1),ROW(79:79)))</f>
        <v>629.12</v>
      </c>
      <c r="O86" s="1">
        <v>14</v>
      </c>
      <c r="Q86" s="1">
        <v>2018</v>
      </c>
      <c r="R86" s="1" cm="1">
        <f t="array" ref="R86">INDEX($B$8:$B$823,SMALL(IF(Q86=$A$8:$A$823,ROW($A$8:$A$823)-ROW($A$8)+1),ROW(79:79)))</f>
        <v>264.90999999999997</v>
      </c>
      <c r="S86" s="1">
        <v>26</v>
      </c>
      <c r="U86" s="1">
        <v>2017</v>
      </c>
      <c r="V86" s="1" cm="1">
        <f t="array" ref="V86">INDEX($B$8:$B$823,SMALL(IF(U86=$A$8:$A$823,ROW($A$8:$A$823)-ROW($A$8)+1),ROW(79:79)))</f>
        <v>125</v>
      </c>
      <c r="W86" s="1">
        <v>38</v>
      </c>
      <c r="Y86" s="1">
        <v>2016</v>
      </c>
      <c r="Z86" s="1" cm="1">
        <f t="array" ref="Z86">INDEX($B$8:$B$823,SMALL(IF(Y86=$A$8:$A$823,ROW($A$8:$A$823)-ROW($A$8)+1),ROW(79:79)))</f>
        <v>765.05</v>
      </c>
      <c r="AA86" s="1">
        <v>38</v>
      </c>
      <c r="AC86" s="1">
        <v>2015</v>
      </c>
      <c r="AD86" s="1" cm="1">
        <f t="array" ref="AD86">INDEX($B$8:$B$823,SMALL(IF(AC86=$A$8:$A$823,ROW($A$8:$A$823)-ROW($A$8)+1),ROW(79:79)))</f>
        <v>1589.35</v>
      </c>
      <c r="AE86" s="1">
        <v>38</v>
      </c>
    </row>
    <row r="87" spans="1:35" x14ac:dyDescent="0.3">
      <c r="A87" s="2">
        <v>2020</v>
      </c>
      <c r="B87" s="2">
        <v>2549.25</v>
      </c>
      <c r="I87" s="1">
        <v>2020</v>
      </c>
      <c r="J87" s="1" cm="1">
        <f t="array" ref="J87">INDEX($B$8:$B$823,SMALL(IF(I87=$A$8:$A$823,ROW($A$8:$A$823)-ROW($A$8)+1),ROW(80:80)))</f>
        <v>31173.38</v>
      </c>
      <c r="K87" s="1">
        <v>14</v>
      </c>
      <c r="M87" s="1">
        <v>2019</v>
      </c>
      <c r="N87" s="1" cm="1">
        <f t="array" ref="N87">INDEX($B$8:$B$823,SMALL(IF(M87=$A$8:$A$823,ROW($A$8:$A$823)-ROW($A$8)+1),ROW(80:80)))</f>
        <v>2595.27</v>
      </c>
      <c r="O87" s="1">
        <v>14</v>
      </c>
      <c r="Q87" s="1">
        <v>2018</v>
      </c>
      <c r="R87" s="1" cm="1">
        <f t="array" ref="R87">INDEX($B$8:$B$823,SMALL(IF(Q87=$A$8:$A$823,ROW($A$8:$A$823)-ROW($A$8)+1),ROW(80:80)))</f>
        <v>517.54999999999995</v>
      </c>
      <c r="S87" s="1">
        <v>26</v>
      </c>
      <c r="U87" s="1">
        <v>2017</v>
      </c>
      <c r="V87" s="1" cm="1">
        <f t="array" ref="V87">INDEX($B$8:$B$823,SMALL(IF(U87=$A$8:$A$823,ROW($A$8:$A$823)-ROW($A$8)+1),ROW(80:80)))</f>
        <v>125</v>
      </c>
      <c r="W87" s="1">
        <v>38</v>
      </c>
      <c r="Y87" s="1">
        <v>2016</v>
      </c>
      <c r="Z87" s="1" cm="1">
        <f t="array" ref="Z87">INDEX($B$8:$B$823,SMALL(IF(Y87=$A$8:$A$823,ROW($A$8:$A$823)-ROW($A$8)+1),ROW(80:80)))</f>
        <v>707.92</v>
      </c>
      <c r="AA87" s="1">
        <v>38</v>
      </c>
      <c r="AC87" s="1">
        <v>2015</v>
      </c>
      <c r="AD87" s="1" cm="1">
        <f t="array" ref="AD87">INDEX($B$8:$B$823,SMALL(IF(AC87=$A$8:$A$823,ROW($A$8:$A$823)-ROW($A$8)+1),ROW(80:80)))</f>
        <v>519.4</v>
      </c>
      <c r="AE87" s="1">
        <v>38</v>
      </c>
    </row>
    <row r="88" spans="1:35" x14ac:dyDescent="0.3">
      <c r="A88" s="2">
        <v>2020</v>
      </c>
      <c r="B88" s="2">
        <v>626.87</v>
      </c>
      <c r="I88" s="1">
        <v>2020</v>
      </c>
      <c r="J88" s="1" cm="1">
        <f t="array" ref="J88">INDEX($B$8:$B$823,SMALL(IF(I88=$A$8:$A$823,ROW($A$8:$A$823)-ROW($A$8)+1),ROW(81:81)))</f>
        <v>330.18</v>
      </c>
      <c r="K88" s="1">
        <v>14</v>
      </c>
      <c r="M88" s="1">
        <v>2019</v>
      </c>
      <c r="N88" s="1" cm="1">
        <f t="array" ref="N88">INDEX($B$8:$B$823,SMALL(IF(M88=$A$8:$A$823,ROW($A$8:$A$823)-ROW($A$8)+1),ROW(81:81)))</f>
        <v>256.05</v>
      </c>
      <c r="O88" s="1">
        <v>14</v>
      </c>
      <c r="Q88" s="1">
        <v>2018</v>
      </c>
      <c r="R88" s="1" cm="1">
        <f t="array" ref="R88">INDEX($B$8:$B$823,SMALL(IF(Q88=$A$8:$A$823,ROW($A$8:$A$823)-ROW($A$8)+1),ROW(81:81)))</f>
        <v>574.04999999999995</v>
      </c>
      <c r="S88" s="1">
        <v>26</v>
      </c>
      <c r="U88" s="1">
        <v>2017</v>
      </c>
      <c r="V88" s="1" cm="1">
        <f t="array" ref="V88">INDEX($B$8:$B$823,SMALL(IF(U88=$A$8:$A$823,ROW($A$8:$A$823)-ROW($A$8)+1),ROW(81:81)))</f>
        <v>895.88</v>
      </c>
      <c r="W88" s="1">
        <v>38</v>
      </c>
      <c r="Y88" s="1">
        <v>2016</v>
      </c>
      <c r="Z88" s="1" cm="1">
        <f t="array" ref="Z88">INDEX($B$8:$B$823,SMALL(IF(Y88=$A$8:$A$823,ROW($A$8:$A$823)-ROW($A$8)+1),ROW(81:81)))</f>
        <v>18906.93</v>
      </c>
      <c r="AA88" s="1">
        <v>26</v>
      </c>
      <c r="AC88" s="1">
        <v>2015</v>
      </c>
      <c r="AD88" s="1" cm="1">
        <f t="array" ref="AD88">INDEX($B$8:$B$823,SMALL(IF(AC88=$A$8:$A$823,ROW($A$8:$A$823)-ROW($A$8)+1),ROW(81:81)))</f>
        <v>372.72</v>
      </c>
      <c r="AE88" s="1">
        <v>38</v>
      </c>
    </row>
    <row r="89" spans="1:35" x14ac:dyDescent="0.3">
      <c r="A89" s="2">
        <v>2020</v>
      </c>
      <c r="B89" s="2">
        <v>9465.26</v>
      </c>
      <c r="I89" s="1">
        <v>2020</v>
      </c>
      <c r="J89" s="1" cm="1">
        <f t="array" ref="J89">INDEX($B$8:$B$823,SMALL(IF(I89=$A$8:$A$823,ROW($A$8:$A$823)-ROW($A$8)+1),ROW(82:82)))</f>
        <v>169871.21</v>
      </c>
      <c r="K89" s="1">
        <v>14</v>
      </c>
      <c r="M89" s="1">
        <v>2019</v>
      </c>
      <c r="N89" s="1" cm="1">
        <f t="array" ref="N89">INDEX($B$8:$B$823,SMALL(IF(M89=$A$8:$A$823,ROW($A$8:$A$823)-ROW($A$8)+1),ROW(82:82)))</f>
        <v>1427.18</v>
      </c>
      <c r="O89" s="1">
        <v>14</v>
      </c>
      <c r="Q89" s="1">
        <v>2018</v>
      </c>
      <c r="R89" s="1" cm="1">
        <f t="array" ref="R89">INDEX($B$8:$B$823,SMALL(IF(Q89=$A$8:$A$823,ROW($A$8:$A$823)-ROW($A$8)+1),ROW(82:82)))</f>
        <v>295.37</v>
      </c>
      <c r="S89" s="1">
        <v>26</v>
      </c>
      <c r="U89" s="1">
        <v>2017</v>
      </c>
      <c r="V89" s="1" cm="1">
        <f t="array" ref="V89">INDEX($B$8:$B$823,SMALL(IF(U89=$A$8:$A$823,ROW($A$8:$A$823)-ROW($A$8)+1),ROW(82:82)))</f>
        <v>564.67000000000007</v>
      </c>
      <c r="W89" s="1">
        <v>38</v>
      </c>
      <c r="Y89" s="1">
        <v>2016</v>
      </c>
      <c r="Z89" s="1" cm="1">
        <f t="array" ref="Z89">INDEX($B$8:$B$823,SMALL(IF(Y89=$A$8:$A$823,ROW($A$8:$A$823)-ROW($A$8)+1),ROW(82:82)))</f>
        <v>9604.5499999999993</v>
      </c>
      <c r="AA89" s="1">
        <v>38</v>
      </c>
      <c r="AC89" s="1">
        <v>2015</v>
      </c>
      <c r="AD89" s="1" cm="1">
        <f t="array" ref="AD89">INDEX($B$8:$B$823,SMALL(IF(AC89=$A$8:$A$823,ROW($A$8:$A$823)-ROW($A$8)+1),ROW(82:82)))</f>
        <v>371.32</v>
      </c>
      <c r="AE89" s="1">
        <v>38</v>
      </c>
    </row>
    <row r="90" spans="1:35" x14ac:dyDescent="0.3">
      <c r="A90" s="2">
        <v>2020</v>
      </c>
      <c r="B90" s="2">
        <v>559.47</v>
      </c>
      <c r="I90" s="1">
        <v>2020</v>
      </c>
      <c r="J90" s="1" cm="1">
        <f t="array" ref="J90">INDEX($B$8:$B$823,SMALL(IF(I90=$A$8:$A$823,ROW($A$8:$A$823)-ROW($A$8)+1),ROW(83:83)))</f>
        <v>689.64</v>
      </c>
      <c r="K90" s="1">
        <v>14</v>
      </c>
      <c r="M90" s="1">
        <v>2019</v>
      </c>
      <c r="N90" s="1" cm="1">
        <f t="array" ref="N90">INDEX($B$8:$B$823,SMALL(IF(M90=$A$8:$A$823,ROW($A$8:$A$823)-ROW($A$8)+1),ROW(83:83)))</f>
        <v>753.58</v>
      </c>
      <c r="O90" s="1">
        <v>14</v>
      </c>
      <c r="Q90" s="1">
        <v>2018</v>
      </c>
      <c r="R90" s="1" cm="1">
        <f t="array" ref="R90">INDEX($B$8:$B$823,SMALL(IF(Q90=$A$8:$A$823,ROW($A$8:$A$823)-ROW($A$8)+1),ROW(83:83)))</f>
        <v>463.56</v>
      </c>
      <c r="S90" s="1">
        <v>26</v>
      </c>
      <c r="U90" s="1">
        <v>2017</v>
      </c>
      <c r="V90" s="1" cm="1">
        <f t="array" ref="V90">INDEX($B$8:$B$823,SMALL(IF(U90=$A$8:$A$823,ROW($A$8:$A$823)-ROW($A$8)+1),ROW(83:83)))</f>
        <v>396.74</v>
      </c>
      <c r="W90" s="1">
        <v>38</v>
      </c>
      <c r="Y90" s="1">
        <v>2016</v>
      </c>
      <c r="Z90" s="1" cm="1">
        <f t="array" ref="Z90">INDEX($B$8:$B$823,SMALL(IF(Y90=$A$8:$A$823,ROW($A$8:$A$823)-ROW($A$8)+1),ROW(83:83)))</f>
        <v>908.35</v>
      </c>
      <c r="AA90" s="1">
        <v>38</v>
      </c>
      <c r="AC90" s="1">
        <v>2015</v>
      </c>
      <c r="AD90" s="1" cm="1">
        <f t="array" ref="AD90">INDEX($B$8:$B$823,SMALL(IF(AC90=$A$8:$A$823,ROW($A$8:$A$823)-ROW($A$8)+1),ROW(83:83)))</f>
        <v>497.42</v>
      </c>
      <c r="AE90" s="1">
        <v>38</v>
      </c>
    </row>
    <row r="91" spans="1:35" x14ac:dyDescent="0.3">
      <c r="A91" s="2">
        <v>2020</v>
      </c>
      <c r="B91" s="2">
        <v>188.17000000000002</v>
      </c>
      <c r="I91" s="1">
        <v>2020</v>
      </c>
      <c r="J91" s="1" cm="1">
        <f t="array" ref="J91">INDEX($B$8:$B$823,SMALL(IF(I91=$A$8:$A$823,ROW($A$8:$A$823)-ROW($A$8)+1),ROW(84:84)))</f>
        <v>490.55</v>
      </c>
      <c r="K91" s="1">
        <v>14</v>
      </c>
      <c r="M91" s="1">
        <v>2019</v>
      </c>
      <c r="N91" s="1" cm="1">
        <f t="array" ref="N91">INDEX($B$8:$B$823,SMALL(IF(M91=$A$8:$A$823,ROW($A$8:$A$823)-ROW($A$8)+1),ROW(84:84)))</f>
        <v>304.40999999999997</v>
      </c>
      <c r="O91" s="1">
        <v>14</v>
      </c>
      <c r="Q91" s="1">
        <v>2018</v>
      </c>
      <c r="R91" s="1" cm="1">
        <f t="array" ref="R91">INDEX($B$8:$B$823,SMALL(IF(Q91=$A$8:$A$823,ROW($A$8:$A$823)-ROW($A$8)+1),ROW(84:84)))</f>
        <v>13994.62</v>
      </c>
      <c r="S91" s="1">
        <v>26</v>
      </c>
      <c r="U91" s="1">
        <v>2017</v>
      </c>
      <c r="V91" s="1" cm="1">
        <f t="array" ref="V91">INDEX($B$8:$B$823,SMALL(IF(U91=$A$8:$A$823,ROW($A$8:$A$823)-ROW($A$8)+1),ROW(84:84)))</f>
        <v>467.81</v>
      </c>
      <c r="W91" s="1">
        <v>38</v>
      </c>
      <c r="Y91" s="1">
        <v>2016</v>
      </c>
      <c r="Z91" s="1" cm="1">
        <f t="array" ref="Z91">INDEX($B$8:$B$823,SMALL(IF(Y91=$A$8:$A$823,ROW($A$8:$A$823)-ROW($A$8)+1),ROW(84:84)))</f>
        <v>425.38</v>
      </c>
      <c r="AA91" s="1">
        <v>38</v>
      </c>
      <c r="AC91" s="1">
        <v>2015</v>
      </c>
      <c r="AD91" s="1" cm="1">
        <f t="array" ref="AD91">INDEX($B$8:$B$823,SMALL(IF(AC91=$A$8:$A$823,ROW($A$8:$A$823)-ROW($A$8)+1),ROW(84:84)))</f>
        <v>575.89</v>
      </c>
      <c r="AE91" s="1">
        <v>38</v>
      </c>
    </row>
    <row r="92" spans="1:35" x14ac:dyDescent="0.3">
      <c r="A92" s="2">
        <v>2020</v>
      </c>
      <c r="B92" s="2">
        <v>125</v>
      </c>
      <c r="I92" s="1">
        <v>2020</v>
      </c>
      <c r="J92" s="1" cm="1">
        <f t="array" ref="J92">INDEX($B$8:$B$823,SMALL(IF(I92=$A$8:$A$823,ROW($A$8:$A$823)-ROW($A$8)+1),ROW(85:85)))</f>
        <v>262.59000000000003</v>
      </c>
      <c r="K92" s="1">
        <v>14</v>
      </c>
      <c r="M92" s="1">
        <v>2019</v>
      </c>
      <c r="N92" s="1" cm="1">
        <f t="array" ref="N92">INDEX($B$8:$B$823,SMALL(IF(M92=$A$8:$A$823,ROW($A$8:$A$823)-ROW($A$8)+1),ROW(85:85)))</f>
        <v>902.26</v>
      </c>
      <c r="O92" s="1">
        <v>14</v>
      </c>
      <c r="Q92" s="1">
        <v>2018</v>
      </c>
      <c r="R92" s="1" cm="1">
        <f t="array" ref="R92">INDEX($B$8:$B$823,SMALL(IF(Q92=$A$8:$A$823,ROW($A$8:$A$823)-ROW($A$8)+1),ROW(85:85)))</f>
        <v>366.7</v>
      </c>
      <c r="S92" s="1">
        <v>26</v>
      </c>
      <c r="U92" s="1">
        <v>2017</v>
      </c>
      <c r="V92" s="1" cm="1">
        <f t="array" ref="V92">INDEX($B$8:$B$823,SMALL(IF(U92=$A$8:$A$823,ROW($A$8:$A$823)-ROW($A$8)+1),ROW(85:85)))</f>
        <v>300.85000000000002</v>
      </c>
      <c r="W92" s="1">
        <v>38</v>
      </c>
      <c r="Y92" s="1">
        <v>2016</v>
      </c>
      <c r="Z92" s="1" cm="1">
        <f t="array" ref="Z92">INDEX($B$8:$B$823,SMALL(IF(Y92=$A$8:$A$823,ROW($A$8:$A$823)-ROW($A$8)+1),ROW(85:85)))</f>
        <v>613.71</v>
      </c>
      <c r="AA92" s="1">
        <v>38</v>
      </c>
      <c r="AC92" s="1">
        <v>2015</v>
      </c>
      <c r="AD92" s="1" cm="1">
        <f t="array" ref="AD92">INDEX($B$8:$B$823,SMALL(IF(AC92=$A$8:$A$823,ROW($A$8:$A$823)-ROW($A$8)+1),ROW(85:85)))</f>
        <v>640.59</v>
      </c>
      <c r="AE92" s="1">
        <v>38</v>
      </c>
    </row>
    <row r="93" spans="1:35" x14ac:dyDescent="0.3">
      <c r="A93" s="2">
        <v>2020</v>
      </c>
      <c r="B93" s="2">
        <v>2290.11</v>
      </c>
      <c r="I93" s="1">
        <v>2020</v>
      </c>
      <c r="J93" s="1" cm="1">
        <f t="array" ref="J93">INDEX($B$8:$B$823,SMALL(IF(I93=$A$8:$A$823,ROW($A$8:$A$823)-ROW($A$8)+1),ROW(86:86)))</f>
        <v>698.8</v>
      </c>
      <c r="K93" s="1">
        <v>14</v>
      </c>
      <c r="M93" s="1">
        <v>2019</v>
      </c>
      <c r="N93" s="1" cm="1">
        <f t="array" ref="N93">INDEX($B$8:$B$823,SMALL(IF(M93=$A$8:$A$823,ROW($A$8:$A$823)-ROW($A$8)+1),ROW(86:86)))</f>
        <v>2781.26</v>
      </c>
      <c r="O93" s="1">
        <v>14</v>
      </c>
      <c r="Q93" s="1">
        <v>2018</v>
      </c>
      <c r="R93" s="1" cm="1">
        <f t="array" ref="R93">INDEX($B$8:$B$823,SMALL(IF(Q93=$A$8:$A$823,ROW($A$8:$A$823)-ROW($A$8)+1),ROW(86:86)))</f>
        <v>8518.6299999999992</v>
      </c>
      <c r="S93" s="1">
        <v>14</v>
      </c>
      <c r="U93" s="1">
        <v>2017</v>
      </c>
      <c r="V93" s="1" cm="1">
        <f t="array" ref="V93">INDEX($B$8:$B$823,SMALL(IF(U93=$A$8:$A$823,ROW($A$8:$A$823)-ROW($A$8)+1),ROW(86:86)))</f>
        <v>397.08</v>
      </c>
      <c r="W93" s="1">
        <v>38</v>
      </c>
      <c r="Y93" s="1">
        <v>2016</v>
      </c>
      <c r="Z93" s="1" cm="1">
        <f t="array" ref="Z93">INDEX($B$8:$B$823,SMALL(IF(Y93=$A$8:$A$823,ROW($A$8:$A$823)-ROW($A$8)+1),ROW(86:86)))</f>
        <v>8785.36</v>
      </c>
      <c r="AA93" s="1">
        <v>38</v>
      </c>
      <c r="AC93" s="1">
        <v>2015</v>
      </c>
      <c r="AD93" s="1" cm="1">
        <f t="array" ref="AD93">INDEX($B$8:$B$823,SMALL(IF(AC93=$A$8:$A$823,ROW($A$8:$A$823)-ROW($A$8)+1),ROW(86:86)))</f>
        <v>1361.65</v>
      </c>
      <c r="AE93" s="1">
        <v>38</v>
      </c>
    </row>
    <row r="94" spans="1:35" x14ac:dyDescent="0.3">
      <c r="A94" s="2">
        <v>2020</v>
      </c>
      <c r="B94" s="2">
        <v>1006.44</v>
      </c>
      <c r="I94" s="1">
        <v>2020</v>
      </c>
      <c r="J94" s="1" cm="1">
        <f t="array" ref="J94">INDEX($B$8:$B$823,SMALL(IF(I94=$A$8:$A$823,ROW($A$8:$A$823)-ROW($A$8)+1),ROW(87:87)))</f>
        <v>374.78999999999996</v>
      </c>
      <c r="K94" s="1">
        <v>14</v>
      </c>
      <c r="M94" s="1">
        <v>2019</v>
      </c>
      <c r="N94" s="1" cm="1">
        <f t="array" ref="N94">INDEX($B$8:$B$823,SMALL(IF(M94=$A$8:$A$823,ROW($A$8:$A$823)-ROW($A$8)+1),ROW(87:87)))</f>
        <v>542.05999999999995</v>
      </c>
      <c r="O94" s="1">
        <v>14</v>
      </c>
      <c r="Q94" s="1">
        <v>2018</v>
      </c>
      <c r="R94" s="1" cm="1">
        <f t="array" ref="R94">INDEX($B$8:$B$823,SMALL(IF(Q94=$A$8:$A$823,ROW($A$8:$A$823)-ROW($A$8)+1),ROW(87:87)))</f>
        <v>669.15</v>
      </c>
      <c r="S94" s="1">
        <v>26</v>
      </c>
      <c r="U94" s="1">
        <v>2017</v>
      </c>
      <c r="V94" s="1" cm="1">
        <f t="array" ref="V94">INDEX($B$8:$B$823,SMALL(IF(U94=$A$8:$A$823,ROW($A$8:$A$823)-ROW($A$8)+1),ROW(87:87)))</f>
        <v>564.75</v>
      </c>
      <c r="W94" s="1">
        <v>38</v>
      </c>
      <c r="Y94" s="1">
        <v>2016</v>
      </c>
      <c r="Z94" s="1" cm="1">
        <f t="array" ref="Z94">INDEX($B$8:$B$823,SMALL(IF(Y94=$A$8:$A$823,ROW($A$8:$A$823)-ROW($A$8)+1),ROW(87:87)))</f>
        <v>831.04</v>
      </c>
      <c r="AA94" s="1">
        <v>26</v>
      </c>
      <c r="AC94" s="1">
        <v>2015</v>
      </c>
      <c r="AD94" s="1" cm="1">
        <f t="array" ref="AD94">INDEX($B$8:$B$823,SMALL(IF(AC94=$A$8:$A$823,ROW($A$8:$A$823)-ROW($A$8)+1),ROW(87:87)))</f>
        <v>2631.86</v>
      </c>
      <c r="AE94" s="1">
        <v>38</v>
      </c>
    </row>
    <row r="95" spans="1:35" x14ac:dyDescent="0.3">
      <c r="A95" s="2">
        <v>2020</v>
      </c>
      <c r="B95" s="2">
        <v>770.48</v>
      </c>
      <c r="I95" s="1">
        <v>2020</v>
      </c>
      <c r="J95" s="1" cm="1">
        <f t="array" ref="J95">INDEX($B$8:$B$823,SMALL(IF(I95=$A$8:$A$823,ROW($A$8:$A$823)-ROW($A$8)+1),ROW(88:88)))</f>
        <v>420.8</v>
      </c>
      <c r="K95" s="1">
        <v>14</v>
      </c>
      <c r="M95" s="1">
        <v>2019</v>
      </c>
      <c r="N95" s="1" cm="1">
        <f t="array" ref="N95">INDEX($B$8:$B$823,SMALL(IF(M95=$A$8:$A$823,ROW($A$8:$A$823)-ROW($A$8)+1),ROW(88:88)))</f>
        <v>555.18000000000006</v>
      </c>
      <c r="O95" s="1">
        <v>14</v>
      </c>
      <c r="Q95" s="1">
        <v>2018</v>
      </c>
      <c r="R95" s="1" cm="1">
        <f t="array" ref="R95">INDEX($B$8:$B$823,SMALL(IF(Q95=$A$8:$A$823,ROW($A$8:$A$823)-ROW($A$8)+1),ROW(88:88)))</f>
        <v>752.53</v>
      </c>
      <c r="S95" s="1">
        <v>26</v>
      </c>
      <c r="U95" s="1">
        <v>2017</v>
      </c>
      <c r="V95" s="1" cm="1">
        <f t="array" ref="V95">INDEX($B$8:$B$823,SMALL(IF(U95=$A$8:$A$823,ROW($A$8:$A$823)-ROW($A$8)+1),ROW(88:88)))</f>
        <v>777.01</v>
      </c>
      <c r="W95" s="1">
        <v>38</v>
      </c>
      <c r="Y95" s="1">
        <v>2016</v>
      </c>
      <c r="Z95" s="1" cm="1">
        <f t="array" ref="Z95">INDEX($B$8:$B$823,SMALL(IF(Y95=$A$8:$A$823,ROW($A$8:$A$823)-ROW($A$8)+1),ROW(88:88)))</f>
        <v>795.47</v>
      </c>
      <c r="AA95" s="1">
        <v>26</v>
      </c>
      <c r="AC95" s="1">
        <v>2015</v>
      </c>
      <c r="AD95" s="1" cm="1">
        <f t="array" ref="AD95">INDEX($B$8:$B$823,SMALL(IF(AC95=$A$8:$A$823,ROW($A$8:$A$823)-ROW($A$8)+1),ROW(88:88)))</f>
        <v>4176.59</v>
      </c>
      <c r="AE95" s="1">
        <v>50</v>
      </c>
    </row>
    <row r="96" spans="1:35" x14ac:dyDescent="0.3">
      <c r="A96" s="2">
        <v>2020</v>
      </c>
      <c r="B96" s="2">
        <v>72885.600000000006</v>
      </c>
      <c r="I96" s="1">
        <v>2020</v>
      </c>
      <c r="J96" s="1" cm="1">
        <f t="array" ref="J96">INDEX($B$8:$B$823,SMALL(IF(I96=$A$8:$A$823,ROW($A$8:$A$823)-ROW($A$8)+1),ROW(89:89)))</f>
        <v>738.3</v>
      </c>
      <c r="K96" s="1">
        <v>14</v>
      </c>
      <c r="M96" s="1">
        <v>2019</v>
      </c>
      <c r="N96" s="1" cm="1">
        <f t="array" ref="N96">INDEX($B$8:$B$823,SMALL(IF(M96=$A$8:$A$823,ROW($A$8:$A$823)-ROW($A$8)+1),ROW(89:89)))</f>
        <v>576.29999999999995</v>
      </c>
      <c r="O96" s="1">
        <v>14</v>
      </c>
      <c r="Q96" s="1">
        <v>2018</v>
      </c>
      <c r="R96" s="1" cm="1">
        <f t="array" ref="R96">INDEX($B$8:$B$823,SMALL(IF(Q96=$A$8:$A$823,ROW($A$8:$A$823)-ROW($A$8)+1),ROW(89:89)))</f>
        <v>2454.04</v>
      </c>
      <c r="S96" s="1">
        <v>26</v>
      </c>
      <c r="U96" s="1">
        <v>2017</v>
      </c>
      <c r="V96" s="1" cm="1">
        <f t="array" ref="V96">INDEX($B$8:$B$823,SMALL(IF(U96=$A$8:$A$823,ROW($A$8:$A$823)-ROW($A$8)+1),ROW(89:89)))</f>
        <v>781.41</v>
      </c>
      <c r="W96" s="1">
        <v>38</v>
      </c>
      <c r="Y96" s="1">
        <v>2016</v>
      </c>
      <c r="Z96" s="1" cm="1">
        <f t="array" ref="Z96">INDEX($B$8:$B$823,SMALL(IF(Y96=$A$8:$A$823,ROW($A$8:$A$823)-ROW($A$8)+1),ROW(89:89)))</f>
        <v>843.7</v>
      </c>
      <c r="AA96" s="1">
        <v>26</v>
      </c>
      <c r="AC96" s="1">
        <v>2015</v>
      </c>
      <c r="AD96" s="1" cm="1">
        <f t="array" ref="AD96">INDEX($B$8:$B$823,SMALL(IF(AC96=$A$8:$A$823,ROW($A$8:$A$823)-ROW($A$8)+1),ROW(89:89)))</f>
        <v>759.02</v>
      </c>
      <c r="AE96" s="1">
        <v>74</v>
      </c>
    </row>
    <row r="97" spans="1:31" x14ac:dyDescent="0.3">
      <c r="A97" s="2">
        <v>2020</v>
      </c>
      <c r="B97" s="2">
        <v>23626</v>
      </c>
      <c r="I97" s="1">
        <v>2020</v>
      </c>
      <c r="J97" s="1" cm="1">
        <f t="array" ref="J97">INDEX($B$8:$B$823,SMALL(IF(I97=$A$8:$A$823,ROW($A$8:$A$823)-ROW($A$8)+1),ROW(90:90)))</f>
        <v>481.3</v>
      </c>
      <c r="K97" s="1">
        <v>14</v>
      </c>
      <c r="M97" s="1">
        <v>2019</v>
      </c>
      <c r="N97" s="1" cm="1">
        <f t="array" ref="N97">INDEX($B$8:$B$823,SMALL(IF(M97=$A$8:$A$823,ROW($A$8:$A$823)-ROW($A$8)+1),ROW(90:90)))</f>
        <v>578.89</v>
      </c>
      <c r="O97" s="1">
        <v>14</v>
      </c>
      <c r="Q97" s="1">
        <v>2018</v>
      </c>
      <c r="R97" s="1" cm="1">
        <f t="array" ref="R97">INDEX($B$8:$B$823,SMALL(IF(Q97=$A$8:$A$823,ROW($A$8:$A$823)-ROW($A$8)+1),ROW(90:90)))</f>
        <v>703.43</v>
      </c>
      <c r="S97" s="1">
        <v>26</v>
      </c>
      <c r="U97" s="1">
        <v>2017</v>
      </c>
      <c r="V97" s="1" cm="1">
        <f t="array" ref="V97">INDEX($B$8:$B$823,SMALL(IF(U97=$A$8:$A$823,ROW($A$8:$A$823)-ROW($A$8)+1),ROW(90:90)))</f>
        <v>815.52</v>
      </c>
      <c r="W97" s="1">
        <v>38</v>
      </c>
      <c r="Y97" s="1">
        <v>2016</v>
      </c>
      <c r="Z97" s="1" cm="1">
        <f t="array" ref="Z97">INDEX($B$8:$B$823,SMALL(IF(Y97=$A$8:$A$823,ROW($A$8:$A$823)-ROW($A$8)+1),ROW(90:90)))</f>
        <v>483.79</v>
      </c>
      <c r="AA97" s="1">
        <v>26</v>
      </c>
      <c r="AC97" s="1">
        <v>2015</v>
      </c>
      <c r="AD97" s="1" cm="1">
        <f t="array" ref="AD97">INDEX($B$8:$B$823,SMALL(IF(AC97=$A$8:$A$823,ROW($A$8:$A$823)-ROW($A$8)+1),ROW(90:90)))</f>
        <v>915.69</v>
      </c>
      <c r="AE97" s="1">
        <v>74</v>
      </c>
    </row>
    <row r="98" spans="1:31" x14ac:dyDescent="0.3">
      <c r="A98" s="2">
        <v>2020</v>
      </c>
      <c r="B98" s="2">
        <v>135.5</v>
      </c>
      <c r="I98" s="1">
        <v>2020</v>
      </c>
      <c r="J98" s="1" cm="1">
        <f t="array" ref="J98">INDEX($B$8:$B$823,SMALL(IF(I98=$A$8:$A$823,ROW($A$8:$A$823)-ROW($A$8)+1),ROW(91:91)))</f>
        <v>528.01</v>
      </c>
      <c r="K98" s="1">
        <v>14</v>
      </c>
      <c r="M98" s="1">
        <v>2019</v>
      </c>
      <c r="N98" s="1" cm="1">
        <f t="array" ref="N98">INDEX($B$8:$B$823,SMALL(IF(M98=$A$8:$A$823,ROW($A$8:$A$823)-ROW($A$8)+1),ROW(91:91)))</f>
        <v>66605.22</v>
      </c>
      <c r="O98" s="1">
        <v>14</v>
      </c>
      <c r="Q98" s="1">
        <v>2018</v>
      </c>
      <c r="R98" s="1" cm="1">
        <f t="array" ref="R98">INDEX($B$8:$B$823,SMALL(IF(Q98=$A$8:$A$823,ROW($A$8:$A$823)-ROW($A$8)+1),ROW(91:91)))</f>
        <v>451.43</v>
      </c>
      <c r="S98" s="1">
        <v>26</v>
      </c>
      <c r="U98" s="1">
        <v>2017</v>
      </c>
      <c r="V98" s="1" cm="1">
        <f t="array" ref="V98">INDEX($B$8:$B$823,SMALL(IF(U98=$A$8:$A$823,ROW($A$8:$A$823)-ROW($A$8)+1),ROW(91:91)))</f>
        <v>1257.58</v>
      </c>
      <c r="W98" s="1">
        <v>38</v>
      </c>
      <c r="Y98" s="1">
        <v>2016</v>
      </c>
      <c r="Z98" s="1" cm="1">
        <f t="array" ref="Z98">INDEX($B$8:$B$823,SMALL(IF(Y98=$A$8:$A$823,ROW($A$8:$A$823)-ROW($A$8)+1),ROW(91:91)))</f>
        <v>656.42</v>
      </c>
      <c r="AA98" s="1">
        <v>26</v>
      </c>
      <c r="AC98" s="1">
        <v>2015</v>
      </c>
      <c r="AD98" s="1" cm="1">
        <f t="array" ref="AD98">INDEX($B$8:$B$823,SMALL(IF(AC98=$A$8:$A$823,ROW($A$8:$A$823)-ROW($A$8)+1),ROW(91:91)))</f>
        <v>387.7</v>
      </c>
      <c r="AE98" s="1">
        <v>62</v>
      </c>
    </row>
    <row r="99" spans="1:31" x14ac:dyDescent="0.3">
      <c r="A99" s="2">
        <v>2020</v>
      </c>
      <c r="B99" s="2">
        <v>139.5</v>
      </c>
      <c r="I99" s="1">
        <v>2020</v>
      </c>
      <c r="J99" s="1" cm="1">
        <f t="array" ref="J99">INDEX($B$8:$B$823,SMALL(IF(I99=$A$8:$A$823,ROW($A$8:$A$823)-ROW($A$8)+1),ROW(92:92)))</f>
        <v>2543.6799999999998</v>
      </c>
      <c r="K99" s="1">
        <v>14</v>
      </c>
      <c r="M99" s="1">
        <v>2019</v>
      </c>
      <c r="N99" s="1" cm="1">
        <f t="array" ref="N99">INDEX($B$8:$B$823,SMALL(IF(M99=$A$8:$A$823,ROW($A$8:$A$823)-ROW($A$8)+1),ROW(92:92)))</f>
        <v>4498.54</v>
      </c>
      <c r="O99" s="1">
        <v>26</v>
      </c>
      <c r="Q99" s="1">
        <v>2018</v>
      </c>
      <c r="R99" s="1" cm="1">
        <f t="array" ref="R99">INDEX($B$8:$B$823,SMALL(IF(Q99=$A$8:$A$823,ROW($A$8:$A$823)-ROW($A$8)+1),ROW(92:92)))</f>
        <v>5209.49</v>
      </c>
      <c r="S99" s="1">
        <v>26</v>
      </c>
      <c r="U99" s="1">
        <v>2017</v>
      </c>
      <c r="V99" s="1" cm="1">
        <f t="array" ref="V99">INDEX($B$8:$B$823,SMALL(IF(U99=$A$8:$A$823,ROW($A$8:$A$823)-ROW($A$8)+1),ROW(92:92)))</f>
        <v>17807.28</v>
      </c>
      <c r="W99" s="1">
        <v>14</v>
      </c>
      <c r="Y99" s="1">
        <v>2016</v>
      </c>
      <c r="Z99" s="1" cm="1">
        <f t="array" ref="Z99">INDEX($B$8:$B$823,SMALL(IF(Y99=$A$8:$A$823,ROW($A$8:$A$823)-ROW($A$8)+1),ROW(92:92)))</f>
        <v>499.49</v>
      </c>
      <c r="AA99" s="1">
        <v>26</v>
      </c>
      <c r="AC99" s="1">
        <v>2015</v>
      </c>
      <c r="AD99" s="1" cm="1">
        <f t="array" ref="AD99">INDEX($B$8:$B$823,SMALL(IF(AC99=$A$8:$A$823,ROW($A$8:$A$823)-ROW($A$8)+1),ROW(92:92)))</f>
        <v>40858.050000000003</v>
      </c>
      <c r="AE99" s="1">
        <v>14</v>
      </c>
    </row>
    <row r="100" spans="1:31" x14ac:dyDescent="0.3">
      <c r="A100" s="2">
        <v>2021</v>
      </c>
      <c r="B100" s="2">
        <v>125</v>
      </c>
      <c r="I100" s="1">
        <v>2020</v>
      </c>
      <c r="J100" s="1" cm="1">
        <f t="array" ref="J100">INDEX($B$8:$B$823,SMALL(IF(I100=$A$8:$A$823,ROW($A$8:$A$823)-ROW($A$8)+1),ROW(93:93)))</f>
        <v>805.77</v>
      </c>
      <c r="K100" s="1">
        <v>14</v>
      </c>
      <c r="M100" s="1">
        <v>2019</v>
      </c>
      <c r="N100" s="1" cm="1">
        <f t="array" ref="N100">INDEX($B$8:$B$823,SMALL(IF(M100=$A$8:$A$823,ROW($A$8:$A$823)-ROW($A$8)+1),ROW(93:93)))</f>
        <v>381.88</v>
      </c>
      <c r="O100" s="1">
        <v>26</v>
      </c>
      <c r="Q100" s="1">
        <v>2018</v>
      </c>
      <c r="R100" s="1" cm="1">
        <f t="array" ref="R100">INDEX($B$8:$B$823,SMALL(IF(Q100=$A$8:$A$823,ROW($A$8:$A$823)-ROW($A$8)+1),ROW(93:93)))</f>
        <v>7530.48</v>
      </c>
      <c r="S100" s="1">
        <v>26</v>
      </c>
      <c r="U100" s="1">
        <v>2017</v>
      </c>
      <c r="V100" s="1" cm="1">
        <f t="array" ref="V100">INDEX($B$8:$B$823,SMALL(IF(U100=$A$8:$A$823,ROW($A$8:$A$823)-ROW($A$8)+1),ROW(93:93)))</f>
        <v>338.44</v>
      </c>
      <c r="W100" s="1">
        <v>38</v>
      </c>
      <c r="Y100" s="1">
        <v>2016</v>
      </c>
      <c r="Z100" s="1" cm="1">
        <f t="array" ref="Z100">INDEX($B$8:$B$823,SMALL(IF(Y100=$A$8:$A$823,ROW($A$8:$A$823)-ROW($A$8)+1),ROW(93:93)))</f>
        <v>711.05</v>
      </c>
      <c r="AA100" s="1">
        <v>26</v>
      </c>
      <c r="AC100" s="1">
        <v>2015</v>
      </c>
      <c r="AD100" s="1" cm="1">
        <f t="array" ref="AD100">INDEX($B$8:$B$823,SMALL(IF(AC100=$A$8:$A$823,ROW($A$8:$A$823)-ROW($A$8)+1),ROW(93:93)))</f>
        <v>2295.88</v>
      </c>
      <c r="AE100" s="1">
        <v>62</v>
      </c>
    </row>
    <row r="101" spans="1:31" x14ac:dyDescent="0.3">
      <c r="A101" s="2">
        <v>2021</v>
      </c>
      <c r="B101" s="2">
        <v>1125</v>
      </c>
      <c r="I101" s="1">
        <v>2020</v>
      </c>
      <c r="J101" s="1" cm="1">
        <f t="array" ref="J101">INDEX($B$8:$B$823,SMALL(IF(I101=$A$8:$A$823,ROW($A$8:$A$823)-ROW($A$8)+1),ROW(94:94)))</f>
        <v>475.83</v>
      </c>
      <c r="K101" s="1">
        <v>14</v>
      </c>
      <c r="M101" s="1">
        <v>2019</v>
      </c>
      <c r="N101" s="1" cm="1">
        <f t="array" ref="N101">INDEX($B$8:$B$823,SMALL(IF(M101=$A$8:$A$823,ROW($A$8:$A$823)-ROW($A$8)+1),ROW(94:94)))</f>
        <v>356.8</v>
      </c>
      <c r="O101" s="1">
        <v>26</v>
      </c>
      <c r="Q101" s="1">
        <v>2018</v>
      </c>
      <c r="R101" s="1" cm="1">
        <f t="array" ref="R101">INDEX($B$8:$B$823,SMALL(IF(Q101=$A$8:$A$823,ROW($A$8:$A$823)-ROW($A$8)+1),ROW(94:94)))</f>
        <v>477.01</v>
      </c>
      <c r="S101" s="1">
        <v>38</v>
      </c>
      <c r="U101" s="1">
        <v>2017</v>
      </c>
      <c r="V101" s="1" cm="1">
        <f t="array" ref="V101">INDEX($B$8:$B$823,SMALL(IF(U101=$A$8:$A$823,ROW($A$8:$A$823)-ROW($A$8)+1),ROW(94:94)))</f>
        <v>358.78999999999996</v>
      </c>
      <c r="W101" s="1">
        <v>38</v>
      </c>
      <c r="Y101" s="1">
        <v>2016</v>
      </c>
      <c r="Z101" s="1" cm="1">
        <f t="array" ref="Z101">INDEX($B$8:$B$823,SMALL(IF(Y101=$A$8:$A$823,ROW($A$8:$A$823)-ROW($A$8)+1),ROW(94:94)))</f>
        <v>931.91</v>
      </c>
      <c r="AA101" s="1">
        <v>26</v>
      </c>
      <c r="AC101" s="1">
        <v>2015</v>
      </c>
      <c r="AD101" s="1" cm="1">
        <f t="array" ref="AD101">INDEX($B$8:$B$823,SMALL(IF(AC101=$A$8:$A$823,ROW($A$8:$A$823)-ROW($A$8)+1),ROW(94:94)))</f>
        <v>423.37</v>
      </c>
      <c r="AE101" s="1">
        <v>62</v>
      </c>
    </row>
    <row r="102" spans="1:31" x14ac:dyDescent="0.3">
      <c r="A102" s="2">
        <v>2021</v>
      </c>
      <c r="B102" s="2">
        <v>1125</v>
      </c>
      <c r="I102" s="1">
        <v>2020</v>
      </c>
      <c r="J102" s="1" cm="1">
        <f t="array" ref="J102">INDEX($B$8:$B$823,SMALL(IF(I102=$A$8:$A$823,ROW($A$8:$A$823)-ROW($A$8)+1),ROW(95:95)))</f>
        <v>448.73</v>
      </c>
      <c r="K102" s="1">
        <v>14</v>
      </c>
      <c r="M102" s="1">
        <v>2019</v>
      </c>
      <c r="N102" s="1" cm="1">
        <f t="array" ref="N102">INDEX($B$8:$B$823,SMALL(IF(M102=$A$8:$A$823,ROW($A$8:$A$823)-ROW($A$8)+1),ROW(95:95)))</f>
        <v>501.51</v>
      </c>
      <c r="O102" s="1">
        <v>26</v>
      </c>
      <c r="Q102" s="1">
        <v>2018</v>
      </c>
      <c r="R102" s="1" cm="1">
        <f t="array" ref="R102">INDEX($B$8:$B$823,SMALL(IF(Q102=$A$8:$A$823,ROW($A$8:$A$823)-ROW($A$8)+1),ROW(95:95)))</f>
        <v>547.88</v>
      </c>
      <c r="S102" s="1">
        <v>38</v>
      </c>
      <c r="U102" s="1">
        <v>2017</v>
      </c>
      <c r="V102" s="1" cm="1">
        <f t="array" ref="V102">INDEX($B$8:$B$823,SMALL(IF(U102=$A$8:$A$823,ROW($A$8:$A$823)-ROW($A$8)+1),ROW(95:95)))</f>
        <v>538.81999999999994</v>
      </c>
      <c r="W102" s="1">
        <v>38</v>
      </c>
      <c r="Y102" s="1">
        <v>2016</v>
      </c>
      <c r="Z102" s="1" cm="1">
        <f t="array" ref="Z102">INDEX($B$8:$B$823,SMALL(IF(Y102=$A$8:$A$823,ROW($A$8:$A$823)-ROW($A$8)+1),ROW(95:95)))</f>
        <v>828.37</v>
      </c>
      <c r="AA102" s="1">
        <v>26</v>
      </c>
      <c r="AC102" s="1">
        <v>2015</v>
      </c>
      <c r="AD102" s="1" cm="1">
        <f t="array" ref="AD102">INDEX($B$8:$B$823,SMALL(IF(AC102=$A$8:$A$823,ROW($A$8:$A$823)-ROW($A$8)+1),ROW(95:95)))</f>
        <v>2828.57</v>
      </c>
      <c r="AE102" s="1">
        <v>62</v>
      </c>
    </row>
    <row r="103" spans="1:31" x14ac:dyDescent="0.3">
      <c r="A103" s="2">
        <v>2020</v>
      </c>
      <c r="B103" s="2">
        <v>262.05</v>
      </c>
      <c r="I103" s="1">
        <v>2020</v>
      </c>
      <c r="J103" s="1" cm="1">
        <f t="array" ref="J103">INDEX($B$8:$B$823,SMALL(IF(I103=$A$8:$A$823,ROW($A$8:$A$823)-ROW($A$8)+1),ROW(96:96)))</f>
        <v>6582.93</v>
      </c>
      <c r="K103" s="1">
        <v>14</v>
      </c>
      <c r="M103" s="1">
        <v>2019</v>
      </c>
      <c r="N103" s="1" cm="1">
        <f t="array" ref="N103">INDEX($B$8:$B$823,SMALL(IF(M103=$A$8:$A$823,ROW($A$8:$A$823)-ROW($A$8)+1),ROW(96:96)))</f>
        <v>536.69000000000005</v>
      </c>
      <c r="O103" s="1">
        <v>26</v>
      </c>
      <c r="Q103" s="1">
        <v>2018</v>
      </c>
      <c r="R103" s="1" cm="1">
        <f t="array" ref="R103">INDEX($B$8:$B$823,SMALL(IF(Q103=$A$8:$A$823,ROW($A$8:$A$823)-ROW($A$8)+1),ROW(96:96)))</f>
        <v>4559.6099999999997</v>
      </c>
      <c r="S103" s="1">
        <v>38</v>
      </c>
      <c r="U103" s="1">
        <v>2017</v>
      </c>
      <c r="V103" s="1" cm="1">
        <f t="array" ref="V103">INDEX($B$8:$B$823,SMALL(IF(U103=$A$8:$A$823,ROW($A$8:$A$823)-ROW($A$8)+1),ROW(96:96)))</f>
        <v>434.44</v>
      </c>
      <c r="W103" s="1">
        <v>38</v>
      </c>
      <c r="Y103" s="1">
        <v>2016</v>
      </c>
      <c r="Z103" s="1" cm="1">
        <f t="array" ref="Z103">INDEX($B$8:$B$823,SMALL(IF(Y103=$A$8:$A$823,ROW($A$8:$A$823)-ROW($A$8)+1),ROW(96:96)))</f>
        <v>553.49</v>
      </c>
      <c r="AA103" s="1">
        <v>26</v>
      </c>
      <c r="AC103" s="1">
        <v>2015</v>
      </c>
      <c r="AD103" s="1" cm="1">
        <f t="array" ref="AD103">INDEX($B$8:$B$823,SMALL(IF(AC103=$A$8:$A$823,ROW($A$8:$A$823)-ROW($A$8)+1),ROW(96:96)))</f>
        <v>2143.12</v>
      </c>
      <c r="AE103" s="1">
        <v>74</v>
      </c>
    </row>
    <row r="104" spans="1:31" x14ac:dyDescent="0.3">
      <c r="A104" s="2">
        <v>2021</v>
      </c>
      <c r="B104" s="2">
        <v>1125</v>
      </c>
      <c r="I104" s="1">
        <v>2020</v>
      </c>
      <c r="J104" s="1" cm="1">
        <f t="array" ref="J104">INDEX($B$8:$B$823,SMALL(IF(I104=$A$8:$A$823,ROW($A$8:$A$823)-ROW($A$8)+1),ROW(97:97)))</f>
        <v>860.62</v>
      </c>
      <c r="K104" s="1">
        <v>14</v>
      </c>
      <c r="M104" s="1">
        <v>2019</v>
      </c>
      <c r="N104" s="1" cm="1">
        <f t="array" ref="N104">INDEX($B$8:$B$823,SMALL(IF(M104=$A$8:$A$823,ROW($A$8:$A$823)-ROW($A$8)+1),ROW(97:97)))</f>
        <v>930.8</v>
      </c>
      <c r="O104" s="1">
        <v>26</v>
      </c>
      <c r="Q104" s="1">
        <v>2018</v>
      </c>
      <c r="R104" s="1" cm="1">
        <f t="array" ref="R104">INDEX($B$8:$B$823,SMALL(IF(Q104=$A$8:$A$823,ROW($A$8:$A$823)-ROW($A$8)+1),ROW(97:97)))</f>
        <v>946.17</v>
      </c>
      <c r="S104" s="1">
        <v>38</v>
      </c>
      <c r="U104" s="1">
        <v>2017</v>
      </c>
      <c r="V104" s="1" cm="1">
        <f t="array" ref="V104">INDEX($B$8:$B$823,SMALL(IF(U104=$A$8:$A$823,ROW($A$8:$A$823)-ROW($A$8)+1),ROW(97:97)))</f>
        <v>44149.61</v>
      </c>
      <c r="W104" s="1">
        <v>14</v>
      </c>
      <c r="Y104" s="1">
        <v>2016</v>
      </c>
      <c r="Z104" s="1" cm="1">
        <f t="array" ref="Z104">INDEX($B$8:$B$823,SMALL(IF(Y104=$A$8:$A$823,ROW($A$8:$A$823)-ROW($A$8)+1),ROW(97:97)))</f>
        <v>707.15</v>
      </c>
      <c r="AA104" s="1">
        <v>26</v>
      </c>
      <c r="AC104" s="1">
        <v>2015</v>
      </c>
      <c r="AD104" s="1" cm="1">
        <f t="array" ref="AD104">INDEX($B$8:$B$823,SMALL(IF(AC104=$A$8:$A$823,ROW($A$8:$A$823)-ROW($A$8)+1),ROW(97:97)))</f>
        <v>134.19999999999999</v>
      </c>
      <c r="AE104" s="1">
        <v>74</v>
      </c>
    </row>
    <row r="105" spans="1:31" x14ac:dyDescent="0.3">
      <c r="A105" s="2">
        <v>2021</v>
      </c>
      <c r="B105" s="2">
        <v>1125</v>
      </c>
      <c r="I105" s="1">
        <v>2020</v>
      </c>
      <c r="J105" s="1" cm="1">
        <f t="array" ref="J105">INDEX($B$8:$B$823,SMALL(IF(I105=$A$8:$A$823,ROW($A$8:$A$823)-ROW($A$8)+1),ROW(98:98)))</f>
        <v>1026.58</v>
      </c>
      <c r="K105" s="1">
        <v>14</v>
      </c>
      <c r="M105" s="1">
        <v>2019</v>
      </c>
      <c r="N105" s="1" cm="1">
        <f t="array" ref="N105">INDEX($B$8:$B$823,SMALL(IF(M105=$A$8:$A$823,ROW($A$8:$A$823)-ROW($A$8)+1),ROW(98:98)))</f>
        <v>435.42</v>
      </c>
      <c r="O105" s="1">
        <v>26</v>
      </c>
      <c r="Q105" s="1">
        <v>2018</v>
      </c>
      <c r="R105" s="1" cm="1">
        <f t="array" ref="R105">INDEX($B$8:$B$823,SMALL(IF(Q105=$A$8:$A$823,ROW($A$8:$A$823)-ROW($A$8)+1),ROW(98:98)))</f>
        <v>946.11</v>
      </c>
      <c r="S105" s="1">
        <v>38</v>
      </c>
      <c r="U105" s="1">
        <v>2017</v>
      </c>
      <c r="V105" s="1" cm="1">
        <f t="array" ref="V105">INDEX($B$8:$B$823,SMALL(IF(U105=$A$8:$A$823,ROW($A$8:$A$823)-ROW($A$8)+1),ROW(98:98)))</f>
        <v>408.4</v>
      </c>
      <c r="W105" s="1">
        <v>50</v>
      </c>
      <c r="Y105" s="1">
        <v>2016</v>
      </c>
      <c r="Z105" s="1" cm="1">
        <f t="array" ref="Z105">INDEX($B$8:$B$823,SMALL(IF(Y105=$A$8:$A$823,ROW($A$8:$A$823)-ROW($A$8)+1),ROW(98:98)))</f>
        <v>99596.18</v>
      </c>
      <c r="AA105" s="1">
        <v>14</v>
      </c>
      <c r="AC105" s="1">
        <v>2015</v>
      </c>
      <c r="AD105" s="1" cm="1">
        <f t="array" ref="AD105">INDEX($B$8:$B$823,SMALL(IF(AC105=$A$8:$A$823,ROW($A$8:$A$823)-ROW($A$8)+1),ROW(98:98)))</f>
        <v>605.04</v>
      </c>
      <c r="AE105" s="1">
        <v>50</v>
      </c>
    </row>
    <row r="106" spans="1:31" x14ac:dyDescent="0.3">
      <c r="A106" s="2">
        <v>2021</v>
      </c>
      <c r="B106" s="2">
        <v>1125</v>
      </c>
      <c r="I106" s="1">
        <v>2020</v>
      </c>
      <c r="J106" s="1" cm="1">
        <f t="array" ref="J106">INDEX($B$8:$B$823,SMALL(IF(I106=$A$8:$A$823,ROW($A$8:$A$823)-ROW($A$8)+1),ROW(99:99)))</f>
        <v>535.61</v>
      </c>
      <c r="K106" s="1">
        <v>14</v>
      </c>
      <c r="M106" s="1">
        <v>2019</v>
      </c>
      <c r="N106" s="1" cm="1">
        <f t="array" ref="N106">INDEX($B$8:$B$823,SMALL(IF(M106=$A$8:$A$823,ROW($A$8:$A$823)-ROW($A$8)+1),ROW(99:99)))</f>
        <v>691.01</v>
      </c>
      <c r="O106" s="1">
        <v>26</v>
      </c>
      <c r="Q106" s="1">
        <v>2018</v>
      </c>
      <c r="R106" s="1" cm="1">
        <f t="array" ref="R106">INDEX($B$8:$B$823,SMALL(IF(Q106=$A$8:$A$823,ROW($A$8:$A$823)-ROW($A$8)+1),ROW(99:99)))</f>
        <v>1175.55</v>
      </c>
      <c r="S106" s="1">
        <v>38</v>
      </c>
      <c r="U106" s="1">
        <v>2017</v>
      </c>
      <c r="V106" s="1" cm="1">
        <f t="array" ref="V106">INDEX($B$8:$B$823,SMALL(IF(U106=$A$8:$A$823,ROW($A$8:$A$823)-ROW($A$8)+1),ROW(99:99)))</f>
        <v>25504.04</v>
      </c>
      <c r="W106" s="1">
        <v>14</v>
      </c>
      <c r="Y106" s="1">
        <v>2016</v>
      </c>
      <c r="Z106" s="1" cm="1">
        <f t="array" ref="Z106">INDEX($B$8:$B$823,SMALL(IF(Y106=$A$8:$A$823,ROW($A$8:$A$823)-ROW($A$8)+1),ROW(99:99)))</f>
        <v>537.37</v>
      </c>
      <c r="AA106" s="1">
        <v>50</v>
      </c>
      <c r="AC106" s="1">
        <v>2015</v>
      </c>
      <c r="AD106" s="1" cm="1">
        <f t="array" ref="AD106">INDEX($B$8:$B$823,SMALL(IF(AC106=$A$8:$A$823,ROW($A$8:$A$823)-ROW($A$8)+1),ROW(99:99)))</f>
        <v>356.96000000000004</v>
      </c>
      <c r="AE106" s="1">
        <v>50</v>
      </c>
    </row>
    <row r="107" spans="1:31" x14ac:dyDescent="0.3">
      <c r="A107" s="2">
        <v>2020</v>
      </c>
      <c r="B107" s="2">
        <v>491.05</v>
      </c>
      <c r="I107" s="1">
        <v>2020</v>
      </c>
      <c r="J107" s="1" cm="1">
        <f t="array" ref="J107">INDEX($B$8:$B$823,SMALL(IF(I107=$A$8:$A$823,ROW($A$8:$A$823)-ROW($A$8)+1),ROW(100:100)))</f>
        <v>806.55</v>
      </c>
      <c r="K107" s="1">
        <v>14</v>
      </c>
      <c r="M107" s="1">
        <v>2019</v>
      </c>
      <c r="N107" s="1" cm="1">
        <f t="array" ref="N107">INDEX($B$8:$B$823,SMALL(IF(M107=$A$8:$A$823,ROW($A$8:$A$823)-ROW($A$8)+1),ROW(100:100)))</f>
        <v>21411.85</v>
      </c>
      <c r="O107" s="1">
        <v>14</v>
      </c>
      <c r="Q107" s="1">
        <v>2018</v>
      </c>
      <c r="R107" s="1" cm="1">
        <f t="array" ref="R107">INDEX($B$8:$B$823,SMALL(IF(Q107=$A$8:$A$823,ROW($A$8:$A$823)-ROW($A$8)+1),ROW(100:100)))</f>
        <v>828.23</v>
      </c>
      <c r="S107" s="1">
        <v>38</v>
      </c>
      <c r="U107" s="1">
        <v>2017</v>
      </c>
      <c r="V107" s="1" cm="1">
        <f t="array" ref="V107">INDEX($B$8:$B$823,SMALL(IF(U107=$A$8:$A$823,ROW($A$8:$A$823)-ROW($A$8)+1),ROW(100:100)))</f>
        <v>27536.959999999999</v>
      </c>
      <c r="W107" s="1">
        <v>14</v>
      </c>
      <c r="Y107" s="1">
        <v>2016</v>
      </c>
      <c r="Z107" s="1" cm="1">
        <f t="array" ref="Z107">INDEX($B$8:$B$823,SMALL(IF(Y107=$A$8:$A$823,ROW($A$8:$A$823)-ROW($A$8)+1),ROW(100:100)))</f>
        <v>595.86</v>
      </c>
      <c r="AA107" s="1">
        <v>50</v>
      </c>
      <c r="AC107" s="1">
        <v>2015</v>
      </c>
      <c r="AD107" s="1" cm="1">
        <f t="array" ref="AD107">INDEX($B$8:$B$823,SMALL(IF(AC107=$A$8:$A$823,ROW($A$8:$A$823)-ROW($A$8)+1),ROW(100:100)))</f>
        <v>627.81999999999994</v>
      </c>
      <c r="AE107" s="1">
        <v>50</v>
      </c>
    </row>
    <row r="108" spans="1:31" x14ac:dyDescent="0.3">
      <c r="A108" s="2">
        <v>2020</v>
      </c>
      <c r="B108" s="2">
        <v>2425.04</v>
      </c>
      <c r="I108" s="1">
        <v>2020</v>
      </c>
      <c r="J108" s="1" cm="1">
        <f t="array" ref="J108">INDEX($B$8:$B$823,SMALL(IF(I108=$A$8:$A$823,ROW($A$8:$A$823)-ROW($A$8)+1),ROW(101:101)))</f>
        <v>1012.89</v>
      </c>
      <c r="K108" s="1">
        <v>14</v>
      </c>
      <c r="M108" s="1">
        <v>2019</v>
      </c>
      <c r="N108" s="1" cm="1">
        <f t="array" ref="N108">INDEX($B$8:$B$823,SMALL(IF(M108=$A$8:$A$823,ROW($A$8:$A$823)-ROW($A$8)+1),ROW(101:101)))</f>
        <v>1820.78</v>
      </c>
      <c r="O108" s="1">
        <v>26</v>
      </c>
      <c r="Q108" s="1">
        <v>2018</v>
      </c>
      <c r="R108" s="1" cm="1">
        <f t="array" ref="R108">INDEX($B$8:$B$823,SMALL(IF(Q108=$A$8:$A$823,ROW($A$8:$A$823)-ROW($A$8)+1),ROW(101:101)))</f>
        <v>4513.1899999999996</v>
      </c>
      <c r="S108" s="1">
        <v>26</v>
      </c>
      <c r="U108" s="1">
        <v>2017</v>
      </c>
      <c r="V108" s="1" cm="1">
        <f t="array" ref="V108">INDEX($B$8:$B$823,SMALL(IF(U108=$A$8:$A$823,ROW($A$8:$A$823)-ROW($A$8)+1),ROW(101:101)))</f>
        <v>323.52</v>
      </c>
      <c r="W108" s="1">
        <v>50</v>
      </c>
      <c r="Y108" s="1">
        <v>2016</v>
      </c>
      <c r="Z108" s="1" cm="1">
        <f t="array" ref="Z108">INDEX($B$8:$B$823,SMALL(IF(Y108=$A$8:$A$823,ROW($A$8:$A$823)-ROW($A$8)+1),ROW(101:101)))</f>
        <v>656.38</v>
      </c>
      <c r="AA108" s="1">
        <v>50</v>
      </c>
      <c r="AC108" s="1">
        <v>2015</v>
      </c>
      <c r="AD108" s="1" cm="1">
        <f t="array" ref="AD108">INDEX($B$8:$B$823,SMALL(IF(AC108=$A$8:$A$823,ROW($A$8:$A$823)-ROW($A$8)+1),ROW(101:101)))</f>
        <v>420.07</v>
      </c>
      <c r="AE108" s="1">
        <v>50</v>
      </c>
    </row>
    <row r="109" spans="1:31" x14ac:dyDescent="0.3">
      <c r="A109" s="2">
        <v>2020</v>
      </c>
      <c r="B109" s="2">
        <v>508.42</v>
      </c>
      <c r="I109" s="1">
        <v>2020</v>
      </c>
      <c r="J109" s="1" cm="1">
        <f t="array" ref="J109">INDEX($B$8:$B$823,SMALL(IF(I109=$A$8:$A$823,ROW($A$8:$A$823)-ROW($A$8)+1),ROW(102:102)))</f>
        <v>491.37</v>
      </c>
      <c r="K109" s="1">
        <v>14</v>
      </c>
      <c r="M109" s="1">
        <v>2019</v>
      </c>
      <c r="N109" s="1" cm="1">
        <f t="array" ref="N109">INDEX($B$8:$B$823,SMALL(IF(M109=$A$8:$A$823,ROW($A$8:$A$823)-ROW($A$8)+1),ROW(102:102)))</f>
        <v>734.14</v>
      </c>
      <c r="O109" s="1">
        <v>26</v>
      </c>
      <c r="Q109" s="1">
        <v>2018</v>
      </c>
      <c r="R109" s="1" cm="1">
        <f t="array" ref="R109">INDEX($B$8:$B$823,SMALL(IF(Q109=$A$8:$A$823,ROW($A$8:$A$823)-ROW($A$8)+1),ROW(102:102)))</f>
        <v>760</v>
      </c>
      <c r="S109" s="1">
        <v>26</v>
      </c>
      <c r="U109" s="1">
        <v>2017</v>
      </c>
      <c r="V109" s="1" cm="1">
        <f t="array" ref="V109">INDEX($B$8:$B$823,SMALL(IF(U109=$A$8:$A$823,ROW($A$8:$A$823)-ROW($A$8)+1),ROW(102:102)))</f>
        <v>474.13</v>
      </c>
      <c r="W109" s="1">
        <v>50</v>
      </c>
      <c r="Y109" s="1">
        <v>2016</v>
      </c>
      <c r="Z109" s="1" cm="1">
        <f t="array" ref="Z109">INDEX($B$8:$B$823,SMALL(IF(Y109=$A$8:$A$823,ROW($A$8:$A$823)-ROW($A$8)+1),ROW(102:102)))</f>
        <v>287.63</v>
      </c>
      <c r="AA109" s="1">
        <v>50</v>
      </c>
      <c r="AC109" s="1">
        <v>2015</v>
      </c>
      <c r="AD109" s="1" cm="1">
        <f t="array" ref="AD109">INDEX($B$8:$B$823,SMALL(IF(AC109=$A$8:$A$823,ROW($A$8:$A$823)-ROW($A$8)+1),ROW(102:102)))</f>
        <v>509.21</v>
      </c>
      <c r="AE109" s="1">
        <v>50</v>
      </c>
    </row>
    <row r="110" spans="1:31" x14ac:dyDescent="0.3">
      <c r="A110" s="2">
        <v>2020</v>
      </c>
      <c r="B110" s="2">
        <v>497.49</v>
      </c>
      <c r="M110" s="1">
        <v>2019</v>
      </c>
      <c r="N110" s="1" cm="1">
        <f t="array" ref="N110">INDEX($B$8:$B$823,SMALL(IF(M110=$A$8:$A$823,ROW($A$8:$A$823)-ROW($A$8)+1),ROW(103:103)))</f>
        <v>36591.06</v>
      </c>
      <c r="O110" s="1">
        <v>14</v>
      </c>
      <c r="Q110" s="1">
        <v>2018</v>
      </c>
      <c r="R110" s="1" cm="1">
        <f t="array" ref="R110">INDEX($B$8:$B$823,SMALL(IF(Q110=$A$8:$A$823,ROW($A$8:$A$823)-ROW($A$8)+1),ROW(103:103)))</f>
        <v>397.74</v>
      </c>
      <c r="S110" s="1">
        <v>26</v>
      </c>
      <c r="U110" s="1">
        <v>2017</v>
      </c>
      <c r="V110" s="1" cm="1">
        <f t="array" ref="V110">INDEX($B$8:$B$823,SMALL(IF(U110=$A$8:$A$823,ROW($A$8:$A$823)-ROW($A$8)+1),ROW(103:103)))</f>
        <v>1087.1199999999999</v>
      </c>
      <c r="W110" s="1">
        <v>50</v>
      </c>
      <c r="Y110" s="1">
        <v>2016</v>
      </c>
      <c r="Z110" s="1" cm="1">
        <f t="array" ref="Z110">INDEX($B$8:$B$823,SMALL(IF(Y110=$A$8:$A$823,ROW($A$8:$A$823)-ROW($A$8)+1),ROW(103:103)))</f>
        <v>653.29</v>
      </c>
      <c r="AA110" s="1">
        <v>50</v>
      </c>
      <c r="AC110" s="1">
        <v>2015</v>
      </c>
      <c r="AD110" s="1" cm="1">
        <f t="array" ref="AD110">INDEX($B$8:$B$823,SMALL(IF(AC110=$A$8:$A$823,ROW($A$8:$A$823)-ROW($A$8)+1),ROW(103:103)))</f>
        <v>828.79</v>
      </c>
      <c r="AE110" s="1">
        <v>50</v>
      </c>
    </row>
    <row r="111" spans="1:31" x14ac:dyDescent="0.3">
      <c r="A111" s="2">
        <v>2020</v>
      </c>
      <c r="B111" s="2">
        <v>663.32</v>
      </c>
      <c r="M111" s="1">
        <v>2019</v>
      </c>
      <c r="N111" s="1" cm="1">
        <f t="array" ref="N111">INDEX($B$8:$B$823,SMALL(IF(M111=$A$8:$A$823,ROW($A$8:$A$823)-ROW($A$8)+1),ROW(104:104)))</f>
        <v>974.08</v>
      </c>
      <c r="O111" s="1">
        <v>14</v>
      </c>
      <c r="Q111" s="1">
        <v>2018</v>
      </c>
      <c r="R111" s="1" cm="1">
        <f t="array" ref="R111">INDEX($B$8:$B$823,SMALL(IF(Q111=$A$8:$A$823,ROW($A$8:$A$823)-ROW($A$8)+1),ROW(104:104)))</f>
        <v>872.46</v>
      </c>
      <c r="S111" s="1">
        <v>26</v>
      </c>
      <c r="U111" s="1">
        <v>2017</v>
      </c>
      <c r="V111" s="1" cm="1">
        <f t="array" ref="V111">INDEX($B$8:$B$823,SMALL(IF(U111=$A$8:$A$823,ROW($A$8:$A$823)-ROW($A$8)+1),ROW(104:104)))</f>
        <v>428.44</v>
      </c>
      <c r="W111" s="1">
        <v>26</v>
      </c>
      <c r="Y111" s="1">
        <v>2016</v>
      </c>
      <c r="Z111" s="1" cm="1">
        <f t="array" ref="Z111">INDEX($B$8:$B$823,SMALL(IF(Y111=$A$8:$A$823,ROW($A$8:$A$823)-ROW($A$8)+1),ROW(104:104)))</f>
        <v>438.76</v>
      </c>
      <c r="AA111" s="1">
        <v>50</v>
      </c>
      <c r="AC111" s="1">
        <v>2015</v>
      </c>
      <c r="AD111" s="1" cm="1">
        <f t="array" ref="AD111">INDEX($B$8:$B$823,SMALL(IF(AC111=$A$8:$A$823,ROW($A$8:$A$823)-ROW($A$8)+1),ROW(104:104)))</f>
        <v>1762.76</v>
      </c>
      <c r="AE111" s="1">
        <v>74</v>
      </c>
    </row>
    <row r="112" spans="1:31" x14ac:dyDescent="0.3">
      <c r="A112" s="2">
        <v>2019</v>
      </c>
      <c r="B112" s="2">
        <v>3885.71</v>
      </c>
      <c r="M112" s="1">
        <v>2019</v>
      </c>
      <c r="N112" s="1" cm="1">
        <f t="array" ref="N112">INDEX($B$8:$B$823,SMALL(IF(M112=$A$8:$A$823,ROW($A$8:$A$823)-ROW($A$8)+1),ROW(105:105)))</f>
        <v>308.73</v>
      </c>
      <c r="O112" s="1">
        <v>14</v>
      </c>
      <c r="Q112" s="1">
        <v>2018</v>
      </c>
      <c r="R112" s="1" cm="1">
        <f t="array" ref="R112">INDEX($B$8:$B$823,SMALL(IF(Q112=$A$8:$A$823,ROW($A$8:$A$823)-ROW($A$8)+1),ROW(105:105)))</f>
        <v>1809.21</v>
      </c>
      <c r="S112" s="1">
        <v>26</v>
      </c>
      <c r="U112" s="1">
        <v>2017</v>
      </c>
      <c r="V112" s="1" cm="1">
        <f t="array" ref="V112">INDEX($B$8:$B$823,SMALL(IF(U112=$A$8:$A$823,ROW($A$8:$A$823)-ROW($A$8)+1),ROW(105:105)))</f>
        <v>2365.64</v>
      </c>
      <c r="W112" s="1">
        <v>26</v>
      </c>
      <c r="Y112" s="1">
        <v>2016</v>
      </c>
      <c r="Z112" s="1" cm="1">
        <f t="array" ref="Z112">INDEX($B$8:$B$823,SMALL(IF(Y112=$A$8:$A$823,ROW($A$8:$A$823)-ROW($A$8)+1),ROW(105:105)))</f>
        <v>710.48</v>
      </c>
      <c r="AA112" s="1">
        <v>50</v>
      </c>
      <c r="AC112" s="1">
        <v>2015</v>
      </c>
      <c r="AD112" s="1" cm="1">
        <f t="array" ref="AD112">INDEX($B$8:$B$823,SMALL(IF(AC112=$A$8:$A$823,ROW($A$8:$A$823)-ROW($A$8)+1),ROW(105:105)))</f>
        <v>631.94000000000005</v>
      </c>
      <c r="AE112" s="1">
        <v>74</v>
      </c>
    </row>
    <row r="113" spans="1:31" x14ac:dyDescent="0.3">
      <c r="A113" s="2">
        <v>2019</v>
      </c>
      <c r="B113" s="2">
        <v>376.51</v>
      </c>
      <c r="M113" s="1">
        <v>2019</v>
      </c>
      <c r="N113" s="1" cm="1">
        <f t="array" ref="N113">INDEX($B$8:$B$823,SMALL(IF(M113=$A$8:$A$823,ROW($A$8:$A$823)-ROW($A$8)+1),ROW(106:106)))</f>
        <v>816.12</v>
      </c>
      <c r="O113" s="1">
        <v>14</v>
      </c>
      <c r="Q113" s="1">
        <v>2018</v>
      </c>
      <c r="R113" s="1" cm="1">
        <f t="array" ref="R113">INDEX($B$8:$B$823,SMALL(IF(Q113=$A$8:$A$823,ROW($A$8:$A$823)-ROW($A$8)+1),ROW(106:106)))</f>
        <v>47339.22</v>
      </c>
      <c r="S113" s="1">
        <v>14</v>
      </c>
      <c r="U113" s="1">
        <v>2017</v>
      </c>
      <c r="V113" s="1" cm="1">
        <f t="array" ref="V113">INDEX($B$8:$B$823,SMALL(IF(U113=$A$8:$A$823,ROW($A$8:$A$823)-ROW($A$8)+1),ROW(106:106)))</f>
        <v>730.98</v>
      </c>
      <c r="W113" s="1">
        <v>26</v>
      </c>
      <c r="Y113" s="1">
        <v>2016</v>
      </c>
      <c r="Z113" s="1" cm="1">
        <f t="array" ref="Z113">INDEX($B$8:$B$823,SMALL(IF(Y113=$A$8:$A$823,ROW($A$8:$A$823)-ROW($A$8)+1),ROW(106:106)))</f>
        <v>513.79999999999995</v>
      </c>
      <c r="AA113" s="1">
        <v>50</v>
      </c>
      <c r="AC113" s="1">
        <v>2015</v>
      </c>
      <c r="AD113" s="1" cm="1">
        <f t="array" ref="AD113">INDEX($B$8:$B$823,SMALL(IF(AC113=$A$8:$A$823,ROW($A$8:$A$823)-ROW($A$8)+1),ROW(106:106)))</f>
        <v>760.24</v>
      </c>
      <c r="AE113" s="1">
        <v>74</v>
      </c>
    </row>
    <row r="114" spans="1:31" x14ac:dyDescent="0.3">
      <c r="A114" s="2">
        <v>2020</v>
      </c>
      <c r="B114" s="2">
        <v>24681.75</v>
      </c>
      <c r="M114" s="1">
        <v>2019</v>
      </c>
      <c r="N114" s="1" cm="1">
        <f t="array" ref="N114">INDEX($B$8:$B$823,SMALL(IF(M114=$A$8:$A$823,ROW($A$8:$A$823)-ROW($A$8)+1),ROW(107:107)))</f>
        <v>225.04000000000002</v>
      </c>
      <c r="O114" s="1">
        <v>14</v>
      </c>
      <c r="Q114" s="1">
        <v>2018</v>
      </c>
      <c r="R114" s="1" cm="1">
        <f t="array" ref="R114">INDEX($B$8:$B$823,SMALL(IF(Q114=$A$8:$A$823,ROW($A$8:$A$823)-ROW($A$8)+1),ROW(107:107)))</f>
        <v>4993.25</v>
      </c>
      <c r="S114" s="1">
        <v>26</v>
      </c>
      <c r="U114" s="1">
        <v>2017</v>
      </c>
      <c r="V114" s="1" cm="1">
        <f t="array" ref="V114">INDEX($B$8:$B$823,SMALL(IF(U114=$A$8:$A$823,ROW($A$8:$A$823)-ROW($A$8)+1),ROW(107:107)))</f>
        <v>886.41</v>
      </c>
      <c r="W114" s="1">
        <v>26</v>
      </c>
      <c r="Y114" s="1">
        <v>2016</v>
      </c>
      <c r="Z114" s="1" cm="1">
        <f t="array" ref="Z114">INDEX($B$8:$B$823,SMALL(IF(Y114=$A$8:$A$823,ROW($A$8:$A$823)-ROW($A$8)+1),ROW(107:107)))</f>
        <v>846.96</v>
      </c>
      <c r="AA114" s="1">
        <v>50</v>
      </c>
    </row>
    <row r="115" spans="1:31" x14ac:dyDescent="0.3">
      <c r="A115" s="2">
        <v>2019</v>
      </c>
      <c r="B115" s="2">
        <v>838.17</v>
      </c>
      <c r="M115" s="1">
        <v>2019</v>
      </c>
      <c r="N115" s="1" cm="1">
        <f t="array" ref="N115">INDEX($B$8:$B$823,SMALL(IF(M115=$A$8:$A$823,ROW($A$8:$A$823)-ROW($A$8)+1),ROW(108:108)))</f>
        <v>373.65</v>
      </c>
      <c r="O115" s="1">
        <v>14</v>
      </c>
      <c r="Q115" s="1">
        <v>2018</v>
      </c>
      <c r="R115" s="1" cm="1">
        <f t="array" ref="R115">INDEX($B$8:$B$823,SMALL(IF(Q115=$A$8:$A$823,ROW($A$8:$A$823)-ROW($A$8)+1),ROW(108:108)))</f>
        <v>254.19</v>
      </c>
      <c r="S115" s="1">
        <v>26</v>
      </c>
      <c r="U115" s="1">
        <v>2017</v>
      </c>
      <c r="V115" s="1" cm="1">
        <f t="array" ref="V115">INDEX($B$8:$B$823,SMALL(IF(U115=$A$8:$A$823,ROW($A$8:$A$823)-ROW($A$8)+1),ROW(108:108)))</f>
        <v>927.6</v>
      </c>
      <c r="W115" s="1">
        <v>26</v>
      </c>
    </row>
    <row r="116" spans="1:31" x14ac:dyDescent="0.3">
      <c r="A116" s="2">
        <v>2019</v>
      </c>
      <c r="B116" s="2">
        <v>2480.7800000000002</v>
      </c>
      <c r="M116" s="1">
        <v>2019</v>
      </c>
      <c r="N116" s="1" cm="1">
        <f t="array" ref="N116">INDEX($B$8:$B$823,SMALL(IF(M116=$A$8:$A$823,ROW($A$8:$A$823)-ROW($A$8)+1),ROW(109:109)))</f>
        <v>571.1</v>
      </c>
      <c r="O116" s="1">
        <v>14</v>
      </c>
      <c r="Q116" s="1">
        <v>2018</v>
      </c>
      <c r="R116" s="1" cm="1">
        <f t="array" ref="R116">INDEX($B$8:$B$823,SMALL(IF(Q116=$A$8:$A$823,ROW($A$8:$A$823)-ROW($A$8)+1),ROW(109:109)))</f>
        <v>548.29</v>
      </c>
      <c r="S116" s="1">
        <v>26</v>
      </c>
      <c r="U116" s="1">
        <v>2017</v>
      </c>
      <c r="V116" s="1" cm="1">
        <f t="array" ref="V116">INDEX($B$8:$B$823,SMALL(IF(U116=$A$8:$A$823,ROW($A$8:$A$823)-ROW($A$8)+1),ROW(109:109)))</f>
        <v>426.6</v>
      </c>
      <c r="W116" s="1">
        <v>26</v>
      </c>
    </row>
    <row r="117" spans="1:31" x14ac:dyDescent="0.3">
      <c r="A117" s="2">
        <v>2019</v>
      </c>
      <c r="B117" s="2">
        <v>601.27</v>
      </c>
      <c r="M117" s="1">
        <v>2019</v>
      </c>
      <c r="N117" s="1" cm="1">
        <f t="array" ref="N117">INDEX($B$8:$B$823,SMALL(IF(M117=$A$8:$A$823,ROW($A$8:$A$823)-ROW($A$8)+1),ROW(110:110)))</f>
        <v>608.24</v>
      </c>
      <c r="O117" s="1">
        <v>14</v>
      </c>
      <c r="Q117" s="1">
        <v>2018</v>
      </c>
      <c r="R117" s="1" cm="1">
        <f t="array" ref="R117">INDEX($B$8:$B$823,SMALL(IF(Q117=$A$8:$A$823,ROW($A$8:$A$823)-ROW($A$8)+1),ROW(110:110)))</f>
        <v>562.19000000000005</v>
      </c>
      <c r="S117" s="1">
        <v>26</v>
      </c>
      <c r="U117" s="1">
        <v>2017</v>
      </c>
      <c r="V117" s="1" cm="1">
        <f t="array" ref="V117">INDEX($B$8:$B$823,SMALL(IF(U117=$A$8:$A$823,ROW($A$8:$A$823)-ROW($A$8)+1),ROW(110:110)))</f>
        <v>717.19</v>
      </c>
      <c r="W117" s="1">
        <v>26</v>
      </c>
    </row>
    <row r="118" spans="1:31" x14ac:dyDescent="0.3">
      <c r="A118" s="2">
        <v>2019</v>
      </c>
      <c r="B118" s="2">
        <v>8624.5400000000009</v>
      </c>
      <c r="M118" s="1">
        <v>2019</v>
      </c>
      <c r="N118" s="1" cm="1">
        <f t="array" ref="N118">INDEX($B$8:$B$823,SMALL(IF(M118=$A$8:$A$823,ROW($A$8:$A$823)-ROW($A$8)+1),ROW(111:111)))</f>
        <v>4873.3999999999996</v>
      </c>
      <c r="O118" s="1">
        <v>14</v>
      </c>
      <c r="Q118" s="1">
        <v>2018</v>
      </c>
      <c r="R118" s="1" cm="1">
        <f t="array" ref="R118">INDEX($B$8:$B$823,SMALL(IF(Q118=$A$8:$A$823,ROW($A$8:$A$823)-ROW($A$8)+1),ROW(111:111)))</f>
        <v>13584.81</v>
      </c>
      <c r="S118" s="1">
        <v>26</v>
      </c>
      <c r="U118" s="1">
        <v>2017</v>
      </c>
      <c r="V118" s="1" cm="1">
        <f t="array" ref="V118">INDEX($B$8:$B$823,SMALL(IF(U118=$A$8:$A$823,ROW($A$8:$A$823)-ROW($A$8)+1),ROW(111:111)))</f>
        <v>603.05999999999995</v>
      </c>
      <c r="W118" s="1">
        <v>26</v>
      </c>
    </row>
    <row r="119" spans="1:31" x14ac:dyDescent="0.3">
      <c r="A119" s="2">
        <v>2020</v>
      </c>
      <c r="B119" s="2">
        <v>31173.38</v>
      </c>
      <c r="M119" s="1">
        <v>2019</v>
      </c>
      <c r="N119" s="1" cm="1">
        <f t="array" ref="N119">INDEX($B$8:$B$823,SMALL(IF(M119=$A$8:$A$823,ROW($A$8:$A$823)-ROW($A$8)+1),ROW(112:112)))</f>
        <v>354.91999999999996</v>
      </c>
      <c r="O119" s="1">
        <v>14</v>
      </c>
      <c r="Q119" s="1">
        <v>2018</v>
      </c>
      <c r="R119" s="1" cm="1">
        <f t="array" ref="R119">INDEX($B$8:$B$823,SMALL(IF(Q119=$A$8:$A$823,ROW($A$8:$A$823)-ROW($A$8)+1),ROW(112:112)))</f>
        <v>509.34</v>
      </c>
      <c r="S119" s="1">
        <v>26</v>
      </c>
      <c r="U119" s="1">
        <v>2017</v>
      </c>
      <c r="V119" s="1" cm="1">
        <f t="array" ref="V119">INDEX($B$8:$B$823,SMALL(IF(U119=$A$8:$A$823,ROW($A$8:$A$823)-ROW($A$8)+1),ROW(112:112)))</f>
        <v>333.6</v>
      </c>
      <c r="W119" s="1">
        <v>26</v>
      </c>
    </row>
    <row r="120" spans="1:31" x14ac:dyDescent="0.3">
      <c r="A120" s="2">
        <v>2020</v>
      </c>
      <c r="B120" s="2">
        <v>330.18</v>
      </c>
      <c r="M120" s="1">
        <v>2019</v>
      </c>
      <c r="N120" s="1" cm="1">
        <f t="array" ref="N120">INDEX($B$8:$B$823,SMALL(IF(M120=$A$8:$A$823,ROW($A$8:$A$823)-ROW($A$8)+1),ROW(113:113)))</f>
        <v>632.75</v>
      </c>
      <c r="O120" s="1">
        <v>14</v>
      </c>
      <c r="Q120" s="1">
        <v>2018</v>
      </c>
      <c r="R120" s="1" cm="1">
        <f t="array" ref="R120">INDEX($B$8:$B$823,SMALL(IF(Q120=$A$8:$A$823,ROW($A$8:$A$823)-ROW($A$8)+1),ROW(113:113)))</f>
        <v>2847.07</v>
      </c>
      <c r="S120" s="1">
        <v>26</v>
      </c>
      <c r="U120" s="1">
        <v>2017</v>
      </c>
      <c r="V120" s="1" cm="1">
        <f t="array" ref="V120">INDEX($B$8:$B$823,SMALL(IF(U120=$A$8:$A$823,ROW($A$8:$A$823)-ROW($A$8)+1),ROW(113:113)))</f>
        <v>358.59000000000003</v>
      </c>
      <c r="W120" s="1">
        <v>26</v>
      </c>
    </row>
    <row r="121" spans="1:31" x14ac:dyDescent="0.3">
      <c r="A121" s="2">
        <v>2019</v>
      </c>
      <c r="B121" s="2">
        <v>40637.730000000003</v>
      </c>
      <c r="M121" s="1">
        <v>2019</v>
      </c>
      <c r="N121" s="1" cm="1">
        <f t="array" ref="N121">INDEX($B$8:$B$823,SMALL(IF(M121=$A$8:$A$823,ROW($A$8:$A$823)-ROW($A$8)+1),ROW(114:114)))</f>
        <v>707.07</v>
      </c>
      <c r="O121" s="1">
        <v>14</v>
      </c>
      <c r="Q121" s="1">
        <v>2018</v>
      </c>
      <c r="R121" s="1" cm="1">
        <f t="array" ref="R121">INDEX($B$8:$B$823,SMALL(IF(Q121=$A$8:$A$823,ROW($A$8:$A$823)-ROW($A$8)+1),ROW(114:114)))</f>
        <v>311.58000000000004</v>
      </c>
      <c r="S121" s="1">
        <v>26</v>
      </c>
      <c r="U121" s="1">
        <v>2017</v>
      </c>
      <c r="V121" s="1" cm="1">
        <f t="array" ref="V121">INDEX($B$8:$B$823,SMALL(IF(U121=$A$8:$A$823,ROW($A$8:$A$823)-ROW($A$8)+1),ROW(114:114)))</f>
        <v>840.9</v>
      </c>
      <c r="W121" s="1">
        <v>26</v>
      </c>
    </row>
    <row r="122" spans="1:31" x14ac:dyDescent="0.3">
      <c r="A122" s="2">
        <v>2019</v>
      </c>
      <c r="B122" s="2">
        <v>4804.78</v>
      </c>
      <c r="M122" s="1">
        <v>2019</v>
      </c>
      <c r="N122" s="1" cm="1">
        <f t="array" ref="N122">INDEX($B$8:$B$823,SMALL(IF(M122=$A$8:$A$823,ROW($A$8:$A$823)-ROW($A$8)+1),ROW(115:115)))</f>
        <v>433.36</v>
      </c>
      <c r="O122" s="1">
        <v>14</v>
      </c>
      <c r="Q122" s="1">
        <v>2018</v>
      </c>
      <c r="R122" s="1" cm="1">
        <f t="array" ref="R122">INDEX($B$8:$B$823,SMALL(IF(Q122=$A$8:$A$823,ROW($A$8:$A$823)-ROW($A$8)+1),ROW(115:115)))</f>
        <v>880.74</v>
      </c>
      <c r="S122" s="1">
        <v>26</v>
      </c>
      <c r="U122" s="1">
        <v>2017</v>
      </c>
      <c r="V122" s="1" cm="1">
        <f t="array" ref="V122">INDEX($B$8:$B$823,SMALL(IF(U122=$A$8:$A$823,ROW($A$8:$A$823)-ROW($A$8)+1),ROW(115:115)))</f>
        <v>439.97</v>
      </c>
      <c r="W122" s="1">
        <v>26</v>
      </c>
    </row>
    <row r="123" spans="1:31" x14ac:dyDescent="0.3">
      <c r="A123" s="2">
        <v>2019</v>
      </c>
      <c r="B123" s="2">
        <v>702.06</v>
      </c>
      <c r="M123" s="1">
        <v>2019</v>
      </c>
      <c r="N123" s="1" cm="1">
        <f t="array" ref="N123">INDEX($B$8:$B$823,SMALL(IF(M123=$A$8:$A$823,ROW($A$8:$A$823)-ROW($A$8)+1),ROW(116:116)))</f>
        <v>553.04999999999995</v>
      </c>
      <c r="O123" s="1">
        <v>14</v>
      </c>
      <c r="Q123" s="1">
        <v>2018</v>
      </c>
      <c r="R123" s="1" cm="1">
        <f t="array" ref="R123">INDEX($B$8:$B$823,SMALL(IF(Q123=$A$8:$A$823,ROW($A$8:$A$823)-ROW($A$8)+1),ROW(116:116)))</f>
        <v>345.61</v>
      </c>
      <c r="S123" s="1">
        <v>26</v>
      </c>
      <c r="U123" s="1">
        <v>2017</v>
      </c>
      <c r="V123" s="1" cm="1">
        <f t="array" ref="V123">INDEX($B$8:$B$823,SMALL(IF(U123=$A$8:$A$823,ROW($A$8:$A$823)-ROW($A$8)+1),ROW(116:116)))</f>
        <v>708.52</v>
      </c>
      <c r="W123" s="1">
        <v>26</v>
      </c>
    </row>
    <row r="124" spans="1:31" x14ac:dyDescent="0.3">
      <c r="A124" s="2">
        <v>2019</v>
      </c>
      <c r="B124" s="2">
        <v>22112.67</v>
      </c>
      <c r="M124" s="1">
        <v>2019</v>
      </c>
      <c r="N124" s="1" cm="1">
        <f t="array" ref="N124">INDEX($B$8:$B$823,SMALL(IF(M124=$A$8:$A$823,ROW($A$8:$A$823)-ROW($A$8)+1),ROW(117:117)))</f>
        <v>16359.63</v>
      </c>
      <c r="O124" s="1">
        <v>14</v>
      </c>
      <c r="Q124" s="1">
        <v>2018</v>
      </c>
      <c r="R124" s="1" cm="1">
        <f t="array" ref="R124">INDEX($B$8:$B$823,SMALL(IF(Q124=$A$8:$A$823,ROW($A$8:$A$823)-ROW($A$8)+1),ROW(117:117)))</f>
        <v>774.01</v>
      </c>
      <c r="S124" s="1">
        <v>26</v>
      </c>
      <c r="U124" s="1">
        <v>2017</v>
      </c>
      <c r="V124" s="1" cm="1">
        <f t="array" ref="V124">INDEX($B$8:$B$823,SMALL(IF(U124=$A$8:$A$823,ROW($A$8:$A$823)-ROW($A$8)+1),ROW(117:117)))</f>
        <v>330.4</v>
      </c>
      <c r="W124" s="1">
        <v>26</v>
      </c>
    </row>
    <row r="125" spans="1:31" x14ac:dyDescent="0.3">
      <c r="A125" s="2">
        <v>2019</v>
      </c>
      <c r="B125" s="2">
        <v>576.03</v>
      </c>
      <c r="M125" s="1">
        <v>2019</v>
      </c>
      <c r="N125" s="1" cm="1">
        <f t="array" ref="N125">INDEX($B$8:$B$823,SMALL(IF(M125=$A$8:$A$823,ROW($A$8:$A$823)-ROW($A$8)+1),ROW(118:118)))</f>
        <v>1353.19</v>
      </c>
      <c r="O125" s="1">
        <v>14</v>
      </c>
      <c r="Q125" s="1">
        <v>2018</v>
      </c>
      <c r="R125" s="1" cm="1">
        <f t="array" ref="R125">INDEX($B$8:$B$823,SMALL(IF(Q125=$A$8:$A$823,ROW($A$8:$A$823)-ROW($A$8)+1),ROW(118:118)))</f>
        <v>684.9</v>
      </c>
      <c r="S125" s="1">
        <v>26</v>
      </c>
      <c r="U125" s="1">
        <v>2017</v>
      </c>
      <c r="V125" s="1" cm="1">
        <f t="array" ref="V125">INDEX($B$8:$B$823,SMALL(IF(U125=$A$8:$A$823,ROW($A$8:$A$823)-ROW($A$8)+1),ROW(118:118)))</f>
        <v>531.86</v>
      </c>
      <c r="W125" s="1">
        <v>26</v>
      </c>
    </row>
    <row r="126" spans="1:31" x14ac:dyDescent="0.3">
      <c r="A126" s="2">
        <v>2019</v>
      </c>
      <c r="B126" s="2">
        <v>401.59</v>
      </c>
      <c r="M126" s="1">
        <v>2019</v>
      </c>
      <c r="N126" s="1" cm="1">
        <f t="array" ref="N126">INDEX($B$8:$B$823,SMALL(IF(M126=$A$8:$A$823,ROW($A$8:$A$823)-ROW($A$8)+1),ROW(119:119)))</f>
        <v>396.23</v>
      </c>
      <c r="O126" s="1">
        <v>14</v>
      </c>
      <c r="Q126" s="1">
        <v>2018</v>
      </c>
      <c r="R126" s="1" cm="1">
        <f t="array" ref="R126">INDEX($B$8:$B$823,SMALL(IF(Q126=$A$8:$A$823,ROW($A$8:$A$823)-ROW($A$8)+1),ROW(119:119)))</f>
        <v>4593.47</v>
      </c>
      <c r="S126" s="1">
        <v>26</v>
      </c>
      <c r="U126" s="1">
        <v>2017</v>
      </c>
      <c r="V126" s="1" cm="1">
        <f t="array" ref="V126">INDEX($B$8:$B$823,SMALL(IF(U126=$A$8:$A$823,ROW($A$8:$A$823)-ROW($A$8)+1),ROW(119:119)))</f>
        <v>546.81999999999994</v>
      </c>
      <c r="W126" s="1">
        <v>26</v>
      </c>
    </row>
    <row r="127" spans="1:31" x14ac:dyDescent="0.3">
      <c r="A127" s="2">
        <v>2019</v>
      </c>
      <c r="B127" s="2">
        <v>2874.38</v>
      </c>
      <c r="M127" s="1">
        <v>2019</v>
      </c>
      <c r="N127" s="1" cm="1">
        <f t="array" ref="N127">INDEX($B$8:$B$823,SMALL(IF(M127=$A$8:$A$823,ROW($A$8:$A$823)-ROW($A$8)+1),ROW(120:120)))</f>
        <v>266.33000000000004</v>
      </c>
      <c r="O127" s="1">
        <v>14</v>
      </c>
      <c r="Q127" s="1">
        <v>2018</v>
      </c>
      <c r="R127" s="1" cm="1">
        <f t="array" ref="R127">INDEX($B$8:$B$823,SMALL(IF(Q127=$A$8:$A$823,ROW($A$8:$A$823)-ROW($A$8)+1),ROW(120:120)))</f>
        <v>677.6</v>
      </c>
      <c r="S127" s="1">
        <v>26</v>
      </c>
      <c r="U127" s="1">
        <v>2017</v>
      </c>
      <c r="V127" s="1" cm="1">
        <f t="array" ref="V127">INDEX($B$8:$B$823,SMALL(IF(U127=$A$8:$A$823,ROW($A$8:$A$823)-ROW($A$8)+1),ROW(120:120)))</f>
        <v>699.26</v>
      </c>
      <c r="W127" s="1">
        <v>26</v>
      </c>
    </row>
    <row r="128" spans="1:31" x14ac:dyDescent="0.3">
      <c r="A128" s="2">
        <v>2019</v>
      </c>
      <c r="B128" s="2">
        <v>426.9</v>
      </c>
      <c r="M128" s="1">
        <v>2019</v>
      </c>
      <c r="N128" s="1" cm="1">
        <f t="array" ref="N128">INDEX($B$8:$B$823,SMALL(IF(M128=$A$8:$A$823,ROW($A$8:$A$823)-ROW($A$8)+1),ROW(121:121)))</f>
        <v>610.80999999999995</v>
      </c>
      <c r="O128" s="1">
        <v>14</v>
      </c>
      <c r="Q128" s="1">
        <v>2018</v>
      </c>
      <c r="R128" s="1" cm="1">
        <f t="array" ref="R128">INDEX($B$8:$B$823,SMALL(IF(Q128=$A$8:$A$823,ROW($A$8:$A$823)-ROW($A$8)+1),ROW(121:121)))</f>
        <v>328.28</v>
      </c>
      <c r="S128" s="1">
        <v>26</v>
      </c>
      <c r="U128" s="1">
        <v>2017</v>
      </c>
      <c r="V128" s="1" cm="1">
        <f t="array" ref="V128">INDEX($B$8:$B$823,SMALL(IF(U128=$A$8:$A$823,ROW($A$8:$A$823)-ROW($A$8)+1),ROW(121:121)))</f>
        <v>342.55</v>
      </c>
      <c r="W128" s="1">
        <v>26</v>
      </c>
    </row>
    <row r="129" spans="1:23" x14ac:dyDescent="0.3">
      <c r="A129" s="2">
        <v>2019</v>
      </c>
      <c r="B129" s="2">
        <v>1135.75</v>
      </c>
      <c r="M129" s="1">
        <v>2019</v>
      </c>
      <c r="N129" s="1" cm="1">
        <f t="array" ref="N129">INDEX($B$8:$B$823,SMALL(IF(M129=$A$8:$A$823,ROW($A$8:$A$823)-ROW($A$8)+1),ROW(122:122)))</f>
        <v>708.22</v>
      </c>
      <c r="O129" s="1">
        <v>14</v>
      </c>
      <c r="Q129" s="1">
        <v>2018</v>
      </c>
      <c r="R129" s="1" cm="1">
        <f t="array" ref="R129">INDEX($B$8:$B$823,SMALL(IF(Q129=$A$8:$A$823,ROW($A$8:$A$823)-ROW($A$8)+1),ROW(122:122)))</f>
        <v>277.10000000000002</v>
      </c>
      <c r="S129" s="1">
        <v>26</v>
      </c>
      <c r="U129" s="1">
        <v>2017</v>
      </c>
      <c r="V129" s="1" cm="1">
        <f t="array" ref="V129">INDEX($B$8:$B$823,SMALL(IF(U129=$A$8:$A$823,ROW($A$8:$A$823)-ROW($A$8)+1),ROW(122:122)))</f>
        <v>476.7</v>
      </c>
      <c r="W129" s="1">
        <v>26</v>
      </c>
    </row>
    <row r="130" spans="1:23" x14ac:dyDescent="0.3">
      <c r="A130" s="2">
        <v>2019</v>
      </c>
      <c r="B130" s="2">
        <v>901.11</v>
      </c>
      <c r="M130" s="1">
        <v>2019</v>
      </c>
      <c r="N130" s="1" cm="1">
        <f t="array" ref="N130">INDEX($B$8:$B$823,SMALL(IF(M130=$A$8:$A$823,ROW($A$8:$A$823)-ROW($A$8)+1),ROW(123:123)))</f>
        <v>125</v>
      </c>
      <c r="O130" s="1">
        <v>14</v>
      </c>
      <c r="Q130" s="1">
        <v>2018</v>
      </c>
      <c r="R130" s="1" cm="1">
        <f t="array" ref="R130">INDEX($B$8:$B$823,SMALL(IF(Q130=$A$8:$A$823,ROW($A$8:$A$823)-ROW($A$8)+1),ROW(123:123)))</f>
        <v>1198.8800000000001</v>
      </c>
      <c r="S130" s="1">
        <v>26</v>
      </c>
      <c r="U130" s="1">
        <v>2017</v>
      </c>
      <c r="V130" s="1" cm="1">
        <f t="array" ref="V130">INDEX($B$8:$B$823,SMALL(IF(U130=$A$8:$A$823,ROW($A$8:$A$823)-ROW($A$8)+1),ROW(123:123)))</f>
        <v>723.01</v>
      </c>
      <c r="W130" s="1">
        <v>26</v>
      </c>
    </row>
    <row r="131" spans="1:23" x14ac:dyDescent="0.3">
      <c r="A131" s="2">
        <v>2019</v>
      </c>
      <c r="B131" s="2">
        <v>784.76</v>
      </c>
      <c r="M131" s="1">
        <v>2019</v>
      </c>
      <c r="N131" s="1" cm="1">
        <f t="array" ref="N131">INDEX($B$8:$B$823,SMALL(IF(M131=$A$8:$A$823,ROW($A$8:$A$823)-ROW($A$8)+1),ROW(124:124)))</f>
        <v>733.07</v>
      </c>
      <c r="O131" s="1">
        <v>14</v>
      </c>
      <c r="Q131" s="1">
        <v>2018</v>
      </c>
      <c r="R131" s="1" cm="1">
        <f t="array" ref="R131">INDEX($B$8:$B$823,SMALL(IF(Q131=$A$8:$A$823,ROW($A$8:$A$823)-ROW($A$8)+1),ROW(124:124)))</f>
        <v>8246.35</v>
      </c>
      <c r="S131" s="1">
        <v>26</v>
      </c>
      <c r="U131" s="1">
        <v>2017</v>
      </c>
      <c r="V131" s="1" cm="1">
        <f t="array" ref="V131">INDEX($B$8:$B$823,SMALL(IF(U131=$A$8:$A$823,ROW($A$8:$A$823)-ROW($A$8)+1),ROW(124:124)))</f>
        <v>293.46000000000004</v>
      </c>
      <c r="W131" s="1">
        <v>26</v>
      </c>
    </row>
    <row r="132" spans="1:23" x14ac:dyDescent="0.3">
      <c r="A132" s="2">
        <v>2019</v>
      </c>
      <c r="B132" s="2">
        <v>520.70000000000005</v>
      </c>
      <c r="M132" s="1">
        <v>2019</v>
      </c>
      <c r="N132" s="1" cm="1">
        <f t="array" ref="N132">INDEX($B$8:$B$823,SMALL(IF(M132=$A$8:$A$823,ROW($A$8:$A$823)-ROW($A$8)+1),ROW(125:125)))</f>
        <v>484.56</v>
      </c>
      <c r="O132" s="1">
        <v>14</v>
      </c>
      <c r="Q132" s="1">
        <v>2018</v>
      </c>
      <c r="R132" s="1" cm="1">
        <f t="array" ref="R132">INDEX($B$8:$B$823,SMALL(IF(Q132=$A$8:$A$823,ROW($A$8:$A$823)-ROW($A$8)+1),ROW(125:125)))</f>
        <v>447.92</v>
      </c>
      <c r="S132" s="1">
        <v>26</v>
      </c>
      <c r="U132" s="1">
        <v>2017</v>
      </c>
      <c r="V132" s="1" cm="1">
        <f t="array" ref="V132">INDEX($B$8:$B$823,SMALL(IF(U132=$A$8:$A$823,ROW($A$8:$A$823)-ROW($A$8)+1),ROW(125:125)))</f>
        <v>513.35</v>
      </c>
      <c r="W132" s="1">
        <v>26</v>
      </c>
    </row>
    <row r="133" spans="1:23" x14ac:dyDescent="0.3">
      <c r="A133" s="2">
        <v>2019</v>
      </c>
      <c r="B133" s="2">
        <v>3751.49</v>
      </c>
      <c r="M133" s="1">
        <v>2019</v>
      </c>
      <c r="N133" s="1" cm="1">
        <f t="array" ref="N133">INDEX($B$8:$B$823,SMALL(IF(M133=$A$8:$A$823,ROW($A$8:$A$823)-ROW($A$8)+1),ROW(126:126)))</f>
        <v>346.4</v>
      </c>
      <c r="O133" s="1">
        <v>14</v>
      </c>
      <c r="Q133" s="1">
        <v>2018</v>
      </c>
      <c r="R133" s="1" cm="1">
        <f t="array" ref="R133">INDEX($B$8:$B$823,SMALL(IF(Q133=$A$8:$A$823,ROW($A$8:$A$823)-ROW($A$8)+1),ROW(126:126)))</f>
        <v>893.99</v>
      </c>
      <c r="S133" s="1">
        <v>26</v>
      </c>
      <c r="U133" s="1">
        <v>2017</v>
      </c>
      <c r="V133" s="1" cm="1">
        <f t="array" ref="V133">INDEX($B$8:$B$823,SMALL(IF(U133=$A$8:$A$823,ROW($A$8:$A$823)-ROW($A$8)+1),ROW(126:126)))</f>
        <v>939.11</v>
      </c>
      <c r="W133" s="1">
        <v>26</v>
      </c>
    </row>
    <row r="134" spans="1:23" x14ac:dyDescent="0.3">
      <c r="A134" s="2">
        <v>2020</v>
      </c>
      <c r="B134" s="2">
        <v>169871.21</v>
      </c>
      <c r="M134" s="1">
        <v>2019</v>
      </c>
      <c r="N134" s="1" cm="1">
        <f t="array" ref="N134">INDEX($B$8:$B$823,SMALL(IF(M134=$A$8:$A$823,ROW($A$8:$A$823)-ROW($A$8)+1),ROW(127:127)))</f>
        <v>465.92</v>
      </c>
      <c r="O134" s="1">
        <v>14</v>
      </c>
      <c r="Q134" s="1">
        <v>2018</v>
      </c>
      <c r="R134" s="1" cm="1">
        <f t="array" ref="R134">INDEX($B$8:$B$823,SMALL(IF(Q134=$A$8:$A$823,ROW($A$8:$A$823)-ROW($A$8)+1),ROW(127:127)))</f>
        <v>484.61</v>
      </c>
      <c r="S134" s="1">
        <v>26</v>
      </c>
      <c r="U134" s="1">
        <v>2017</v>
      </c>
      <c r="V134" s="1" cm="1">
        <f t="array" ref="V134">INDEX($B$8:$B$823,SMALL(IF(U134=$A$8:$A$823,ROW($A$8:$A$823)-ROW($A$8)+1),ROW(127:127)))</f>
        <v>1178.1300000000001</v>
      </c>
      <c r="W134" s="1">
        <v>26</v>
      </c>
    </row>
    <row r="135" spans="1:23" x14ac:dyDescent="0.3">
      <c r="A135" s="2">
        <v>2019</v>
      </c>
      <c r="B135" s="2">
        <v>541.58999999999992</v>
      </c>
      <c r="M135" s="1">
        <v>2019</v>
      </c>
      <c r="N135" s="1" cm="1">
        <f t="array" ref="N135">INDEX($B$8:$B$823,SMALL(IF(M135=$A$8:$A$823,ROW($A$8:$A$823)-ROW($A$8)+1),ROW(128:128)))</f>
        <v>4923.59</v>
      </c>
      <c r="O135" s="1">
        <v>14</v>
      </c>
      <c r="U135" s="1">
        <v>2017</v>
      </c>
      <c r="V135" s="1" cm="1">
        <f t="array" ref="V135">INDEX($B$8:$B$823,SMALL(IF(U135=$A$8:$A$823,ROW($A$8:$A$823)-ROW($A$8)+1),ROW(128:128)))</f>
        <v>1538.46</v>
      </c>
      <c r="W135" s="1">
        <v>26</v>
      </c>
    </row>
    <row r="136" spans="1:23" x14ac:dyDescent="0.3">
      <c r="A136" s="2">
        <v>2019</v>
      </c>
      <c r="B136" s="2">
        <v>239.45</v>
      </c>
      <c r="M136" s="1">
        <v>2019</v>
      </c>
      <c r="N136" s="1" cm="1">
        <f t="array" ref="N136">INDEX($B$8:$B$823,SMALL(IF(M136=$A$8:$A$823,ROW($A$8:$A$823)-ROW($A$8)+1),ROW(129:129)))</f>
        <v>368.78</v>
      </c>
      <c r="O136" s="1">
        <v>14</v>
      </c>
      <c r="U136" s="1">
        <v>2017</v>
      </c>
      <c r="V136" s="1" cm="1">
        <f t="array" ref="V136">INDEX($B$8:$B$823,SMALL(IF(U136=$A$8:$A$823,ROW($A$8:$A$823)-ROW($A$8)+1),ROW(129:129)))</f>
        <v>475.23</v>
      </c>
      <c r="W136" s="1">
        <v>26</v>
      </c>
    </row>
    <row r="137" spans="1:23" x14ac:dyDescent="0.3">
      <c r="A137" s="2">
        <v>2019</v>
      </c>
      <c r="B137" s="2">
        <v>446.78</v>
      </c>
      <c r="M137" s="1">
        <v>2019</v>
      </c>
      <c r="N137" s="1" cm="1">
        <f t="array" ref="N137">INDEX($B$8:$B$823,SMALL(IF(M137=$A$8:$A$823,ROW($A$8:$A$823)-ROW($A$8)+1),ROW(130:130)))</f>
        <v>772.01</v>
      </c>
      <c r="O137" s="1">
        <v>14</v>
      </c>
      <c r="U137" s="1">
        <v>2017</v>
      </c>
      <c r="V137" s="1" cm="1">
        <f t="array" ref="V137">INDEX($B$8:$B$823,SMALL(IF(U137=$A$8:$A$823,ROW($A$8:$A$823)-ROW($A$8)+1),ROW(130:130)))</f>
        <v>612.16000000000008</v>
      </c>
      <c r="W137" s="1">
        <v>26</v>
      </c>
    </row>
    <row r="138" spans="1:23" x14ac:dyDescent="0.3">
      <c r="A138" s="2">
        <v>2019</v>
      </c>
      <c r="B138" s="2">
        <v>624.79999999999995</v>
      </c>
      <c r="M138" s="1">
        <v>2019</v>
      </c>
      <c r="N138" s="1" cm="1">
        <f t="array" ref="N138">INDEX($B$8:$B$823,SMALL(IF(M138=$A$8:$A$823,ROW($A$8:$A$823)-ROW($A$8)+1),ROW(131:131)))</f>
        <v>339.32</v>
      </c>
      <c r="O138" s="1">
        <v>14</v>
      </c>
      <c r="U138" s="1">
        <v>2017</v>
      </c>
      <c r="V138" s="1" cm="1">
        <f t="array" ref="V138">INDEX($B$8:$B$823,SMALL(IF(U138=$A$8:$A$823,ROW($A$8:$A$823)-ROW($A$8)+1),ROW(131:131)))</f>
        <v>917.05</v>
      </c>
      <c r="W138" s="1">
        <v>26</v>
      </c>
    </row>
    <row r="139" spans="1:23" x14ac:dyDescent="0.3">
      <c r="A139" s="2">
        <v>2020</v>
      </c>
      <c r="B139" s="2">
        <v>689.64</v>
      </c>
      <c r="M139" s="1">
        <v>2019</v>
      </c>
      <c r="N139" s="1" cm="1">
        <f t="array" ref="N139">INDEX($B$8:$B$823,SMALL(IF(M139=$A$8:$A$823,ROW($A$8:$A$823)-ROW($A$8)+1),ROW(132:132)))</f>
        <v>598.94000000000005</v>
      </c>
      <c r="O139" s="1">
        <v>14</v>
      </c>
      <c r="U139" s="1">
        <v>2017</v>
      </c>
      <c r="V139" s="1" cm="1">
        <f t="array" ref="V139">INDEX($B$8:$B$823,SMALL(IF(U139=$A$8:$A$823,ROW($A$8:$A$823)-ROW($A$8)+1),ROW(132:132)))</f>
        <v>2273.19</v>
      </c>
      <c r="W139" s="1">
        <v>26</v>
      </c>
    </row>
    <row r="140" spans="1:23" x14ac:dyDescent="0.3">
      <c r="A140" s="2">
        <v>2019</v>
      </c>
      <c r="B140" s="2">
        <v>1282.0999999999999</v>
      </c>
      <c r="M140" s="1">
        <v>2019</v>
      </c>
      <c r="N140" s="1" cm="1">
        <f t="array" ref="N140">INDEX($B$8:$B$823,SMALL(IF(M140=$A$8:$A$823,ROW($A$8:$A$823)-ROW($A$8)+1),ROW(133:133)))</f>
        <v>485.39</v>
      </c>
      <c r="O140" s="1">
        <v>14</v>
      </c>
      <c r="U140" s="1">
        <v>2017</v>
      </c>
      <c r="V140" s="1" cm="1">
        <f t="array" ref="V140">INDEX($B$8:$B$823,SMALL(IF(U140=$A$8:$A$823,ROW($A$8:$A$823)-ROW($A$8)+1),ROW(133:133)))</f>
        <v>374.41999999999996</v>
      </c>
      <c r="W140" s="1">
        <v>26</v>
      </c>
    </row>
    <row r="141" spans="1:23" x14ac:dyDescent="0.3">
      <c r="A141" s="2">
        <v>2020</v>
      </c>
      <c r="B141" s="2">
        <v>490.55</v>
      </c>
      <c r="M141" s="1">
        <v>2019</v>
      </c>
      <c r="N141" s="1" cm="1">
        <f t="array" ref="N141">INDEX($B$8:$B$823,SMALL(IF(M141=$A$8:$A$823,ROW($A$8:$A$823)-ROW($A$8)+1),ROW(134:134)))</f>
        <v>424.41</v>
      </c>
      <c r="O141" s="1">
        <v>14</v>
      </c>
      <c r="U141" s="1">
        <v>2017</v>
      </c>
      <c r="V141" s="1" cm="1">
        <f t="array" ref="V141">INDEX($B$8:$B$823,SMALL(IF(U141=$A$8:$A$823,ROW($A$8:$A$823)-ROW($A$8)+1),ROW(134:134)))</f>
        <v>384.17</v>
      </c>
      <c r="W141" s="1">
        <v>26</v>
      </c>
    </row>
    <row r="142" spans="1:23" x14ac:dyDescent="0.3">
      <c r="A142" s="2">
        <v>2020</v>
      </c>
      <c r="B142" s="2">
        <v>262.59000000000003</v>
      </c>
      <c r="M142" s="1">
        <v>2019</v>
      </c>
      <c r="N142" s="1" cm="1">
        <f t="array" ref="N142">INDEX($B$8:$B$823,SMALL(IF(M142=$A$8:$A$823,ROW($A$8:$A$823)-ROW($A$8)+1),ROW(135:135)))</f>
        <v>673.3</v>
      </c>
      <c r="O142" s="1">
        <v>14</v>
      </c>
      <c r="U142" s="1">
        <v>2017</v>
      </c>
      <c r="V142" s="1" cm="1">
        <f t="array" ref="V142">INDEX($B$8:$B$823,SMALL(IF(U142=$A$8:$A$823,ROW($A$8:$A$823)-ROW($A$8)+1),ROW(135:135)))</f>
        <v>4205.58</v>
      </c>
      <c r="W142" s="1">
        <v>26</v>
      </c>
    </row>
    <row r="143" spans="1:23" x14ac:dyDescent="0.3">
      <c r="A143" s="2">
        <v>2019</v>
      </c>
      <c r="B143" s="2">
        <v>339.90999999999997</v>
      </c>
    </row>
    <row r="144" spans="1:23" x14ac:dyDescent="0.3">
      <c r="A144" s="2">
        <v>2020</v>
      </c>
      <c r="B144" s="2">
        <v>698.8</v>
      </c>
    </row>
    <row r="145" spans="1:2" x14ac:dyDescent="0.3">
      <c r="A145" s="2">
        <v>2019</v>
      </c>
      <c r="B145" s="2">
        <v>2439.44</v>
      </c>
    </row>
    <row r="146" spans="1:2" x14ac:dyDescent="0.3">
      <c r="A146" s="2">
        <v>2019</v>
      </c>
      <c r="B146" s="2">
        <v>899.49</v>
      </c>
    </row>
    <row r="147" spans="1:2" x14ac:dyDescent="0.3">
      <c r="A147" s="2">
        <v>2019</v>
      </c>
      <c r="B147" s="2">
        <v>704.89</v>
      </c>
    </row>
    <row r="148" spans="1:2" x14ac:dyDescent="0.3">
      <c r="A148" s="2">
        <v>2019</v>
      </c>
      <c r="B148" s="2">
        <v>375.78</v>
      </c>
    </row>
    <row r="149" spans="1:2" x14ac:dyDescent="0.3">
      <c r="A149" s="2">
        <v>2020</v>
      </c>
      <c r="B149" s="2">
        <v>374.78999999999996</v>
      </c>
    </row>
    <row r="150" spans="1:2" x14ac:dyDescent="0.3">
      <c r="A150" s="2">
        <v>2019</v>
      </c>
      <c r="B150" s="2">
        <v>515.05999999999995</v>
      </c>
    </row>
    <row r="151" spans="1:2" x14ac:dyDescent="0.3">
      <c r="A151" s="2">
        <v>2019</v>
      </c>
      <c r="B151" s="2">
        <v>431.79</v>
      </c>
    </row>
    <row r="152" spans="1:2" x14ac:dyDescent="0.3">
      <c r="A152" s="2">
        <v>2019</v>
      </c>
      <c r="B152" s="2">
        <v>331.15999999999997</v>
      </c>
    </row>
    <row r="153" spans="1:2" x14ac:dyDescent="0.3">
      <c r="A153" s="2">
        <v>2019</v>
      </c>
      <c r="B153" s="2">
        <v>232.48000000000002</v>
      </c>
    </row>
    <row r="154" spans="1:2" x14ac:dyDescent="0.3">
      <c r="A154" s="2">
        <v>2019</v>
      </c>
      <c r="B154" s="2">
        <v>1231.8</v>
      </c>
    </row>
    <row r="155" spans="1:2" x14ac:dyDescent="0.3">
      <c r="A155" s="2">
        <v>2020</v>
      </c>
      <c r="B155" s="2">
        <v>420.8</v>
      </c>
    </row>
    <row r="156" spans="1:2" x14ac:dyDescent="0.3">
      <c r="A156" s="2">
        <v>2019</v>
      </c>
      <c r="B156" s="2">
        <v>349.7</v>
      </c>
    </row>
    <row r="157" spans="1:2" x14ac:dyDescent="0.3">
      <c r="A157" s="2">
        <v>2019</v>
      </c>
      <c r="B157" s="2">
        <v>1894.61</v>
      </c>
    </row>
    <row r="158" spans="1:2" x14ac:dyDescent="0.3">
      <c r="A158" s="2">
        <v>2019</v>
      </c>
      <c r="B158" s="2">
        <v>474.45</v>
      </c>
    </row>
    <row r="159" spans="1:2" x14ac:dyDescent="0.3">
      <c r="A159" s="2">
        <v>2020</v>
      </c>
      <c r="B159" s="2">
        <v>738.3</v>
      </c>
    </row>
    <row r="160" spans="1:2" x14ac:dyDescent="0.3">
      <c r="A160" s="2">
        <v>2019</v>
      </c>
      <c r="B160" s="2">
        <v>481.58</v>
      </c>
    </row>
    <row r="161" spans="1:2" x14ac:dyDescent="0.3">
      <c r="A161" s="2">
        <v>2019</v>
      </c>
      <c r="B161" s="2">
        <v>555.64</v>
      </c>
    </row>
    <row r="162" spans="1:2" x14ac:dyDescent="0.3">
      <c r="A162" s="2">
        <v>2019</v>
      </c>
      <c r="B162" s="2">
        <v>138.30000000000001</v>
      </c>
    </row>
    <row r="163" spans="1:2" x14ac:dyDescent="0.3">
      <c r="A163" s="2">
        <v>2019</v>
      </c>
      <c r="B163" s="2">
        <v>591.85</v>
      </c>
    </row>
    <row r="164" spans="1:2" x14ac:dyDescent="0.3">
      <c r="A164" s="2">
        <v>2019</v>
      </c>
      <c r="B164" s="2">
        <v>222.29000000000002</v>
      </c>
    </row>
    <row r="165" spans="1:2" x14ac:dyDescent="0.3">
      <c r="A165" s="2">
        <v>2019</v>
      </c>
      <c r="B165" s="2">
        <v>507.51</v>
      </c>
    </row>
    <row r="166" spans="1:2" x14ac:dyDescent="0.3">
      <c r="A166" s="2">
        <v>2019</v>
      </c>
      <c r="B166" s="2">
        <v>2320.39</v>
      </c>
    </row>
    <row r="167" spans="1:2" x14ac:dyDescent="0.3">
      <c r="A167" s="2">
        <v>2019</v>
      </c>
      <c r="B167" s="2">
        <v>574.81999999999994</v>
      </c>
    </row>
    <row r="168" spans="1:2" x14ac:dyDescent="0.3">
      <c r="A168" s="2">
        <v>2019</v>
      </c>
      <c r="B168" s="2">
        <v>521.96</v>
      </c>
    </row>
    <row r="169" spans="1:2" x14ac:dyDescent="0.3">
      <c r="A169" s="2">
        <v>2020</v>
      </c>
      <c r="B169" s="2">
        <v>481.3</v>
      </c>
    </row>
    <row r="170" spans="1:2" x14ac:dyDescent="0.3">
      <c r="A170" s="2">
        <v>2019</v>
      </c>
      <c r="B170" s="2">
        <v>260.34000000000003</v>
      </c>
    </row>
    <row r="171" spans="1:2" x14ac:dyDescent="0.3">
      <c r="A171" s="2">
        <v>2019</v>
      </c>
      <c r="B171" s="2">
        <v>359.37</v>
      </c>
    </row>
    <row r="172" spans="1:2" x14ac:dyDescent="0.3">
      <c r="A172" s="2">
        <v>2019</v>
      </c>
      <c r="B172" s="2">
        <v>31150.22</v>
      </c>
    </row>
    <row r="173" spans="1:2" x14ac:dyDescent="0.3">
      <c r="A173" s="2">
        <v>2020</v>
      </c>
      <c r="B173" s="2">
        <v>528.01</v>
      </c>
    </row>
    <row r="174" spans="1:2" x14ac:dyDescent="0.3">
      <c r="A174" s="2">
        <v>2020</v>
      </c>
      <c r="B174" s="2">
        <v>2543.6799999999998</v>
      </c>
    </row>
    <row r="175" spans="1:2" x14ac:dyDescent="0.3">
      <c r="A175" s="2">
        <v>2019</v>
      </c>
      <c r="B175" s="2">
        <v>1140.98</v>
      </c>
    </row>
    <row r="176" spans="1:2" x14ac:dyDescent="0.3">
      <c r="A176" s="2">
        <v>2019</v>
      </c>
      <c r="B176" s="2">
        <v>571.36</v>
      </c>
    </row>
    <row r="177" spans="1:2" x14ac:dyDescent="0.3">
      <c r="A177" s="2">
        <v>2019</v>
      </c>
      <c r="B177" s="2">
        <v>411.87</v>
      </c>
    </row>
    <row r="178" spans="1:2" x14ac:dyDescent="0.3">
      <c r="A178" s="2">
        <v>2019</v>
      </c>
      <c r="B178" s="2">
        <v>6288.8</v>
      </c>
    </row>
    <row r="179" spans="1:2" x14ac:dyDescent="0.3">
      <c r="A179" s="2">
        <v>2019</v>
      </c>
      <c r="B179" s="2">
        <v>587.22</v>
      </c>
    </row>
    <row r="180" spans="1:2" x14ac:dyDescent="0.3">
      <c r="A180" s="2">
        <v>2019</v>
      </c>
      <c r="B180" s="2">
        <v>598.46</v>
      </c>
    </row>
    <row r="181" spans="1:2" x14ac:dyDescent="0.3">
      <c r="A181" s="2">
        <v>2019</v>
      </c>
      <c r="B181" s="2">
        <v>6022.3</v>
      </c>
    </row>
    <row r="182" spans="1:2" x14ac:dyDescent="0.3">
      <c r="A182" s="2">
        <v>2019</v>
      </c>
      <c r="B182" s="2">
        <v>380.96000000000004</v>
      </c>
    </row>
    <row r="183" spans="1:2" x14ac:dyDescent="0.3">
      <c r="A183" s="2">
        <v>2019</v>
      </c>
      <c r="B183" s="2">
        <v>622.63</v>
      </c>
    </row>
    <row r="184" spans="1:2" x14ac:dyDescent="0.3">
      <c r="A184" s="2">
        <v>2019</v>
      </c>
      <c r="B184" s="2">
        <v>755.17</v>
      </c>
    </row>
    <row r="185" spans="1:2" x14ac:dyDescent="0.3">
      <c r="A185" s="2">
        <v>2019</v>
      </c>
      <c r="B185" s="2">
        <v>636.79999999999995</v>
      </c>
    </row>
    <row r="186" spans="1:2" x14ac:dyDescent="0.3">
      <c r="A186" s="2">
        <v>2020</v>
      </c>
      <c r="B186" s="2">
        <v>805.77</v>
      </c>
    </row>
    <row r="187" spans="1:2" x14ac:dyDescent="0.3">
      <c r="A187" s="2">
        <v>2019</v>
      </c>
      <c r="B187" s="2">
        <v>358.83000000000004</v>
      </c>
    </row>
    <row r="188" spans="1:2" x14ac:dyDescent="0.3">
      <c r="A188" s="2">
        <v>2020</v>
      </c>
      <c r="B188" s="2">
        <v>475.83</v>
      </c>
    </row>
    <row r="189" spans="1:2" x14ac:dyDescent="0.3">
      <c r="A189" s="2">
        <v>2020</v>
      </c>
      <c r="B189" s="2">
        <v>448.73</v>
      </c>
    </row>
    <row r="190" spans="1:2" x14ac:dyDescent="0.3">
      <c r="A190" s="2">
        <v>2019</v>
      </c>
      <c r="B190" s="2">
        <v>2228.17</v>
      </c>
    </row>
    <row r="191" spans="1:2" x14ac:dyDescent="0.3">
      <c r="A191" s="2">
        <v>2019</v>
      </c>
      <c r="B191" s="2">
        <v>475.34</v>
      </c>
    </row>
    <row r="192" spans="1:2" x14ac:dyDescent="0.3">
      <c r="A192" s="2">
        <v>2019</v>
      </c>
      <c r="B192" s="2">
        <v>727.31</v>
      </c>
    </row>
    <row r="193" spans="1:2" x14ac:dyDescent="0.3">
      <c r="A193" s="2">
        <v>2019</v>
      </c>
      <c r="B193" s="2">
        <v>637.62</v>
      </c>
    </row>
    <row r="194" spans="1:2" x14ac:dyDescent="0.3">
      <c r="A194" s="2">
        <v>2019</v>
      </c>
      <c r="B194" s="2">
        <v>553.91000000000008</v>
      </c>
    </row>
    <row r="195" spans="1:2" x14ac:dyDescent="0.3">
      <c r="A195" s="2">
        <v>2019</v>
      </c>
      <c r="B195" s="2">
        <v>256.05</v>
      </c>
    </row>
    <row r="196" spans="1:2" x14ac:dyDescent="0.3">
      <c r="A196" s="2">
        <v>2019</v>
      </c>
      <c r="B196" s="2">
        <v>807.63</v>
      </c>
    </row>
    <row r="197" spans="1:2" x14ac:dyDescent="0.3">
      <c r="A197" s="2">
        <v>2019</v>
      </c>
      <c r="B197" s="2">
        <v>1148.77</v>
      </c>
    </row>
    <row r="198" spans="1:2" x14ac:dyDescent="0.3">
      <c r="A198" s="2">
        <v>2019</v>
      </c>
      <c r="B198" s="2">
        <v>1995.76</v>
      </c>
    </row>
    <row r="199" spans="1:2" x14ac:dyDescent="0.3">
      <c r="A199" s="2">
        <v>2019</v>
      </c>
      <c r="B199" s="2">
        <v>467.13</v>
      </c>
    </row>
    <row r="200" spans="1:2" x14ac:dyDescent="0.3">
      <c r="A200" s="2">
        <v>2019</v>
      </c>
      <c r="B200" s="2">
        <v>474.61</v>
      </c>
    </row>
    <row r="201" spans="1:2" x14ac:dyDescent="0.3">
      <c r="A201" s="2">
        <v>2019</v>
      </c>
      <c r="B201" s="2">
        <v>438.64</v>
      </c>
    </row>
    <row r="202" spans="1:2" x14ac:dyDescent="0.3">
      <c r="A202" s="2">
        <v>2019</v>
      </c>
      <c r="B202" s="2">
        <v>700.92</v>
      </c>
    </row>
    <row r="203" spans="1:2" x14ac:dyDescent="0.3">
      <c r="A203" s="2">
        <v>2019</v>
      </c>
      <c r="B203" s="2">
        <v>510.81</v>
      </c>
    </row>
    <row r="204" spans="1:2" x14ac:dyDescent="0.3">
      <c r="A204" s="2">
        <v>2019</v>
      </c>
      <c r="B204" s="2">
        <v>32384.53</v>
      </c>
    </row>
    <row r="205" spans="1:2" x14ac:dyDescent="0.3">
      <c r="A205" s="2">
        <v>2019</v>
      </c>
      <c r="B205" s="2">
        <v>507.98</v>
      </c>
    </row>
    <row r="206" spans="1:2" x14ac:dyDescent="0.3">
      <c r="A206" s="2">
        <v>2019</v>
      </c>
      <c r="B206" s="2">
        <v>4019.6</v>
      </c>
    </row>
    <row r="207" spans="1:2" x14ac:dyDescent="0.3">
      <c r="A207" s="2">
        <v>2019</v>
      </c>
      <c r="B207" s="2">
        <v>629.12</v>
      </c>
    </row>
    <row r="208" spans="1:2" x14ac:dyDescent="0.3">
      <c r="A208" s="2">
        <v>2020</v>
      </c>
      <c r="B208" s="2">
        <v>6582.93</v>
      </c>
    </row>
    <row r="209" spans="1:2" x14ac:dyDescent="0.3">
      <c r="A209" s="2">
        <v>2020</v>
      </c>
      <c r="B209" s="2">
        <v>860.62</v>
      </c>
    </row>
    <row r="210" spans="1:2" x14ac:dyDescent="0.3">
      <c r="A210" s="2">
        <v>2020</v>
      </c>
      <c r="B210" s="2">
        <v>1026.58</v>
      </c>
    </row>
    <row r="211" spans="1:2" x14ac:dyDescent="0.3">
      <c r="A211" s="2">
        <v>2020</v>
      </c>
      <c r="B211" s="2">
        <v>535.61</v>
      </c>
    </row>
    <row r="212" spans="1:2" x14ac:dyDescent="0.3">
      <c r="A212" s="2">
        <v>2020</v>
      </c>
      <c r="B212" s="2">
        <v>806.55</v>
      </c>
    </row>
    <row r="213" spans="1:2" x14ac:dyDescent="0.3">
      <c r="A213" s="2">
        <v>2020</v>
      </c>
      <c r="B213" s="2">
        <v>1012.89</v>
      </c>
    </row>
    <row r="214" spans="1:2" x14ac:dyDescent="0.3">
      <c r="A214" s="2">
        <v>2020</v>
      </c>
      <c r="B214" s="2">
        <v>491.37</v>
      </c>
    </row>
    <row r="215" spans="1:2" x14ac:dyDescent="0.3">
      <c r="A215" s="2">
        <v>2019</v>
      </c>
      <c r="B215" s="2">
        <v>2595.27</v>
      </c>
    </row>
    <row r="216" spans="1:2" x14ac:dyDescent="0.3">
      <c r="A216" s="2">
        <v>2019</v>
      </c>
      <c r="B216" s="2">
        <v>256.05</v>
      </c>
    </row>
    <row r="217" spans="1:2" x14ac:dyDescent="0.3">
      <c r="A217" s="2">
        <v>2019</v>
      </c>
      <c r="B217" s="2">
        <v>1427.18</v>
      </c>
    </row>
    <row r="218" spans="1:2" x14ac:dyDescent="0.3">
      <c r="A218" s="2">
        <v>2019</v>
      </c>
      <c r="B218" s="2">
        <v>753.58</v>
      </c>
    </row>
    <row r="219" spans="1:2" x14ac:dyDescent="0.3">
      <c r="A219" s="2">
        <v>2018</v>
      </c>
      <c r="B219" s="2">
        <v>569.71</v>
      </c>
    </row>
    <row r="220" spans="1:2" x14ac:dyDescent="0.3">
      <c r="A220" s="2">
        <v>2018</v>
      </c>
      <c r="B220" s="2">
        <v>1900.67</v>
      </c>
    </row>
    <row r="221" spans="1:2" x14ac:dyDescent="0.3">
      <c r="A221" s="2">
        <v>2018</v>
      </c>
      <c r="B221" s="2">
        <v>942.44</v>
      </c>
    </row>
    <row r="222" spans="1:2" x14ac:dyDescent="0.3">
      <c r="A222" s="2">
        <v>2018</v>
      </c>
      <c r="B222" s="2">
        <v>849.28</v>
      </c>
    </row>
    <row r="223" spans="1:2" x14ac:dyDescent="0.3">
      <c r="A223" s="2">
        <v>2018</v>
      </c>
      <c r="B223" s="2">
        <v>709.3</v>
      </c>
    </row>
    <row r="224" spans="1:2" x14ac:dyDescent="0.3">
      <c r="A224" s="2">
        <v>2018</v>
      </c>
      <c r="B224" s="2">
        <v>1175.1300000000001</v>
      </c>
    </row>
    <row r="225" spans="1:2" x14ac:dyDescent="0.3">
      <c r="A225" s="2">
        <v>2019</v>
      </c>
      <c r="B225" s="2">
        <v>304.40999999999997</v>
      </c>
    </row>
    <row r="226" spans="1:2" x14ac:dyDescent="0.3">
      <c r="A226" s="2">
        <v>2018</v>
      </c>
      <c r="B226" s="2">
        <v>421.54</v>
      </c>
    </row>
    <row r="227" spans="1:2" x14ac:dyDescent="0.3">
      <c r="A227" s="2">
        <v>2018</v>
      </c>
      <c r="B227" s="2">
        <v>1121.8400000000001</v>
      </c>
    </row>
    <row r="228" spans="1:2" x14ac:dyDescent="0.3">
      <c r="A228" s="2">
        <v>2019</v>
      </c>
      <c r="B228" s="2">
        <v>902.26</v>
      </c>
    </row>
    <row r="229" spans="1:2" x14ac:dyDescent="0.3">
      <c r="A229" s="2">
        <v>2019</v>
      </c>
      <c r="B229" s="2">
        <v>2781.26</v>
      </c>
    </row>
    <row r="230" spans="1:2" x14ac:dyDescent="0.3">
      <c r="A230" s="2">
        <v>2019</v>
      </c>
      <c r="B230" s="2">
        <v>542.05999999999995</v>
      </c>
    </row>
    <row r="231" spans="1:2" x14ac:dyDescent="0.3">
      <c r="A231" s="2">
        <v>2019</v>
      </c>
      <c r="B231" s="2">
        <v>555.18000000000006</v>
      </c>
    </row>
    <row r="232" spans="1:2" x14ac:dyDescent="0.3">
      <c r="A232" s="2">
        <v>2018</v>
      </c>
      <c r="B232" s="2">
        <v>69204.259999999995</v>
      </c>
    </row>
    <row r="233" spans="1:2" x14ac:dyDescent="0.3">
      <c r="A233" s="2">
        <v>2019</v>
      </c>
      <c r="B233" s="2">
        <v>576.29999999999995</v>
      </c>
    </row>
    <row r="234" spans="1:2" x14ac:dyDescent="0.3">
      <c r="A234" s="2">
        <v>2019</v>
      </c>
      <c r="B234" s="2">
        <v>578.89</v>
      </c>
    </row>
    <row r="235" spans="1:2" x14ac:dyDescent="0.3">
      <c r="A235" s="2">
        <v>2019</v>
      </c>
      <c r="B235" s="2">
        <v>66605.22</v>
      </c>
    </row>
    <row r="236" spans="1:2" x14ac:dyDescent="0.3">
      <c r="A236" s="2">
        <v>2019</v>
      </c>
      <c r="B236" s="2">
        <v>4498.54</v>
      </c>
    </row>
    <row r="237" spans="1:2" x14ac:dyDescent="0.3">
      <c r="A237" s="2">
        <v>2018</v>
      </c>
      <c r="B237" s="2">
        <v>667.35</v>
      </c>
    </row>
    <row r="238" spans="1:2" x14ac:dyDescent="0.3">
      <c r="A238" s="2">
        <v>2018</v>
      </c>
      <c r="B238" s="2">
        <v>873.32</v>
      </c>
    </row>
    <row r="239" spans="1:2" x14ac:dyDescent="0.3">
      <c r="A239" s="2">
        <v>2019</v>
      </c>
      <c r="B239" s="2">
        <v>381.88</v>
      </c>
    </row>
    <row r="240" spans="1:2" x14ac:dyDescent="0.3">
      <c r="A240" s="2">
        <v>2018</v>
      </c>
      <c r="B240" s="2">
        <v>80852.539999999994</v>
      </c>
    </row>
    <row r="241" spans="1:2" x14ac:dyDescent="0.3">
      <c r="A241" s="2">
        <v>2019</v>
      </c>
      <c r="B241" s="2">
        <v>356.8</v>
      </c>
    </row>
    <row r="242" spans="1:2" x14ac:dyDescent="0.3">
      <c r="A242" s="2">
        <v>2018</v>
      </c>
      <c r="B242" s="2">
        <v>5802.29</v>
      </c>
    </row>
    <row r="243" spans="1:2" x14ac:dyDescent="0.3">
      <c r="A243" s="2">
        <v>2018</v>
      </c>
      <c r="B243" s="2">
        <v>316.61</v>
      </c>
    </row>
    <row r="244" spans="1:2" x14ac:dyDescent="0.3">
      <c r="A244" s="2">
        <v>2018</v>
      </c>
      <c r="B244" s="2">
        <v>316.61</v>
      </c>
    </row>
    <row r="245" spans="1:2" x14ac:dyDescent="0.3">
      <c r="A245" s="2">
        <v>2019</v>
      </c>
      <c r="B245" s="2">
        <v>501.51</v>
      </c>
    </row>
    <row r="246" spans="1:2" x14ac:dyDescent="0.3">
      <c r="A246" s="2">
        <v>2018</v>
      </c>
      <c r="B246" s="2">
        <v>15074.17</v>
      </c>
    </row>
    <row r="247" spans="1:2" x14ac:dyDescent="0.3">
      <c r="A247" s="2">
        <v>2019</v>
      </c>
      <c r="B247" s="2">
        <v>536.69000000000005</v>
      </c>
    </row>
    <row r="248" spans="1:2" x14ac:dyDescent="0.3">
      <c r="A248" s="2">
        <v>2019</v>
      </c>
      <c r="B248" s="2">
        <v>930.8</v>
      </c>
    </row>
    <row r="249" spans="1:2" x14ac:dyDescent="0.3">
      <c r="A249" s="2">
        <v>2018</v>
      </c>
      <c r="B249" s="2">
        <v>552.65</v>
      </c>
    </row>
    <row r="250" spans="1:2" x14ac:dyDescent="0.3">
      <c r="A250" s="2">
        <v>2019</v>
      </c>
      <c r="B250" s="2">
        <v>435.42</v>
      </c>
    </row>
    <row r="251" spans="1:2" x14ac:dyDescent="0.3">
      <c r="A251" s="2">
        <v>2018</v>
      </c>
      <c r="B251" s="2">
        <v>823.33</v>
      </c>
    </row>
    <row r="252" spans="1:2" x14ac:dyDescent="0.3">
      <c r="A252" s="2">
        <v>2019</v>
      </c>
      <c r="B252" s="2">
        <v>691.01</v>
      </c>
    </row>
    <row r="253" spans="1:2" x14ac:dyDescent="0.3">
      <c r="A253" s="2">
        <v>2018</v>
      </c>
      <c r="B253" s="2">
        <v>267.03999999999996</v>
      </c>
    </row>
    <row r="254" spans="1:2" x14ac:dyDescent="0.3">
      <c r="A254" s="2">
        <v>2019</v>
      </c>
      <c r="B254" s="2">
        <v>21411.85</v>
      </c>
    </row>
    <row r="255" spans="1:2" x14ac:dyDescent="0.3">
      <c r="A255" s="2">
        <v>2018</v>
      </c>
      <c r="B255" s="2">
        <v>609.29</v>
      </c>
    </row>
    <row r="256" spans="1:2" x14ac:dyDescent="0.3">
      <c r="A256" s="2">
        <v>2018</v>
      </c>
      <c r="B256" s="2">
        <v>1280.32</v>
      </c>
    </row>
    <row r="257" spans="1:2" x14ac:dyDescent="0.3">
      <c r="A257" s="2">
        <v>2018</v>
      </c>
      <c r="B257" s="2">
        <v>464.62</v>
      </c>
    </row>
    <row r="258" spans="1:2" x14ac:dyDescent="0.3">
      <c r="A258" s="2">
        <v>2018</v>
      </c>
      <c r="B258" s="2">
        <v>256.99</v>
      </c>
    </row>
    <row r="259" spans="1:2" x14ac:dyDescent="0.3">
      <c r="A259" s="2">
        <v>2019</v>
      </c>
      <c r="B259" s="2">
        <v>1820.78</v>
      </c>
    </row>
    <row r="260" spans="1:2" x14ac:dyDescent="0.3">
      <c r="A260" s="2">
        <v>2018</v>
      </c>
      <c r="B260" s="2">
        <v>16584.63</v>
      </c>
    </row>
    <row r="261" spans="1:2" x14ac:dyDescent="0.3">
      <c r="A261" s="2">
        <v>2018</v>
      </c>
      <c r="B261" s="2">
        <v>710.87</v>
      </c>
    </row>
    <row r="262" spans="1:2" x14ac:dyDescent="0.3">
      <c r="A262" s="2">
        <v>2018</v>
      </c>
      <c r="B262" s="2">
        <v>4536.09</v>
      </c>
    </row>
    <row r="263" spans="1:2" x14ac:dyDescent="0.3">
      <c r="A263" s="2">
        <v>2019</v>
      </c>
      <c r="B263" s="2">
        <v>734.14</v>
      </c>
    </row>
    <row r="264" spans="1:2" x14ac:dyDescent="0.3">
      <c r="A264" s="2">
        <v>2018</v>
      </c>
      <c r="B264" s="2">
        <v>892.74</v>
      </c>
    </row>
    <row r="265" spans="1:2" x14ac:dyDescent="0.3">
      <c r="A265" s="2">
        <v>2019</v>
      </c>
      <c r="B265" s="2">
        <v>36591.06</v>
      </c>
    </row>
    <row r="266" spans="1:2" x14ac:dyDescent="0.3">
      <c r="A266" s="2">
        <v>2018</v>
      </c>
      <c r="B266" s="2">
        <v>2748.69</v>
      </c>
    </row>
    <row r="267" spans="1:2" x14ac:dyDescent="0.3">
      <c r="A267" s="2">
        <v>2019</v>
      </c>
      <c r="B267" s="2">
        <v>974.08</v>
      </c>
    </row>
    <row r="268" spans="1:2" x14ac:dyDescent="0.3">
      <c r="A268" s="2">
        <v>2019</v>
      </c>
      <c r="B268" s="2">
        <v>308.73</v>
      </c>
    </row>
    <row r="269" spans="1:2" x14ac:dyDescent="0.3">
      <c r="A269" s="2">
        <v>2018</v>
      </c>
      <c r="B269" s="2">
        <v>878.55</v>
      </c>
    </row>
    <row r="270" spans="1:2" x14ac:dyDescent="0.3">
      <c r="A270" s="2">
        <v>2018</v>
      </c>
      <c r="B270" s="2">
        <v>893.93</v>
      </c>
    </row>
    <row r="271" spans="1:2" x14ac:dyDescent="0.3">
      <c r="A271" s="2">
        <v>2019</v>
      </c>
      <c r="B271" s="2">
        <v>816.12</v>
      </c>
    </row>
    <row r="272" spans="1:2" x14ac:dyDescent="0.3">
      <c r="A272" s="2">
        <v>2019</v>
      </c>
      <c r="B272" s="2">
        <v>225.04000000000002</v>
      </c>
    </row>
    <row r="273" spans="1:2" x14ac:dyDescent="0.3">
      <c r="A273" s="2">
        <v>2018</v>
      </c>
      <c r="B273" s="2">
        <v>1463.97</v>
      </c>
    </row>
    <row r="274" spans="1:2" x14ac:dyDescent="0.3">
      <c r="A274" s="2">
        <v>2018</v>
      </c>
      <c r="B274" s="2">
        <v>46621.14</v>
      </c>
    </row>
    <row r="275" spans="1:2" x14ac:dyDescent="0.3">
      <c r="A275" s="2">
        <v>2018</v>
      </c>
      <c r="B275" s="2">
        <v>316.61</v>
      </c>
    </row>
    <row r="276" spans="1:2" x14ac:dyDescent="0.3">
      <c r="A276" s="2">
        <v>2019</v>
      </c>
      <c r="B276" s="2">
        <v>373.65</v>
      </c>
    </row>
    <row r="277" spans="1:2" x14ac:dyDescent="0.3">
      <c r="A277" s="2">
        <v>2019</v>
      </c>
      <c r="B277" s="2">
        <v>571.1</v>
      </c>
    </row>
    <row r="278" spans="1:2" x14ac:dyDescent="0.3">
      <c r="A278" s="2">
        <v>2019</v>
      </c>
      <c r="B278" s="2">
        <v>608.24</v>
      </c>
    </row>
    <row r="279" spans="1:2" x14ac:dyDescent="0.3">
      <c r="A279" s="2">
        <v>2019</v>
      </c>
      <c r="B279" s="2">
        <v>4873.3999999999996</v>
      </c>
    </row>
    <row r="280" spans="1:2" x14ac:dyDescent="0.3">
      <c r="A280" s="2">
        <v>2018</v>
      </c>
      <c r="B280" s="2">
        <v>439.8</v>
      </c>
    </row>
    <row r="281" spans="1:2" x14ac:dyDescent="0.3">
      <c r="A281" s="2">
        <v>2019</v>
      </c>
      <c r="B281" s="2">
        <v>354.91999999999996</v>
      </c>
    </row>
    <row r="282" spans="1:2" x14ac:dyDescent="0.3">
      <c r="A282" s="2">
        <v>2018</v>
      </c>
      <c r="B282" s="2">
        <v>1587.48</v>
      </c>
    </row>
    <row r="283" spans="1:2" x14ac:dyDescent="0.3">
      <c r="A283" s="2">
        <v>2018</v>
      </c>
      <c r="B283" s="2">
        <v>696.59</v>
      </c>
    </row>
    <row r="284" spans="1:2" x14ac:dyDescent="0.3">
      <c r="A284" s="2">
        <v>2019</v>
      </c>
      <c r="B284" s="2">
        <v>632.75</v>
      </c>
    </row>
    <row r="285" spans="1:2" x14ac:dyDescent="0.3">
      <c r="A285" s="2">
        <v>2019</v>
      </c>
      <c r="B285" s="2">
        <v>707.07</v>
      </c>
    </row>
    <row r="286" spans="1:2" x14ac:dyDescent="0.3">
      <c r="A286" s="2">
        <v>2018</v>
      </c>
      <c r="B286" s="2">
        <v>17186</v>
      </c>
    </row>
    <row r="287" spans="1:2" x14ac:dyDescent="0.3">
      <c r="A287" s="2">
        <v>2018</v>
      </c>
      <c r="B287" s="2">
        <v>439.83</v>
      </c>
    </row>
    <row r="288" spans="1:2" x14ac:dyDescent="0.3">
      <c r="A288" s="2">
        <v>2018</v>
      </c>
      <c r="B288" s="2">
        <v>420.74</v>
      </c>
    </row>
    <row r="289" spans="1:2" x14ac:dyDescent="0.3">
      <c r="A289" s="2">
        <v>2018</v>
      </c>
      <c r="B289" s="2">
        <v>257.81</v>
      </c>
    </row>
    <row r="290" spans="1:2" x14ac:dyDescent="0.3">
      <c r="A290" s="2">
        <v>2019</v>
      </c>
      <c r="B290" s="2">
        <v>433.36</v>
      </c>
    </row>
    <row r="291" spans="1:2" x14ac:dyDescent="0.3">
      <c r="A291" s="2">
        <v>2019</v>
      </c>
      <c r="B291" s="2">
        <v>553.04999999999995</v>
      </c>
    </row>
    <row r="292" spans="1:2" x14ac:dyDescent="0.3">
      <c r="A292" s="2">
        <v>2019</v>
      </c>
      <c r="B292" s="2">
        <v>16359.63</v>
      </c>
    </row>
    <row r="293" spans="1:2" x14ac:dyDescent="0.3">
      <c r="A293" s="2">
        <v>2019</v>
      </c>
      <c r="B293" s="2">
        <v>1353.19</v>
      </c>
    </row>
    <row r="294" spans="1:2" x14ac:dyDescent="0.3">
      <c r="A294" s="2">
        <v>2018</v>
      </c>
      <c r="B294" s="2">
        <v>243.61</v>
      </c>
    </row>
    <row r="295" spans="1:2" x14ac:dyDescent="0.3">
      <c r="A295" s="2">
        <v>2018</v>
      </c>
      <c r="B295" s="2">
        <v>326.90999999999997</v>
      </c>
    </row>
    <row r="296" spans="1:2" x14ac:dyDescent="0.3">
      <c r="A296" s="2">
        <v>2018</v>
      </c>
      <c r="B296" s="2">
        <v>1124.51</v>
      </c>
    </row>
    <row r="297" spans="1:2" x14ac:dyDescent="0.3">
      <c r="A297" s="2">
        <v>2018</v>
      </c>
      <c r="B297" s="2">
        <v>329.65999999999997</v>
      </c>
    </row>
    <row r="298" spans="1:2" x14ac:dyDescent="0.3">
      <c r="A298" s="2">
        <v>2018</v>
      </c>
      <c r="B298" s="2">
        <v>597.49</v>
      </c>
    </row>
    <row r="299" spans="1:2" x14ac:dyDescent="0.3">
      <c r="A299" s="2">
        <v>2018</v>
      </c>
      <c r="B299" s="2">
        <v>636.29</v>
      </c>
    </row>
    <row r="300" spans="1:2" x14ac:dyDescent="0.3">
      <c r="A300" s="2">
        <v>2018</v>
      </c>
      <c r="B300" s="2">
        <v>945.27</v>
      </c>
    </row>
    <row r="301" spans="1:2" x14ac:dyDescent="0.3">
      <c r="A301" s="2">
        <v>2018</v>
      </c>
      <c r="B301" s="2">
        <v>2709.85</v>
      </c>
    </row>
    <row r="302" spans="1:2" x14ac:dyDescent="0.3">
      <c r="A302" s="2">
        <v>2018</v>
      </c>
      <c r="B302" s="2">
        <v>503.43</v>
      </c>
    </row>
    <row r="303" spans="1:2" x14ac:dyDescent="0.3">
      <c r="A303" s="2">
        <v>2018</v>
      </c>
      <c r="B303" s="2">
        <v>608.52</v>
      </c>
    </row>
    <row r="304" spans="1:2" x14ac:dyDescent="0.3">
      <c r="A304" s="2">
        <v>2018</v>
      </c>
      <c r="B304" s="2">
        <v>330.7</v>
      </c>
    </row>
    <row r="305" spans="1:2" x14ac:dyDescent="0.3">
      <c r="A305" s="2">
        <v>2018</v>
      </c>
      <c r="B305" s="2">
        <v>529.29</v>
      </c>
    </row>
    <row r="306" spans="1:2" x14ac:dyDescent="0.3">
      <c r="A306" s="2">
        <v>2019</v>
      </c>
      <c r="B306" s="2">
        <v>396.23</v>
      </c>
    </row>
    <row r="307" spans="1:2" x14ac:dyDescent="0.3">
      <c r="A307" s="2">
        <v>2019</v>
      </c>
      <c r="B307" s="2">
        <v>266.33000000000004</v>
      </c>
    </row>
    <row r="308" spans="1:2" x14ac:dyDescent="0.3">
      <c r="A308" s="2">
        <v>2018</v>
      </c>
      <c r="B308" s="2">
        <v>1551.05</v>
      </c>
    </row>
    <row r="309" spans="1:2" x14ac:dyDescent="0.3">
      <c r="A309" s="2">
        <v>2018</v>
      </c>
      <c r="B309" s="2">
        <v>582.51</v>
      </c>
    </row>
    <row r="310" spans="1:2" x14ac:dyDescent="0.3">
      <c r="A310" s="2">
        <v>2019</v>
      </c>
      <c r="B310" s="2">
        <v>610.80999999999995</v>
      </c>
    </row>
    <row r="311" spans="1:2" x14ac:dyDescent="0.3">
      <c r="A311" s="2">
        <v>2018</v>
      </c>
      <c r="B311" s="2">
        <v>21148.02</v>
      </c>
    </row>
    <row r="312" spans="1:2" x14ac:dyDescent="0.3">
      <c r="A312" s="2">
        <v>2018</v>
      </c>
      <c r="B312" s="2">
        <v>132.5</v>
      </c>
    </row>
    <row r="313" spans="1:2" x14ac:dyDescent="0.3">
      <c r="A313" s="2">
        <v>2018</v>
      </c>
      <c r="B313" s="2">
        <v>628.55999999999995</v>
      </c>
    </row>
    <row r="314" spans="1:2" x14ac:dyDescent="0.3">
      <c r="A314" s="2">
        <v>2018</v>
      </c>
      <c r="B314" s="2">
        <v>542.76</v>
      </c>
    </row>
    <row r="315" spans="1:2" x14ac:dyDescent="0.3">
      <c r="A315" s="2">
        <v>2018</v>
      </c>
      <c r="B315" s="2">
        <v>454.45</v>
      </c>
    </row>
    <row r="316" spans="1:2" x14ac:dyDescent="0.3">
      <c r="A316" s="2">
        <v>2018</v>
      </c>
      <c r="B316" s="2">
        <v>4753.88</v>
      </c>
    </row>
    <row r="317" spans="1:2" x14ac:dyDescent="0.3">
      <c r="A317" s="2">
        <v>2018</v>
      </c>
      <c r="B317" s="2">
        <v>351.1</v>
      </c>
    </row>
    <row r="318" spans="1:2" x14ac:dyDescent="0.3">
      <c r="A318" s="2">
        <v>2018</v>
      </c>
      <c r="B318" s="2">
        <v>738.06</v>
      </c>
    </row>
    <row r="319" spans="1:2" x14ac:dyDescent="0.3">
      <c r="A319" s="2">
        <v>2018</v>
      </c>
      <c r="B319" s="2">
        <v>517.66000000000008</v>
      </c>
    </row>
    <row r="320" spans="1:2" x14ac:dyDescent="0.3">
      <c r="A320" s="2">
        <v>2019</v>
      </c>
      <c r="B320" s="2">
        <v>708.22</v>
      </c>
    </row>
    <row r="321" spans="1:2" x14ac:dyDescent="0.3">
      <c r="A321" s="2">
        <v>2019</v>
      </c>
      <c r="B321" s="2">
        <v>125</v>
      </c>
    </row>
    <row r="322" spans="1:2" x14ac:dyDescent="0.3">
      <c r="A322" s="2">
        <v>2019</v>
      </c>
      <c r="B322" s="2">
        <v>733.07</v>
      </c>
    </row>
    <row r="323" spans="1:2" x14ac:dyDescent="0.3">
      <c r="A323" s="2">
        <v>2018</v>
      </c>
      <c r="B323" s="2">
        <v>457.11</v>
      </c>
    </row>
    <row r="324" spans="1:2" x14ac:dyDescent="0.3">
      <c r="A324" s="2">
        <v>2019</v>
      </c>
      <c r="B324" s="2">
        <v>484.56</v>
      </c>
    </row>
    <row r="325" spans="1:2" x14ac:dyDescent="0.3">
      <c r="A325" s="2">
        <v>2019</v>
      </c>
      <c r="B325" s="2">
        <v>346.4</v>
      </c>
    </row>
    <row r="326" spans="1:2" x14ac:dyDescent="0.3">
      <c r="A326" s="2">
        <v>2018</v>
      </c>
      <c r="B326" s="2">
        <v>983.98</v>
      </c>
    </row>
    <row r="327" spans="1:2" x14ac:dyDescent="0.3">
      <c r="A327" s="2">
        <v>2019</v>
      </c>
      <c r="B327" s="2">
        <v>465.92</v>
      </c>
    </row>
    <row r="328" spans="1:2" x14ac:dyDescent="0.3">
      <c r="A328" s="2">
        <v>2019</v>
      </c>
      <c r="B328" s="2">
        <v>4923.59</v>
      </c>
    </row>
    <row r="329" spans="1:2" x14ac:dyDescent="0.3">
      <c r="A329" s="2">
        <v>2018</v>
      </c>
      <c r="B329" s="2">
        <v>861.3</v>
      </c>
    </row>
    <row r="330" spans="1:2" x14ac:dyDescent="0.3">
      <c r="A330" s="2">
        <v>2018</v>
      </c>
      <c r="B330" s="2">
        <v>579.62</v>
      </c>
    </row>
    <row r="331" spans="1:2" x14ac:dyDescent="0.3">
      <c r="A331" s="2">
        <v>2018</v>
      </c>
      <c r="B331" s="2">
        <v>34459.800000000003</v>
      </c>
    </row>
    <row r="332" spans="1:2" x14ac:dyDescent="0.3">
      <c r="A332" s="2">
        <v>2018</v>
      </c>
      <c r="B332" s="2">
        <v>542.15</v>
      </c>
    </row>
    <row r="333" spans="1:2" x14ac:dyDescent="0.3">
      <c r="A333" s="2">
        <v>2018</v>
      </c>
      <c r="B333" s="2">
        <v>701.62</v>
      </c>
    </row>
    <row r="334" spans="1:2" x14ac:dyDescent="0.3">
      <c r="A334" s="2">
        <v>2018</v>
      </c>
      <c r="B334" s="2">
        <v>530.21</v>
      </c>
    </row>
    <row r="335" spans="1:2" x14ac:dyDescent="0.3">
      <c r="A335" s="2">
        <v>2018</v>
      </c>
      <c r="B335" s="2">
        <v>527.47</v>
      </c>
    </row>
    <row r="336" spans="1:2" x14ac:dyDescent="0.3">
      <c r="A336" s="2">
        <v>2018</v>
      </c>
      <c r="B336" s="2">
        <v>578.08999999999992</v>
      </c>
    </row>
    <row r="337" spans="1:2" x14ac:dyDescent="0.3">
      <c r="A337" s="2">
        <v>2018</v>
      </c>
      <c r="B337" s="2">
        <v>335.62</v>
      </c>
    </row>
    <row r="338" spans="1:2" x14ac:dyDescent="0.3">
      <c r="A338" s="2">
        <v>2018</v>
      </c>
      <c r="B338" s="2">
        <v>588.51</v>
      </c>
    </row>
    <row r="339" spans="1:2" x14ac:dyDescent="0.3">
      <c r="A339" s="2">
        <v>2019</v>
      </c>
      <c r="B339" s="2">
        <v>368.78</v>
      </c>
    </row>
    <row r="340" spans="1:2" x14ac:dyDescent="0.3">
      <c r="A340" s="2">
        <v>2018</v>
      </c>
      <c r="B340" s="2">
        <v>527.1</v>
      </c>
    </row>
    <row r="341" spans="1:2" x14ac:dyDescent="0.3">
      <c r="A341" s="2">
        <v>2018</v>
      </c>
      <c r="B341" s="2">
        <v>1480.22</v>
      </c>
    </row>
    <row r="342" spans="1:2" x14ac:dyDescent="0.3">
      <c r="A342" s="2">
        <v>2018</v>
      </c>
      <c r="B342" s="2">
        <v>2095.0299999999997</v>
      </c>
    </row>
    <row r="343" spans="1:2" x14ac:dyDescent="0.3">
      <c r="A343" s="2">
        <v>2018</v>
      </c>
      <c r="B343" s="2">
        <v>264.90999999999997</v>
      </c>
    </row>
    <row r="344" spans="1:2" x14ac:dyDescent="0.3">
      <c r="A344" s="2">
        <v>2018</v>
      </c>
      <c r="B344" s="2">
        <v>517.54999999999995</v>
      </c>
    </row>
    <row r="345" spans="1:2" x14ac:dyDescent="0.3">
      <c r="A345" s="2">
        <v>2018</v>
      </c>
      <c r="B345" s="2">
        <v>574.04999999999995</v>
      </c>
    </row>
    <row r="346" spans="1:2" x14ac:dyDescent="0.3">
      <c r="A346" s="2">
        <v>2018</v>
      </c>
      <c r="B346" s="2">
        <v>295.37</v>
      </c>
    </row>
    <row r="347" spans="1:2" x14ac:dyDescent="0.3">
      <c r="A347" s="2">
        <v>2018</v>
      </c>
      <c r="B347" s="2">
        <v>463.56</v>
      </c>
    </row>
    <row r="348" spans="1:2" x14ac:dyDescent="0.3">
      <c r="A348" s="2">
        <v>2019</v>
      </c>
      <c r="B348" s="2">
        <v>772.01</v>
      </c>
    </row>
    <row r="349" spans="1:2" x14ac:dyDescent="0.3">
      <c r="A349" s="2">
        <v>2018</v>
      </c>
      <c r="B349" s="2">
        <v>13994.62</v>
      </c>
    </row>
    <row r="350" spans="1:2" x14ac:dyDescent="0.3">
      <c r="A350" s="2">
        <v>2018</v>
      </c>
      <c r="B350" s="2">
        <v>366.7</v>
      </c>
    </row>
    <row r="351" spans="1:2" x14ac:dyDescent="0.3">
      <c r="A351" s="2">
        <v>2019</v>
      </c>
      <c r="B351" s="2">
        <v>339.32</v>
      </c>
    </row>
    <row r="352" spans="1:2" x14ac:dyDescent="0.3">
      <c r="A352" s="2">
        <v>2018</v>
      </c>
      <c r="B352" s="2">
        <v>8518.6299999999992</v>
      </c>
    </row>
    <row r="353" spans="1:2" x14ac:dyDescent="0.3">
      <c r="A353" s="2">
        <v>2018</v>
      </c>
      <c r="B353" s="2">
        <v>669.15</v>
      </c>
    </row>
    <row r="354" spans="1:2" x14ac:dyDescent="0.3">
      <c r="A354" s="2">
        <v>2018</v>
      </c>
      <c r="B354" s="2">
        <v>752.53</v>
      </c>
    </row>
    <row r="355" spans="1:2" x14ac:dyDescent="0.3">
      <c r="A355" s="2">
        <v>2018</v>
      </c>
      <c r="B355" s="2">
        <v>2454.04</v>
      </c>
    </row>
    <row r="356" spans="1:2" x14ac:dyDescent="0.3">
      <c r="A356" s="2">
        <v>2018</v>
      </c>
      <c r="B356" s="2">
        <v>703.43</v>
      </c>
    </row>
    <row r="357" spans="1:2" x14ac:dyDescent="0.3">
      <c r="A357" s="2">
        <v>2019</v>
      </c>
      <c r="B357" s="2">
        <v>598.94000000000005</v>
      </c>
    </row>
    <row r="358" spans="1:2" x14ac:dyDescent="0.3">
      <c r="A358" s="2">
        <v>2019</v>
      </c>
      <c r="B358" s="2">
        <v>485.39</v>
      </c>
    </row>
    <row r="359" spans="1:2" x14ac:dyDescent="0.3">
      <c r="A359" s="2">
        <v>2019</v>
      </c>
      <c r="B359" s="2">
        <v>424.41</v>
      </c>
    </row>
    <row r="360" spans="1:2" x14ac:dyDescent="0.3">
      <c r="A360" s="2">
        <v>2018</v>
      </c>
      <c r="B360" s="2">
        <v>451.43</v>
      </c>
    </row>
    <row r="361" spans="1:2" x14ac:dyDescent="0.3">
      <c r="A361" s="2">
        <v>2018</v>
      </c>
      <c r="B361" s="2">
        <v>5209.49</v>
      </c>
    </row>
    <row r="362" spans="1:2" x14ac:dyDescent="0.3">
      <c r="A362" s="2">
        <v>2018</v>
      </c>
      <c r="B362" s="2">
        <v>7530.48</v>
      </c>
    </row>
    <row r="363" spans="1:2" x14ac:dyDescent="0.3">
      <c r="A363" s="2">
        <v>2019</v>
      </c>
      <c r="B363" s="2">
        <v>673.3</v>
      </c>
    </row>
    <row r="364" spans="1:2" x14ac:dyDescent="0.3">
      <c r="A364" s="2">
        <v>2017</v>
      </c>
      <c r="B364" s="2">
        <v>1279.6099999999999</v>
      </c>
    </row>
    <row r="365" spans="1:2" x14ac:dyDescent="0.3">
      <c r="A365" s="2">
        <v>2017</v>
      </c>
      <c r="B365" s="2">
        <v>489.89</v>
      </c>
    </row>
    <row r="366" spans="1:2" x14ac:dyDescent="0.3">
      <c r="A366" s="2">
        <v>2018</v>
      </c>
      <c r="B366" s="2">
        <v>477.01</v>
      </c>
    </row>
    <row r="367" spans="1:2" x14ac:dyDescent="0.3">
      <c r="A367" s="2">
        <v>2018</v>
      </c>
      <c r="B367" s="2">
        <v>547.88</v>
      </c>
    </row>
    <row r="368" spans="1:2" x14ac:dyDescent="0.3">
      <c r="A368" s="2">
        <v>2017</v>
      </c>
      <c r="B368" s="2">
        <v>527.23</v>
      </c>
    </row>
    <row r="369" spans="1:2" x14ac:dyDescent="0.3">
      <c r="A369" s="2">
        <v>2017</v>
      </c>
      <c r="B369" s="2">
        <v>820.37</v>
      </c>
    </row>
    <row r="370" spans="1:2" x14ac:dyDescent="0.3">
      <c r="A370" s="2">
        <v>2017</v>
      </c>
      <c r="B370" s="2">
        <v>421.05</v>
      </c>
    </row>
    <row r="371" spans="1:2" x14ac:dyDescent="0.3">
      <c r="A371" s="2">
        <v>2017</v>
      </c>
      <c r="B371" s="2">
        <v>444.63</v>
      </c>
    </row>
    <row r="372" spans="1:2" x14ac:dyDescent="0.3">
      <c r="A372" s="2">
        <v>2017</v>
      </c>
      <c r="B372" s="2">
        <v>795.39</v>
      </c>
    </row>
    <row r="373" spans="1:2" x14ac:dyDescent="0.3">
      <c r="A373" s="2">
        <v>2017</v>
      </c>
      <c r="B373" s="2">
        <v>983.42</v>
      </c>
    </row>
    <row r="374" spans="1:2" x14ac:dyDescent="0.3">
      <c r="A374" s="2">
        <v>2017</v>
      </c>
      <c r="B374" s="2">
        <v>25009.66</v>
      </c>
    </row>
    <row r="375" spans="1:2" x14ac:dyDescent="0.3">
      <c r="A375" s="2">
        <v>2017</v>
      </c>
      <c r="B375" s="2">
        <v>611.73</v>
      </c>
    </row>
    <row r="376" spans="1:2" x14ac:dyDescent="0.3">
      <c r="A376" s="2">
        <v>2017</v>
      </c>
      <c r="B376" s="2">
        <v>909.25</v>
      </c>
    </row>
    <row r="377" spans="1:2" x14ac:dyDescent="0.3">
      <c r="A377" s="2">
        <v>2017</v>
      </c>
      <c r="B377" s="2">
        <v>370.8</v>
      </c>
    </row>
    <row r="378" spans="1:2" x14ac:dyDescent="0.3">
      <c r="A378" s="2">
        <v>2018</v>
      </c>
      <c r="B378" s="2">
        <v>4559.6099999999997</v>
      </c>
    </row>
    <row r="379" spans="1:2" x14ac:dyDescent="0.3">
      <c r="A379" s="2">
        <v>2017</v>
      </c>
      <c r="B379" s="2">
        <v>10013.58</v>
      </c>
    </row>
    <row r="380" spans="1:2" x14ac:dyDescent="0.3">
      <c r="A380" s="2">
        <v>2017</v>
      </c>
      <c r="B380" s="2">
        <v>652.02</v>
      </c>
    </row>
    <row r="381" spans="1:2" x14ac:dyDescent="0.3">
      <c r="A381" s="2">
        <v>2017</v>
      </c>
      <c r="B381" s="2">
        <v>9348.9</v>
      </c>
    </row>
    <row r="382" spans="1:2" x14ac:dyDescent="0.3">
      <c r="A382" s="2">
        <v>2017</v>
      </c>
      <c r="B382" s="2">
        <v>697.76</v>
      </c>
    </row>
    <row r="383" spans="1:2" x14ac:dyDescent="0.3">
      <c r="A383" s="2">
        <v>2018</v>
      </c>
      <c r="B383" s="2">
        <v>946.17</v>
      </c>
    </row>
    <row r="384" spans="1:2" x14ac:dyDescent="0.3">
      <c r="A384" s="2">
        <v>2017</v>
      </c>
      <c r="B384" s="2">
        <v>588.47</v>
      </c>
    </row>
    <row r="385" spans="1:2" x14ac:dyDescent="0.3">
      <c r="A385" s="2">
        <v>2017</v>
      </c>
      <c r="B385" s="2">
        <v>1478.22</v>
      </c>
    </row>
    <row r="386" spans="1:2" x14ac:dyDescent="0.3">
      <c r="A386" s="2">
        <v>2017</v>
      </c>
      <c r="B386" s="2">
        <v>1034.0700000000002</v>
      </c>
    </row>
    <row r="387" spans="1:2" x14ac:dyDescent="0.3">
      <c r="A387" s="2">
        <v>2018</v>
      </c>
      <c r="B387" s="2">
        <v>946.11</v>
      </c>
    </row>
    <row r="388" spans="1:2" x14ac:dyDescent="0.3">
      <c r="A388" s="2">
        <v>2018</v>
      </c>
      <c r="B388" s="2">
        <v>1175.55</v>
      </c>
    </row>
    <row r="389" spans="1:2" x14ac:dyDescent="0.3">
      <c r="A389" s="2">
        <v>2018</v>
      </c>
      <c r="B389" s="2">
        <v>828.23</v>
      </c>
    </row>
    <row r="390" spans="1:2" x14ac:dyDescent="0.3">
      <c r="A390" s="2">
        <v>2018</v>
      </c>
      <c r="B390" s="2">
        <v>4513.1899999999996</v>
      </c>
    </row>
    <row r="391" spans="1:2" x14ac:dyDescent="0.3">
      <c r="A391" s="2">
        <v>2018</v>
      </c>
      <c r="B391" s="2">
        <v>760</v>
      </c>
    </row>
    <row r="392" spans="1:2" x14ac:dyDescent="0.3">
      <c r="A392" s="2">
        <v>2017</v>
      </c>
      <c r="B392" s="2">
        <v>871.68</v>
      </c>
    </row>
    <row r="393" spans="1:2" x14ac:dyDescent="0.3">
      <c r="A393" s="2">
        <v>2018</v>
      </c>
      <c r="B393" s="2">
        <v>397.74</v>
      </c>
    </row>
    <row r="394" spans="1:2" x14ac:dyDescent="0.3">
      <c r="A394" s="2">
        <v>2017</v>
      </c>
      <c r="B394" s="2">
        <v>1108.49</v>
      </c>
    </row>
    <row r="395" spans="1:2" x14ac:dyDescent="0.3">
      <c r="A395" s="2">
        <v>2017</v>
      </c>
      <c r="B395" s="2">
        <v>43616.09</v>
      </c>
    </row>
    <row r="396" spans="1:2" x14ac:dyDescent="0.3">
      <c r="A396" s="2">
        <v>2017</v>
      </c>
      <c r="B396" s="2">
        <v>500.73</v>
      </c>
    </row>
    <row r="397" spans="1:2" x14ac:dyDescent="0.3">
      <c r="A397" s="2">
        <v>2018</v>
      </c>
      <c r="B397" s="2">
        <v>872.46</v>
      </c>
    </row>
    <row r="398" spans="1:2" x14ac:dyDescent="0.3">
      <c r="A398" s="2">
        <v>2017</v>
      </c>
      <c r="B398" s="2">
        <v>518.92000000000007</v>
      </c>
    </row>
    <row r="399" spans="1:2" x14ac:dyDescent="0.3">
      <c r="A399" s="2">
        <v>2017</v>
      </c>
      <c r="B399" s="2">
        <v>339</v>
      </c>
    </row>
    <row r="400" spans="1:2" x14ac:dyDescent="0.3">
      <c r="A400" s="2">
        <v>2017</v>
      </c>
      <c r="B400" s="2">
        <v>19377.64</v>
      </c>
    </row>
    <row r="401" spans="1:2" x14ac:dyDescent="0.3">
      <c r="A401" s="2">
        <v>2017</v>
      </c>
      <c r="B401" s="2">
        <v>758.66</v>
      </c>
    </row>
    <row r="402" spans="1:2" x14ac:dyDescent="0.3">
      <c r="A402" s="2">
        <v>2017</v>
      </c>
      <c r="B402" s="2">
        <v>617.87</v>
      </c>
    </row>
    <row r="403" spans="1:2" x14ac:dyDescent="0.3">
      <c r="A403" s="2">
        <v>2017</v>
      </c>
      <c r="B403" s="2">
        <v>369.13</v>
      </c>
    </row>
    <row r="404" spans="1:2" x14ac:dyDescent="0.3">
      <c r="A404" s="2">
        <v>2017</v>
      </c>
      <c r="B404" s="2">
        <v>851.02</v>
      </c>
    </row>
    <row r="405" spans="1:2" x14ac:dyDescent="0.3">
      <c r="A405" s="2">
        <v>2017</v>
      </c>
      <c r="B405" s="2">
        <v>1038.6199999999999</v>
      </c>
    </row>
    <row r="406" spans="1:2" x14ac:dyDescent="0.3">
      <c r="A406" s="2">
        <v>2017</v>
      </c>
      <c r="B406" s="2">
        <v>448.83</v>
      </c>
    </row>
    <row r="407" spans="1:2" x14ac:dyDescent="0.3">
      <c r="A407" s="2">
        <v>2018</v>
      </c>
      <c r="B407" s="2">
        <v>1809.21</v>
      </c>
    </row>
    <row r="408" spans="1:2" x14ac:dyDescent="0.3">
      <c r="A408" s="2">
        <v>2018</v>
      </c>
      <c r="B408" s="2">
        <v>47339.22</v>
      </c>
    </row>
    <row r="409" spans="1:2" x14ac:dyDescent="0.3">
      <c r="A409" s="2">
        <v>2017</v>
      </c>
      <c r="B409" s="2">
        <v>644.08000000000004</v>
      </c>
    </row>
    <row r="410" spans="1:2" x14ac:dyDescent="0.3">
      <c r="A410" s="2">
        <v>2017</v>
      </c>
      <c r="B410" s="2">
        <v>754.92</v>
      </c>
    </row>
    <row r="411" spans="1:2" x14ac:dyDescent="0.3">
      <c r="A411" s="2">
        <v>2018</v>
      </c>
      <c r="B411" s="2">
        <v>4993.25</v>
      </c>
    </row>
    <row r="412" spans="1:2" x14ac:dyDescent="0.3">
      <c r="A412" s="2">
        <v>2018</v>
      </c>
      <c r="B412" s="2">
        <v>254.19</v>
      </c>
    </row>
    <row r="413" spans="1:2" x14ac:dyDescent="0.3">
      <c r="A413" s="2">
        <v>2017</v>
      </c>
      <c r="B413" s="2">
        <v>456.44</v>
      </c>
    </row>
    <row r="414" spans="1:2" x14ac:dyDescent="0.3">
      <c r="A414" s="2">
        <v>2018</v>
      </c>
      <c r="B414" s="2">
        <v>548.29</v>
      </c>
    </row>
    <row r="415" spans="1:2" x14ac:dyDescent="0.3">
      <c r="A415" s="2">
        <v>2018</v>
      </c>
      <c r="B415" s="2">
        <v>562.19000000000005</v>
      </c>
    </row>
    <row r="416" spans="1:2" x14ac:dyDescent="0.3">
      <c r="A416" s="2">
        <v>2018</v>
      </c>
      <c r="B416" s="2">
        <v>13584.81</v>
      </c>
    </row>
    <row r="417" spans="1:2" x14ac:dyDescent="0.3">
      <c r="A417" s="2">
        <v>2017</v>
      </c>
      <c r="B417" s="2">
        <v>670.8</v>
      </c>
    </row>
    <row r="418" spans="1:2" x14ac:dyDescent="0.3">
      <c r="A418" s="2">
        <v>2017</v>
      </c>
      <c r="B418" s="2">
        <v>3629.75</v>
      </c>
    </row>
    <row r="419" spans="1:2" x14ac:dyDescent="0.3">
      <c r="A419" s="2">
        <v>2018</v>
      </c>
      <c r="B419" s="2">
        <v>509.34</v>
      </c>
    </row>
    <row r="420" spans="1:2" x14ac:dyDescent="0.3">
      <c r="A420" s="2">
        <v>2017</v>
      </c>
      <c r="B420" s="2">
        <v>1805.45</v>
      </c>
    </row>
    <row r="421" spans="1:2" x14ac:dyDescent="0.3">
      <c r="A421" s="2">
        <v>2017</v>
      </c>
      <c r="B421" s="2">
        <v>516.63</v>
      </c>
    </row>
    <row r="422" spans="1:2" x14ac:dyDescent="0.3">
      <c r="A422" s="2">
        <v>2018</v>
      </c>
      <c r="B422" s="2">
        <v>2847.07</v>
      </c>
    </row>
    <row r="423" spans="1:2" x14ac:dyDescent="0.3">
      <c r="A423" s="2">
        <v>2017</v>
      </c>
      <c r="B423" s="2">
        <v>400.59</v>
      </c>
    </row>
    <row r="424" spans="1:2" x14ac:dyDescent="0.3">
      <c r="A424" s="2">
        <v>2017</v>
      </c>
      <c r="B424" s="2">
        <v>482.59</v>
      </c>
    </row>
    <row r="425" spans="1:2" x14ac:dyDescent="0.3">
      <c r="A425" s="2">
        <v>2018</v>
      </c>
      <c r="B425" s="2">
        <v>311.58000000000004</v>
      </c>
    </row>
    <row r="426" spans="1:2" x14ac:dyDescent="0.3">
      <c r="A426" s="2">
        <v>2017</v>
      </c>
      <c r="B426" s="2">
        <v>459.75</v>
      </c>
    </row>
    <row r="427" spans="1:2" x14ac:dyDescent="0.3">
      <c r="A427" s="2">
        <v>2017</v>
      </c>
      <c r="B427" s="2">
        <v>662.78</v>
      </c>
    </row>
    <row r="428" spans="1:2" x14ac:dyDescent="0.3">
      <c r="A428" s="2">
        <v>2018</v>
      </c>
      <c r="B428" s="2">
        <v>880.74</v>
      </c>
    </row>
    <row r="429" spans="1:2" x14ac:dyDescent="0.3">
      <c r="A429" s="2">
        <v>2017</v>
      </c>
      <c r="B429" s="2">
        <v>634.55999999999995</v>
      </c>
    </row>
    <row r="430" spans="1:2" x14ac:dyDescent="0.3">
      <c r="A430" s="2">
        <v>2017</v>
      </c>
      <c r="B430" s="2">
        <v>1150.78</v>
      </c>
    </row>
    <row r="431" spans="1:2" x14ac:dyDescent="0.3">
      <c r="A431" s="2">
        <v>2017</v>
      </c>
      <c r="B431" s="2">
        <v>679.19</v>
      </c>
    </row>
    <row r="432" spans="1:2" x14ac:dyDescent="0.3">
      <c r="A432" s="2">
        <v>2017</v>
      </c>
      <c r="B432" s="2">
        <v>125</v>
      </c>
    </row>
    <row r="433" spans="1:2" x14ac:dyDescent="0.3">
      <c r="A433" s="2">
        <v>2017</v>
      </c>
      <c r="B433" s="2">
        <v>412.02</v>
      </c>
    </row>
    <row r="434" spans="1:2" x14ac:dyDescent="0.3">
      <c r="A434" s="2">
        <v>2018</v>
      </c>
      <c r="B434" s="2">
        <v>345.61</v>
      </c>
    </row>
    <row r="435" spans="1:2" x14ac:dyDescent="0.3">
      <c r="A435" s="2">
        <v>2018</v>
      </c>
      <c r="B435" s="2">
        <v>774.01</v>
      </c>
    </row>
    <row r="436" spans="1:2" x14ac:dyDescent="0.3">
      <c r="A436" s="2">
        <v>2017</v>
      </c>
      <c r="B436" s="2">
        <v>626.37</v>
      </c>
    </row>
    <row r="437" spans="1:2" x14ac:dyDescent="0.3">
      <c r="A437" s="2">
        <v>2017</v>
      </c>
      <c r="B437" s="2">
        <v>615.29</v>
      </c>
    </row>
    <row r="438" spans="1:2" x14ac:dyDescent="0.3">
      <c r="A438" s="2">
        <v>2017</v>
      </c>
      <c r="B438" s="2">
        <v>490.05</v>
      </c>
    </row>
    <row r="439" spans="1:2" x14ac:dyDescent="0.3">
      <c r="A439" s="2">
        <v>2017</v>
      </c>
      <c r="B439" s="2">
        <v>923.73</v>
      </c>
    </row>
    <row r="440" spans="1:2" x14ac:dyDescent="0.3">
      <c r="A440" s="2">
        <v>2018</v>
      </c>
      <c r="B440" s="2">
        <v>684.9</v>
      </c>
    </row>
    <row r="441" spans="1:2" x14ac:dyDescent="0.3">
      <c r="A441" s="2">
        <v>2018</v>
      </c>
      <c r="B441" s="2">
        <v>4593.47</v>
      </c>
    </row>
    <row r="442" spans="1:2" x14ac:dyDescent="0.3">
      <c r="A442" s="2">
        <v>2017</v>
      </c>
      <c r="B442" s="2">
        <v>24209.54</v>
      </c>
    </row>
    <row r="443" spans="1:2" x14ac:dyDescent="0.3">
      <c r="A443" s="2">
        <v>2017</v>
      </c>
      <c r="B443" s="2">
        <v>867.05</v>
      </c>
    </row>
    <row r="444" spans="1:2" x14ac:dyDescent="0.3">
      <c r="A444" s="2">
        <v>2017</v>
      </c>
      <c r="B444" s="2">
        <v>107841.31</v>
      </c>
    </row>
    <row r="445" spans="1:2" x14ac:dyDescent="0.3">
      <c r="A445" s="2">
        <v>2018</v>
      </c>
      <c r="B445" s="2">
        <v>677.6</v>
      </c>
    </row>
    <row r="446" spans="1:2" x14ac:dyDescent="0.3">
      <c r="A446" s="2">
        <v>2018</v>
      </c>
      <c r="B446" s="2">
        <v>328.28</v>
      </c>
    </row>
    <row r="447" spans="1:2" x14ac:dyDescent="0.3">
      <c r="A447" s="2">
        <v>2017</v>
      </c>
      <c r="B447" s="2">
        <v>1204.1600000000001</v>
      </c>
    </row>
    <row r="448" spans="1:2" x14ac:dyDescent="0.3">
      <c r="A448" s="2">
        <v>2017</v>
      </c>
      <c r="B448" s="2">
        <v>745.68</v>
      </c>
    </row>
    <row r="449" spans="1:2" x14ac:dyDescent="0.3">
      <c r="A449" s="2">
        <v>2017</v>
      </c>
      <c r="B449" s="2">
        <v>1794.8</v>
      </c>
    </row>
    <row r="450" spans="1:2" x14ac:dyDescent="0.3">
      <c r="A450" s="2">
        <v>2017</v>
      </c>
      <c r="B450" s="2">
        <v>418.03</v>
      </c>
    </row>
    <row r="451" spans="1:2" x14ac:dyDescent="0.3">
      <c r="A451" s="2">
        <v>2017</v>
      </c>
      <c r="B451" s="2">
        <v>391.13</v>
      </c>
    </row>
    <row r="452" spans="1:2" x14ac:dyDescent="0.3">
      <c r="A452" s="2">
        <v>2017</v>
      </c>
      <c r="B452" s="2">
        <v>315.36</v>
      </c>
    </row>
    <row r="453" spans="1:2" x14ac:dyDescent="0.3">
      <c r="A453" s="2">
        <v>2018</v>
      </c>
      <c r="B453" s="2">
        <v>277.10000000000002</v>
      </c>
    </row>
    <row r="454" spans="1:2" x14ac:dyDescent="0.3">
      <c r="A454" s="2">
        <v>2017</v>
      </c>
      <c r="B454" s="2">
        <v>522.1</v>
      </c>
    </row>
    <row r="455" spans="1:2" x14ac:dyDescent="0.3">
      <c r="A455" s="2">
        <v>2017</v>
      </c>
      <c r="B455" s="2">
        <v>14077.1</v>
      </c>
    </row>
    <row r="456" spans="1:2" x14ac:dyDescent="0.3">
      <c r="A456" s="2">
        <v>2017</v>
      </c>
      <c r="B456" s="2">
        <v>2004.67</v>
      </c>
    </row>
    <row r="457" spans="1:2" x14ac:dyDescent="0.3">
      <c r="A457" s="2">
        <v>2018</v>
      </c>
      <c r="B457" s="2">
        <v>1198.8800000000001</v>
      </c>
    </row>
    <row r="458" spans="1:2" x14ac:dyDescent="0.3">
      <c r="A458" s="2">
        <v>2018</v>
      </c>
      <c r="B458" s="2">
        <v>8246.35</v>
      </c>
    </row>
    <row r="459" spans="1:2" x14ac:dyDescent="0.3">
      <c r="A459" s="2">
        <v>2018</v>
      </c>
      <c r="B459" s="2">
        <v>447.92</v>
      </c>
    </row>
    <row r="460" spans="1:2" x14ac:dyDescent="0.3">
      <c r="A460" s="2">
        <v>2017</v>
      </c>
      <c r="B460" s="2">
        <v>5117.71</v>
      </c>
    </row>
    <row r="461" spans="1:2" x14ac:dyDescent="0.3">
      <c r="A461" s="2">
        <v>2017</v>
      </c>
      <c r="B461" s="2">
        <v>30513.62</v>
      </c>
    </row>
    <row r="462" spans="1:2" x14ac:dyDescent="0.3">
      <c r="A462" s="2">
        <v>2017</v>
      </c>
      <c r="B462" s="2">
        <v>259.52</v>
      </c>
    </row>
    <row r="463" spans="1:2" x14ac:dyDescent="0.3">
      <c r="A463" s="2">
        <v>2017</v>
      </c>
      <c r="B463" s="2">
        <v>9329.41</v>
      </c>
    </row>
    <row r="464" spans="1:2" x14ac:dyDescent="0.3">
      <c r="A464" s="2">
        <v>2017</v>
      </c>
      <c r="B464" s="2">
        <v>641.54</v>
      </c>
    </row>
    <row r="465" spans="1:2" x14ac:dyDescent="0.3">
      <c r="A465" s="2">
        <v>2017</v>
      </c>
      <c r="B465" s="2">
        <v>9394.7999999999993</v>
      </c>
    </row>
    <row r="466" spans="1:2" x14ac:dyDescent="0.3">
      <c r="A466" s="2">
        <v>2017</v>
      </c>
      <c r="B466" s="2">
        <v>639.52</v>
      </c>
    </row>
    <row r="467" spans="1:2" x14ac:dyDescent="0.3">
      <c r="A467" s="2">
        <v>2017</v>
      </c>
      <c r="B467" s="2">
        <v>7982.18</v>
      </c>
    </row>
    <row r="468" spans="1:2" x14ac:dyDescent="0.3">
      <c r="A468" s="2">
        <v>2017</v>
      </c>
      <c r="B468" s="2">
        <v>705.75</v>
      </c>
    </row>
    <row r="469" spans="1:2" x14ac:dyDescent="0.3">
      <c r="A469" s="2">
        <v>2017</v>
      </c>
      <c r="B469" s="2">
        <v>21003.89</v>
      </c>
    </row>
    <row r="470" spans="1:2" x14ac:dyDescent="0.3">
      <c r="A470" s="2">
        <v>2017</v>
      </c>
      <c r="B470" s="2">
        <v>917.8</v>
      </c>
    </row>
    <row r="471" spans="1:2" x14ac:dyDescent="0.3">
      <c r="A471" s="2">
        <v>2017</v>
      </c>
      <c r="B471" s="2">
        <v>1370.8</v>
      </c>
    </row>
    <row r="472" spans="1:2" x14ac:dyDescent="0.3">
      <c r="A472" s="2">
        <v>2017</v>
      </c>
      <c r="B472" s="2">
        <v>248.42000000000002</v>
      </c>
    </row>
    <row r="473" spans="1:2" x14ac:dyDescent="0.3">
      <c r="A473" s="2">
        <v>2017</v>
      </c>
      <c r="B473" s="2">
        <v>762.07</v>
      </c>
    </row>
    <row r="474" spans="1:2" x14ac:dyDescent="0.3">
      <c r="A474" s="2">
        <v>2017</v>
      </c>
      <c r="B474" s="2">
        <v>125</v>
      </c>
    </row>
    <row r="475" spans="1:2" x14ac:dyDescent="0.3">
      <c r="A475" s="2">
        <v>2017</v>
      </c>
      <c r="B475" s="2">
        <v>125</v>
      </c>
    </row>
    <row r="476" spans="1:2" x14ac:dyDescent="0.3">
      <c r="A476" s="2">
        <v>2017</v>
      </c>
      <c r="B476" s="2">
        <v>895.88</v>
      </c>
    </row>
    <row r="477" spans="1:2" x14ac:dyDescent="0.3">
      <c r="A477" s="2">
        <v>2017</v>
      </c>
      <c r="B477" s="2">
        <v>564.67000000000007</v>
      </c>
    </row>
    <row r="478" spans="1:2" x14ac:dyDescent="0.3">
      <c r="A478" s="2">
        <v>2017</v>
      </c>
      <c r="B478" s="2">
        <v>396.74</v>
      </c>
    </row>
    <row r="479" spans="1:2" x14ac:dyDescent="0.3">
      <c r="A479" s="2">
        <v>2018</v>
      </c>
      <c r="B479" s="2">
        <v>893.99</v>
      </c>
    </row>
    <row r="480" spans="1:2" x14ac:dyDescent="0.3">
      <c r="A480" s="2">
        <v>2017</v>
      </c>
      <c r="B480" s="2">
        <v>467.81</v>
      </c>
    </row>
    <row r="481" spans="1:2" x14ac:dyDescent="0.3">
      <c r="A481" s="2">
        <v>2017</v>
      </c>
      <c r="B481" s="2">
        <v>300.85000000000002</v>
      </c>
    </row>
    <row r="482" spans="1:2" x14ac:dyDescent="0.3">
      <c r="A482" s="2">
        <v>2017</v>
      </c>
      <c r="B482" s="2">
        <v>397.08</v>
      </c>
    </row>
    <row r="483" spans="1:2" x14ac:dyDescent="0.3">
      <c r="A483" s="2">
        <v>2017</v>
      </c>
      <c r="B483" s="2">
        <v>564.75</v>
      </c>
    </row>
    <row r="484" spans="1:2" x14ac:dyDescent="0.3">
      <c r="A484" s="2">
        <v>2017</v>
      </c>
      <c r="B484" s="2">
        <v>777.01</v>
      </c>
    </row>
    <row r="485" spans="1:2" x14ac:dyDescent="0.3">
      <c r="A485" s="2">
        <v>2017</v>
      </c>
      <c r="B485" s="2">
        <v>781.41</v>
      </c>
    </row>
    <row r="486" spans="1:2" x14ac:dyDescent="0.3">
      <c r="A486" s="2">
        <v>2017</v>
      </c>
      <c r="B486" s="2">
        <v>815.52</v>
      </c>
    </row>
    <row r="487" spans="1:2" x14ac:dyDescent="0.3">
      <c r="A487" s="2">
        <v>2017</v>
      </c>
      <c r="B487" s="2">
        <v>1257.58</v>
      </c>
    </row>
    <row r="488" spans="1:2" x14ac:dyDescent="0.3">
      <c r="A488" s="2">
        <v>2017</v>
      </c>
      <c r="B488" s="2">
        <v>17807.28</v>
      </c>
    </row>
    <row r="489" spans="1:2" x14ac:dyDescent="0.3">
      <c r="A489" s="2">
        <v>2018</v>
      </c>
      <c r="B489" s="2">
        <v>484.61</v>
      </c>
    </row>
    <row r="490" spans="1:2" x14ac:dyDescent="0.3">
      <c r="A490" s="2">
        <v>2017</v>
      </c>
      <c r="B490" s="2">
        <v>338.44</v>
      </c>
    </row>
    <row r="491" spans="1:2" x14ac:dyDescent="0.3">
      <c r="A491" s="2">
        <v>2017</v>
      </c>
      <c r="B491" s="2">
        <v>358.78999999999996</v>
      </c>
    </row>
    <row r="492" spans="1:2" x14ac:dyDescent="0.3">
      <c r="A492" s="2">
        <v>2016</v>
      </c>
      <c r="B492" s="2">
        <v>620.36</v>
      </c>
    </row>
    <row r="493" spans="1:2" x14ac:dyDescent="0.3">
      <c r="A493" s="2">
        <v>2016</v>
      </c>
      <c r="B493" s="2">
        <v>723.34</v>
      </c>
    </row>
    <row r="494" spans="1:2" x14ac:dyDescent="0.3">
      <c r="A494" s="2">
        <v>2016</v>
      </c>
      <c r="B494" s="2">
        <v>688.34</v>
      </c>
    </row>
    <row r="495" spans="1:2" x14ac:dyDescent="0.3">
      <c r="A495" s="2">
        <v>2016</v>
      </c>
      <c r="B495" s="2">
        <v>1054.3800000000001</v>
      </c>
    </row>
    <row r="496" spans="1:2" x14ac:dyDescent="0.3">
      <c r="A496" s="2">
        <v>2016</v>
      </c>
      <c r="B496" s="2">
        <v>490.21</v>
      </c>
    </row>
    <row r="497" spans="1:2" x14ac:dyDescent="0.3">
      <c r="A497" s="2">
        <v>2016</v>
      </c>
      <c r="B497" s="2">
        <v>522.65</v>
      </c>
    </row>
    <row r="498" spans="1:2" x14ac:dyDescent="0.3">
      <c r="A498" s="2">
        <v>2017</v>
      </c>
      <c r="B498" s="2">
        <v>538.81999999999994</v>
      </c>
    </row>
    <row r="499" spans="1:2" x14ac:dyDescent="0.3">
      <c r="A499" s="2">
        <v>2016</v>
      </c>
      <c r="B499" s="2">
        <v>3273.05</v>
      </c>
    </row>
    <row r="500" spans="1:2" x14ac:dyDescent="0.3">
      <c r="A500" s="2">
        <v>2017</v>
      </c>
      <c r="B500" s="2">
        <v>434.44</v>
      </c>
    </row>
    <row r="501" spans="1:2" x14ac:dyDescent="0.3">
      <c r="A501" s="2">
        <v>2016</v>
      </c>
      <c r="B501" s="2">
        <v>526.08999999999992</v>
      </c>
    </row>
    <row r="502" spans="1:2" x14ac:dyDescent="0.3">
      <c r="A502" s="2">
        <v>2016</v>
      </c>
      <c r="B502" s="2">
        <v>3675.87</v>
      </c>
    </row>
    <row r="503" spans="1:2" x14ac:dyDescent="0.3">
      <c r="A503" s="2">
        <v>2016</v>
      </c>
      <c r="B503" s="2">
        <v>17917.060000000001</v>
      </c>
    </row>
    <row r="504" spans="1:2" x14ac:dyDescent="0.3">
      <c r="A504" s="2">
        <v>2016</v>
      </c>
      <c r="B504" s="2">
        <v>649.78</v>
      </c>
    </row>
    <row r="505" spans="1:2" x14ac:dyDescent="0.3">
      <c r="A505" s="2">
        <v>2016</v>
      </c>
      <c r="B505" s="2">
        <v>699.11</v>
      </c>
    </row>
    <row r="506" spans="1:2" x14ac:dyDescent="0.3">
      <c r="A506" s="2">
        <v>2017</v>
      </c>
      <c r="B506" s="2">
        <v>44149.61</v>
      </c>
    </row>
    <row r="507" spans="1:2" x14ac:dyDescent="0.3">
      <c r="A507" s="2">
        <v>2017</v>
      </c>
      <c r="B507" s="2">
        <v>408.4</v>
      </c>
    </row>
    <row r="508" spans="1:2" x14ac:dyDescent="0.3">
      <c r="A508" s="2">
        <v>2017</v>
      </c>
      <c r="B508" s="2">
        <v>25504.04</v>
      </c>
    </row>
    <row r="509" spans="1:2" x14ac:dyDescent="0.3">
      <c r="A509" s="2">
        <v>2017</v>
      </c>
      <c r="B509" s="2">
        <v>27536.959999999999</v>
      </c>
    </row>
    <row r="510" spans="1:2" x14ac:dyDescent="0.3">
      <c r="A510" s="2">
        <v>2016</v>
      </c>
      <c r="B510" s="2">
        <v>757.49</v>
      </c>
    </row>
    <row r="511" spans="1:2" x14ac:dyDescent="0.3">
      <c r="A511" s="2">
        <v>2016</v>
      </c>
      <c r="B511" s="2">
        <v>406.39</v>
      </c>
    </row>
    <row r="512" spans="1:2" x14ac:dyDescent="0.3">
      <c r="A512" s="2">
        <v>2016</v>
      </c>
      <c r="B512" s="2">
        <v>26796.97</v>
      </c>
    </row>
    <row r="513" spans="1:2" x14ac:dyDescent="0.3">
      <c r="A513" s="2">
        <v>2016</v>
      </c>
      <c r="B513" s="2">
        <v>363.65999999999997</v>
      </c>
    </row>
    <row r="514" spans="1:2" x14ac:dyDescent="0.3">
      <c r="A514" s="2">
        <v>2017</v>
      </c>
      <c r="B514" s="2">
        <v>323.52</v>
      </c>
    </row>
    <row r="515" spans="1:2" x14ac:dyDescent="0.3">
      <c r="A515" s="2">
        <v>2017</v>
      </c>
      <c r="B515" s="2">
        <v>474.13</v>
      </c>
    </row>
    <row r="516" spans="1:2" x14ac:dyDescent="0.3">
      <c r="A516" s="2">
        <v>2017</v>
      </c>
      <c r="B516" s="2">
        <v>1087.1199999999999</v>
      </c>
    </row>
    <row r="517" spans="1:2" x14ac:dyDescent="0.3">
      <c r="A517" s="2">
        <v>2017</v>
      </c>
      <c r="B517" s="2">
        <v>428.44</v>
      </c>
    </row>
    <row r="518" spans="1:2" x14ac:dyDescent="0.3">
      <c r="A518" s="2">
        <v>2016</v>
      </c>
      <c r="B518" s="2">
        <v>1163.92</v>
      </c>
    </row>
    <row r="519" spans="1:2" x14ac:dyDescent="0.3">
      <c r="A519" s="2">
        <v>2016</v>
      </c>
      <c r="B519" s="2">
        <v>761.1</v>
      </c>
    </row>
    <row r="520" spans="1:2" x14ac:dyDescent="0.3">
      <c r="A520" s="2">
        <v>2016</v>
      </c>
      <c r="B520" s="2">
        <v>20628.62</v>
      </c>
    </row>
    <row r="521" spans="1:2" x14ac:dyDescent="0.3">
      <c r="A521" s="2">
        <v>2016</v>
      </c>
      <c r="B521" s="2">
        <v>689.7</v>
      </c>
    </row>
    <row r="522" spans="1:2" x14ac:dyDescent="0.3">
      <c r="A522" s="2">
        <v>2016</v>
      </c>
      <c r="B522" s="2">
        <v>335.14</v>
      </c>
    </row>
    <row r="523" spans="1:2" x14ac:dyDescent="0.3">
      <c r="A523" s="2">
        <v>2016</v>
      </c>
      <c r="B523" s="2">
        <v>502.13</v>
      </c>
    </row>
    <row r="524" spans="1:2" x14ac:dyDescent="0.3">
      <c r="A524" s="2">
        <v>2016</v>
      </c>
      <c r="B524" s="2">
        <v>215.69</v>
      </c>
    </row>
    <row r="525" spans="1:2" x14ac:dyDescent="0.3">
      <c r="A525" s="2">
        <v>2016</v>
      </c>
      <c r="B525" s="2">
        <v>1336.28</v>
      </c>
    </row>
    <row r="526" spans="1:2" x14ac:dyDescent="0.3">
      <c r="A526" s="2">
        <v>2016</v>
      </c>
      <c r="B526" s="2">
        <v>520.95000000000005</v>
      </c>
    </row>
    <row r="527" spans="1:2" x14ac:dyDescent="0.3">
      <c r="A527" s="2">
        <v>2016</v>
      </c>
      <c r="B527" s="2">
        <v>825.59</v>
      </c>
    </row>
    <row r="528" spans="1:2" x14ac:dyDescent="0.3">
      <c r="A528" s="2">
        <v>2017</v>
      </c>
      <c r="B528" s="2">
        <v>2365.64</v>
      </c>
    </row>
    <row r="529" spans="1:2" x14ac:dyDescent="0.3">
      <c r="A529" s="2">
        <v>2016</v>
      </c>
      <c r="B529" s="2">
        <v>590.31999999999994</v>
      </c>
    </row>
    <row r="530" spans="1:2" x14ac:dyDescent="0.3">
      <c r="A530" s="2">
        <v>2016</v>
      </c>
      <c r="B530" s="2">
        <v>3012.9</v>
      </c>
    </row>
    <row r="531" spans="1:2" x14ac:dyDescent="0.3">
      <c r="A531" s="2">
        <v>2016</v>
      </c>
      <c r="B531" s="2">
        <v>294.99</v>
      </c>
    </row>
    <row r="532" spans="1:2" x14ac:dyDescent="0.3">
      <c r="A532" s="2">
        <v>2016</v>
      </c>
      <c r="B532" s="2">
        <v>387.25</v>
      </c>
    </row>
    <row r="533" spans="1:2" x14ac:dyDescent="0.3">
      <c r="A533" s="2">
        <v>2017</v>
      </c>
      <c r="B533" s="2">
        <v>730.98</v>
      </c>
    </row>
    <row r="534" spans="1:2" x14ac:dyDescent="0.3">
      <c r="A534" s="2">
        <v>2017</v>
      </c>
      <c r="B534" s="2">
        <v>886.41</v>
      </c>
    </row>
    <row r="535" spans="1:2" x14ac:dyDescent="0.3">
      <c r="A535" s="2">
        <v>2017</v>
      </c>
      <c r="B535" s="2">
        <v>927.6</v>
      </c>
    </row>
    <row r="536" spans="1:2" x14ac:dyDescent="0.3">
      <c r="A536" s="2">
        <v>2017</v>
      </c>
      <c r="B536" s="2">
        <v>426.6</v>
      </c>
    </row>
    <row r="537" spans="1:2" x14ac:dyDescent="0.3">
      <c r="A537" s="2">
        <v>2017</v>
      </c>
      <c r="B537" s="2">
        <v>717.19</v>
      </c>
    </row>
    <row r="538" spans="1:2" x14ac:dyDescent="0.3">
      <c r="A538" s="2">
        <v>2016</v>
      </c>
      <c r="B538" s="2">
        <v>223.64</v>
      </c>
    </row>
    <row r="539" spans="1:2" x14ac:dyDescent="0.3">
      <c r="A539" s="2">
        <v>2017</v>
      </c>
      <c r="B539" s="2">
        <v>603.05999999999995</v>
      </c>
    </row>
    <row r="540" spans="1:2" x14ac:dyDescent="0.3">
      <c r="A540" s="2">
        <v>2017</v>
      </c>
      <c r="B540" s="2">
        <v>333.6</v>
      </c>
    </row>
    <row r="541" spans="1:2" x14ac:dyDescent="0.3">
      <c r="A541" s="2">
        <v>2017</v>
      </c>
      <c r="B541" s="2">
        <v>358.59000000000003</v>
      </c>
    </row>
    <row r="542" spans="1:2" x14ac:dyDescent="0.3">
      <c r="A542" s="2">
        <v>2016</v>
      </c>
      <c r="B542" s="2">
        <v>36732.300000000003</v>
      </c>
    </row>
    <row r="543" spans="1:2" x14ac:dyDescent="0.3">
      <c r="A543" s="2">
        <v>2016</v>
      </c>
      <c r="B543" s="2">
        <v>335.91999999999996</v>
      </c>
    </row>
    <row r="544" spans="1:2" x14ac:dyDescent="0.3">
      <c r="A544" s="2">
        <v>2016</v>
      </c>
      <c r="B544" s="2">
        <v>480.95</v>
      </c>
    </row>
    <row r="545" spans="1:2" x14ac:dyDescent="0.3">
      <c r="A545" s="2">
        <v>2016</v>
      </c>
      <c r="B545" s="2">
        <v>337.62</v>
      </c>
    </row>
    <row r="546" spans="1:2" x14ac:dyDescent="0.3">
      <c r="A546" s="2">
        <v>2016</v>
      </c>
      <c r="B546" s="2">
        <v>903.83</v>
      </c>
    </row>
    <row r="547" spans="1:2" x14ac:dyDescent="0.3">
      <c r="A547" s="2">
        <v>2017</v>
      </c>
      <c r="B547" s="2">
        <v>840.9</v>
      </c>
    </row>
    <row r="548" spans="1:2" x14ac:dyDescent="0.3">
      <c r="A548" s="2">
        <v>2017</v>
      </c>
      <c r="B548" s="2">
        <v>439.97</v>
      </c>
    </row>
    <row r="549" spans="1:2" x14ac:dyDescent="0.3">
      <c r="A549" s="2">
        <v>2017</v>
      </c>
      <c r="B549" s="2">
        <v>708.52</v>
      </c>
    </row>
    <row r="550" spans="1:2" x14ac:dyDescent="0.3">
      <c r="A550" s="2">
        <v>2017</v>
      </c>
      <c r="B550" s="2">
        <v>330.4</v>
      </c>
    </row>
    <row r="551" spans="1:2" x14ac:dyDescent="0.3">
      <c r="A551" s="2">
        <v>2016</v>
      </c>
      <c r="B551" s="2">
        <v>1963.71</v>
      </c>
    </row>
    <row r="552" spans="1:2" x14ac:dyDescent="0.3">
      <c r="A552" s="2">
        <v>2016</v>
      </c>
      <c r="B552" s="2">
        <v>368.45</v>
      </c>
    </row>
    <row r="553" spans="1:2" x14ac:dyDescent="0.3">
      <c r="A553" s="2">
        <v>2017</v>
      </c>
      <c r="B553" s="2">
        <v>531.86</v>
      </c>
    </row>
    <row r="554" spans="1:2" x14ac:dyDescent="0.3">
      <c r="A554" s="2">
        <v>2016</v>
      </c>
      <c r="B554" s="2">
        <v>465.15</v>
      </c>
    </row>
    <row r="555" spans="1:2" x14ac:dyDescent="0.3">
      <c r="A555" s="2">
        <v>2016</v>
      </c>
      <c r="B555" s="2">
        <v>215.69</v>
      </c>
    </row>
    <row r="556" spans="1:2" x14ac:dyDescent="0.3">
      <c r="A556" s="2">
        <v>2016</v>
      </c>
      <c r="B556" s="2">
        <v>2525.14</v>
      </c>
    </row>
    <row r="557" spans="1:2" x14ac:dyDescent="0.3">
      <c r="A557" s="2">
        <v>2016</v>
      </c>
      <c r="B557" s="2">
        <v>987.28</v>
      </c>
    </row>
    <row r="558" spans="1:2" x14ac:dyDescent="0.3">
      <c r="A558" s="2">
        <v>2017</v>
      </c>
      <c r="B558" s="2">
        <v>546.81999999999994</v>
      </c>
    </row>
    <row r="559" spans="1:2" x14ac:dyDescent="0.3">
      <c r="A559" s="2">
        <v>2016</v>
      </c>
      <c r="B559" s="2">
        <v>339.63</v>
      </c>
    </row>
    <row r="560" spans="1:2" x14ac:dyDescent="0.3">
      <c r="A560" s="2">
        <v>2017</v>
      </c>
      <c r="B560" s="2">
        <v>699.26</v>
      </c>
    </row>
    <row r="561" spans="1:2" x14ac:dyDescent="0.3">
      <c r="A561" s="2">
        <v>2016</v>
      </c>
      <c r="B561" s="2">
        <v>525.02</v>
      </c>
    </row>
    <row r="562" spans="1:2" x14ac:dyDescent="0.3">
      <c r="A562" s="2">
        <v>2016</v>
      </c>
      <c r="B562" s="2">
        <v>413.3</v>
      </c>
    </row>
    <row r="563" spans="1:2" x14ac:dyDescent="0.3">
      <c r="A563" s="2">
        <v>2016</v>
      </c>
      <c r="B563" s="2">
        <v>725.53</v>
      </c>
    </row>
    <row r="564" spans="1:2" x14ac:dyDescent="0.3">
      <c r="A564" s="2">
        <v>2016</v>
      </c>
      <c r="B564" s="2">
        <v>467.82</v>
      </c>
    </row>
    <row r="565" spans="1:2" x14ac:dyDescent="0.3">
      <c r="A565" s="2">
        <v>2016</v>
      </c>
      <c r="B565" s="2">
        <v>1497.65</v>
      </c>
    </row>
    <row r="566" spans="1:2" x14ac:dyDescent="0.3">
      <c r="A566" s="2">
        <v>2016</v>
      </c>
      <c r="B566" s="2">
        <v>448.35</v>
      </c>
    </row>
    <row r="567" spans="1:2" x14ac:dyDescent="0.3">
      <c r="A567" s="2">
        <v>2017</v>
      </c>
      <c r="B567" s="2">
        <v>342.55</v>
      </c>
    </row>
    <row r="568" spans="1:2" x14ac:dyDescent="0.3">
      <c r="A568" s="2">
        <v>2016</v>
      </c>
      <c r="B568" s="2">
        <v>521.9</v>
      </c>
    </row>
    <row r="569" spans="1:2" x14ac:dyDescent="0.3">
      <c r="A569" s="2">
        <v>2017</v>
      </c>
      <c r="B569" s="2">
        <v>476.7</v>
      </c>
    </row>
    <row r="570" spans="1:2" x14ac:dyDescent="0.3">
      <c r="A570" s="2">
        <v>2016</v>
      </c>
      <c r="B570" s="2">
        <v>566.23</v>
      </c>
    </row>
    <row r="571" spans="1:2" x14ac:dyDescent="0.3">
      <c r="A571" s="2">
        <v>2017</v>
      </c>
      <c r="B571" s="2">
        <v>723.01</v>
      </c>
    </row>
    <row r="572" spans="1:2" x14ac:dyDescent="0.3">
      <c r="A572" s="2">
        <v>2016</v>
      </c>
      <c r="B572" s="2">
        <v>359.85</v>
      </c>
    </row>
    <row r="573" spans="1:2" x14ac:dyDescent="0.3">
      <c r="A573" s="2">
        <v>2016</v>
      </c>
      <c r="B573" s="2">
        <v>496.97</v>
      </c>
    </row>
    <row r="574" spans="1:2" x14ac:dyDescent="0.3">
      <c r="A574" s="2">
        <v>2016</v>
      </c>
      <c r="B574" s="2">
        <v>642.84</v>
      </c>
    </row>
    <row r="575" spans="1:2" x14ac:dyDescent="0.3">
      <c r="A575" s="2">
        <v>2016</v>
      </c>
      <c r="B575" s="2">
        <v>286.10000000000002</v>
      </c>
    </row>
    <row r="576" spans="1:2" x14ac:dyDescent="0.3">
      <c r="A576" s="2">
        <v>2016</v>
      </c>
      <c r="B576" s="2">
        <v>490.24</v>
      </c>
    </row>
    <row r="577" spans="1:2" x14ac:dyDescent="0.3">
      <c r="A577" s="2">
        <v>2016</v>
      </c>
      <c r="B577" s="2">
        <v>582.61</v>
      </c>
    </row>
    <row r="578" spans="1:2" x14ac:dyDescent="0.3">
      <c r="A578" s="2">
        <v>2017</v>
      </c>
      <c r="B578" s="2">
        <v>293.46000000000004</v>
      </c>
    </row>
    <row r="579" spans="1:2" x14ac:dyDescent="0.3">
      <c r="A579" s="2">
        <v>2017</v>
      </c>
      <c r="B579" s="2">
        <v>513.35</v>
      </c>
    </row>
    <row r="580" spans="1:2" x14ac:dyDescent="0.3">
      <c r="A580" s="2">
        <v>2017</v>
      </c>
      <c r="B580" s="2">
        <v>939.11</v>
      </c>
    </row>
    <row r="581" spans="1:2" x14ac:dyDescent="0.3">
      <c r="A581" s="2">
        <v>2017</v>
      </c>
      <c r="B581" s="2">
        <v>1178.1300000000001</v>
      </c>
    </row>
    <row r="582" spans="1:2" x14ac:dyDescent="0.3">
      <c r="A582" s="2">
        <v>2017</v>
      </c>
      <c r="B582" s="2">
        <v>1538.46</v>
      </c>
    </row>
    <row r="583" spans="1:2" x14ac:dyDescent="0.3">
      <c r="A583" s="2">
        <v>2016</v>
      </c>
      <c r="B583" s="2">
        <v>486.52</v>
      </c>
    </row>
    <row r="584" spans="1:2" x14ac:dyDescent="0.3">
      <c r="A584" s="2">
        <v>2017</v>
      </c>
      <c r="B584" s="2">
        <v>475.23</v>
      </c>
    </row>
    <row r="585" spans="1:2" x14ac:dyDescent="0.3">
      <c r="A585" s="2">
        <v>2017</v>
      </c>
      <c r="B585" s="2">
        <v>612.16000000000008</v>
      </c>
    </row>
    <row r="586" spans="1:2" x14ac:dyDescent="0.3">
      <c r="A586" s="2">
        <v>2017</v>
      </c>
      <c r="B586" s="2">
        <v>917.05</v>
      </c>
    </row>
    <row r="587" spans="1:2" x14ac:dyDescent="0.3">
      <c r="A587" s="2">
        <v>2017</v>
      </c>
      <c r="B587" s="2">
        <v>2273.19</v>
      </c>
    </row>
    <row r="588" spans="1:2" x14ac:dyDescent="0.3">
      <c r="A588" s="2">
        <v>2016</v>
      </c>
      <c r="B588" s="2">
        <v>361.43</v>
      </c>
    </row>
    <row r="589" spans="1:2" x14ac:dyDescent="0.3">
      <c r="A589" s="2">
        <v>2016</v>
      </c>
      <c r="B589" s="2">
        <v>15116.02</v>
      </c>
    </row>
    <row r="590" spans="1:2" x14ac:dyDescent="0.3">
      <c r="A590" s="2">
        <v>2016</v>
      </c>
      <c r="B590" s="2">
        <v>791.54</v>
      </c>
    </row>
    <row r="591" spans="1:2" x14ac:dyDescent="0.3">
      <c r="A591" s="2">
        <v>2017</v>
      </c>
      <c r="B591" s="2">
        <v>374.41999999999996</v>
      </c>
    </row>
    <row r="592" spans="1:2" x14ac:dyDescent="0.3">
      <c r="A592" s="2">
        <v>2017</v>
      </c>
      <c r="B592" s="2">
        <v>384.17</v>
      </c>
    </row>
    <row r="593" spans="1:2" x14ac:dyDescent="0.3">
      <c r="A593" s="2">
        <v>2016</v>
      </c>
      <c r="B593" s="2">
        <v>514.78</v>
      </c>
    </row>
    <row r="594" spans="1:2" x14ac:dyDescent="0.3">
      <c r="A594" s="2">
        <v>2017</v>
      </c>
      <c r="B594" s="2">
        <v>4205.58</v>
      </c>
    </row>
    <row r="595" spans="1:2" x14ac:dyDescent="0.3">
      <c r="A595" s="2">
        <v>2016</v>
      </c>
      <c r="B595" s="2">
        <v>577.5</v>
      </c>
    </row>
    <row r="596" spans="1:2" x14ac:dyDescent="0.3">
      <c r="A596" s="2">
        <v>2015</v>
      </c>
      <c r="B596" s="2">
        <v>3419.76</v>
      </c>
    </row>
    <row r="597" spans="1:2" x14ac:dyDescent="0.3">
      <c r="A597" s="2">
        <v>2016</v>
      </c>
      <c r="B597" s="2">
        <v>975.29</v>
      </c>
    </row>
    <row r="598" spans="1:2" x14ac:dyDescent="0.3">
      <c r="A598" s="2">
        <v>2015</v>
      </c>
      <c r="B598" s="2">
        <v>582.67000000000007</v>
      </c>
    </row>
    <row r="599" spans="1:2" x14ac:dyDescent="0.3">
      <c r="A599" s="2">
        <v>2015</v>
      </c>
      <c r="B599" s="2">
        <v>482.23</v>
      </c>
    </row>
    <row r="600" spans="1:2" x14ac:dyDescent="0.3">
      <c r="A600" s="2">
        <v>2015</v>
      </c>
      <c r="B600" s="2">
        <v>442.7</v>
      </c>
    </row>
    <row r="601" spans="1:2" x14ac:dyDescent="0.3">
      <c r="A601" s="2">
        <v>2016</v>
      </c>
      <c r="B601" s="2">
        <v>487.33</v>
      </c>
    </row>
    <row r="602" spans="1:2" x14ac:dyDescent="0.3">
      <c r="A602" s="2">
        <v>2015</v>
      </c>
      <c r="B602" s="2">
        <v>9018.1200000000008</v>
      </c>
    </row>
    <row r="603" spans="1:2" x14ac:dyDescent="0.3">
      <c r="A603" s="2">
        <v>2016</v>
      </c>
      <c r="B603" s="2">
        <v>478.02</v>
      </c>
    </row>
    <row r="604" spans="1:2" x14ac:dyDescent="0.3">
      <c r="A604" s="2">
        <v>2016</v>
      </c>
      <c r="B604" s="2">
        <v>7279.94</v>
      </c>
    </row>
    <row r="605" spans="1:2" x14ac:dyDescent="0.3">
      <c r="A605" s="2">
        <v>2016</v>
      </c>
      <c r="B605" s="2">
        <v>528.85</v>
      </c>
    </row>
    <row r="606" spans="1:2" x14ac:dyDescent="0.3">
      <c r="A606" s="2">
        <v>2016</v>
      </c>
      <c r="B606" s="2">
        <v>469.89</v>
      </c>
    </row>
    <row r="607" spans="1:2" x14ac:dyDescent="0.3">
      <c r="A607" s="2">
        <v>2016</v>
      </c>
      <c r="B607" s="2">
        <v>692.94</v>
      </c>
    </row>
    <row r="608" spans="1:2" x14ac:dyDescent="0.3">
      <c r="A608" s="2">
        <v>2015</v>
      </c>
      <c r="B608" s="2">
        <v>743.46</v>
      </c>
    </row>
    <row r="609" spans="1:2" x14ac:dyDescent="0.3">
      <c r="A609" s="2">
        <v>2016</v>
      </c>
      <c r="B609" s="2">
        <v>23621.34</v>
      </c>
    </row>
    <row r="610" spans="1:2" x14ac:dyDescent="0.3">
      <c r="A610" s="2">
        <v>2016</v>
      </c>
      <c r="B610" s="2">
        <v>6285.69</v>
      </c>
    </row>
    <row r="611" spans="1:2" x14ac:dyDescent="0.3">
      <c r="A611" s="2">
        <v>2016</v>
      </c>
      <c r="B611" s="2">
        <v>268.03999999999996</v>
      </c>
    </row>
    <row r="612" spans="1:2" x14ac:dyDescent="0.3">
      <c r="A612" s="2">
        <v>2016</v>
      </c>
      <c r="B612" s="2">
        <v>4004.11</v>
      </c>
    </row>
    <row r="613" spans="1:2" x14ac:dyDescent="0.3">
      <c r="A613" s="2">
        <v>2016</v>
      </c>
      <c r="B613" s="2">
        <v>6352.43</v>
      </c>
    </row>
    <row r="614" spans="1:2" x14ac:dyDescent="0.3">
      <c r="A614" s="2">
        <v>2015</v>
      </c>
      <c r="B614" s="2">
        <v>828.71</v>
      </c>
    </row>
    <row r="615" spans="1:2" x14ac:dyDescent="0.3">
      <c r="A615" s="2">
        <v>2015</v>
      </c>
      <c r="B615" s="2">
        <v>19805.21</v>
      </c>
    </row>
    <row r="616" spans="1:2" x14ac:dyDescent="0.3">
      <c r="A616" s="2">
        <v>2016</v>
      </c>
      <c r="B616" s="2">
        <v>134.44999999999999</v>
      </c>
    </row>
    <row r="617" spans="1:2" x14ac:dyDescent="0.3">
      <c r="A617" s="2">
        <v>2016</v>
      </c>
      <c r="B617" s="2">
        <v>125</v>
      </c>
    </row>
    <row r="618" spans="1:2" x14ac:dyDescent="0.3">
      <c r="A618" s="2">
        <v>2015</v>
      </c>
      <c r="B618" s="2">
        <v>693.64</v>
      </c>
    </row>
    <row r="619" spans="1:2" x14ac:dyDescent="0.3">
      <c r="A619" s="2">
        <v>2015</v>
      </c>
      <c r="B619" s="2">
        <v>816.49</v>
      </c>
    </row>
    <row r="620" spans="1:2" x14ac:dyDescent="0.3">
      <c r="A620" s="2">
        <v>2015</v>
      </c>
      <c r="B620" s="2">
        <v>799.86</v>
      </c>
    </row>
    <row r="621" spans="1:2" x14ac:dyDescent="0.3">
      <c r="A621" s="2">
        <v>2015</v>
      </c>
      <c r="B621" s="2">
        <v>1066.8600000000001</v>
      </c>
    </row>
    <row r="622" spans="1:2" x14ac:dyDescent="0.3">
      <c r="A622" s="2">
        <v>2015</v>
      </c>
      <c r="B622" s="2">
        <v>581.94000000000005</v>
      </c>
    </row>
    <row r="623" spans="1:2" x14ac:dyDescent="0.3">
      <c r="A623" s="2">
        <v>2015</v>
      </c>
      <c r="B623" s="2">
        <v>528.62</v>
      </c>
    </row>
    <row r="624" spans="1:2" x14ac:dyDescent="0.3">
      <c r="A624" s="2">
        <v>2015</v>
      </c>
      <c r="B624" s="2">
        <v>37315.68</v>
      </c>
    </row>
    <row r="625" spans="1:2" x14ac:dyDescent="0.3">
      <c r="A625" s="2">
        <v>2016</v>
      </c>
      <c r="B625" s="2">
        <v>561.57999999999993</v>
      </c>
    </row>
    <row r="626" spans="1:2" x14ac:dyDescent="0.3">
      <c r="A626" s="2">
        <v>2015</v>
      </c>
      <c r="B626" s="2">
        <v>1210.8</v>
      </c>
    </row>
    <row r="627" spans="1:2" x14ac:dyDescent="0.3">
      <c r="A627" s="2">
        <v>2015</v>
      </c>
      <c r="B627" s="2">
        <v>1021.39</v>
      </c>
    </row>
    <row r="628" spans="1:2" x14ac:dyDescent="0.3">
      <c r="A628" s="2">
        <v>2015</v>
      </c>
      <c r="B628" s="2">
        <v>528.94000000000005</v>
      </c>
    </row>
    <row r="629" spans="1:2" x14ac:dyDescent="0.3">
      <c r="A629" s="2">
        <v>2015</v>
      </c>
      <c r="B629" s="2">
        <v>359.75</v>
      </c>
    </row>
    <row r="630" spans="1:2" x14ac:dyDescent="0.3">
      <c r="A630" s="2">
        <v>2015</v>
      </c>
      <c r="B630" s="2">
        <v>413.1</v>
      </c>
    </row>
    <row r="631" spans="1:2" x14ac:dyDescent="0.3">
      <c r="A631" s="2">
        <v>2015</v>
      </c>
      <c r="B631" s="2">
        <v>333.52</v>
      </c>
    </row>
    <row r="632" spans="1:2" x14ac:dyDescent="0.3">
      <c r="A632" s="2">
        <v>2015</v>
      </c>
      <c r="B632" s="2">
        <v>446.68</v>
      </c>
    </row>
    <row r="633" spans="1:2" x14ac:dyDescent="0.3">
      <c r="A633" s="2">
        <v>2016</v>
      </c>
      <c r="B633" s="2">
        <v>765.05</v>
      </c>
    </row>
    <row r="634" spans="1:2" x14ac:dyDescent="0.3">
      <c r="A634" s="2">
        <v>2015</v>
      </c>
      <c r="B634" s="2">
        <v>519.75</v>
      </c>
    </row>
    <row r="635" spans="1:2" x14ac:dyDescent="0.3">
      <c r="A635" s="2">
        <v>2016</v>
      </c>
      <c r="B635" s="2">
        <v>707.92</v>
      </c>
    </row>
    <row r="636" spans="1:2" x14ac:dyDescent="0.3">
      <c r="A636" s="2">
        <v>2015</v>
      </c>
      <c r="B636" s="2">
        <v>16282.95</v>
      </c>
    </row>
    <row r="637" spans="1:2" x14ac:dyDescent="0.3">
      <c r="A637" s="2">
        <v>2015</v>
      </c>
      <c r="B637" s="2">
        <v>539.13</v>
      </c>
    </row>
    <row r="638" spans="1:2" x14ac:dyDescent="0.3">
      <c r="A638" s="2">
        <v>2015</v>
      </c>
      <c r="B638" s="2">
        <v>2604.8000000000002</v>
      </c>
    </row>
    <row r="639" spans="1:2" x14ac:dyDescent="0.3">
      <c r="A639" s="2">
        <v>2016</v>
      </c>
      <c r="B639" s="2">
        <v>18906.93</v>
      </c>
    </row>
    <row r="640" spans="1:2" x14ac:dyDescent="0.3">
      <c r="A640" s="2">
        <v>2015</v>
      </c>
      <c r="B640" s="2">
        <v>250.38</v>
      </c>
    </row>
    <row r="641" spans="1:2" x14ac:dyDescent="0.3">
      <c r="A641" s="2">
        <v>2015</v>
      </c>
      <c r="B641" s="2">
        <v>4929.49</v>
      </c>
    </row>
    <row r="642" spans="1:2" x14ac:dyDescent="0.3">
      <c r="A642" s="2">
        <v>2015</v>
      </c>
      <c r="B642" s="2">
        <v>1727.85</v>
      </c>
    </row>
    <row r="643" spans="1:2" x14ac:dyDescent="0.3">
      <c r="A643" s="2">
        <v>2016</v>
      </c>
      <c r="B643" s="2">
        <v>9604.5499999999993</v>
      </c>
    </row>
    <row r="644" spans="1:2" x14ac:dyDescent="0.3">
      <c r="A644" s="2">
        <v>2016</v>
      </c>
      <c r="B644" s="2">
        <v>908.35</v>
      </c>
    </row>
    <row r="645" spans="1:2" x14ac:dyDescent="0.3">
      <c r="A645" s="2">
        <v>2015</v>
      </c>
      <c r="B645" s="2">
        <v>2506.7399999999998</v>
      </c>
    </row>
    <row r="646" spans="1:2" x14ac:dyDescent="0.3">
      <c r="A646" s="2">
        <v>2016</v>
      </c>
      <c r="B646" s="2">
        <v>425.38</v>
      </c>
    </row>
    <row r="647" spans="1:2" x14ac:dyDescent="0.3">
      <c r="A647" s="2">
        <v>2015</v>
      </c>
      <c r="B647" s="2">
        <v>2328.02</v>
      </c>
    </row>
    <row r="648" spans="1:2" x14ac:dyDescent="0.3">
      <c r="A648" s="2">
        <v>2015</v>
      </c>
      <c r="B648" s="2">
        <v>816.72</v>
      </c>
    </row>
    <row r="649" spans="1:2" x14ac:dyDescent="0.3">
      <c r="A649" s="2">
        <v>2015</v>
      </c>
      <c r="B649" s="2">
        <v>18404.900000000001</v>
      </c>
    </row>
    <row r="650" spans="1:2" x14ac:dyDescent="0.3">
      <c r="A650" s="2">
        <v>2015</v>
      </c>
      <c r="B650" s="2">
        <v>657.69</v>
      </c>
    </row>
    <row r="651" spans="1:2" x14ac:dyDescent="0.3">
      <c r="A651" s="2">
        <v>2015</v>
      </c>
      <c r="B651" s="2">
        <v>3165.56</v>
      </c>
    </row>
    <row r="652" spans="1:2" x14ac:dyDescent="0.3">
      <c r="A652" s="2">
        <v>2015</v>
      </c>
      <c r="B652" s="2">
        <v>53182.87</v>
      </c>
    </row>
    <row r="653" spans="1:2" x14ac:dyDescent="0.3">
      <c r="A653" s="2">
        <v>2015</v>
      </c>
      <c r="B653" s="2">
        <v>6995.94</v>
      </c>
    </row>
    <row r="654" spans="1:2" x14ac:dyDescent="0.3">
      <c r="A654" s="2">
        <v>2015</v>
      </c>
      <c r="B654" s="2">
        <v>530.66000000000008</v>
      </c>
    </row>
    <row r="655" spans="1:2" x14ac:dyDescent="0.3">
      <c r="A655" s="2">
        <v>2016</v>
      </c>
      <c r="B655" s="2">
        <v>613.71</v>
      </c>
    </row>
    <row r="656" spans="1:2" x14ac:dyDescent="0.3">
      <c r="A656" s="2">
        <v>2015</v>
      </c>
      <c r="B656" s="2">
        <v>1099.72</v>
      </c>
    </row>
    <row r="657" spans="1:2" x14ac:dyDescent="0.3">
      <c r="A657" s="2">
        <v>2015</v>
      </c>
      <c r="B657" s="2">
        <v>4680.79</v>
      </c>
    </row>
    <row r="658" spans="1:2" x14ac:dyDescent="0.3">
      <c r="A658" s="2">
        <v>2016</v>
      </c>
      <c r="B658" s="2">
        <v>8785.36</v>
      </c>
    </row>
    <row r="659" spans="1:2" x14ac:dyDescent="0.3">
      <c r="A659" s="2">
        <v>2015</v>
      </c>
      <c r="B659" s="2">
        <v>397.72</v>
      </c>
    </row>
    <row r="660" spans="1:2" x14ac:dyDescent="0.3">
      <c r="A660" s="2">
        <v>2015</v>
      </c>
      <c r="B660" s="2">
        <v>463.55</v>
      </c>
    </row>
    <row r="661" spans="1:2" x14ac:dyDescent="0.3">
      <c r="A661" s="2">
        <v>2015</v>
      </c>
      <c r="B661" s="2">
        <v>648.65</v>
      </c>
    </row>
    <row r="662" spans="1:2" x14ac:dyDescent="0.3">
      <c r="A662" s="2">
        <v>2015</v>
      </c>
      <c r="B662" s="2">
        <v>976.99</v>
      </c>
    </row>
    <row r="663" spans="1:2" x14ac:dyDescent="0.3">
      <c r="A663" s="2">
        <v>2016</v>
      </c>
      <c r="B663" s="2">
        <v>831.04</v>
      </c>
    </row>
    <row r="664" spans="1:2" x14ac:dyDescent="0.3">
      <c r="A664" s="2">
        <v>2016</v>
      </c>
      <c r="B664" s="2">
        <v>795.47</v>
      </c>
    </row>
    <row r="665" spans="1:2" x14ac:dyDescent="0.3">
      <c r="A665" s="2">
        <v>2015</v>
      </c>
      <c r="B665" s="2">
        <v>782.58</v>
      </c>
    </row>
    <row r="666" spans="1:2" x14ac:dyDescent="0.3">
      <c r="A666" s="2">
        <v>2015</v>
      </c>
      <c r="B666" s="2">
        <v>6093.4</v>
      </c>
    </row>
    <row r="667" spans="1:2" x14ac:dyDescent="0.3">
      <c r="A667" s="2">
        <v>2015</v>
      </c>
      <c r="B667" s="2">
        <v>572.92000000000007</v>
      </c>
    </row>
    <row r="668" spans="1:2" x14ac:dyDescent="0.3">
      <c r="A668" s="2">
        <v>2016</v>
      </c>
      <c r="B668" s="2">
        <v>843.7</v>
      </c>
    </row>
    <row r="669" spans="1:2" x14ac:dyDescent="0.3">
      <c r="A669" s="2">
        <v>2015</v>
      </c>
      <c r="B669" s="2">
        <v>1507.93</v>
      </c>
    </row>
    <row r="670" spans="1:2" x14ac:dyDescent="0.3">
      <c r="A670" s="2">
        <v>2016</v>
      </c>
      <c r="B670" s="2">
        <v>483.79</v>
      </c>
    </row>
    <row r="671" spans="1:2" x14ac:dyDescent="0.3">
      <c r="A671" s="2">
        <v>2015</v>
      </c>
      <c r="B671" s="2">
        <v>615.73</v>
      </c>
    </row>
    <row r="672" spans="1:2" x14ac:dyDescent="0.3">
      <c r="A672" s="2">
        <v>2015</v>
      </c>
      <c r="B672" s="2">
        <v>933.12</v>
      </c>
    </row>
    <row r="673" spans="1:2" x14ac:dyDescent="0.3">
      <c r="A673" s="2">
        <v>2015</v>
      </c>
      <c r="B673" s="2">
        <v>649.77</v>
      </c>
    </row>
    <row r="674" spans="1:2" x14ac:dyDescent="0.3">
      <c r="A674" s="2">
        <v>2015</v>
      </c>
      <c r="B674" s="2">
        <v>463.84</v>
      </c>
    </row>
    <row r="675" spans="1:2" x14ac:dyDescent="0.3">
      <c r="A675" s="2">
        <v>2015</v>
      </c>
      <c r="B675" s="2">
        <v>996.36</v>
      </c>
    </row>
    <row r="676" spans="1:2" x14ac:dyDescent="0.3">
      <c r="A676" s="2">
        <v>2016</v>
      </c>
      <c r="B676" s="2">
        <v>656.42</v>
      </c>
    </row>
    <row r="677" spans="1:2" x14ac:dyDescent="0.3">
      <c r="A677" s="2">
        <v>2016</v>
      </c>
      <c r="B677" s="2">
        <v>499.49</v>
      </c>
    </row>
    <row r="678" spans="1:2" x14ac:dyDescent="0.3">
      <c r="A678" s="2">
        <v>2016</v>
      </c>
      <c r="B678" s="2">
        <v>711.05</v>
      </c>
    </row>
    <row r="679" spans="1:2" x14ac:dyDescent="0.3">
      <c r="A679" s="2">
        <v>2015</v>
      </c>
      <c r="B679" s="2">
        <v>823.14</v>
      </c>
    </row>
    <row r="680" spans="1:2" x14ac:dyDescent="0.3">
      <c r="A680" s="2">
        <v>2015</v>
      </c>
      <c r="B680" s="2">
        <v>281.23</v>
      </c>
    </row>
    <row r="681" spans="1:2" x14ac:dyDescent="0.3">
      <c r="A681" s="2">
        <v>2015</v>
      </c>
      <c r="B681" s="2">
        <v>543.04</v>
      </c>
    </row>
    <row r="682" spans="1:2" x14ac:dyDescent="0.3">
      <c r="A682" s="2">
        <v>2016</v>
      </c>
      <c r="B682" s="2">
        <v>931.91</v>
      </c>
    </row>
    <row r="683" spans="1:2" x14ac:dyDescent="0.3">
      <c r="A683" s="2">
        <v>2016</v>
      </c>
      <c r="B683" s="2">
        <v>828.37</v>
      </c>
    </row>
    <row r="684" spans="1:2" x14ac:dyDescent="0.3">
      <c r="A684" s="2">
        <v>2015</v>
      </c>
      <c r="B684" s="2">
        <v>577.68000000000006</v>
      </c>
    </row>
    <row r="685" spans="1:2" x14ac:dyDescent="0.3">
      <c r="A685" s="2">
        <v>2016</v>
      </c>
      <c r="B685" s="2">
        <v>553.49</v>
      </c>
    </row>
    <row r="686" spans="1:2" x14ac:dyDescent="0.3">
      <c r="A686" s="2">
        <v>2016</v>
      </c>
      <c r="B686" s="2">
        <v>707.15</v>
      </c>
    </row>
    <row r="687" spans="1:2" x14ac:dyDescent="0.3">
      <c r="A687" s="2">
        <v>2016</v>
      </c>
      <c r="B687" s="2">
        <v>99596.18</v>
      </c>
    </row>
    <row r="688" spans="1:2" x14ac:dyDescent="0.3">
      <c r="A688" s="2">
        <v>2016</v>
      </c>
      <c r="B688" s="2">
        <v>537.37</v>
      </c>
    </row>
    <row r="689" spans="1:2" x14ac:dyDescent="0.3">
      <c r="A689" s="2">
        <v>2015</v>
      </c>
      <c r="B689" s="2">
        <v>21973.69</v>
      </c>
    </row>
    <row r="690" spans="1:2" x14ac:dyDescent="0.3">
      <c r="A690" s="2">
        <v>2016</v>
      </c>
      <c r="B690" s="2">
        <v>595.86</v>
      </c>
    </row>
    <row r="691" spans="1:2" x14ac:dyDescent="0.3">
      <c r="A691" s="2">
        <v>2015</v>
      </c>
      <c r="B691" s="2">
        <v>331.18</v>
      </c>
    </row>
    <row r="692" spans="1:2" x14ac:dyDescent="0.3">
      <c r="A692" s="2">
        <v>2015</v>
      </c>
      <c r="B692" s="2">
        <v>742.88</v>
      </c>
    </row>
    <row r="693" spans="1:2" x14ac:dyDescent="0.3">
      <c r="A693" s="2">
        <v>2016</v>
      </c>
      <c r="B693" s="2">
        <v>656.38</v>
      </c>
    </row>
    <row r="694" spans="1:2" x14ac:dyDescent="0.3">
      <c r="A694" s="2">
        <v>2015</v>
      </c>
      <c r="B694" s="2">
        <v>2805.55</v>
      </c>
    </row>
    <row r="695" spans="1:2" x14ac:dyDescent="0.3">
      <c r="A695" s="2">
        <v>2016</v>
      </c>
      <c r="B695" s="2">
        <v>287.63</v>
      </c>
    </row>
    <row r="696" spans="1:2" x14ac:dyDescent="0.3">
      <c r="A696" s="2">
        <v>2016</v>
      </c>
      <c r="B696" s="2">
        <v>653.29</v>
      </c>
    </row>
    <row r="697" spans="1:2" x14ac:dyDescent="0.3">
      <c r="A697" s="2">
        <v>2016</v>
      </c>
      <c r="B697" s="2">
        <v>438.76</v>
      </c>
    </row>
    <row r="698" spans="1:2" x14ac:dyDescent="0.3">
      <c r="A698" s="2">
        <v>2015</v>
      </c>
      <c r="B698" s="2">
        <v>747.03</v>
      </c>
    </row>
    <row r="699" spans="1:2" x14ac:dyDescent="0.3">
      <c r="A699" s="2">
        <v>2016</v>
      </c>
      <c r="B699" s="2">
        <v>710.48</v>
      </c>
    </row>
    <row r="700" spans="1:2" x14ac:dyDescent="0.3">
      <c r="A700" s="2">
        <v>2016</v>
      </c>
      <c r="B700" s="2">
        <v>513.79999999999995</v>
      </c>
    </row>
    <row r="701" spans="1:2" x14ac:dyDescent="0.3">
      <c r="A701" s="2">
        <v>2016</v>
      </c>
      <c r="B701" s="2">
        <v>846.96</v>
      </c>
    </row>
    <row r="702" spans="1:2" x14ac:dyDescent="0.3">
      <c r="A702" s="2">
        <v>2015</v>
      </c>
      <c r="B702" s="2">
        <v>474.93</v>
      </c>
    </row>
    <row r="703" spans="1:2" x14ac:dyDescent="0.3">
      <c r="A703" s="2">
        <v>2014</v>
      </c>
      <c r="B703" s="2">
        <v>327.49</v>
      </c>
    </row>
    <row r="704" spans="1:2" x14ac:dyDescent="0.3">
      <c r="A704" s="2">
        <v>2014</v>
      </c>
      <c r="B704" s="2">
        <v>91458.68</v>
      </c>
    </row>
    <row r="705" spans="1:2" x14ac:dyDescent="0.3">
      <c r="A705" s="2">
        <v>2015</v>
      </c>
      <c r="B705" s="2">
        <v>480.92</v>
      </c>
    </row>
    <row r="706" spans="1:2" x14ac:dyDescent="0.3">
      <c r="A706" s="2">
        <v>2014</v>
      </c>
      <c r="B706" s="2">
        <v>5414</v>
      </c>
    </row>
    <row r="707" spans="1:2" x14ac:dyDescent="0.3">
      <c r="A707" s="2">
        <v>2014</v>
      </c>
      <c r="B707" s="2">
        <v>1258.45</v>
      </c>
    </row>
    <row r="708" spans="1:2" x14ac:dyDescent="0.3">
      <c r="A708" s="2">
        <v>2015</v>
      </c>
      <c r="B708" s="2">
        <v>1173.57</v>
      </c>
    </row>
    <row r="709" spans="1:2" x14ac:dyDescent="0.3">
      <c r="A709" s="2">
        <v>2015</v>
      </c>
      <c r="B709" s="2">
        <v>402.86</v>
      </c>
    </row>
    <row r="710" spans="1:2" x14ac:dyDescent="0.3">
      <c r="A710" s="2">
        <v>2014</v>
      </c>
      <c r="B710" s="2">
        <v>464.11</v>
      </c>
    </row>
    <row r="711" spans="1:2" x14ac:dyDescent="0.3">
      <c r="A711" s="2">
        <v>2015</v>
      </c>
      <c r="B711" s="2">
        <v>319.07</v>
      </c>
    </row>
    <row r="712" spans="1:2" x14ac:dyDescent="0.3">
      <c r="A712" s="2">
        <v>2014</v>
      </c>
      <c r="B712" s="2">
        <v>581.83999999999992</v>
      </c>
    </row>
    <row r="713" spans="1:2" x14ac:dyDescent="0.3">
      <c r="A713" s="2">
        <v>2015</v>
      </c>
      <c r="B713" s="2">
        <v>335.53999999999996</v>
      </c>
    </row>
    <row r="714" spans="1:2" x14ac:dyDescent="0.3">
      <c r="A714" s="2">
        <v>2015</v>
      </c>
      <c r="B714" s="2">
        <v>125</v>
      </c>
    </row>
    <row r="715" spans="1:2" x14ac:dyDescent="0.3">
      <c r="A715" s="2">
        <v>2014</v>
      </c>
      <c r="B715" s="2">
        <v>9929.86</v>
      </c>
    </row>
    <row r="716" spans="1:2" x14ac:dyDescent="0.3">
      <c r="A716" s="2">
        <v>2014</v>
      </c>
      <c r="B716" s="2">
        <v>4545.9399999999996</v>
      </c>
    </row>
    <row r="717" spans="1:2" x14ac:dyDescent="0.3">
      <c r="A717" s="2">
        <v>2015</v>
      </c>
      <c r="B717" s="2">
        <v>359.75</v>
      </c>
    </row>
    <row r="718" spans="1:2" x14ac:dyDescent="0.3">
      <c r="A718" s="2">
        <v>2015</v>
      </c>
      <c r="B718" s="2">
        <v>934.92</v>
      </c>
    </row>
    <row r="719" spans="1:2" x14ac:dyDescent="0.3">
      <c r="A719" s="2">
        <v>2014</v>
      </c>
      <c r="B719" s="2">
        <v>328.16999999999996</v>
      </c>
    </row>
    <row r="720" spans="1:2" x14ac:dyDescent="0.3">
      <c r="A720" s="2">
        <v>2015</v>
      </c>
      <c r="B720" s="2">
        <v>353.68</v>
      </c>
    </row>
    <row r="721" spans="1:2" x14ac:dyDescent="0.3">
      <c r="A721" s="2">
        <v>2015</v>
      </c>
      <c r="B721" s="2">
        <v>478.63</v>
      </c>
    </row>
    <row r="722" spans="1:2" x14ac:dyDescent="0.3">
      <c r="A722" s="2">
        <v>2015</v>
      </c>
      <c r="B722" s="2">
        <v>406.46</v>
      </c>
    </row>
    <row r="723" spans="1:2" x14ac:dyDescent="0.3">
      <c r="A723" s="2">
        <v>2015</v>
      </c>
      <c r="B723" s="2">
        <v>717.29</v>
      </c>
    </row>
    <row r="724" spans="1:2" x14ac:dyDescent="0.3">
      <c r="A724" s="2">
        <v>2014</v>
      </c>
      <c r="B724" s="2">
        <v>439.02</v>
      </c>
    </row>
    <row r="725" spans="1:2" x14ac:dyDescent="0.3">
      <c r="A725" s="2">
        <v>2014</v>
      </c>
      <c r="B725" s="2">
        <v>14358.13</v>
      </c>
    </row>
    <row r="726" spans="1:2" x14ac:dyDescent="0.3">
      <c r="A726" s="2">
        <v>2014</v>
      </c>
      <c r="B726" s="2">
        <v>133766.22</v>
      </c>
    </row>
    <row r="727" spans="1:2" x14ac:dyDescent="0.3">
      <c r="A727" s="2">
        <v>2014</v>
      </c>
      <c r="B727" s="2">
        <v>1452.23</v>
      </c>
    </row>
    <row r="728" spans="1:2" x14ac:dyDescent="0.3">
      <c r="A728" s="2">
        <v>2014</v>
      </c>
      <c r="B728" s="2">
        <v>447.22</v>
      </c>
    </row>
    <row r="729" spans="1:2" x14ac:dyDescent="0.3">
      <c r="A729" s="2">
        <v>2015</v>
      </c>
      <c r="B729" s="2">
        <v>381.06</v>
      </c>
    </row>
    <row r="730" spans="1:2" x14ac:dyDescent="0.3">
      <c r="A730" s="2">
        <v>2014</v>
      </c>
      <c r="B730" s="2">
        <v>470.59</v>
      </c>
    </row>
    <row r="731" spans="1:2" x14ac:dyDescent="0.3">
      <c r="A731" s="2">
        <v>2015</v>
      </c>
      <c r="B731" s="2">
        <v>522.51</v>
      </c>
    </row>
    <row r="732" spans="1:2" x14ac:dyDescent="0.3">
      <c r="A732" s="2">
        <v>2014</v>
      </c>
      <c r="B732" s="2">
        <v>449.66</v>
      </c>
    </row>
    <row r="733" spans="1:2" x14ac:dyDescent="0.3">
      <c r="A733" s="2">
        <v>2014</v>
      </c>
      <c r="B733" s="2">
        <v>14040.21</v>
      </c>
    </row>
    <row r="734" spans="1:2" x14ac:dyDescent="0.3">
      <c r="A734" s="2">
        <v>2015</v>
      </c>
      <c r="B734" s="2">
        <v>13109.74</v>
      </c>
    </row>
    <row r="735" spans="1:2" x14ac:dyDescent="0.3">
      <c r="A735" s="2">
        <v>2015</v>
      </c>
      <c r="B735" s="2">
        <v>1589.35</v>
      </c>
    </row>
    <row r="736" spans="1:2" x14ac:dyDescent="0.3">
      <c r="A736" s="2">
        <v>2014</v>
      </c>
      <c r="B736" s="2">
        <v>33625.769999999997</v>
      </c>
    </row>
    <row r="737" spans="1:2" x14ac:dyDescent="0.3">
      <c r="A737" s="2">
        <v>2014</v>
      </c>
      <c r="B737" s="2">
        <v>464.65</v>
      </c>
    </row>
    <row r="738" spans="1:2" x14ac:dyDescent="0.3">
      <c r="A738" s="2">
        <v>2014</v>
      </c>
      <c r="B738" s="2">
        <v>590.18000000000006</v>
      </c>
    </row>
    <row r="739" spans="1:2" x14ac:dyDescent="0.3">
      <c r="A739" s="2">
        <v>2014</v>
      </c>
      <c r="B739" s="2">
        <v>1098.4299999999998</v>
      </c>
    </row>
    <row r="740" spans="1:2" x14ac:dyDescent="0.3">
      <c r="A740" s="2">
        <v>2014</v>
      </c>
      <c r="B740" s="2">
        <v>445.02</v>
      </c>
    </row>
    <row r="741" spans="1:2" x14ac:dyDescent="0.3">
      <c r="A741" s="2">
        <v>2015</v>
      </c>
      <c r="B741" s="2">
        <v>519.4</v>
      </c>
    </row>
    <row r="742" spans="1:2" x14ac:dyDescent="0.3">
      <c r="A742" s="2">
        <v>2014</v>
      </c>
      <c r="B742" s="2">
        <v>984.91</v>
      </c>
    </row>
    <row r="743" spans="1:2" x14ac:dyDescent="0.3">
      <c r="A743" s="2">
        <v>2014</v>
      </c>
      <c r="B743" s="2">
        <v>500.72</v>
      </c>
    </row>
    <row r="744" spans="1:2" x14ac:dyDescent="0.3">
      <c r="A744" s="2">
        <v>2014</v>
      </c>
      <c r="B744" s="2">
        <v>28060.35</v>
      </c>
    </row>
    <row r="745" spans="1:2" x14ac:dyDescent="0.3">
      <c r="A745" s="2">
        <v>2015</v>
      </c>
      <c r="B745" s="2">
        <v>372.72</v>
      </c>
    </row>
    <row r="746" spans="1:2" x14ac:dyDescent="0.3">
      <c r="A746" s="2">
        <v>2015</v>
      </c>
      <c r="B746" s="2">
        <v>371.32</v>
      </c>
    </row>
    <row r="747" spans="1:2" x14ac:dyDescent="0.3">
      <c r="A747" s="2">
        <v>2015</v>
      </c>
      <c r="B747" s="2">
        <v>497.42</v>
      </c>
    </row>
    <row r="748" spans="1:2" x14ac:dyDescent="0.3">
      <c r="A748" s="2">
        <v>2014</v>
      </c>
      <c r="B748" s="2">
        <v>496.59</v>
      </c>
    </row>
    <row r="749" spans="1:2" x14ac:dyDescent="0.3">
      <c r="A749" s="2">
        <v>2014</v>
      </c>
      <c r="B749" s="2">
        <v>441.51</v>
      </c>
    </row>
    <row r="750" spans="1:2" x14ac:dyDescent="0.3">
      <c r="A750" s="2">
        <v>2014</v>
      </c>
      <c r="B750" s="2">
        <v>363.77</v>
      </c>
    </row>
    <row r="751" spans="1:2" x14ac:dyDescent="0.3">
      <c r="A751" s="2">
        <v>2014</v>
      </c>
      <c r="B751" s="2">
        <v>405.99</v>
      </c>
    </row>
    <row r="752" spans="1:2" x14ac:dyDescent="0.3">
      <c r="A752" s="2">
        <v>2014</v>
      </c>
      <c r="B752" s="2">
        <v>103607.25</v>
      </c>
    </row>
    <row r="753" spans="1:2" x14ac:dyDescent="0.3">
      <c r="A753" s="2">
        <v>2014</v>
      </c>
      <c r="B753" s="2">
        <v>609.41000000000008</v>
      </c>
    </row>
    <row r="754" spans="1:2" x14ac:dyDescent="0.3">
      <c r="A754" s="2">
        <v>2014</v>
      </c>
      <c r="B754" s="2">
        <v>523.65</v>
      </c>
    </row>
    <row r="755" spans="1:2" x14ac:dyDescent="0.3">
      <c r="A755" s="2">
        <v>2014</v>
      </c>
      <c r="B755" s="2">
        <v>885.36</v>
      </c>
    </row>
    <row r="756" spans="1:2" x14ac:dyDescent="0.3">
      <c r="A756" s="2">
        <v>2014</v>
      </c>
      <c r="B756" s="2">
        <v>448</v>
      </c>
    </row>
    <row r="757" spans="1:2" x14ac:dyDescent="0.3">
      <c r="A757" s="2">
        <v>2014</v>
      </c>
      <c r="B757" s="2">
        <v>689.21</v>
      </c>
    </row>
    <row r="758" spans="1:2" x14ac:dyDescent="0.3">
      <c r="A758" s="2">
        <v>2014</v>
      </c>
      <c r="B758" s="2">
        <v>717.41</v>
      </c>
    </row>
    <row r="759" spans="1:2" x14ac:dyDescent="0.3">
      <c r="A759" s="2">
        <v>2014</v>
      </c>
      <c r="B759" s="2">
        <v>451.72</v>
      </c>
    </row>
    <row r="760" spans="1:2" x14ac:dyDescent="0.3">
      <c r="A760" s="2">
        <v>2014</v>
      </c>
      <c r="B760" s="2">
        <v>579.68000000000006</v>
      </c>
    </row>
    <row r="761" spans="1:2" x14ac:dyDescent="0.3">
      <c r="A761" s="2">
        <v>2014</v>
      </c>
      <c r="B761" s="2">
        <v>614.76</v>
      </c>
    </row>
    <row r="762" spans="1:2" x14ac:dyDescent="0.3">
      <c r="A762" s="2">
        <v>2014</v>
      </c>
      <c r="B762" s="2">
        <v>330.22</v>
      </c>
    </row>
    <row r="763" spans="1:2" x14ac:dyDescent="0.3">
      <c r="A763" s="2">
        <v>2014</v>
      </c>
      <c r="B763" s="2">
        <v>1826.92</v>
      </c>
    </row>
    <row r="764" spans="1:2" x14ac:dyDescent="0.3">
      <c r="A764" s="2">
        <v>2015</v>
      </c>
      <c r="B764" s="2">
        <v>575.89</v>
      </c>
    </row>
    <row r="765" spans="1:2" x14ac:dyDescent="0.3">
      <c r="A765" s="2">
        <v>2015</v>
      </c>
      <c r="B765" s="2">
        <v>640.59</v>
      </c>
    </row>
    <row r="766" spans="1:2" x14ac:dyDescent="0.3">
      <c r="A766" s="2">
        <v>2014</v>
      </c>
      <c r="B766" s="2">
        <v>542.77</v>
      </c>
    </row>
    <row r="767" spans="1:2" x14ac:dyDescent="0.3">
      <c r="A767" s="2">
        <v>2014</v>
      </c>
      <c r="B767" s="2">
        <v>837.73</v>
      </c>
    </row>
    <row r="768" spans="1:2" x14ac:dyDescent="0.3">
      <c r="A768" s="2">
        <v>2015</v>
      </c>
      <c r="B768" s="2">
        <v>1361.65</v>
      </c>
    </row>
    <row r="769" spans="1:2" x14ac:dyDescent="0.3">
      <c r="A769" s="2">
        <v>2015</v>
      </c>
      <c r="B769" s="2">
        <v>2631.86</v>
      </c>
    </row>
    <row r="770" spans="1:2" x14ac:dyDescent="0.3">
      <c r="A770" s="2">
        <v>2014</v>
      </c>
      <c r="B770" s="2">
        <v>549.9</v>
      </c>
    </row>
    <row r="771" spans="1:2" x14ac:dyDescent="0.3">
      <c r="A771" s="2">
        <v>2015</v>
      </c>
      <c r="B771" s="2">
        <v>4176.59</v>
      </c>
    </row>
    <row r="772" spans="1:2" x14ac:dyDescent="0.3">
      <c r="A772" s="2">
        <v>2015</v>
      </c>
      <c r="B772" s="2">
        <v>759.02</v>
      </c>
    </row>
    <row r="773" spans="1:2" x14ac:dyDescent="0.3">
      <c r="A773" s="2">
        <v>2014</v>
      </c>
      <c r="B773" s="2">
        <v>328.39</v>
      </c>
    </row>
    <row r="774" spans="1:2" x14ac:dyDescent="0.3">
      <c r="A774" s="2">
        <v>2015</v>
      </c>
      <c r="B774" s="2">
        <v>915.69</v>
      </c>
    </row>
    <row r="775" spans="1:2" x14ac:dyDescent="0.3">
      <c r="A775" s="2">
        <v>2015</v>
      </c>
      <c r="B775" s="2">
        <v>387.7</v>
      </c>
    </row>
    <row r="776" spans="1:2" x14ac:dyDescent="0.3">
      <c r="A776" s="2">
        <v>2014</v>
      </c>
      <c r="B776" s="2">
        <v>709.04</v>
      </c>
    </row>
    <row r="777" spans="1:2" x14ac:dyDescent="0.3">
      <c r="A777" s="2">
        <v>2014</v>
      </c>
      <c r="B777" s="2">
        <v>338.15999999999997</v>
      </c>
    </row>
    <row r="778" spans="1:2" x14ac:dyDescent="0.3">
      <c r="A778" s="2">
        <v>2014</v>
      </c>
      <c r="B778" s="2">
        <v>2353.25</v>
      </c>
    </row>
    <row r="779" spans="1:2" x14ac:dyDescent="0.3">
      <c r="A779" s="2">
        <v>2014</v>
      </c>
      <c r="B779" s="2">
        <v>507.1</v>
      </c>
    </row>
    <row r="780" spans="1:2" x14ac:dyDescent="0.3">
      <c r="A780" s="2">
        <v>2015</v>
      </c>
      <c r="B780" s="2">
        <v>40858.050000000003</v>
      </c>
    </row>
    <row r="781" spans="1:2" x14ac:dyDescent="0.3">
      <c r="A781" s="2">
        <v>2014</v>
      </c>
      <c r="B781" s="2">
        <v>963.76</v>
      </c>
    </row>
    <row r="782" spans="1:2" x14ac:dyDescent="0.3">
      <c r="A782" s="2">
        <v>2015</v>
      </c>
      <c r="B782" s="2">
        <v>2295.88</v>
      </c>
    </row>
    <row r="783" spans="1:2" x14ac:dyDescent="0.3">
      <c r="A783" s="2">
        <v>2014</v>
      </c>
      <c r="B783" s="2">
        <v>64977.760000000002</v>
      </c>
    </row>
    <row r="784" spans="1:2" x14ac:dyDescent="0.3">
      <c r="A784" s="2">
        <v>2014</v>
      </c>
      <c r="B784" s="2">
        <v>462.53</v>
      </c>
    </row>
    <row r="785" spans="1:2" x14ac:dyDescent="0.3">
      <c r="A785" s="2">
        <v>2015</v>
      </c>
      <c r="B785" s="2">
        <v>423.37</v>
      </c>
    </row>
    <row r="786" spans="1:2" x14ac:dyDescent="0.3">
      <c r="A786" s="2">
        <v>2014</v>
      </c>
      <c r="B786" s="2">
        <v>125</v>
      </c>
    </row>
    <row r="787" spans="1:2" x14ac:dyDescent="0.3">
      <c r="A787" s="2">
        <v>2014</v>
      </c>
      <c r="B787" s="2">
        <v>475.68</v>
      </c>
    </row>
    <row r="788" spans="1:2" x14ac:dyDescent="0.3">
      <c r="A788" s="2">
        <v>2014</v>
      </c>
      <c r="B788" s="2">
        <v>1248.4100000000001</v>
      </c>
    </row>
    <row r="789" spans="1:2" x14ac:dyDescent="0.3">
      <c r="A789" s="2">
        <v>2014</v>
      </c>
      <c r="B789" s="2">
        <v>2074.38</v>
      </c>
    </row>
    <row r="790" spans="1:2" x14ac:dyDescent="0.3">
      <c r="A790" s="2">
        <v>2015</v>
      </c>
      <c r="B790" s="2">
        <v>2828.57</v>
      </c>
    </row>
    <row r="791" spans="1:2" x14ac:dyDescent="0.3">
      <c r="A791" s="2">
        <v>2015</v>
      </c>
      <c r="B791" s="2">
        <v>2143.12</v>
      </c>
    </row>
    <row r="792" spans="1:2" x14ac:dyDescent="0.3">
      <c r="A792" s="2">
        <v>2015</v>
      </c>
      <c r="B792" s="2">
        <v>134.19999999999999</v>
      </c>
    </row>
    <row r="793" spans="1:2" x14ac:dyDescent="0.3">
      <c r="A793" s="2">
        <v>2015</v>
      </c>
      <c r="B793" s="2">
        <v>605.04</v>
      </c>
    </row>
    <row r="794" spans="1:2" x14ac:dyDescent="0.3">
      <c r="A794" s="2">
        <v>2015</v>
      </c>
      <c r="B794" s="2">
        <v>356.96000000000004</v>
      </c>
    </row>
    <row r="795" spans="1:2" x14ac:dyDescent="0.3">
      <c r="A795" s="2">
        <v>2015</v>
      </c>
      <c r="B795" s="2">
        <v>627.81999999999994</v>
      </c>
    </row>
    <row r="796" spans="1:2" x14ac:dyDescent="0.3">
      <c r="A796" s="2">
        <v>2015</v>
      </c>
      <c r="B796" s="2">
        <v>420.07</v>
      </c>
    </row>
    <row r="797" spans="1:2" x14ac:dyDescent="0.3">
      <c r="A797" s="2">
        <v>2014</v>
      </c>
      <c r="B797" s="2">
        <v>683.89</v>
      </c>
    </row>
    <row r="798" spans="1:2" x14ac:dyDescent="0.3">
      <c r="A798" s="2">
        <v>2014</v>
      </c>
      <c r="B798" s="2">
        <v>596.75</v>
      </c>
    </row>
    <row r="799" spans="1:2" x14ac:dyDescent="0.3">
      <c r="A799" s="2">
        <v>2014</v>
      </c>
      <c r="B799" s="2">
        <v>514.72</v>
      </c>
    </row>
    <row r="800" spans="1:2" x14ac:dyDescent="0.3">
      <c r="A800" s="2">
        <v>2014</v>
      </c>
      <c r="B800" s="2">
        <v>861.15</v>
      </c>
    </row>
    <row r="801" spans="1:2" x14ac:dyDescent="0.3">
      <c r="A801" s="2">
        <v>2014</v>
      </c>
      <c r="B801" s="2">
        <v>381.98</v>
      </c>
    </row>
    <row r="802" spans="1:2" x14ac:dyDescent="0.3">
      <c r="A802" s="2">
        <v>2015</v>
      </c>
      <c r="B802" s="2">
        <v>509.21</v>
      </c>
    </row>
    <row r="803" spans="1:2" x14ac:dyDescent="0.3">
      <c r="A803" s="2">
        <v>2015</v>
      </c>
      <c r="B803" s="2">
        <v>828.79</v>
      </c>
    </row>
    <row r="804" spans="1:2" x14ac:dyDescent="0.3">
      <c r="A804" s="2">
        <v>2014</v>
      </c>
      <c r="B804" s="2">
        <v>754.54</v>
      </c>
    </row>
    <row r="805" spans="1:2" x14ac:dyDescent="0.3">
      <c r="A805" s="2">
        <v>2015</v>
      </c>
      <c r="B805" s="2">
        <v>1762.76</v>
      </c>
    </row>
    <row r="806" spans="1:2" x14ac:dyDescent="0.3">
      <c r="A806" s="2">
        <v>2015</v>
      </c>
      <c r="B806" s="2">
        <v>631.94000000000005</v>
      </c>
    </row>
    <row r="807" spans="1:2" x14ac:dyDescent="0.3">
      <c r="A807" s="2">
        <v>2014</v>
      </c>
      <c r="B807" s="2">
        <v>543.65</v>
      </c>
    </row>
    <row r="808" spans="1:2" x14ac:dyDescent="0.3">
      <c r="A808" s="2">
        <v>2014</v>
      </c>
      <c r="B808" s="2">
        <v>3079.72</v>
      </c>
    </row>
    <row r="809" spans="1:2" x14ac:dyDescent="0.3">
      <c r="A809" s="2">
        <v>2014</v>
      </c>
      <c r="B809" s="2">
        <v>1104.21</v>
      </c>
    </row>
    <row r="810" spans="1:2" x14ac:dyDescent="0.3">
      <c r="A810" s="2">
        <v>2014</v>
      </c>
      <c r="B810" s="2">
        <v>531.04999999999995</v>
      </c>
    </row>
    <row r="811" spans="1:2" x14ac:dyDescent="0.3">
      <c r="A811" s="2">
        <v>2014</v>
      </c>
      <c r="B811" s="2">
        <v>1080.25</v>
      </c>
    </row>
    <row r="812" spans="1:2" x14ac:dyDescent="0.3">
      <c r="A812" s="2">
        <v>2014</v>
      </c>
      <c r="B812" s="2">
        <v>429.06</v>
      </c>
    </row>
    <row r="813" spans="1:2" x14ac:dyDescent="0.3">
      <c r="A813" s="2">
        <v>2014</v>
      </c>
      <c r="B813" s="2">
        <v>337.09000000000003</v>
      </c>
    </row>
    <row r="814" spans="1:2" x14ac:dyDescent="0.3">
      <c r="A814" s="2">
        <v>2014</v>
      </c>
      <c r="B814" s="2">
        <v>371.3</v>
      </c>
    </row>
    <row r="815" spans="1:2" x14ac:dyDescent="0.3">
      <c r="A815" s="2">
        <v>2014</v>
      </c>
      <c r="B815" s="2">
        <v>59860.88</v>
      </c>
    </row>
    <row r="816" spans="1:2" x14ac:dyDescent="0.3">
      <c r="A816" s="2">
        <v>2014</v>
      </c>
      <c r="B816" s="2">
        <v>387.12</v>
      </c>
    </row>
    <row r="817" spans="1:2" x14ac:dyDescent="0.3">
      <c r="A817" s="2">
        <v>2014</v>
      </c>
      <c r="B817" s="2">
        <v>5058.22</v>
      </c>
    </row>
    <row r="818" spans="1:2" x14ac:dyDescent="0.3">
      <c r="A818" s="2">
        <v>2014</v>
      </c>
      <c r="B818" s="2">
        <v>678.05</v>
      </c>
    </row>
    <row r="819" spans="1:2" x14ac:dyDescent="0.3">
      <c r="A819" s="2">
        <v>2014</v>
      </c>
      <c r="B819" s="2">
        <v>214.13</v>
      </c>
    </row>
    <row r="820" spans="1:2" x14ac:dyDescent="0.3">
      <c r="A820" s="2">
        <v>2014</v>
      </c>
      <c r="B820" s="2">
        <v>449.2</v>
      </c>
    </row>
    <row r="821" spans="1:2" x14ac:dyDescent="0.3">
      <c r="A821" s="2">
        <v>2014</v>
      </c>
      <c r="B821" s="2">
        <v>718.42</v>
      </c>
    </row>
    <row r="822" spans="1:2" x14ac:dyDescent="0.3">
      <c r="A822" s="2">
        <v>2015</v>
      </c>
      <c r="B822" s="2">
        <v>760.24</v>
      </c>
    </row>
    <row r="823" spans="1:2" x14ac:dyDescent="0.3">
      <c r="A823" s="2">
        <v>2014</v>
      </c>
      <c r="B823" s="2">
        <v>616.48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989A-9FA8-42A0-9A0C-C9EDE36B4297}">
  <dimension ref="A4:L39"/>
  <sheetViews>
    <sheetView tabSelected="1" topLeftCell="D12" workbookViewId="0">
      <selection activeCell="M29" sqref="M29"/>
    </sheetView>
  </sheetViews>
  <sheetFormatPr defaultRowHeight="14.4" x14ac:dyDescent="0.3"/>
  <cols>
    <col min="1" max="1" width="14.33203125" customWidth="1"/>
    <col min="2" max="2" width="15.21875" customWidth="1"/>
    <col min="3" max="3" width="11.77734375" bestFit="1" customWidth="1"/>
    <col min="4" max="11" width="12.44140625" bestFit="1" customWidth="1"/>
  </cols>
  <sheetData>
    <row r="4" spans="2:10" x14ac:dyDescent="0.3">
      <c r="B4" s="19" t="s">
        <v>12</v>
      </c>
      <c r="C4" s="19"/>
      <c r="D4" s="19"/>
      <c r="E4" s="19"/>
      <c r="F4" s="19"/>
      <c r="G4" s="19"/>
      <c r="H4" s="19"/>
      <c r="I4" s="19"/>
      <c r="J4" s="19"/>
    </row>
    <row r="5" spans="2:10" x14ac:dyDescent="0.3">
      <c r="B5" s="25" t="s">
        <v>4</v>
      </c>
      <c r="C5" s="2">
        <v>2</v>
      </c>
      <c r="D5" s="2">
        <v>14</v>
      </c>
      <c r="E5" s="2">
        <v>26</v>
      </c>
      <c r="F5" s="2">
        <v>38</v>
      </c>
      <c r="G5" s="2">
        <v>50</v>
      </c>
      <c r="H5" s="2">
        <v>62</v>
      </c>
      <c r="I5" s="2">
        <v>74</v>
      </c>
      <c r="J5" s="2">
        <v>86</v>
      </c>
    </row>
    <row r="6" spans="2:10" x14ac:dyDescent="0.3">
      <c r="B6" s="25">
        <v>2014</v>
      </c>
      <c r="C6" s="23">
        <f>SUMIFS(Claims!$AH$8:$AH$144,Claims!$AI$8:$AI$144,2)</f>
        <v>66934.830000000031</v>
      </c>
      <c r="D6" s="23">
        <f>SUMIFS(Claims!$AH$8:$AH$144,Claims!$AI$8:$AI$144,14) + $C6</f>
        <v>455627.86000000004</v>
      </c>
      <c r="E6" s="23">
        <f>SUMIFS(Claims!$AH$8:$AH$144,Claims!$AI$8:$AI$144,26) + $D6</f>
        <v>534963.75</v>
      </c>
      <c r="F6" s="23">
        <f>SUMIFS(Claims!$AH$8:$AH$144,Claims!$AI$8:$AI$144,38) + $E6</f>
        <v>568589.52</v>
      </c>
      <c r="G6" s="23">
        <f>SUMIFS(Claims!$AH$8:$AH$144,Claims!$AI$8:$AI$144,50) + $F6</f>
        <v>596649.87</v>
      </c>
      <c r="H6" s="23">
        <f>SUMIFS(Claims!$AH$8:$AH$144,Claims!$AI$8:$AI$144,62) +$G6</f>
        <v>610690.07999999996</v>
      </c>
      <c r="I6" s="23">
        <f>SUMIFS(Claims!$AH$8:$AH$144,Claims!$AI$8:$AI$144,74) + $H6</f>
        <v>612517</v>
      </c>
      <c r="J6" s="23">
        <f>SUMIFS(Claims!$AH$8:$AH$144,Claims!$AI$8:$AI$144,86) + $I6</f>
        <v>614239.02</v>
      </c>
    </row>
    <row r="7" spans="2:10" x14ac:dyDescent="0.3">
      <c r="B7" s="25">
        <v>2015</v>
      </c>
      <c r="C7" s="23">
        <f>SUMIFS(Claims!$AD$8:$AD$144,Claims!$AE$8:$AE$144,2)</f>
        <v>36728.930000000008</v>
      </c>
      <c r="D7" s="23">
        <f>SUMIFS(Claims!$AD$8:$AD$144,Claims!$AE$8:$AE$144,14) + $C7</f>
        <v>244552.27999999997</v>
      </c>
      <c r="E7" s="23">
        <f>SUMIFS(Claims!$AD$8:$AD$144,Claims!$AE$8:$AE$144,26) + $D7</f>
        <v>287920.37</v>
      </c>
      <c r="F7" s="23">
        <f>SUMIFS(Claims!$AD$8:$AD$144,Claims!$AE$8:$AE$144,38) + $E7</f>
        <v>316586.25</v>
      </c>
      <c r="G7" s="23">
        <f>SUMIFS(Claims!$AD$8:$AD$144,Claims!$AE$8:$AE$144,50) + $F7</f>
        <v>324110.73</v>
      </c>
      <c r="H7" s="23">
        <f>SUMIFS(Claims!$AD$8:$AD$144,Claims!$AE$8:$AE$144,62) +$G7</f>
        <v>330046.25</v>
      </c>
      <c r="I7" s="23">
        <f>SUMIFS(Claims!$AD$8:$AD$144,Claims!$AE$8:$AE$144,74) + $H7</f>
        <v>337153.22</v>
      </c>
      <c r="J7" s="23"/>
    </row>
    <row r="8" spans="2:10" x14ac:dyDescent="0.3">
      <c r="B8" s="25">
        <v>2016</v>
      </c>
      <c r="C8" s="23">
        <f>SUMIFS(Claims!$Z$8:$Z$144,Claims!$AA$8:$AA$144,2)</f>
        <v>41185.25</v>
      </c>
      <c r="D8" s="23">
        <f>SUMIFS(Claims!$Z$8:$Z$144,Claims!$AA$8:$AA$144,14) + $C8</f>
        <v>266477.71999999997</v>
      </c>
      <c r="E8" s="23">
        <f>SUMIFS(Claims!$Z$8:$Z$144,Claims!$AA$8:$AA$144,26) + $D8</f>
        <v>321138.63</v>
      </c>
      <c r="F8" s="23">
        <f>SUMIFS(Claims!$Z$8:$Z$144,Claims!$AA$8:$AA$144,38) + $E8</f>
        <v>345690.78</v>
      </c>
      <c r="G8" s="23">
        <f>SUMIFS(Claims!$Z$8:$Z$144,Claims!$AA$8:$AA$144,50) + $F8</f>
        <v>361221.11000000004</v>
      </c>
      <c r="H8" s="23">
        <f>SUMIFS(Claims!$Z$8:$Z$144,Claims!$AA$8:$AA$144,62) +$G8</f>
        <v>367841.58</v>
      </c>
      <c r="I8" s="23"/>
      <c r="J8" s="23"/>
    </row>
    <row r="9" spans="2:10" x14ac:dyDescent="0.3">
      <c r="B9" s="25">
        <v>2017</v>
      </c>
      <c r="C9" s="23">
        <f>SUMIFS(Claims!$V$8:$V$144,Claims!$W$8:$W$144,2)</f>
        <v>59061.9</v>
      </c>
      <c r="D9" s="23">
        <f>SUMIFS(Claims!$V$8:$V$144,Claims!$W$8:$W$144,14) + $C9</f>
        <v>402044.36000000004</v>
      </c>
      <c r="E9" s="23">
        <f>SUMIFS(Claims!$V$8:$V$144,Claims!$W$8:$W$144,26) + $D9</f>
        <v>504142.64000000007</v>
      </c>
      <c r="F9" s="23">
        <f>SUMIFS(Claims!$V$8:$V$144,Claims!$W$8:$W$144,38) + $E9</f>
        <v>525976.32000000007</v>
      </c>
      <c r="G9" s="23">
        <f>SUMIFS(Claims!$V$8:$V$144,Claims!$W$8:$W$144,50) + $F9</f>
        <v>539864.72000000009</v>
      </c>
      <c r="H9" s="23"/>
      <c r="I9" s="23"/>
      <c r="J9" s="23"/>
    </row>
    <row r="10" spans="2:10" x14ac:dyDescent="0.3">
      <c r="B10" s="25">
        <v>2018</v>
      </c>
      <c r="C10" s="23">
        <f>SUMIFS(Claims!$R$8:$R$144,Claims!$S$8:$S$144,2)</f>
        <v>58714.43</v>
      </c>
      <c r="D10" s="23">
        <f>SUMIFS(Claims!$R$8:$R$144,Claims!$S$8:$S$144,14) + $C10</f>
        <v>380154.04</v>
      </c>
      <c r="E10" s="23">
        <f>SUMIFS(Claims!$R$8:$R$144,Claims!$S$8:$S$144,26) + $D10</f>
        <v>477503.82</v>
      </c>
      <c r="F10" s="23">
        <f>SUMIFS(Claims!$R$8:$R$144,Claims!$S$8:$S$144,38) + $E10</f>
        <v>518643.18</v>
      </c>
      <c r="G10" s="23"/>
      <c r="H10" s="23"/>
      <c r="I10" s="23"/>
      <c r="J10" s="23"/>
    </row>
    <row r="11" spans="2:10" x14ac:dyDescent="0.3">
      <c r="B11" s="25">
        <v>2019</v>
      </c>
      <c r="C11" s="23">
        <f>SUMIFS(Claims!$N$8:$N$144,Claims!$O$8:$O$144,2)</f>
        <v>46239.16</v>
      </c>
      <c r="D11" s="23">
        <f>SUMIFS(Claims!$N$8:$N$144,Claims!$O$8:$O$144,14) + $C11</f>
        <v>298155.64</v>
      </c>
      <c r="E11" s="23">
        <f>SUMIFS(Claims!$N$8:$N$144,Claims!$O$8:$O$144,26) + $D11</f>
        <v>403450.51</v>
      </c>
      <c r="F11" s="23"/>
      <c r="G11" s="23"/>
      <c r="H11" s="23"/>
      <c r="I11" s="23"/>
      <c r="J11" s="23"/>
    </row>
    <row r="12" spans="2:10" x14ac:dyDescent="0.3">
      <c r="B12" s="25">
        <v>2020</v>
      </c>
      <c r="C12" s="23">
        <f>SUMIFS(Claims!$J$8:$J$144,Claims!$K$8:$K$144,2)</f>
        <v>69038.23000000001</v>
      </c>
      <c r="D12" s="23">
        <f>SUMIFS(Claims!$J$8:$J$144,Claims!$K$8:$K$144,14) + $C12</f>
        <v>627766.28000000026</v>
      </c>
      <c r="E12" s="23"/>
      <c r="F12" s="23"/>
      <c r="G12" s="23"/>
      <c r="H12" s="23"/>
      <c r="I12" s="23"/>
      <c r="J12" s="23"/>
    </row>
    <row r="13" spans="2:10" x14ac:dyDescent="0.3">
      <c r="B13" s="25">
        <v>2021</v>
      </c>
      <c r="C13" s="23">
        <f>SUMIFS(Claims!$F$8:$F$144,Claims!$G$8:$G$144,2)</f>
        <v>61885.869999999995</v>
      </c>
      <c r="D13" s="23"/>
      <c r="E13" s="23"/>
      <c r="F13" s="23"/>
      <c r="G13" s="23"/>
      <c r="H13" s="23"/>
      <c r="I13" s="23"/>
      <c r="J13" s="23"/>
    </row>
    <row r="15" spans="2:10" x14ac:dyDescent="0.3">
      <c r="B15" s="20" t="s">
        <v>19</v>
      </c>
      <c r="C15" s="20"/>
      <c r="D15" s="20"/>
      <c r="E15" s="20"/>
      <c r="F15" s="20"/>
      <c r="G15" s="20"/>
      <c r="H15" s="20"/>
      <c r="I15" s="20"/>
      <c r="J15" s="8"/>
    </row>
    <row r="16" spans="2:10" x14ac:dyDescent="0.3">
      <c r="B16" s="26" t="s">
        <v>13</v>
      </c>
      <c r="C16" s="16">
        <v>2</v>
      </c>
      <c r="D16" s="16">
        <v>14</v>
      </c>
      <c r="E16" s="16">
        <v>26</v>
      </c>
      <c r="F16" s="16">
        <v>38</v>
      </c>
      <c r="G16" s="16">
        <v>50</v>
      </c>
      <c r="H16" s="16">
        <v>62</v>
      </c>
      <c r="I16" s="16">
        <v>74</v>
      </c>
      <c r="J16" s="7"/>
    </row>
    <row r="17" spans="1:12" x14ac:dyDescent="0.3">
      <c r="B17" s="27">
        <v>2014</v>
      </c>
      <c r="C17" s="17">
        <f>D6/C6</f>
        <v>6.8070369342836878</v>
      </c>
      <c r="D17" s="17">
        <f t="shared" ref="D17:J17" si="0">E6/D6</f>
        <v>1.1741243171565496</v>
      </c>
      <c r="E17" s="17">
        <f t="shared" si="0"/>
        <v>1.0628561654878486</v>
      </c>
      <c r="F17" s="17">
        <f t="shared" si="0"/>
        <v>1.0493508040739126</v>
      </c>
      <c r="G17" s="17">
        <f t="shared" si="0"/>
        <v>1.0235317406505091</v>
      </c>
      <c r="H17" s="17">
        <f t="shared" si="0"/>
        <v>1.0029915665242179</v>
      </c>
      <c r="I17" s="17">
        <f t="shared" si="0"/>
        <v>1.0028113831942624</v>
      </c>
      <c r="J17" s="7"/>
    </row>
    <row r="18" spans="1:12" x14ac:dyDescent="0.3">
      <c r="B18" s="27">
        <v>2015</v>
      </c>
      <c r="C18" s="17">
        <f t="shared" ref="C18:I18" si="1">D7/C7</f>
        <v>6.6583012355655313</v>
      </c>
      <c r="D18" s="17">
        <f t="shared" si="1"/>
        <v>1.1773366823650142</v>
      </c>
      <c r="E18" s="17">
        <f t="shared" si="1"/>
        <v>1.099561833711175</v>
      </c>
      <c r="F18" s="17">
        <f t="shared" si="1"/>
        <v>1.02376755149663</v>
      </c>
      <c r="G18" s="17">
        <f t="shared" si="1"/>
        <v>1.0183132474509562</v>
      </c>
      <c r="H18" s="17">
        <f t="shared" si="1"/>
        <v>1.021533254808985</v>
      </c>
      <c r="I18" s="17"/>
      <c r="J18" s="7"/>
    </row>
    <row r="19" spans="1:12" x14ac:dyDescent="0.3">
      <c r="B19" s="27">
        <v>2016</v>
      </c>
      <c r="C19" s="17">
        <f t="shared" ref="C19:I19" si="2">D8/C8</f>
        <v>6.4702222276178967</v>
      </c>
      <c r="D19" s="17">
        <f t="shared" si="2"/>
        <v>1.2051237529351424</v>
      </c>
      <c r="E19" s="17">
        <f t="shared" si="2"/>
        <v>1.0764534307193128</v>
      </c>
      <c r="F19" s="17">
        <f t="shared" si="2"/>
        <v>1.0449254967112516</v>
      </c>
      <c r="G19" s="17">
        <f t="shared" si="2"/>
        <v>1.018328026288386</v>
      </c>
      <c r="H19" s="17"/>
      <c r="I19" s="17"/>
      <c r="J19" s="7"/>
    </row>
    <row r="20" spans="1:12" x14ac:dyDescent="0.3">
      <c r="B20" s="27">
        <v>2017</v>
      </c>
      <c r="C20" s="17">
        <f t="shared" ref="C20:I20" si="3">D9/C9</f>
        <v>6.807169427329633</v>
      </c>
      <c r="D20" s="17">
        <f t="shared" si="3"/>
        <v>1.253947798198189</v>
      </c>
      <c r="E20" s="17">
        <f t="shared" si="3"/>
        <v>1.0433085366474852</v>
      </c>
      <c r="F20" s="17">
        <f t="shared" si="3"/>
        <v>1.0264049910079602</v>
      </c>
      <c r="G20" s="17"/>
      <c r="H20" s="17"/>
      <c r="I20" s="17"/>
      <c r="J20" s="7"/>
    </row>
    <row r="21" spans="1:12" x14ac:dyDescent="0.3">
      <c r="B21" s="27">
        <v>2018</v>
      </c>
      <c r="C21" s="17">
        <f t="shared" ref="C21:I21" si="4">D10/C10</f>
        <v>6.4746271061475005</v>
      </c>
      <c r="D21" s="17">
        <f t="shared" si="4"/>
        <v>1.2560798249046625</v>
      </c>
      <c r="E21" s="17">
        <f t="shared" si="4"/>
        <v>1.0861550385083829</v>
      </c>
      <c r="F21" s="17"/>
      <c r="G21" s="17"/>
      <c r="H21" s="17"/>
      <c r="I21" s="17"/>
      <c r="J21" s="7"/>
    </row>
    <row r="22" spans="1:12" x14ac:dyDescent="0.3">
      <c r="B22" s="27">
        <v>2019</v>
      </c>
      <c r="C22" s="17">
        <f t="shared" ref="C22:I22" si="5">D11/C11</f>
        <v>6.4481197322788733</v>
      </c>
      <c r="D22" s="17">
        <f t="shared" si="5"/>
        <v>1.3531540439751533</v>
      </c>
      <c r="E22" s="17"/>
      <c r="F22" s="17"/>
      <c r="G22" s="17"/>
      <c r="H22" s="17"/>
      <c r="I22" s="17"/>
      <c r="J22" s="7"/>
    </row>
    <row r="23" spans="1:12" x14ac:dyDescent="0.3">
      <c r="B23" s="28">
        <v>2020</v>
      </c>
      <c r="C23" s="18">
        <f t="shared" ref="C23:I23" si="6">D12/C12</f>
        <v>9.0930239665762027</v>
      </c>
      <c r="D23" s="18"/>
      <c r="E23" s="18"/>
      <c r="F23" s="18"/>
      <c r="G23" s="18"/>
      <c r="H23" s="18"/>
      <c r="I23" s="18"/>
      <c r="J23" s="7"/>
    </row>
    <row r="24" spans="1:12" x14ac:dyDescent="0.3">
      <c r="B24" s="9"/>
      <c r="C24" s="11"/>
      <c r="D24" s="11"/>
      <c r="E24" s="11"/>
      <c r="F24" s="11"/>
      <c r="G24" s="11"/>
      <c r="H24" s="11"/>
      <c r="I24" s="11"/>
      <c r="J24" s="7"/>
    </row>
    <row r="25" spans="1:12" x14ac:dyDescent="0.3">
      <c r="A25" s="10"/>
      <c r="B25" s="13" t="s">
        <v>14</v>
      </c>
      <c r="C25" s="14">
        <f>AVERAGE(C21:C23)</f>
        <v>7.3385902683341913</v>
      </c>
      <c r="D25" s="15">
        <f>AVERAGE(D20:D22)</f>
        <v>1.287727222359335</v>
      </c>
      <c r="E25" s="15">
        <f>AVERAGE(E19:E21)</f>
        <v>1.0686390019583936</v>
      </c>
      <c r="F25" s="15">
        <f>AVERAGE(F18:F20)</f>
        <v>1.0316993464052808</v>
      </c>
      <c r="G25" s="15">
        <f>AVERAGE(G17:G19)</f>
        <v>1.0200576714632839</v>
      </c>
      <c r="H25" s="15">
        <f>AVERAGE(H17,H18)</f>
        <v>1.0122624106666014</v>
      </c>
      <c r="I25" s="15">
        <f>I17</f>
        <v>1.0028113831942624</v>
      </c>
    </row>
    <row r="26" spans="1:12" x14ac:dyDescent="0.3">
      <c r="A26" s="10"/>
      <c r="B26" s="13" t="s">
        <v>15</v>
      </c>
      <c r="C26" s="14">
        <f>SUM(D10:D12)/SUM(C10:C12)</f>
        <v>7.506536571661818</v>
      </c>
      <c r="D26" s="15">
        <f>SUM(E9:E11)/SUM(D9:D11)</f>
        <v>1.282076910639405</v>
      </c>
      <c r="E26" s="15">
        <f>SUM(F8:F10)/SUM(E8:E10)</f>
        <v>1.067183137627097</v>
      </c>
      <c r="F26" s="15">
        <f>SUM(G7:G9)/SUM(F7:F9)</f>
        <v>1.0310903478622635</v>
      </c>
      <c r="G26" s="15">
        <f>SUM(H6:H8)/SUM(G6:G8)</f>
        <v>1.0207461618153664</v>
      </c>
      <c r="H26" s="15">
        <f>SUM(I6,I7)/SUM(H6,H7)</f>
        <v>1.009496699250469</v>
      </c>
      <c r="I26" s="15">
        <v>1</v>
      </c>
    </row>
    <row r="27" spans="1:12" x14ac:dyDescent="0.3">
      <c r="A27" s="10"/>
      <c r="B27" s="13" t="s">
        <v>16</v>
      </c>
      <c r="C27" s="14">
        <f>C26</f>
        <v>7.506536571661818</v>
      </c>
      <c r="D27" s="15">
        <f>D26</f>
        <v>1.282076910639405</v>
      </c>
      <c r="E27" s="15">
        <f>E25</f>
        <v>1.0686390019583936</v>
      </c>
      <c r="F27" s="15">
        <f>F25</f>
        <v>1.0316993464052808</v>
      </c>
      <c r="G27" s="15">
        <f>G26</f>
        <v>1.0207461618153664</v>
      </c>
      <c r="H27" s="15">
        <f>H25</f>
        <v>1.0122624106666014</v>
      </c>
      <c r="I27" s="15">
        <f>I25</f>
        <v>1.0028113831942624</v>
      </c>
    </row>
    <row r="28" spans="1:12" x14ac:dyDescent="0.3">
      <c r="A28" s="10"/>
      <c r="B28" s="13" t="s">
        <v>17</v>
      </c>
      <c r="C28" s="14">
        <f>PRODUCT(C27:I27)</f>
        <v>10.994310051821985</v>
      </c>
      <c r="D28" s="14">
        <f>PRODUCT(D27:I27)</f>
        <v>1.464631517726428</v>
      </c>
      <c r="E28" s="14">
        <f>PRODUCT(E27:I27)</f>
        <v>1.1423897471142963</v>
      </c>
      <c r="F28" s="14">
        <f>PRODUCT(F27:I27)</f>
        <v>1.0690137127886468</v>
      </c>
      <c r="G28" s="14">
        <f>PRODUCT(G27:I27)</f>
        <v>1.0361678685882463</v>
      </c>
      <c r="H28" s="14">
        <f>PRODUCT(H27:I27)</f>
        <v>1.015108268196133</v>
      </c>
      <c r="I28" s="14">
        <f>PRODUCT(I27:I27)</f>
        <v>1.0028113831942624</v>
      </c>
    </row>
    <row r="30" spans="1:12" x14ac:dyDescent="0.3">
      <c r="B30" s="21" t="s">
        <v>18</v>
      </c>
      <c r="C30" s="22"/>
      <c r="D30" s="22"/>
      <c r="E30" s="22"/>
      <c r="F30" s="22"/>
      <c r="G30" s="22"/>
      <c r="H30" s="22"/>
      <c r="I30" s="22"/>
      <c r="J30" s="22"/>
      <c r="K30" s="22"/>
    </row>
    <row r="31" spans="1:12" x14ac:dyDescent="0.3">
      <c r="B31" s="12" t="s">
        <v>4</v>
      </c>
      <c r="C31" s="2">
        <v>2</v>
      </c>
      <c r="D31" s="2">
        <v>14</v>
      </c>
      <c r="E31" s="2">
        <v>26</v>
      </c>
      <c r="F31" s="2">
        <v>38</v>
      </c>
      <c r="G31" s="2">
        <v>50</v>
      </c>
      <c r="H31" s="2">
        <v>62</v>
      </c>
      <c r="I31" s="2">
        <v>74</v>
      </c>
      <c r="J31" s="2">
        <v>86</v>
      </c>
      <c r="K31" s="12" t="s">
        <v>21</v>
      </c>
      <c r="L31" s="29" t="s">
        <v>20</v>
      </c>
    </row>
    <row r="32" spans="1:12" x14ac:dyDescent="0.3">
      <c r="B32" s="12">
        <v>2014</v>
      </c>
      <c r="C32" s="23">
        <f>SUMIFS(Claims!$AH$8:$AH$144,Claims!$AI$8:$AI$144,2)</f>
        <v>66934.830000000031</v>
      </c>
      <c r="D32" s="23">
        <f>SUMIFS(Claims!$AH$8:$AH$144,Claims!$AI$8:$AI$144,14) + $C32</f>
        <v>455627.86000000004</v>
      </c>
      <c r="E32" s="23">
        <f>SUMIFS(Claims!$AH$8:$AH$144,Claims!$AI$8:$AI$144,26) + $D32</f>
        <v>534963.75</v>
      </c>
      <c r="F32" s="23">
        <f>SUMIFS(Claims!$AH$8:$AH$144,Claims!$AI$8:$AI$144,38) + $E32</f>
        <v>568589.52</v>
      </c>
      <c r="G32" s="23">
        <f>SUMIFS(Claims!$AH$8:$AH$144,Claims!$AI$8:$AI$144,50) + $F32</f>
        <v>596649.87</v>
      </c>
      <c r="H32" s="23">
        <f>SUMIFS(Claims!$AH$8:$AH$144,Claims!$AI$8:$AI$144,62) +$G32</f>
        <v>610690.07999999996</v>
      </c>
      <c r="I32" s="23">
        <f>SUMIFS(Claims!$AH$8:$AH$144,Claims!$AI$8:$AI$144,74) + $H32</f>
        <v>612517</v>
      </c>
      <c r="J32" s="23">
        <f>SUMIFS(Claims!$AH$8:$AH$144,Claims!$AI$8:$AI$144,86) + $I32</f>
        <v>614239.02</v>
      </c>
      <c r="K32" s="24">
        <f>J32*I28</f>
        <v>615965.88125808828</v>
      </c>
      <c r="L32" s="29"/>
    </row>
    <row r="33" spans="2:12" x14ac:dyDescent="0.3">
      <c r="B33" s="12">
        <v>2015</v>
      </c>
      <c r="C33" s="23">
        <f>SUMIFS(Claims!$AD$8:$AD$144,Claims!$AE$8:$AE$144,2)</f>
        <v>36728.930000000008</v>
      </c>
      <c r="D33" s="23">
        <f>SUMIFS(Claims!$AD$8:$AD$144,Claims!$AE$8:$AE$144,14) + $C33</f>
        <v>244552.27999999997</v>
      </c>
      <c r="E33" s="23">
        <f>SUMIFS(Claims!$AD$8:$AD$144,Claims!$AE$8:$AE$144,26) + $D33</f>
        <v>287920.37</v>
      </c>
      <c r="F33" s="23">
        <f>SUMIFS(Claims!$AD$8:$AD$144,Claims!$AE$8:$AE$144,38) + $E33</f>
        <v>316586.25</v>
      </c>
      <c r="G33" s="23">
        <f>SUMIFS(Claims!$AD$8:$AD$144,Claims!$AE$8:$AE$144,50) + $F33</f>
        <v>324110.73</v>
      </c>
      <c r="H33" s="23">
        <f>SUMIFS(Claims!$AD$8:$AD$144,Claims!$AE$8:$AE$144,62) +$G33</f>
        <v>330046.25</v>
      </c>
      <c r="I33" s="23">
        <f>SUMIFS(Claims!$AD$8:$AD$144,Claims!$AE$8:$AE$144,74) + $H33</f>
        <v>337153.22</v>
      </c>
      <c r="J33" s="24">
        <f>I33*I$27</f>
        <v>338101.08689659945</v>
      </c>
      <c r="K33" s="24">
        <f>J33*I$28</f>
        <v>339051.61861026241</v>
      </c>
      <c r="L33" s="29"/>
    </row>
    <row r="34" spans="2:12" x14ac:dyDescent="0.3">
      <c r="B34" s="12">
        <v>2016</v>
      </c>
      <c r="C34" s="23">
        <f>SUMIFS(Claims!$Z$8:$Z$144,Claims!$AA$8:$AA$144,2)</f>
        <v>41185.25</v>
      </c>
      <c r="D34" s="23">
        <f>SUMIFS(Claims!$Z$8:$Z$144,Claims!$AA$8:$AA$144,14) + $C34</f>
        <v>266477.71999999997</v>
      </c>
      <c r="E34" s="23">
        <f>SUMIFS(Claims!$Z$8:$Z$144,Claims!$AA$8:$AA$144,26) + $D34</f>
        <v>321138.63</v>
      </c>
      <c r="F34" s="23">
        <f>SUMIFS(Claims!$Z$8:$Z$144,Claims!$AA$8:$AA$144,38) + $E34</f>
        <v>345690.78</v>
      </c>
      <c r="G34" s="23">
        <f>SUMIFS(Claims!$Z$8:$Z$144,Claims!$AA$8:$AA$144,50) + $F34</f>
        <v>361221.11000000004</v>
      </c>
      <c r="H34" s="23">
        <f>SUMIFS(Claims!$Z$8:$Z$144,Claims!$AA$8:$AA$144,62) +$G34</f>
        <v>367841.58</v>
      </c>
      <c r="I34" s="24">
        <f t="shared" ref="I34:K34" si="7">H34*H$27</f>
        <v>372352.20451421151</v>
      </c>
      <c r="J34" s="24">
        <f t="shared" si="7"/>
        <v>373399.02924432931</v>
      </c>
      <c r="K34" s="24">
        <f>J34*I$27</f>
        <v>374448.79699990072</v>
      </c>
      <c r="L34" s="29"/>
    </row>
    <row r="35" spans="2:12" x14ac:dyDescent="0.3">
      <c r="B35" s="12">
        <v>2017</v>
      </c>
      <c r="C35" s="23">
        <f>SUMIFS(Claims!$V$8:$V$144,Claims!$W$8:$W$144,2)</f>
        <v>59061.9</v>
      </c>
      <c r="D35" s="23">
        <f>SUMIFS(Claims!$V$8:$V$144,Claims!$W$8:$W$144,14) + $C35</f>
        <v>402044.36000000004</v>
      </c>
      <c r="E35" s="23">
        <f>SUMIFS(Claims!$V$8:$V$144,Claims!$W$8:$W$144,26) + $D35</f>
        <v>504142.64000000007</v>
      </c>
      <c r="F35" s="23">
        <f>SUMIFS(Claims!$V$8:$V$144,Claims!$W$8:$W$144,38) + $E35</f>
        <v>525976.32000000007</v>
      </c>
      <c r="G35" s="23">
        <f>SUMIFS(Claims!$V$8:$V$144,Claims!$W$8:$W$144,50) + $F35</f>
        <v>539864.72000000009</v>
      </c>
      <c r="H35" s="24">
        <f t="shared" ref="G35:K36" si="8">G35*G$27</f>
        <v>551064.84083952755</v>
      </c>
      <c r="I35" s="24">
        <f t="shared" si="8"/>
        <v>557822.22422182711</v>
      </c>
      <c r="J35" s="24">
        <f t="shared" si="8"/>
        <v>559390.47624839051</v>
      </c>
      <c r="K35" s="24">
        <f>J35*I$27</f>
        <v>560963.13723234565</v>
      </c>
      <c r="L35" s="29"/>
    </row>
    <row r="36" spans="2:12" x14ac:dyDescent="0.3">
      <c r="B36" s="12">
        <v>2018</v>
      </c>
      <c r="C36" s="23">
        <f>SUMIFS(Claims!$R$8:$R$144,Claims!$S$8:$S$144,2)</f>
        <v>58714.43</v>
      </c>
      <c r="D36" s="23">
        <f>SUMIFS(Claims!$R$8:$R$144,Claims!$S$8:$S$144,14) + $C36</f>
        <v>380154.04</v>
      </c>
      <c r="E36" s="23">
        <f>SUMIFS(Claims!$R$8:$R$144,Claims!$S$8:$S$144,26) + $D36</f>
        <v>477503.82</v>
      </c>
      <c r="F36" s="23">
        <f>SUMIFS(Claims!$R$8:$R$144,Claims!$S$8:$S$144,38) + $E36</f>
        <v>518643.18</v>
      </c>
      <c r="G36" s="24">
        <f t="shared" si="8"/>
        <v>535083.82982355636</v>
      </c>
      <c r="H36" s="24">
        <f t="shared" si="8"/>
        <v>546184.76554186177</v>
      </c>
      <c r="I36" s="24">
        <f t="shared" si="8"/>
        <v>552882.30743677751</v>
      </c>
      <c r="J36" s="24">
        <f t="shared" si="8"/>
        <v>554436.67146431026</v>
      </c>
      <c r="K36" s="24">
        <f>J36*I$27</f>
        <v>555995.40540474781</v>
      </c>
      <c r="L36" s="29"/>
    </row>
    <row r="37" spans="2:12" x14ac:dyDescent="0.3">
      <c r="B37" s="12">
        <v>2019</v>
      </c>
      <c r="C37" s="23">
        <f>SUMIFS(Claims!$N$8:$N$144,Claims!$O$8:$O$144,2)</f>
        <v>46239.16</v>
      </c>
      <c r="D37" s="23">
        <f>SUMIFS(Claims!$N$8:$N$144,Claims!$O$8:$O$144,14) + $C37</f>
        <v>298155.64</v>
      </c>
      <c r="E37" s="23">
        <f>SUMIFS(Claims!$N$8:$N$144,Claims!$O$8:$O$144,26) + $D37</f>
        <v>403450.51</v>
      </c>
      <c r="F37" s="24">
        <f t="shared" ref="F37:J37" si="9">E37*E$27</f>
        <v>431142.95034600492</v>
      </c>
      <c r="G37" s="24">
        <f t="shared" si="9"/>
        <v>444809.90007921774</v>
      </c>
      <c r="H37" s="24">
        <f t="shared" si="9"/>
        <v>454037.99824333814</v>
      </c>
      <c r="I37" s="24">
        <f t="shared" si="9"/>
        <v>459605.59863603959</v>
      </c>
      <c r="J37" s="24">
        <f t="shared" si="9"/>
        <v>460897.7260920339</v>
      </c>
      <c r="K37" s="24">
        <f>J37*I$27</f>
        <v>462193.48621344281</v>
      </c>
      <c r="L37" s="29"/>
    </row>
    <row r="38" spans="2:12" x14ac:dyDescent="0.3">
      <c r="B38" s="12">
        <v>2020</v>
      </c>
      <c r="C38" s="23">
        <f>SUMIFS(Claims!$J$8:$J$144,Claims!$K$8:$K$144,2)</f>
        <v>69038.23000000001</v>
      </c>
      <c r="D38" s="23">
        <f>SUMIFS(Claims!$J$8:$J$144,Claims!$K$8:$K$144,14) + $C38</f>
        <v>627766.28000000026</v>
      </c>
      <c r="E38" s="24">
        <f t="shared" ref="E38:J38" si="10">D38*D$27</f>
        <v>804844.65286599204</v>
      </c>
      <c r="F38" s="24">
        <f t="shared" si="10"/>
        <v>860088.38657026342</v>
      </c>
      <c r="G38" s="24">
        <f t="shared" si="10"/>
        <v>887352.62627531332</v>
      </c>
      <c r="H38" s="24">
        <f t="shared" si="10"/>
        <v>905761.78744731133</v>
      </c>
      <c r="I38" s="24">
        <f t="shared" si="10"/>
        <v>916868.61045110517</v>
      </c>
      <c r="J38" s="24">
        <f t="shared" si="10"/>
        <v>919446.27945387422</v>
      </c>
      <c r="K38" s="24">
        <f>J38*I$27</f>
        <v>922031.19527195801</v>
      </c>
      <c r="L38" s="29"/>
    </row>
    <row r="39" spans="2:12" x14ac:dyDescent="0.3">
      <c r="B39" s="12">
        <v>2021</v>
      </c>
      <c r="C39" s="23">
        <f>SUMIFS(Claims!$F$8:$F$144,Claims!$G$8:$G$144,2)</f>
        <v>61885.869999999995</v>
      </c>
      <c r="D39" s="24">
        <f t="shared" ref="D39:I39" si="11">C39*C$27</f>
        <v>464548.54642410891</v>
      </c>
      <c r="E39" s="24">
        <f t="shared" si="11"/>
        <v>595586.96524144779</v>
      </c>
      <c r="F39" s="24">
        <f t="shared" si="11"/>
        <v>636467.46011504915</v>
      </c>
      <c r="G39" s="24">
        <f t="shared" si="11"/>
        <v>656643.06260892539</v>
      </c>
      <c r="H39" s="24">
        <f t="shared" si="11"/>
        <v>670265.88584074785</v>
      </c>
      <c r="I39" s="24">
        <f t="shared" si="11"/>
        <v>678484.96138874046</v>
      </c>
      <c r="J39" s="24">
        <f t="shared" ref="I39:K39" si="12">I39*I$27</f>
        <v>680392.44260674855</v>
      </c>
      <c r="K39" s="24">
        <f>J39*I$27</f>
        <v>682305.28648539633</v>
      </c>
      <c r="L39" s="29"/>
    </row>
  </sheetData>
  <mergeCells count="4">
    <mergeCell ref="B30:K30"/>
    <mergeCell ref="L31:L39"/>
    <mergeCell ref="B4:J4"/>
    <mergeCell ref="B15:I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Claims</vt:lpstr>
      <vt:lpstr>Loss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2022-08-17T17:09:35Z</dcterms:created>
  <dcterms:modified xsi:type="dcterms:W3CDTF">2022-08-18T21:44:25Z</dcterms:modified>
</cp:coreProperties>
</file>