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wetter/proj/ldrd/bie/modeling/github/lbl-srg/maslow-energy-security/maslow/data/"/>
    </mc:Choice>
  </mc:AlternateContent>
  <xr:revisionPtr revIDLastSave="0" documentId="13_ncr:1_{BFBBF41B-6610-694F-81D6-C25A976A746B}" xr6:coauthVersionLast="47" xr6:coauthVersionMax="47" xr10:uidLastSave="{00000000-0000-0000-0000-000000000000}"/>
  <bookViews>
    <workbookView xWindow="0" yWindow="500" windowWidth="19420" windowHeight="11500" xr2:uid="{71E9D79F-2A5E-46F3-9E26-D30861DBC54D}"/>
  </bookViews>
  <sheets>
    <sheet name="supply_TS_smooth_Emp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P4" i="1" l="1"/>
  <c r="T12" i="1"/>
  <c r="T13" i="1"/>
  <c r="T14" i="1"/>
  <c r="T15" i="1"/>
  <c r="T11" i="1"/>
  <c r="B8" i="1"/>
  <c r="AO4" i="1"/>
  <c r="AO6" i="1" s="1"/>
  <c r="Z4" i="1"/>
  <c r="Z6" i="1" s="1"/>
  <c r="AA4" i="1"/>
  <c r="AA6" i="1" s="1"/>
  <c r="AB4" i="1"/>
  <c r="AB6" i="1" s="1"/>
  <c r="AC4" i="1"/>
  <c r="AC6" i="1" s="1"/>
  <c r="AD4" i="1"/>
  <c r="AD6" i="1" s="1"/>
  <c r="AE4" i="1"/>
  <c r="AE6" i="1" s="1"/>
  <c r="AF4" i="1"/>
  <c r="AF6" i="1" s="1"/>
  <c r="T4" i="1" l="1"/>
  <c r="T6" i="1" s="1"/>
  <c r="AC7" i="1"/>
  <c r="AN12" i="1" l="1"/>
  <c r="AN13" i="1"/>
  <c r="AN14" i="1"/>
  <c r="AN15" i="1"/>
  <c r="AN11" i="1"/>
  <c r="AK4" i="1"/>
  <c r="AK6" i="1" s="1"/>
  <c r="AM4" i="1"/>
  <c r="AM6" i="1" s="1"/>
  <c r="AL4" i="1"/>
  <c r="AL6" i="1" s="1"/>
  <c r="AL7" i="1" s="1"/>
  <c r="AJ4" i="1"/>
  <c r="AJ6" i="1" s="1"/>
  <c r="AI4" i="1"/>
  <c r="AI6" i="1" s="1"/>
  <c r="AH4" i="1"/>
  <c r="AH6" i="1" s="1"/>
  <c r="AG4" i="1"/>
  <c r="AG6" i="1" s="1"/>
  <c r="B12" i="1"/>
  <c r="B13" i="1"/>
  <c r="B14" i="1"/>
  <c r="B15" i="1"/>
  <c r="B11" i="1"/>
  <c r="W4" i="1"/>
  <c r="W6" i="1" s="1"/>
  <c r="X4" i="1"/>
  <c r="X6" i="1" s="1"/>
  <c r="C5" i="1"/>
  <c r="C4" i="1"/>
  <c r="C6" i="1" s="1"/>
  <c r="I4" i="1"/>
  <c r="I6" i="1" s="1"/>
  <c r="C7" i="1" l="1"/>
  <c r="AN4" i="1"/>
  <c r="AN6" i="1" s="1"/>
  <c r="AG7" i="1"/>
  <c r="D4" i="1"/>
  <c r="D6" i="1" s="1"/>
  <c r="J4" i="1"/>
  <c r="J6" i="1" s="1"/>
  <c r="K4" i="1"/>
  <c r="K6" i="1" s="1"/>
  <c r="E4" i="1"/>
  <c r="E6" i="1" s="1"/>
  <c r="N4" i="1"/>
  <c r="O4" i="1"/>
  <c r="O6" i="1" s="1"/>
  <c r="AJ7" i="1" s="1"/>
  <c r="P4" i="1"/>
  <c r="M4" i="1"/>
  <c r="M6" i="1" s="1"/>
  <c r="Q4" i="1"/>
  <c r="Q6" i="1" s="1"/>
  <c r="R4" i="1"/>
  <c r="R6" i="1" s="1"/>
  <c r="S4" i="1"/>
  <c r="S6" i="1" s="1"/>
  <c r="F4" i="1"/>
  <c r="F6" i="1" s="1"/>
  <c r="G4" i="1"/>
  <c r="G6" i="1" s="1"/>
  <c r="H4" i="1"/>
  <c r="H6" i="1" s="1"/>
  <c r="L4" i="1"/>
  <c r="L6" i="1" s="1"/>
  <c r="U4" i="1"/>
  <c r="U6" i="1" s="1"/>
  <c r="V4" i="1"/>
  <c r="V6" i="1" s="1"/>
  <c r="Y4" i="1"/>
  <c r="Y6" i="1" s="1"/>
  <c r="Y7" i="1" s="1"/>
  <c r="U7" i="1" l="1"/>
  <c r="J7" i="1"/>
  <c r="P6" i="1"/>
  <c r="D7" i="1"/>
  <c r="Q7" i="1"/>
  <c r="N5" i="1"/>
  <c r="N6" i="1" s="1"/>
  <c r="N7" i="1" s="1"/>
  <c r="B4" i="1"/>
  <c r="AP6" i="1" l="1"/>
  <c r="AP7" i="1" s="1"/>
  <c r="B7" i="1" l="1"/>
</calcChain>
</file>

<file path=xl/sharedStrings.xml><?xml version="1.0" encoding="utf-8"?>
<sst xmlns="http://schemas.openxmlformats.org/spreadsheetml/2006/main" count="66" uniqueCount="59">
  <si>
    <t>TS</t>
  </si>
  <si>
    <t>Nuclear</t>
  </si>
  <si>
    <t>RoR</t>
  </si>
  <si>
    <t>Wind</t>
  </si>
  <si>
    <t>PV_alpin</t>
  </si>
  <si>
    <t>Turb_mustrun</t>
  </si>
  <si>
    <t>KVA</t>
  </si>
  <si>
    <t>Gas_CHP</t>
  </si>
  <si>
    <t>Wood_CHP</t>
  </si>
  <si>
    <t>Geotherm_CHP</t>
  </si>
  <si>
    <t>FuelCell_s</t>
  </si>
  <si>
    <t>FuelCell_l</t>
  </si>
  <si>
    <t>GuD_H2</t>
  </si>
  <si>
    <t>Turb_PSC</t>
  </si>
  <si>
    <t>Turb_S</t>
  </si>
  <si>
    <t>Turb_S_new</t>
  </si>
  <si>
    <t>PV</t>
  </si>
  <si>
    <t>Battery_out</t>
  </si>
  <si>
    <t>DSM_out</t>
  </si>
  <si>
    <t>Import_AT</t>
  </si>
  <si>
    <t>Import_DE</t>
  </si>
  <si>
    <t>Import_FR</t>
  </si>
  <si>
    <t>Import_ITN</t>
  </si>
  <si>
    <t>GWh/h</t>
  </si>
  <si>
    <t>Export_AT</t>
  </si>
  <si>
    <t>Export_DE</t>
  </si>
  <si>
    <t>Export_FR</t>
  </si>
  <si>
    <t>Export_ITN</t>
  </si>
  <si>
    <t>Pump_PSC</t>
  </si>
  <si>
    <t>NPP</t>
  </si>
  <si>
    <t>Hydro</t>
  </si>
  <si>
    <t>Renewables</t>
  </si>
  <si>
    <t>Waste</t>
  </si>
  <si>
    <t>Gas</t>
  </si>
  <si>
    <t>Wood</t>
  </si>
  <si>
    <t>Hydrogen</t>
  </si>
  <si>
    <t>Import Electricity</t>
  </si>
  <si>
    <t>Export Electricity</t>
  </si>
  <si>
    <t>Storages</t>
  </si>
  <si>
    <t>Battery_in</t>
  </si>
  <si>
    <t>DSM_in</t>
  </si>
  <si>
    <t>Environmental Heat</t>
  </si>
  <si>
    <t xml:space="preserve">Gas Import </t>
  </si>
  <si>
    <t>Oil Import</t>
  </si>
  <si>
    <t>HP_SH</t>
  </si>
  <si>
    <t>HP_DHW</t>
  </si>
  <si>
    <t>HP_PH</t>
  </si>
  <si>
    <t>Mobility</t>
  </si>
  <si>
    <t>Energy</t>
  </si>
  <si>
    <t>Conversion rate</t>
  </si>
  <si>
    <t>Brutto TWh/a</t>
  </si>
  <si>
    <t>Total</t>
  </si>
  <si>
    <t>Electrizität TWh/a</t>
  </si>
  <si>
    <t>Electricity</t>
  </si>
  <si>
    <t>Heat</t>
  </si>
  <si>
    <t>Gross Domentic demand Model</t>
  </si>
  <si>
    <t>Gross Domentic demand SFOE</t>
  </si>
  <si>
    <t>Industry</t>
  </si>
  <si>
    <t>Waste Heat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</si>
</sst>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9" x14ac:knownFonts="1">
    <font>
      <sz val="10"/>
      <color theme="1"/>
      <name val="Segoe UI"/>
      <family val="2"/>
    </font>
    <font>
      <sz val="10"/>
      <color theme="1"/>
      <name val="Segoe UI"/>
      <family val="2"/>
    </font>
    <font>
      <sz val="18"/>
      <color theme="3"/>
      <name val="Aptos Display"/>
      <family val="2"/>
      <scheme val="major"/>
    </font>
    <font>
      <b/>
      <sz val="15"/>
      <color theme="3"/>
      <name val="Segoe UI"/>
      <family val="2"/>
    </font>
    <font>
      <b/>
      <sz val="13"/>
      <color theme="3"/>
      <name val="Segoe UI"/>
      <family val="2"/>
    </font>
    <font>
      <b/>
      <sz val="11"/>
      <color theme="3"/>
      <name val="Segoe UI"/>
      <family val="2"/>
    </font>
    <font>
      <sz val="10"/>
      <color rgb="FF006100"/>
      <name val="Segoe UI"/>
      <family val="2"/>
    </font>
    <font>
      <sz val="10"/>
      <color rgb="FF9C0006"/>
      <name val="Segoe UI"/>
      <family val="2"/>
    </font>
    <font>
      <sz val="10"/>
      <color rgb="FF9C5700"/>
      <name val="Segoe UI"/>
      <family val="2"/>
    </font>
    <font>
      <sz val="10"/>
      <color rgb="FF3F3F76"/>
      <name val="Segoe UI"/>
      <family val="2"/>
    </font>
    <font>
      <b/>
      <sz val="10"/>
      <color rgb="FF3F3F3F"/>
      <name val="Segoe UI"/>
      <family val="2"/>
    </font>
    <font>
      <b/>
      <sz val="10"/>
      <color rgb="FFFA7D00"/>
      <name val="Segoe UI"/>
      <family val="2"/>
    </font>
    <font>
      <sz val="10"/>
      <color rgb="FFFA7D00"/>
      <name val="Segoe UI"/>
      <family val="2"/>
    </font>
    <font>
      <b/>
      <sz val="10"/>
      <color theme="0"/>
      <name val="Segoe UI"/>
      <family val="2"/>
    </font>
    <font>
      <sz val="10"/>
      <color rgb="FFFF0000"/>
      <name val="Segoe UI"/>
      <family val="2"/>
    </font>
    <font>
      <i/>
      <sz val="10"/>
      <color rgb="FF7F7F7F"/>
      <name val="Segoe UI"/>
      <family val="2"/>
    </font>
    <font>
      <b/>
      <sz val="10"/>
      <color theme="1"/>
      <name val="Segoe UI"/>
      <family val="2"/>
    </font>
    <font>
      <sz val="10"/>
      <color theme="0"/>
      <name val="Segoe UI"/>
      <family val="2"/>
    </font>
    <font>
      <sz val="10"/>
      <color theme="0" tint="-0.249977111117893"/>
      <name val="Segoe UI"/>
      <family val="2"/>
    </font>
  </fonts>
  <fills count="4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2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6">
    <xf numFmtId="0" fontId="0" fillId="0" borderId="0" xfId="0"/>
    <xf numFmtId="11" fontId="0" fillId="0" borderId="0" xfId="0" applyNumberFormat="1"/>
    <xf numFmtId="2" fontId="0" fillId="0" borderId="0" xfId="0" applyNumberFormat="1"/>
    <xf numFmtId="0" fontId="0" fillId="34" borderId="0" xfId="0" applyFill="1" applyAlignment="1">
      <alignment horizontal="center"/>
    </xf>
    <xf numFmtId="0" fontId="0" fillId="37" borderId="0" xfId="0" applyFill="1" applyAlignment="1">
      <alignment horizontal="center"/>
    </xf>
    <xf numFmtId="0" fontId="0" fillId="33" borderId="0" xfId="0" applyFill="1" applyAlignment="1">
      <alignment horizontal="center"/>
    </xf>
    <xf numFmtId="0" fontId="0" fillId="38" borderId="0" xfId="0" applyFill="1" applyAlignment="1">
      <alignment horizontal="center"/>
    </xf>
    <xf numFmtId="0" fontId="0" fillId="39" borderId="0" xfId="0" applyFill="1"/>
    <xf numFmtId="0" fontId="18" fillId="0" borderId="0" xfId="0" applyFont="1"/>
    <xf numFmtId="2" fontId="18" fillId="0" borderId="0" xfId="0" applyNumberFormat="1" applyFont="1"/>
    <xf numFmtId="164" fontId="0" fillId="0" borderId="0" xfId="0" applyNumberFormat="1"/>
    <xf numFmtId="164" fontId="0" fillId="34" borderId="0" xfId="0" applyNumberFormat="1" applyFill="1" applyAlignment="1">
      <alignment horizontal="center"/>
    </xf>
    <xf numFmtId="164" fontId="0" fillId="38" borderId="0" xfId="0" applyNumberFormat="1" applyFill="1" applyAlignment="1">
      <alignment horizontal="center"/>
    </xf>
    <xf numFmtId="164" fontId="0" fillId="46" borderId="0" xfId="0" applyNumberFormat="1" applyFill="1" applyAlignment="1">
      <alignment horizontal="center"/>
    </xf>
    <xf numFmtId="164" fontId="0" fillId="37" borderId="0" xfId="0" applyNumberFormat="1" applyFill="1" applyAlignment="1">
      <alignment horizontal="center"/>
    </xf>
    <xf numFmtId="164" fontId="0" fillId="39" borderId="0" xfId="0" applyNumberFormat="1" applyFill="1"/>
    <xf numFmtId="164" fontId="0" fillId="0" borderId="0" xfId="0" applyNumberFormat="1" applyAlignment="1">
      <alignment horizontal="center"/>
    </xf>
    <xf numFmtId="0" fontId="0" fillId="39" borderId="0" xfId="0" applyFill="1" applyAlignment="1">
      <alignment horizontal="center"/>
    </xf>
    <xf numFmtId="0" fontId="0" fillId="45" borderId="0" xfId="0" applyFill="1" applyAlignment="1">
      <alignment horizontal="center"/>
    </xf>
    <xf numFmtId="0" fontId="0" fillId="35" borderId="0" xfId="0" applyFill="1" applyAlignment="1">
      <alignment horizontal="center"/>
    </xf>
    <xf numFmtId="0" fontId="0" fillId="44" borderId="0" xfId="0" applyFill="1" applyAlignment="1">
      <alignment horizontal="center"/>
    </xf>
    <xf numFmtId="0" fontId="0" fillId="42" borderId="0" xfId="0" applyFill="1" applyAlignment="1">
      <alignment horizontal="center"/>
    </xf>
    <xf numFmtId="0" fontId="0" fillId="40" borderId="0" xfId="0" applyFill="1" applyAlignment="1">
      <alignment horizontal="center"/>
    </xf>
    <xf numFmtId="0" fontId="0" fillId="36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43" borderId="0" xfId="0" applyFill="1" applyAlignment="1">
      <alignment horizontal="center"/>
    </xf>
    <xf numFmtId="0" fontId="0" fillId="41" borderId="0" xfId="0" applyFill="1" applyAlignment="1">
      <alignment horizontal="center"/>
    </xf>
    <xf numFmtId="164" fontId="0" fillId="0" borderId="0" xfId="0" applyNumberFormat="1" applyAlignment="1">
      <alignment horizontal="center"/>
    </xf>
    <xf numFmtId="164" fontId="0" fillId="43" borderId="0" xfId="0" applyNumberFormat="1" applyFill="1" applyAlignment="1">
      <alignment horizontal="center"/>
    </xf>
    <xf numFmtId="164" fontId="0" fillId="40" borderId="0" xfId="0" applyNumberFormat="1" applyFill="1" applyAlignment="1">
      <alignment horizontal="center"/>
    </xf>
    <xf numFmtId="164" fontId="0" fillId="46" borderId="0" xfId="0" applyNumberFormat="1" applyFill="1" applyAlignment="1">
      <alignment horizontal="center"/>
    </xf>
    <xf numFmtId="164" fontId="0" fillId="42" borderId="0" xfId="0" applyNumberFormat="1" applyFill="1" applyAlignment="1">
      <alignment horizontal="center"/>
    </xf>
    <xf numFmtId="164" fontId="0" fillId="35" borderId="0" xfId="0" applyNumberFormat="1" applyFill="1" applyAlignment="1">
      <alignment horizontal="center"/>
    </xf>
    <xf numFmtId="164" fontId="0" fillId="36" borderId="0" xfId="0" applyNumberFormat="1" applyFill="1" applyAlignment="1">
      <alignment horizontal="center"/>
    </xf>
    <xf numFmtId="164" fontId="0" fillId="39" borderId="0" xfId="0" applyNumberFormat="1" applyFill="1" applyAlignment="1">
      <alignment horizontal="center"/>
    </xf>
    <xf numFmtId="164" fontId="0" fillId="44" borderId="0" xfId="0" applyNumberForma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73E34-6727-49E6-87D3-15C748A92710}">
  <dimension ref="A1:AR7426"/>
  <sheetViews>
    <sheetView tabSelected="1" topLeftCell="A4" workbookViewId="0">
      <selection activeCell="H26" sqref="H26"/>
    </sheetView>
  </sheetViews>
  <sheetFormatPr baseColWidth="10" defaultRowHeight="14" x14ac:dyDescent="0.2"/>
  <cols>
    <col min="1" max="1" width="26.796875" customWidth="1"/>
    <col min="2" max="2" width="15.19921875" customWidth="1"/>
    <col min="43" max="43" width="11.3984375" style="8"/>
  </cols>
  <sheetData>
    <row r="1" spans="1:44" x14ac:dyDescent="0.2">
      <c r="C1" s="18" t="s">
        <v>53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</row>
    <row r="2" spans="1:44" x14ac:dyDescent="0.2">
      <c r="C2" s="3" t="s">
        <v>29</v>
      </c>
      <c r="D2" s="19" t="s">
        <v>30</v>
      </c>
      <c r="E2" s="19"/>
      <c r="F2" s="19"/>
      <c r="G2" s="19"/>
      <c r="H2" s="19"/>
      <c r="I2" s="19"/>
      <c r="J2" s="23" t="s">
        <v>31</v>
      </c>
      <c r="K2" s="23"/>
      <c r="L2" s="23"/>
      <c r="M2" s="23"/>
      <c r="N2" s="6" t="s">
        <v>32</v>
      </c>
      <c r="O2" s="5" t="s">
        <v>33</v>
      </c>
      <c r="P2" s="4" t="s">
        <v>34</v>
      </c>
      <c r="Q2" s="17" t="s">
        <v>35</v>
      </c>
      <c r="R2" s="17"/>
      <c r="S2" s="17"/>
      <c r="T2" s="6" t="s">
        <v>58</v>
      </c>
      <c r="U2" s="20" t="s">
        <v>38</v>
      </c>
      <c r="V2" s="20"/>
      <c r="W2" s="20"/>
      <c r="X2" s="20"/>
      <c r="Y2" s="24" t="s">
        <v>36</v>
      </c>
      <c r="Z2" s="24"/>
      <c r="AA2" s="24"/>
      <c r="AB2" s="24"/>
      <c r="AC2" s="25" t="s">
        <v>37</v>
      </c>
      <c r="AD2" s="25"/>
      <c r="AE2" s="25"/>
      <c r="AF2" s="25"/>
      <c r="AG2" s="22" t="s">
        <v>41</v>
      </c>
      <c r="AH2" s="22"/>
      <c r="AI2" s="22"/>
      <c r="AJ2" s="26" t="s">
        <v>42</v>
      </c>
      <c r="AK2" s="26"/>
      <c r="AL2" s="21" t="s">
        <v>43</v>
      </c>
      <c r="AM2" s="21"/>
      <c r="AN2" s="7" t="s">
        <v>35</v>
      </c>
      <c r="AO2" s="6" t="s">
        <v>58</v>
      </c>
      <c r="AP2" s="4" t="s">
        <v>34</v>
      </c>
    </row>
    <row r="3" spans="1:44" x14ac:dyDescent="0.2">
      <c r="A3" t="s">
        <v>23</v>
      </c>
      <c r="B3" t="s">
        <v>51</v>
      </c>
      <c r="C3" t="s">
        <v>1</v>
      </c>
      <c r="D3" t="s">
        <v>2</v>
      </c>
      <c r="E3" t="s">
        <v>5</v>
      </c>
      <c r="F3" t="s">
        <v>13</v>
      </c>
      <c r="G3" t="s">
        <v>14</v>
      </c>
      <c r="H3" t="s">
        <v>15</v>
      </c>
      <c r="I3" t="s">
        <v>28</v>
      </c>
      <c r="J3" t="s">
        <v>3</v>
      </c>
      <c r="K3" t="s">
        <v>4</v>
      </c>
      <c r="L3" t="s">
        <v>16</v>
      </c>
      <c r="M3" t="s">
        <v>9</v>
      </c>
      <c r="N3" t="s">
        <v>6</v>
      </c>
      <c r="O3" t="s">
        <v>7</v>
      </c>
      <c r="P3" t="s">
        <v>8</v>
      </c>
      <c r="Q3" t="s">
        <v>10</v>
      </c>
      <c r="R3" t="s">
        <v>11</v>
      </c>
      <c r="S3" t="s">
        <v>12</v>
      </c>
      <c r="T3" t="s">
        <v>6</v>
      </c>
      <c r="U3" t="s">
        <v>17</v>
      </c>
      <c r="V3" t="s">
        <v>18</v>
      </c>
      <c r="W3" t="s">
        <v>39</v>
      </c>
      <c r="X3" t="s">
        <v>40</v>
      </c>
      <c r="Y3" t="s">
        <v>19</v>
      </c>
      <c r="Z3" t="s">
        <v>20</v>
      </c>
      <c r="AA3" t="s">
        <v>21</v>
      </c>
      <c r="AB3" t="s">
        <v>22</v>
      </c>
      <c r="AC3" t="s">
        <v>24</v>
      </c>
      <c r="AD3" t="s">
        <v>25</v>
      </c>
      <c r="AE3" t="s">
        <v>26</v>
      </c>
      <c r="AF3" t="s">
        <v>27</v>
      </c>
      <c r="AG3" t="s">
        <v>44</v>
      </c>
      <c r="AH3" t="s">
        <v>45</v>
      </c>
      <c r="AI3" t="s">
        <v>46</v>
      </c>
      <c r="AJ3" t="s">
        <v>54</v>
      </c>
      <c r="AK3" t="s">
        <v>47</v>
      </c>
      <c r="AL3" t="s">
        <v>48</v>
      </c>
      <c r="AM3" t="s">
        <v>47</v>
      </c>
      <c r="AN3" t="s">
        <v>47</v>
      </c>
      <c r="AO3" t="s">
        <v>57</v>
      </c>
      <c r="AP3" t="s">
        <v>51</v>
      </c>
    </row>
    <row r="4" spans="1:44" x14ac:dyDescent="0.2">
      <c r="A4" t="s">
        <v>52</v>
      </c>
      <c r="B4" s="2">
        <f>SUM(B11:B8770)/1000</f>
        <v>4.4061313383458936E-2</v>
      </c>
      <c r="C4" s="2">
        <f>SUM(C11:C8770)/1000</f>
        <v>0</v>
      </c>
      <c r="D4" s="2">
        <f t="shared" ref="D4:Y4" si="0">SUM(D11:D8770)/1000</f>
        <v>4.5135494350905091E-3</v>
      </c>
      <c r="E4" s="2">
        <f>SUM(E11:E8770)/1000</f>
        <v>4.9584866705992998E-4</v>
      </c>
      <c r="F4" s="2">
        <f>SUM(F11:F8770)/1000</f>
        <v>0</v>
      </c>
      <c r="G4" s="2">
        <f>SUM(G11:G8770)/1000</f>
        <v>1.280425034865524E-2</v>
      </c>
      <c r="H4" s="2">
        <f>SUM(H11:H8770)/1000</f>
        <v>4.9455113154503569E-4</v>
      </c>
      <c r="I4" s="2">
        <f>SUM(I11:I8770)/1000</f>
        <v>0</v>
      </c>
      <c r="J4" s="2">
        <f t="shared" si="0"/>
        <v>1.280842503412814E-3</v>
      </c>
      <c r="K4" s="2">
        <f t="shared" si="0"/>
        <v>0</v>
      </c>
      <c r="L4" s="2">
        <f>SUM(L11:L8770)/1000</f>
        <v>0</v>
      </c>
      <c r="M4" s="2">
        <f>SUM(M11:M8770)/1000</f>
        <v>1.4349999999999999E-3</v>
      </c>
      <c r="N4" s="2">
        <f t="shared" si="0"/>
        <v>1.033108192450508E-3</v>
      </c>
      <c r="O4" s="2">
        <f t="shared" si="0"/>
        <v>3.1E-4</v>
      </c>
      <c r="P4" s="2">
        <f t="shared" si="0"/>
        <v>5.0927666552970496E-3</v>
      </c>
      <c r="Q4" s="2">
        <f t="shared" si="0"/>
        <v>7.9511064007680495E-4</v>
      </c>
      <c r="R4" s="2">
        <f t="shared" si="0"/>
        <v>0</v>
      </c>
      <c r="S4" s="2">
        <f t="shared" si="0"/>
        <v>0.01</v>
      </c>
      <c r="T4" s="2">
        <f t="shared" ref="T4" si="1">SUM(T11:T8770)/1000</f>
        <v>8.1818181818181825E-3</v>
      </c>
      <c r="U4" s="2">
        <f t="shared" si="0"/>
        <v>0</v>
      </c>
      <c r="V4" s="2">
        <f t="shared" si="0"/>
        <v>8.8867867491461254E-4</v>
      </c>
      <c r="W4" s="2">
        <f t="shared" si="0"/>
        <v>0</v>
      </c>
      <c r="X4" s="2">
        <f t="shared" si="0"/>
        <v>-1.1679701320000001E-3</v>
      </c>
      <c r="Y4" s="2">
        <f t="shared" si="0"/>
        <v>0</v>
      </c>
      <c r="Z4" s="2">
        <f t="shared" ref="Z4:AB4" si="2">SUM(Z11:Z8770)/1000</f>
        <v>3.6139392872642798E-5</v>
      </c>
      <c r="AA4" s="2">
        <f t="shared" si="2"/>
        <v>1.8499999999999999E-2</v>
      </c>
      <c r="AB4" s="2">
        <f t="shared" si="2"/>
        <v>8.4073692362656091E-3</v>
      </c>
      <c r="AC4" s="2">
        <f t="shared" ref="AC4:AF4" si="3">SUM(AC11:AC8770)/1000</f>
        <v>-6.0606060599999994E-3</v>
      </c>
      <c r="AD4" s="2">
        <f t="shared" si="3"/>
        <v>-2.2979143484E-2</v>
      </c>
      <c r="AE4" s="2">
        <f t="shared" si="3"/>
        <v>0</v>
      </c>
      <c r="AF4" s="2">
        <f t="shared" si="3"/>
        <v>0</v>
      </c>
      <c r="AG4" s="2">
        <f t="shared" ref="AG4:AL4" si="4">SUM(AG11:AG8770)/1000</f>
        <v>9.7418988409999994E-3</v>
      </c>
      <c r="AH4" s="2">
        <f t="shared" si="4"/>
        <v>7.3281591500000008E-4</v>
      </c>
      <c r="AI4" s="2">
        <f t="shared" si="4"/>
        <v>8.5898452999999997E-4</v>
      </c>
      <c r="AJ4" s="2">
        <f t="shared" si="4"/>
        <v>0</v>
      </c>
      <c r="AK4" s="2">
        <f t="shared" ref="AK4" si="5">SUM(AK11:AK8770)/1000</f>
        <v>0</v>
      </c>
      <c r="AL4" s="2">
        <f t="shared" si="4"/>
        <v>0</v>
      </c>
      <c r="AM4" s="2">
        <f>SUM(AM11:AM8770)/1000</f>
        <v>5.6134000000000002E-4</v>
      </c>
      <c r="AN4" s="2">
        <f>SUM(AN11:AN8770)/1000</f>
        <v>2.2476150000000001E-3</v>
      </c>
      <c r="AO4" s="2">
        <f>SUM(AO11:AO8770)/1000</f>
        <v>1.393241526388837E-3</v>
      </c>
      <c r="AP4" s="2">
        <f>SUM(AP11:AP8770)/1000</f>
        <v>8.832154807778974E-3</v>
      </c>
      <c r="AQ4" s="9"/>
      <c r="AR4" s="2"/>
    </row>
    <row r="5" spans="1:44" x14ac:dyDescent="0.2">
      <c r="A5" t="s">
        <v>49</v>
      </c>
      <c r="B5" s="2"/>
      <c r="C5" s="2">
        <f>23.1/70.04</f>
        <v>0.32981153626499143</v>
      </c>
      <c r="D5" s="2">
        <v>1</v>
      </c>
      <c r="E5" s="2">
        <v>1</v>
      </c>
      <c r="F5" s="2">
        <v>1</v>
      </c>
      <c r="G5" s="2">
        <v>1</v>
      </c>
      <c r="H5" s="2">
        <v>1</v>
      </c>
      <c r="I5" s="2">
        <v>1</v>
      </c>
      <c r="J5" s="2">
        <v>1</v>
      </c>
      <c r="K5" s="2">
        <v>1</v>
      </c>
      <c r="L5" s="2">
        <v>1</v>
      </c>
      <c r="M5" s="2">
        <v>1</v>
      </c>
      <c r="N5" s="2">
        <f>N4/16.25</f>
        <v>6.3575888766185105E-5</v>
      </c>
      <c r="O5" s="2">
        <v>0.44</v>
      </c>
      <c r="P5" s="2">
        <v>0.26</v>
      </c>
      <c r="Q5" s="2">
        <v>0.45</v>
      </c>
      <c r="R5" s="2">
        <v>0.55000000000000004</v>
      </c>
      <c r="S5" s="2">
        <v>0.55000000000000004</v>
      </c>
      <c r="T5" s="2">
        <v>1</v>
      </c>
      <c r="U5" s="2">
        <v>1</v>
      </c>
      <c r="V5" s="2">
        <v>1</v>
      </c>
      <c r="W5" s="2">
        <v>1</v>
      </c>
      <c r="X5" s="2">
        <v>1</v>
      </c>
      <c r="Y5" s="2">
        <v>1</v>
      </c>
      <c r="Z5" s="2">
        <v>1</v>
      </c>
      <c r="AA5" s="2">
        <v>1</v>
      </c>
      <c r="AB5" s="2">
        <v>1</v>
      </c>
      <c r="AC5" s="2">
        <v>1</v>
      </c>
      <c r="AD5" s="2">
        <v>1</v>
      </c>
      <c r="AE5" s="2">
        <v>1</v>
      </c>
      <c r="AF5" s="2">
        <v>1</v>
      </c>
      <c r="AG5" s="2">
        <v>3.5</v>
      </c>
      <c r="AH5" s="2">
        <v>3</v>
      </c>
      <c r="AI5" s="2">
        <v>2.5</v>
      </c>
      <c r="AJ5" s="2">
        <v>1</v>
      </c>
      <c r="AK5" s="2">
        <v>2</v>
      </c>
      <c r="AL5" s="2">
        <v>1</v>
      </c>
      <c r="AM5" s="2">
        <v>1</v>
      </c>
      <c r="AN5" s="2">
        <v>1</v>
      </c>
      <c r="AO5" s="2">
        <v>1</v>
      </c>
      <c r="AP5" s="2">
        <v>1</v>
      </c>
      <c r="AQ5" s="9"/>
    </row>
    <row r="6" spans="1:44" x14ac:dyDescent="0.2">
      <c r="A6" t="s">
        <v>50</v>
      </c>
      <c r="B6" s="2"/>
      <c r="C6" s="2">
        <f>C4/C5</f>
        <v>0</v>
      </c>
      <c r="D6" s="2">
        <f t="shared" ref="D6:Y6" si="6">D4/D5</f>
        <v>4.5135494350905091E-3</v>
      </c>
      <c r="E6" s="2">
        <f t="shared" si="6"/>
        <v>4.9584866705992998E-4</v>
      </c>
      <c r="F6" s="2">
        <f t="shared" si="6"/>
        <v>0</v>
      </c>
      <c r="G6" s="2">
        <f t="shared" si="6"/>
        <v>1.280425034865524E-2</v>
      </c>
      <c r="H6" s="2">
        <f t="shared" si="6"/>
        <v>4.9455113154503569E-4</v>
      </c>
      <c r="I6" s="2">
        <f t="shared" si="6"/>
        <v>0</v>
      </c>
      <c r="J6" s="2">
        <f t="shared" si="6"/>
        <v>1.280842503412814E-3</v>
      </c>
      <c r="K6" s="2">
        <f t="shared" si="6"/>
        <v>0</v>
      </c>
      <c r="L6" s="2">
        <f t="shared" si="6"/>
        <v>0</v>
      </c>
      <c r="M6" s="2">
        <f t="shared" si="6"/>
        <v>1.4349999999999999E-3</v>
      </c>
      <c r="N6" s="2">
        <f t="shared" si="6"/>
        <v>16.25</v>
      </c>
      <c r="O6" s="2">
        <f t="shared" si="6"/>
        <v>7.0454545454545455E-4</v>
      </c>
      <c r="P6" s="2">
        <f t="shared" si="6"/>
        <v>1.9587564058834807E-2</v>
      </c>
      <c r="Q6" s="2">
        <f t="shared" si="6"/>
        <v>1.766912533504011E-3</v>
      </c>
      <c r="R6" s="2">
        <f t="shared" si="6"/>
        <v>0</v>
      </c>
      <c r="S6" s="2">
        <f t="shared" si="6"/>
        <v>1.8181818181818181E-2</v>
      </c>
      <c r="T6" s="2">
        <f t="shared" ref="T6" si="7">T4/T5</f>
        <v>8.1818181818181825E-3</v>
      </c>
      <c r="U6" s="2">
        <f t="shared" si="6"/>
        <v>0</v>
      </c>
      <c r="V6" s="2">
        <f t="shared" si="6"/>
        <v>8.8867867491461254E-4</v>
      </c>
      <c r="W6" s="2">
        <f t="shared" si="6"/>
        <v>0</v>
      </c>
      <c r="X6" s="2">
        <f t="shared" si="6"/>
        <v>-1.1679701320000001E-3</v>
      </c>
      <c r="Y6" s="2">
        <f t="shared" si="6"/>
        <v>0</v>
      </c>
      <c r="Z6" s="2">
        <f t="shared" ref="Z6:AB6" si="8">Z4/Z5</f>
        <v>3.6139392872642798E-5</v>
      </c>
      <c r="AA6" s="2">
        <f t="shared" si="8"/>
        <v>1.8499999999999999E-2</v>
      </c>
      <c r="AB6" s="2">
        <f t="shared" si="8"/>
        <v>8.4073692362656091E-3</v>
      </c>
      <c r="AC6" s="2">
        <f t="shared" ref="AC6:AF6" si="9">AC4/AC5</f>
        <v>-6.0606060599999994E-3</v>
      </c>
      <c r="AD6" s="2">
        <f t="shared" si="9"/>
        <v>-2.2979143484E-2</v>
      </c>
      <c r="AE6" s="2">
        <f t="shared" si="9"/>
        <v>0</v>
      </c>
      <c r="AF6" s="2">
        <f t="shared" si="9"/>
        <v>0</v>
      </c>
      <c r="AG6" s="2">
        <f>AG4*AG5</f>
        <v>3.4096645943499995E-2</v>
      </c>
      <c r="AH6" s="2">
        <f t="shared" ref="AH6:AM6" si="10">AH4*AH5</f>
        <v>2.1984477450000001E-3</v>
      </c>
      <c r="AI6" s="2">
        <f t="shared" si="10"/>
        <v>2.1474613249999998E-3</v>
      </c>
      <c r="AJ6" s="2">
        <f t="shared" si="10"/>
        <v>0</v>
      </c>
      <c r="AK6" s="2">
        <f t="shared" ref="AK6" si="11">AK4*AK5</f>
        <v>0</v>
      </c>
      <c r="AL6" s="2">
        <f t="shared" si="10"/>
        <v>0</v>
      </c>
      <c r="AM6" s="2">
        <f t="shared" si="10"/>
        <v>5.6134000000000002E-4</v>
      </c>
      <c r="AN6" s="2">
        <f t="shared" ref="AN6" si="12">AN4/AN5</f>
        <v>2.2476150000000001E-3</v>
      </c>
      <c r="AO6" s="2">
        <f t="shared" ref="AO6" si="13">AO4/AO5</f>
        <v>1.393241526388837E-3</v>
      </c>
      <c r="AP6" s="2">
        <f t="shared" ref="AP6" si="14">AP4*AP5</f>
        <v>8.832154807778974E-3</v>
      </c>
      <c r="AQ6" s="9"/>
      <c r="AR6" s="9"/>
    </row>
    <row r="7" spans="1:44" x14ac:dyDescent="0.2">
      <c r="A7" t="s">
        <v>55</v>
      </c>
      <c r="B7" s="10">
        <f>SUM(C7:AP7)</f>
        <v>16.368548074472006</v>
      </c>
      <c r="C7" s="10">
        <f>C6</f>
        <v>0</v>
      </c>
      <c r="D7" s="27">
        <f>SUM(D6:I6)</f>
        <v>1.8308199582350713E-2</v>
      </c>
      <c r="E7" s="27"/>
      <c r="F7" s="27"/>
      <c r="G7" s="27"/>
      <c r="H7" s="27"/>
      <c r="I7" s="27"/>
      <c r="J7" s="27">
        <f>SUM(J6:M6)</f>
        <v>2.7158425034128136E-3</v>
      </c>
      <c r="K7" s="27"/>
      <c r="L7" s="27"/>
      <c r="M7" s="27"/>
      <c r="N7" s="10">
        <f>N6+T6+AO6</f>
        <v>16.259575059708208</v>
      </c>
      <c r="O7" s="10"/>
      <c r="P7" s="10"/>
      <c r="Q7" s="27">
        <f>SUM(Q6:S6)+AN6</f>
        <v>2.2196345715322193E-2</v>
      </c>
      <c r="R7" s="27"/>
      <c r="S7" s="27"/>
      <c r="T7" s="10"/>
      <c r="U7" s="27">
        <f>SUM(U6:X6)</f>
        <v>-2.7929145708538753E-4</v>
      </c>
      <c r="V7" s="27"/>
      <c r="W7" s="27"/>
      <c r="X7" s="27"/>
      <c r="Y7" s="27">
        <f>SUM(Y6:AB6)</f>
        <v>2.694350862913825E-2</v>
      </c>
      <c r="Z7" s="27"/>
      <c r="AA7" s="27"/>
      <c r="AB7" s="27"/>
      <c r="AC7" s="27">
        <f>SUM(AC6:AF6)</f>
        <v>-2.9039749544000001E-2</v>
      </c>
      <c r="AD7" s="27"/>
      <c r="AE7" s="27"/>
      <c r="AF7" s="27"/>
      <c r="AG7" s="27">
        <f>SUM(AG6:AI6)</f>
        <v>3.8442555013499996E-2</v>
      </c>
      <c r="AH7" s="27"/>
      <c r="AI7" s="27"/>
      <c r="AJ7" s="27">
        <f>SUM(AJ6:AK6)+O6</f>
        <v>7.0454545454545455E-4</v>
      </c>
      <c r="AK7" s="27"/>
      <c r="AL7" s="27">
        <f>SUM(AL6:AM6)</f>
        <v>5.6134000000000002E-4</v>
      </c>
      <c r="AM7" s="27"/>
      <c r="AN7" s="10"/>
      <c r="AO7" s="10"/>
      <c r="AP7" s="16">
        <f>AP6+P6</f>
        <v>2.8419718866613781E-2</v>
      </c>
      <c r="AQ7" s="9"/>
    </row>
    <row r="8" spans="1:44" x14ac:dyDescent="0.2">
      <c r="A8" t="s">
        <v>56</v>
      </c>
      <c r="B8" s="10">
        <f>SUM(C8:AP8)</f>
        <v>185</v>
      </c>
      <c r="C8" s="11">
        <v>0</v>
      </c>
      <c r="D8" s="32">
        <v>37</v>
      </c>
      <c r="E8" s="32"/>
      <c r="F8" s="32"/>
      <c r="G8" s="32"/>
      <c r="H8" s="32"/>
      <c r="I8" s="32"/>
      <c r="J8" s="33">
        <v>33</v>
      </c>
      <c r="K8" s="33"/>
      <c r="L8" s="33"/>
      <c r="M8" s="33"/>
      <c r="N8" s="12">
        <v>29</v>
      </c>
      <c r="O8" s="13"/>
      <c r="P8" s="14"/>
      <c r="Q8" s="34">
        <v>27</v>
      </c>
      <c r="R8" s="34"/>
      <c r="S8" s="34"/>
      <c r="T8" s="12"/>
      <c r="U8" s="35">
        <v>0</v>
      </c>
      <c r="V8" s="35"/>
      <c r="W8" s="35"/>
      <c r="X8" s="35"/>
      <c r="Y8" s="27">
        <v>1</v>
      </c>
      <c r="Z8" s="27"/>
      <c r="AA8" s="27"/>
      <c r="AB8" s="27"/>
      <c r="AC8" s="28">
        <v>0</v>
      </c>
      <c r="AD8" s="28"/>
      <c r="AE8" s="28"/>
      <c r="AF8" s="28"/>
      <c r="AG8" s="29">
        <v>39</v>
      </c>
      <c r="AH8" s="29"/>
      <c r="AI8" s="29"/>
      <c r="AJ8" s="30">
        <v>1</v>
      </c>
      <c r="AK8" s="30"/>
      <c r="AL8" s="31">
        <v>0</v>
      </c>
      <c r="AM8" s="31"/>
      <c r="AN8" s="15"/>
      <c r="AO8" s="12"/>
      <c r="AP8" s="14">
        <v>18</v>
      </c>
      <c r="AQ8" s="9"/>
    </row>
    <row r="9" spans="1:44" x14ac:dyDescent="0.2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N9" s="2"/>
      <c r="AO9" s="2"/>
      <c r="AQ9" s="9"/>
    </row>
    <row r="10" spans="1:44" x14ac:dyDescent="0.2">
      <c r="A10" t="s">
        <v>0</v>
      </c>
      <c r="AQ10" s="9"/>
    </row>
    <row r="11" spans="1:44" x14ac:dyDescent="0.2">
      <c r="A11">
        <v>1</v>
      </c>
      <c r="B11">
        <f t="shared" ref="B11:B15" si="15">SUM(C11:AF11)</f>
        <v>8.8775929773499858</v>
      </c>
      <c r="C11">
        <v>0</v>
      </c>
      <c r="D11">
        <v>0.89178403502718295</v>
      </c>
      <c r="E11">
        <v>9.6426929587776003E-2</v>
      </c>
      <c r="F11">
        <v>0</v>
      </c>
      <c r="G11">
        <v>2.8916359533449199</v>
      </c>
      <c r="H11">
        <v>0.1</v>
      </c>
      <c r="I11">
        <v>0</v>
      </c>
      <c r="J11">
        <v>0.19433923315448301</v>
      </c>
      <c r="K11">
        <v>0</v>
      </c>
      <c r="L11">
        <v>0</v>
      </c>
      <c r="M11">
        <v>0.28699999999999998</v>
      </c>
      <c r="N11">
        <v>0.207194410118196</v>
      </c>
      <c r="O11">
        <v>6.2E-2</v>
      </c>
      <c r="P11">
        <v>1.0185533310594099</v>
      </c>
      <c r="Q11">
        <v>0.159022128015361</v>
      </c>
      <c r="R11">
        <v>0</v>
      </c>
      <c r="S11">
        <v>2</v>
      </c>
      <c r="T11">
        <f>S11/$S$5*(1-$S$5)</f>
        <v>1.6363636363636362</v>
      </c>
      <c r="U11">
        <v>0</v>
      </c>
      <c r="V11">
        <v>6.4039386679021801E-2</v>
      </c>
      <c r="W11">
        <v>0</v>
      </c>
      <c r="X11">
        <v>-0.27218020799999998</v>
      </c>
      <c r="Y11">
        <v>0</v>
      </c>
      <c r="Z11">
        <v>0</v>
      </c>
      <c r="AA11">
        <v>3.7</v>
      </c>
      <c r="AB11">
        <v>1.7</v>
      </c>
      <c r="AC11">
        <v>-1.212121212</v>
      </c>
      <c r="AD11">
        <v>-4.6464646460000001</v>
      </c>
      <c r="AE11">
        <v>0</v>
      </c>
      <c r="AF11">
        <v>0</v>
      </c>
      <c r="AG11">
        <v>1.9293049760000001</v>
      </c>
      <c r="AH11">
        <v>0.14656318300000001</v>
      </c>
      <c r="AI11">
        <v>0.171796906</v>
      </c>
      <c r="AJ11">
        <v>0</v>
      </c>
      <c r="AK11">
        <v>0</v>
      </c>
      <c r="AL11">
        <v>0</v>
      </c>
      <c r="AM11">
        <v>0.11226800000000001</v>
      </c>
      <c r="AN11">
        <f>449523/1000000</f>
        <v>0.44952300000000001</v>
      </c>
      <c r="AO11">
        <v>0.27611982819663999</v>
      </c>
      <c r="AP11">
        <v>1.7537573778526085</v>
      </c>
    </row>
    <row r="12" spans="1:44" x14ac:dyDescent="0.2">
      <c r="A12">
        <v>2</v>
      </c>
      <c r="B12">
        <f t="shared" si="15"/>
        <v>8.8775929773499858</v>
      </c>
      <c r="C12">
        <v>0</v>
      </c>
      <c r="D12">
        <v>0.89178403502718295</v>
      </c>
      <c r="E12">
        <v>9.6426929587776003E-2</v>
      </c>
      <c r="F12">
        <v>0</v>
      </c>
      <c r="G12">
        <v>2.8916359533449199</v>
      </c>
      <c r="H12">
        <v>0.1</v>
      </c>
      <c r="I12">
        <v>0</v>
      </c>
      <c r="J12">
        <v>0.19433923315448301</v>
      </c>
      <c r="K12">
        <v>0</v>
      </c>
      <c r="L12">
        <v>0</v>
      </c>
      <c r="M12">
        <v>0.28699999999999998</v>
      </c>
      <c r="N12">
        <v>0.207194410118196</v>
      </c>
      <c r="O12">
        <v>6.2E-2</v>
      </c>
      <c r="P12">
        <v>1.0185533310594099</v>
      </c>
      <c r="Q12">
        <v>0.159022128015361</v>
      </c>
      <c r="R12">
        <v>0</v>
      </c>
      <c r="S12">
        <v>2</v>
      </c>
      <c r="T12">
        <f t="shared" ref="T12:T15" si="16">S12/$S$5*(1-$S$5)</f>
        <v>1.6363636363636362</v>
      </c>
      <c r="U12">
        <v>0</v>
      </c>
      <c r="V12">
        <v>6.4039386679021801E-2</v>
      </c>
      <c r="W12">
        <v>0</v>
      </c>
      <c r="X12">
        <v>-0.27218020799999998</v>
      </c>
      <c r="Y12">
        <v>0</v>
      </c>
      <c r="Z12">
        <v>0</v>
      </c>
      <c r="AA12">
        <v>3.7</v>
      </c>
      <c r="AB12">
        <v>1.7</v>
      </c>
      <c r="AC12">
        <v>-1.212121212</v>
      </c>
      <c r="AD12">
        <v>-4.6464646460000001</v>
      </c>
      <c r="AE12">
        <v>0</v>
      </c>
      <c r="AF12">
        <v>0</v>
      </c>
      <c r="AG12">
        <v>1.9293049760000001</v>
      </c>
      <c r="AH12">
        <v>0.14656318300000001</v>
      </c>
      <c r="AI12">
        <v>0.171796906</v>
      </c>
      <c r="AJ12">
        <v>0</v>
      </c>
      <c r="AK12">
        <v>0</v>
      </c>
      <c r="AL12">
        <v>0</v>
      </c>
      <c r="AM12">
        <v>0.11226800000000001</v>
      </c>
      <c r="AN12">
        <f t="shared" ref="AN12:AN15" si="17">449523/1000000</f>
        <v>0.44952300000000001</v>
      </c>
      <c r="AO12">
        <v>0.27611982819663999</v>
      </c>
      <c r="AP12">
        <v>1.7537573778526085</v>
      </c>
    </row>
    <row r="13" spans="1:44" x14ac:dyDescent="0.2">
      <c r="A13">
        <v>3</v>
      </c>
      <c r="B13">
        <f t="shared" si="15"/>
        <v>8.8775929773499858</v>
      </c>
      <c r="C13">
        <v>0</v>
      </c>
      <c r="D13">
        <v>0.89178403502718295</v>
      </c>
      <c r="E13">
        <v>9.6426929587776003E-2</v>
      </c>
      <c r="F13">
        <v>0</v>
      </c>
      <c r="G13">
        <v>2.8916359533449199</v>
      </c>
      <c r="H13">
        <v>0.1</v>
      </c>
      <c r="I13">
        <v>0</v>
      </c>
      <c r="J13">
        <v>0.19433923315448301</v>
      </c>
      <c r="K13">
        <v>0</v>
      </c>
      <c r="L13">
        <v>0</v>
      </c>
      <c r="M13">
        <v>0.28699999999999998</v>
      </c>
      <c r="N13">
        <v>0.207194410118196</v>
      </c>
      <c r="O13">
        <v>6.2E-2</v>
      </c>
      <c r="P13">
        <v>1.0185533310594099</v>
      </c>
      <c r="Q13">
        <v>0.159022128015361</v>
      </c>
      <c r="R13">
        <v>0</v>
      </c>
      <c r="S13">
        <v>2</v>
      </c>
      <c r="T13">
        <f t="shared" si="16"/>
        <v>1.6363636363636362</v>
      </c>
      <c r="U13">
        <v>0</v>
      </c>
      <c r="V13">
        <v>6.4039386679021801E-2</v>
      </c>
      <c r="W13">
        <v>0</v>
      </c>
      <c r="X13">
        <v>-0.27218020799999998</v>
      </c>
      <c r="Y13">
        <v>0</v>
      </c>
      <c r="Z13">
        <v>0</v>
      </c>
      <c r="AA13">
        <v>3.7</v>
      </c>
      <c r="AB13">
        <v>1.7</v>
      </c>
      <c r="AC13">
        <v>-1.212121212</v>
      </c>
      <c r="AD13">
        <v>-4.6464646460000001</v>
      </c>
      <c r="AE13">
        <v>0</v>
      </c>
      <c r="AF13">
        <v>0</v>
      </c>
      <c r="AG13">
        <v>1.9293049760000001</v>
      </c>
      <c r="AH13">
        <v>0.14656318300000001</v>
      </c>
      <c r="AI13">
        <v>0.171796906</v>
      </c>
      <c r="AJ13">
        <v>0</v>
      </c>
      <c r="AK13">
        <v>0</v>
      </c>
      <c r="AL13">
        <v>0</v>
      </c>
      <c r="AM13">
        <v>0.11226800000000001</v>
      </c>
      <c r="AN13">
        <f t="shared" si="17"/>
        <v>0.44952300000000001</v>
      </c>
      <c r="AO13">
        <v>0.27611982819663999</v>
      </c>
      <c r="AP13">
        <v>1.7537573778526085</v>
      </c>
    </row>
    <row r="14" spans="1:44" x14ac:dyDescent="0.2">
      <c r="A14">
        <v>4</v>
      </c>
      <c r="B14">
        <f t="shared" si="15"/>
        <v>8.7755287454642836</v>
      </c>
      <c r="C14">
        <v>0</v>
      </c>
      <c r="D14">
        <v>0.906204026591937</v>
      </c>
      <c r="E14">
        <v>0.100139021163496</v>
      </c>
      <c r="F14">
        <v>0</v>
      </c>
      <c r="G14">
        <v>2.45362648002751</v>
      </c>
      <c r="H14">
        <v>0.1</v>
      </c>
      <c r="I14">
        <v>0</v>
      </c>
      <c r="J14">
        <v>0.27623482065534999</v>
      </c>
      <c r="K14">
        <v>0</v>
      </c>
      <c r="L14">
        <v>0</v>
      </c>
      <c r="M14">
        <v>0.28699999999999998</v>
      </c>
      <c r="N14">
        <v>0.20643525733628801</v>
      </c>
      <c r="O14">
        <v>6.2E-2</v>
      </c>
      <c r="P14">
        <v>1.0185533310594099</v>
      </c>
      <c r="Q14">
        <v>0.159022128015361</v>
      </c>
      <c r="R14">
        <v>0</v>
      </c>
      <c r="S14">
        <v>2</v>
      </c>
      <c r="T14">
        <f t="shared" si="16"/>
        <v>1.6363636363636362</v>
      </c>
      <c r="U14">
        <v>0</v>
      </c>
      <c r="V14">
        <v>0.230418937251294</v>
      </c>
      <c r="W14">
        <v>0</v>
      </c>
      <c r="X14">
        <v>-0.20188303499999999</v>
      </c>
      <c r="Y14">
        <v>0</v>
      </c>
      <c r="Z14">
        <v>0</v>
      </c>
      <c r="AA14">
        <v>3.7</v>
      </c>
      <c r="AB14">
        <v>1.7</v>
      </c>
      <c r="AC14">
        <v>-1.212121212</v>
      </c>
      <c r="AD14">
        <v>-4.6464646460000001</v>
      </c>
      <c r="AE14">
        <v>0</v>
      </c>
      <c r="AF14">
        <v>0</v>
      </c>
      <c r="AG14">
        <v>1.9554439859999999</v>
      </c>
      <c r="AH14">
        <v>0.14656318300000001</v>
      </c>
      <c r="AI14">
        <v>0.171796906</v>
      </c>
      <c r="AJ14">
        <v>0</v>
      </c>
      <c r="AK14">
        <v>0</v>
      </c>
      <c r="AL14">
        <v>0</v>
      </c>
      <c r="AM14">
        <v>0.11226800000000001</v>
      </c>
      <c r="AN14">
        <f t="shared" si="17"/>
        <v>0.44952300000000001</v>
      </c>
      <c r="AO14">
        <v>0.27611982819663999</v>
      </c>
      <c r="AP14">
        <v>1.7537573778526085</v>
      </c>
    </row>
    <row r="15" spans="1:44" x14ac:dyDescent="0.2">
      <c r="A15">
        <v>5</v>
      </c>
      <c r="B15">
        <f t="shared" si="15"/>
        <v>8.6530057059446968</v>
      </c>
      <c r="C15">
        <v>0</v>
      </c>
      <c r="D15">
        <v>0.93199330341702302</v>
      </c>
      <c r="E15">
        <v>0.106428857133106</v>
      </c>
      <c r="F15">
        <v>0</v>
      </c>
      <c r="G15">
        <v>1.6757160085929701</v>
      </c>
      <c r="H15">
        <v>9.4551131545035694E-2</v>
      </c>
      <c r="I15">
        <v>0</v>
      </c>
      <c r="J15">
        <v>0.42158998329401498</v>
      </c>
      <c r="K15">
        <v>0</v>
      </c>
      <c r="L15">
        <v>0</v>
      </c>
      <c r="M15">
        <v>0.28699999999999998</v>
      </c>
      <c r="N15">
        <v>0.20508970475963201</v>
      </c>
      <c r="O15">
        <v>6.2E-2</v>
      </c>
      <c r="P15">
        <v>1.0185533310594099</v>
      </c>
      <c r="Q15">
        <v>0.159022128015361</v>
      </c>
      <c r="R15">
        <v>0</v>
      </c>
      <c r="S15">
        <v>2</v>
      </c>
      <c r="T15">
        <f t="shared" si="16"/>
        <v>1.6363636363636362</v>
      </c>
      <c r="U15">
        <v>0</v>
      </c>
      <c r="V15">
        <v>0.46614157762625302</v>
      </c>
      <c r="W15">
        <v>0</v>
      </c>
      <c r="X15">
        <v>-0.14954647300000001</v>
      </c>
      <c r="Y15">
        <v>0</v>
      </c>
      <c r="Z15">
        <v>3.6139392872642798E-2</v>
      </c>
      <c r="AA15">
        <v>3.7</v>
      </c>
      <c r="AB15">
        <v>1.60736923626561</v>
      </c>
      <c r="AC15">
        <v>-1.212121212</v>
      </c>
      <c r="AD15">
        <v>-4.3932849000000003</v>
      </c>
      <c r="AE15">
        <v>0</v>
      </c>
      <c r="AF15">
        <v>0</v>
      </c>
      <c r="AG15">
        <v>1.9985399269999999</v>
      </c>
      <c r="AH15">
        <v>0.14656318300000001</v>
      </c>
      <c r="AI15">
        <v>0.171796906</v>
      </c>
      <c r="AJ15">
        <v>0</v>
      </c>
      <c r="AK15">
        <v>0</v>
      </c>
      <c r="AL15">
        <v>0</v>
      </c>
      <c r="AM15">
        <v>0.11226800000000001</v>
      </c>
      <c r="AN15">
        <f t="shared" si="17"/>
        <v>0.44952300000000001</v>
      </c>
      <c r="AO15">
        <v>0.288762213602277</v>
      </c>
      <c r="AP15">
        <v>1.8171252963685389</v>
      </c>
    </row>
    <row r="2131" spans="16:16" x14ac:dyDescent="0.2">
      <c r="P2131" s="1"/>
    </row>
    <row r="3526" spans="10:10" x14ac:dyDescent="0.2">
      <c r="J3526" s="1"/>
    </row>
    <row r="3527" spans="10:10" x14ac:dyDescent="0.2">
      <c r="J3527" s="1"/>
    </row>
    <row r="4221" spans="10:10" x14ac:dyDescent="0.2">
      <c r="J4221" s="1"/>
    </row>
    <row r="4222" spans="10:10" x14ac:dyDescent="0.2">
      <c r="J4222" s="1"/>
    </row>
    <row r="4223" spans="10:10" x14ac:dyDescent="0.2">
      <c r="J4223" s="1"/>
    </row>
    <row r="5423" spans="10:10" x14ac:dyDescent="0.2">
      <c r="J5423" s="1"/>
    </row>
    <row r="5430" spans="10:10" x14ac:dyDescent="0.2">
      <c r="J5430" s="1"/>
    </row>
    <row r="5447" spans="10:10" x14ac:dyDescent="0.2">
      <c r="J5447" s="1"/>
    </row>
    <row r="5902" spans="10:10" x14ac:dyDescent="0.2">
      <c r="J5902" s="1"/>
    </row>
    <row r="6059" spans="12:12" x14ac:dyDescent="0.2">
      <c r="L6059" s="1"/>
    </row>
    <row r="7138" spans="12:12" x14ac:dyDescent="0.2">
      <c r="L7138" s="1"/>
    </row>
    <row r="7143" spans="12:12" x14ac:dyDescent="0.2">
      <c r="L7143" s="1"/>
    </row>
    <row r="7426" spans="12:12" x14ac:dyDescent="0.2">
      <c r="L7426" s="1"/>
    </row>
  </sheetData>
  <mergeCells count="28">
    <mergeCell ref="AC8:AF8"/>
    <mergeCell ref="AG8:AI8"/>
    <mergeCell ref="AJ8:AK8"/>
    <mergeCell ref="AL8:AM8"/>
    <mergeCell ref="D8:I8"/>
    <mergeCell ref="J8:M8"/>
    <mergeCell ref="Q8:S8"/>
    <mergeCell ref="U8:X8"/>
    <mergeCell ref="Y8:AB8"/>
    <mergeCell ref="AC7:AF7"/>
    <mergeCell ref="AG7:AI7"/>
    <mergeCell ref="AJ7:AK7"/>
    <mergeCell ref="AL7:AM7"/>
    <mergeCell ref="D7:I7"/>
    <mergeCell ref="J7:M7"/>
    <mergeCell ref="Q7:S7"/>
    <mergeCell ref="U7:X7"/>
    <mergeCell ref="Y7:AB7"/>
    <mergeCell ref="Q2:S2"/>
    <mergeCell ref="C1:AF1"/>
    <mergeCell ref="D2:I2"/>
    <mergeCell ref="U2:X2"/>
    <mergeCell ref="AL2:AM2"/>
    <mergeCell ref="AG2:AI2"/>
    <mergeCell ref="J2:M2"/>
    <mergeCell ref="Y2:AB2"/>
    <mergeCell ref="AC2:AF2"/>
    <mergeCell ref="AJ2:AK2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supply_TS_smooth_Empa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Sulzer, Matthias</dc:creator>
  <cp:lastModifiedBy>Michael Wetter</cp:lastModifiedBy>
  <dcterms:created xsi:type="dcterms:W3CDTF">2024-06-28T13:21:18Z</dcterms:created>
  <dcterms:modified xsi:type="dcterms:W3CDTF">2024-07-05T22:42:05Z</dcterms:modified>
</cp:coreProperties>
</file>