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04_git\modelica-ibpsa\IBPSA\Resources\Data\Fluid\HeatPumps\ModularReversible\BaseClasses\"/>
    </mc:Choice>
  </mc:AlternateContent>
  <xr:revisionPtr revIDLastSave="0" documentId="13_ncr:1_{0E8509E0-3A02-4142-A806-4ED065035A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ysis V" sheetId="8" r:id="rId1"/>
    <sheet name="Analysis m_flow_nominal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" i="8" l="1"/>
  <c r="D26" i="8"/>
  <c r="D52" i="8" s="1"/>
  <c r="C26" i="8"/>
  <c r="D56" i="7" l="1"/>
  <c r="C56" i="7"/>
  <c r="D55" i="7"/>
  <c r="C55" i="7"/>
  <c r="D54" i="7"/>
  <c r="C54" i="7"/>
  <c r="D53" i="7"/>
  <c r="C53" i="7"/>
  <c r="D52" i="7"/>
  <c r="C52" i="7"/>
  <c r="C24" i="7"/>
  <c r="D24" i="7"/>
  <c r="C25" i="7"/>
  <c r="D25" i="7"/>
  <c r="C26" i="7"/>
  <c r="D26" i="7"/>
  <c r="C27" i="7"/>
  <c r="D27" i="7"/>
  <c r="C23" i="7"/>
  <c r="D23" i="7"/>
  <c r="D48" i="7" l="1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C14" i="7"/>
  <c r="D14" i="7"/>
  <c r="C15" i="7"/>
  <c r="D15" i="7"/>
  <c r="C16" i="7"/>
  <c r="D16" i="7"/>
  <c r="C17" i="7"/>
  <c r="D17" i="7"/>
  <c r="C18" i="7"/>
  <c r="D18" i="7"/>
  <c r="C19" i="7"/>
  <c r="D19" i="7"/>
  <c r="D9" i="7"/>
  <c r="D10" i="7"/>
  <c r="D11" i="7"/>
  <c r="D12" i="7"/>
  <c r="D13" i="7"/>
  <c r="C10" i="7"/>
  <c r="C11" i="7"/>
  <c r="C12" i="7"/>
  <c r="C13" i="7"/>
  <c r="C9" i="7"/>
  <c r="D51" i="7"/>
  <c r="C51" i="7"/>
  <c r="D50" i="7"/>
  <c r="C50" i="7"/>
  <c r="D49" i="7"/>
  <c r="C49" i="7"/>
  <c r="D37" i="7"/>
  <c r="C37" i="7"/>
  <c r="D36" i="7"/>
  <c r="C36" i="7"/>
  <c r="D35" i="7"/>
  <c r="C35" i="7"/>
  <c r="D34" i="7"/>
  <c r="C34" i="7"/>
  <c r="D33" i="7"/>
  <c r="C33" i="7"/>
  <c r="D32" i="7"/>
  <c r="C32" i="7"/>
  <c r="D3" i="7"/>
  <c r="D4" i="7"/>
  <c r="D5" i="7"/>
  <c r="D6" i="7"/>
  <c r="D7" i="7"/>
  <c r="D8" i="7"/>
  <c r="D20" i="7"/>
  <c r="D21" i="7"/>
  <c r="D22" i="7"/>
  <c r="C4" i="7"/>
  <c r="C5" i="7"/>
  <c r="C6" i="7"/>
  <c r="C7" i="7"/>
  <c r="C8" i="7"/>
  <c r="C20" i="7"/>
  <c r="C21" i="7"/>
  <c r="C22" i="7"/>
  <c r="C3" i="7"/>
  <c r="C28" i="7" l="1"/>
  <c r="C29" i="7"/>
  <c r="D28" i="7"/>
  <c r="D29" i="7"/>
  <c r="C58" i="7"/>
  <c r="C57" i="7"/>
  <c r="D58" i="7"/>
  <c r="D57" i="7"/>
</calcChain>
</file>

<file path=xl/sharedStrings.xml><?xml version="1.0" encoding="utf-8"?>
<sst xmlns="http://schemas.openxmlformats.org/spreadsheetml/2006/main" count="417" uniqueCount="66">
  <si>
    <t>Carrier 30XW-0254</t>
  </si>
  <si>
    <t>Wärmepumpen</t>
  </si>
  <si>
    <t>Carrier 30XWH-0254</t>
  </si>
  <si>
    <t>Carrier 30XW-0852</t>
  </si>
  <si>
    <t>Carrier 30XW-1702</t>
  </si>
  <si>
    <t>Carrier 30XWH-0852</t>
  </si>
  <si>
    <t>Carrier 30XWH-1702</t>
  </si>
  <si>
    <t>Carrier 30XW-0552</t>
  </si>
  <si>
    <t>Carrier 30XWH-0552</t>
  </si>
  <si>
    <t>Carrier 30XW-1352</t>
  </si>
  <si>
    <t>Carrier 30XWH-1352</t>
  </si>
  <si>
    <t>Carrier 30XW-1052</t>
  </si>
  <si>
    <t>Carrier 30XWH-1052</t>
  </si>
  <si>
    <t>RC frigo screw wp 410 V2</t>
  </si>
  <si>
    <t>RC frigo screw wp 700 V2</t>
  </si>
  <si>
    <t>RC frigo screw wp 1050 V2</t>
  </si>
  <si>
    <t>RC frigo screw wp 1310 V2</t>
  </si>
  <si>
    <t>RC frigo screw wp 1610 V2</t>
  </si>
  <si>
    <t>RC manta wp T.90.P2 S</t>
  </si>
  <si>
    <t>RC manta wp T.150.P2 S</t>
  </si>
  <si>
    <t>RC manta wp T.200.P2 S</t>
  </si>
  <si>
    <t>RC manta wp T.300.P4 D</t>
  </si>
  <si>
    <t>Trane RTWD 160SE</t>
  </si>
  <si>
    <t>Trane RTWD 200SE</t>
  </si>
  <si>
    <t>Trane RTWD 070HE</t>
  </si>
  <si>
    <t>Trane RTWD 270HSE</t>
  </si>
  <si>
    <t>R134a</t>
  </si>
  <si>
    <t>R410a</t>
  </si>
  <si>
    <t>Trane CGWN 205</t>
  </si>
  <si>
    <t>Trane CGWN 210</t>
  </si>
  <si>
    <t>Trane CGWN 215</t>
  </si>
  <si>
    <t>RC manta wp T.27.P1 S</t>
  </si>
  <si>
    <t>RC manta wp T.54.P2 S</t>
  </si>
  <si>
    <t>R407c</t>
  </si>
  <si>
    <t>Lennox Hydrolean SWH 025</t>
  </si>
  <si>
    <t>Lennox Hydrolean SWH 035</t>
  </si>
  <si>
    <t>Lennox Hydrolean SWH 050</t>
  </si>
  <si>
    <t>Lennox Hydrolean SWH 080</t>
  </si>
  <si>
    <t>Lennox Hydrolean SWH 135</t>
  </si>
  <si>
    <t>MIN</t>
  </si>
  <si>
    <t>Chillers</t>
  </si>
  <si>
    <t>Heat pumps</t>
  </si>
  <si>
    <t>Model</t>
  </si>
  <si>
    <t xml:space="preserve">Nominal power [W] </t>
  </si>
  <si>
    <r>
      <t>Volume Eva [m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]</t>
    </r>
  </si>
  <si>
    <r>
      <t>Volume Con  [m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]</t>
    </r>
  </si>
  <si>
    <t>Type of compressor</t>
  </si>
  <si>
    <t>Type of heat exchanger</t>
  </si>
  <si>
    <t>Refrigerant</t>
  </si>
  <si>
    <t>The volumes are based on the assumption that the data sheets data sheets differentiate between evaporator and condenser depending on the main operating mode (cooling / heating)</t>
  </si>
  <si>
    <t>For the mass flows, it is assumed that the data sheetsdata sheets differentiate between evaporator and condenser depending on the main operating mode (cooling / heating) and if data for the condenser is missing, the mass flow in the evaporator is assumed</t>
  </si>
  <si>
    <t>Double rotor screw compressor</t>
  </si>
  <si>
    <t>Shell and tube heat exchanger</t>
  </si>
  <si>
    <t>Plate heat exchanger</t>
  </si>
  <si>
    <t>Tube bundle falling film evaporator</t>
  </si>
  <si>
    <t>Scroll compressor</t>
  </si>
  <si>
    <t>Screw compressor (single)</t>
  </si>
  <si>
    <t>Scroll compressor (quadruple)</t>
  </si>
  <si>
    <t>Spiral compressor (six-fold)</t>
  </si>
  <si>
    <t>mEva_flow_nominal [kg/s]</t>
  </si>
  <si>
    <t>mCon_flow_nominal [kg/s]</t>
  </si>
  <si>
    <t>Density [kg/L]</t>
  </si>
  <si>
    <t>Water</t>
  </si>
  <si>
    <t>Screw compressor (double)</t>
  </si>
  <si>
    <t>VEva_flow_nominal [L/s]</t>
  </si>
  <si>
    <t>VCon_flow_nominal [L/s]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</si>
</sst>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/>
    <xf numFmtId="0" fontId="0" fillId="0" borderId="7" xfId="0" applyBorder="1"/>
    <xf numFmtId="0" fontId="2" fillId="2" borderId="0" xfId="0" applyFont="1" applyFill="1"/>
    <xf numFmtId="0" fontId="3" fillId="0" borderId="0" xfId="0" applyFont="1" applyFill="1" applyBorder="1"/>
    <xf numFmtId="0" fontId="0" fillId="0" borderId="0" xfId="0" applyFill="1"/>
    <xf numFmtId="0" fontId="0" fillId="0" borderId="2" xfId="0" applyBorder="1"/>
    <xf numFmtId="0" fontId="0" fillId="0" borderId="4" xfId="0" applyBorder="1"/>
    <xf numFmtId="0" fontId="0" fillId="0" borderId="7" xfId="0" applyFill="1" applyBorder="1"/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0" fillId="0" borderId="4" xfId="0" applyFill="1" applyBorder="1"/>
    <xf numFmtId="0" fontId="0" fillId="0" borderId="0" xfId="0" applyFill="1" applyBorder="1"/>
    <xf numFmtId="0" fontId="0" fillId="0" borderId="8" xfId="0" applyBorder="1"/>
    <xf numFmtId="0" fontId="4" fillId="0" borderId="1" xfId="0" applyFont="1" applyBorder="1"/>
    <xf numFmtId="0" fontId="4" fillId="0" borderId="6" xfId="0" applyFont="1" applyBorder="1"/>
    <xf numFmtId="0" fontId="4" fillId="0" borderId="3" xfId="0" applyFont="1" applyBorder="1"/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 as chiller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359878986588852E-2"/>
          <c:y val="0.1703923317735983"/>
          <c:w val="0.80737061640103769"/>
          <c:h val="0.78165894350116305"/>
        </c:manualLayout>
      </c:layout>
      <c:scatterChart>
        <c:scatterStyle val="lineMarker"/>
        <c:varyColors val="0"/>
        <c:ser>
          <c:idx val="0"/>
          <c:order val="0"/>
          <c:tx>
            <c:v>VolEva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9924677015671"/>
                  <c:y val="-3.0140821188531855E-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'Analysis V'!$B$4:$B$25</c:f>
              <c:numCache>
                <c:formatCode>General</c:formatCode>
                <c:ptCount val="22"/>
                <c:pt idx="0">
                  <c:v>273000</c:v>
                </c:pt>
                <c:pt idx="1">
                  <c:v>532000</c:v>
                </c:pt>
                <c:pt idx="2">
                  <c:v>839000</c:v>
                </c:pt>
                <c:pt idx="3">
                  <c:v>1060000</c:v>
                </c:pt>
                <c:pt idx="4">
                  <c:v>28000</c:v>
                </c:pt>
                <c:pt idx="5">
                  <c:v>63800</c:v>
                </c:pt>
                <c:pt idx="6">
                  <c:v>106000</c:v>
                </c:pt>
                <c:pt idx="7">
                  <c:v>172000</c:v>
                </c:pt>
                <c:pt idx="8">
                  <c:v>222000</c:v>
                </c:pt>
                <c:pt idx="9">
                  <c:v>339000</c:v>
                </c:pt>
                <c:pt idx="10">
                  <c:v>279000</c:v>
                </c:pt>
                <c:pt idx="11">
                  <c:v>570000</c:v>
                </c:pt>
                <c:pt idx="12">
                  <c:v>771400</c:v>
                </c:pt>
                <c:pt idx="13">
                  <c:v>970900</c:v>
                </c:pt>
                <c:pt idx="14">
                  <c:v>182000</c:v>
                </c:pt>
                <c:pt idx="15">
                  <c:v>311000</c:v>
                </c:pt>
                <c:pt idx="16">
                  <c:v>506000</c:v>
                </c:pt>
                <c:pt idx="17">
                  <c:v>25500</c:v>
                </c:pt>
                <c:pt idx="18">
                  <c:v>37600</c:v>
                </c:pt>
                <c:pt idx="19">
                  <c:v>50300</c:v>
                </c:pt>
                <c:pt idx="20">
                  <c:v>81800</c:v>
                </c:pt>
                <c:pt idx="21">
                  <c:v>131900</c:v>
                </c:pt>
              </c:numCache>
            </c:numRef>
          </c:xVal>
          <c:yVal>
            <c:numRef>
              <c:f>'Analysis V'!$C$4:$C$25</c:f>
              <c:numCache>
                <c:formatCode>General</c:formatCode>
                <c:ptCount val="22"/>
                <c:pt idx="0">
                  <c:v>0.05</c:v>
                </c:pt>
                <c:pt idx="1">
                  <c:v>7.0000000000000007E-2</c:v>
                </c:pt>
                <c:pt idx="2">
                  <c:v>9.8000000000000004E-2</c:v>
                </c:pt>
                <c:pt idx="3">
                  <c:v>0.182</c:v>
                </c:pt>
                <c:pt idx="4">
                  <c:v>2.8E-3</c:v>
                </c:pt>
                <c:pt idx="5">
                  <c:v>3.8999999999999998E-3</c:v>
                </c:pt>
                <c:pt idx="6">
                  <c:v>5.7999999999999996E-3</c:v>
                </c:pt>
                <c:pt idx="7">
                  <c:v>8.6999999999999994E-3</c:v>
                </c:pt>
                <c:pt idx="8">
                  <c:v>2.07E-2</c:v>
                </c:pt>
                <c:pt idx="9">
                  <c:v>2.75E-2</c:v>
                </c:pt>
                <c:pt idx="10">
                  <c:v>4.02E-2</c:v>
                </c:pt>
                <c:pt idx="11">
                  <c:v>6.9400000000000003E-2</c:v>
                </c:pt>
                <c:pt idx="12">
                  <c:v>9.01E-2</c:v>
                </c:pt>
                <c:pt idx="13">
                  <c:v>0.1203</c:v>
                </c:pt>
                <c:pt idx="14">
                  <c:v>1.5599999999999999E-2</c:v>
                </c:pt>
                <c:pt idx="15">
                  <c:v>3.9199999999999999E-2</c:v>
                </c:pt>
                <c:pt idx="16">
                  <c:v>4.5199999999999997E-2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5.1999999999999998E-3</c:v>
                </c:pt>
                <c:pt idx="20">
                  <c:v>5.7000000000000002E-3</c:v>
                </c:pt>
                <c:pt idx="21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E-45CA-AB8D-FA686E705EEC}"/>
            </c:ext>
          </c:extLst>
        </c:ser>
        <c:ser>
          <c:idx val="1"/>
          <c:order val="1"/>
          <c:tx>
            <c:v>VolCon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754026668126621E-2"/>
                  <c:y val="0.300724154480027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2E-07x - 0,0084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0,953</a:t>
                    </a:r>
                    <a:endParaRPr lang="en-US" sz="1600"/>
                  </a:p>
                </c:rich>
              </c:tx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'Analysis V'!$B$4:$B$25</c:f>
              <c:numCache>
                <c:formatCode>General</c:formatCode>
                <c:ptCount val="22"/>
                <c:pt idx="0">
                  <c:v>273000</c:v>
                </c:pt>
                <c:pt idx="1">
                  <c:v>532000</c:v>
                </c:pt>
                <c:pt idx="2">
                  <c:v>839000</c:v>
                </c:pt>
                <c:pt idx="3">
                  <c:v>1060000</c:v>
                </c:pt>
                <c:pt idx="4">
                  <c:v>28000</c:v>
                </c:pt>
                <c:pt idx="5">
                  <c:v>63800</c:v>
                </c:pt>
                <c:pt idx="6">
                  <c:v>106000</c:v>
                </c:pt>
                <c:pt idx="7">
                  <c:v>172000</c:v>
                </c:pt>
                <c:pt idx="8">
                  <c:v>222000</c:v>
                </c:pt>
                <c:pt idx="9">
                  <c:v>339000</c:v>
                </c:pt>
                <c:pt idx="10">
                  <c:v>279000</c:v>
                </c:pt>
                <c:pt idx="11">
                  <c:v>570000</c:v>
                </c:pt>
                <c:pt idx="12">
                  <c:v>771400</c:v>
                </c:pt>
                <c:pt idx="13">
                  <c:v>970900</c:v>
                </c:pt>
                <c:pt idx="14">
                  <c:v>182000</c:v>
                </c:pt>
                <c:pt idx="15">
                  <c:v>311000</c:v>
                </c:pt>
                <c:pt idx="16">
                  <c:v>506000</c:v>
                </c:pt>
                <c:pt idx="17">
                  <c:v>25500</c:v>
                </c:pt>
                <c:pt idx="18">
                  <c:v>37600</c:v>
                </c:pt>
                <c:pt idx="19">
                  <c:v>50300</c:v>
                </c:pt>
                <c:pt idx="20">
                  <c:v>81800</c:v>
                </c:pt>
                <c:pt idx="21">
                  <c:v>131900</c:v>
                </c:pt>
              </c:numCache>
            </c:numRef>
          </c:xVal>
          <c:yVal>
            <c:numRef>
              <c:f>'Analysis V'!$D$4:$D$25</c:f>
              <c:numCache>
                <c:formatCode>General</c:formatCode>
                <c:ptCount val="22"/>
                <c:pt idx="0">
                  <c:v>5.5E-2</c:v>
                </c:pt>
                <c:pt idx="1">
                  <c:v>7.5999999999999998E-2</c:v>
                </c:pt>
                <c:pt idx="2">
                  <c:v>0.13700000000000001</c:v>
                </c:pt>
                <c:pt idx="3">
                  <c:v>0.193</c:v>
                </c:pt>
                <c:pt idx="4">
                  <c:v>2.8E-3</c:v>
                </c:pt>
                <c:pt idx="5">
                  <c:v>3.8999999999999998E-3</c:v>
                </c:pt>
                <c:pt idx="6">
                  <c:v>5.7999999999999996E-3</c:v>
                </c:pt>
                <c:pt idx="7">
                  <c:v>8.6999999999999994E-3</c:v>
                </c:pt>
                <c:pt idx="8">
                  <c:v>2.07E-2</c:v>
                </c:pt>
                <c:pt idx="9">
                  <c:v>2.75E-2</c:v>
                </c:pt>
                <c:pt idx="10">
                  <c:v>4.5100000000000001E-2</c:v>
                </c:pt>
                <c:pt idx="11">
                  <c:v>8.7499999999999994E-2</c:v>
                </c:pt>
                <c:pt idx="12">
                  <c:v>0.1111</c:v>
                </c:pt>
                <c:pt idx="13">
                  <c:v>0.1333</c:v>
                </c:pt>
                <c:pt idx="14">
                  <c:v>1.9E-2</c:v>
                </c:pt>
                <c:pt idx="15">
                  <c:v>4.2999999999999997E-2</c:v>
                </c:pt>
                <c:pt idx="16">
                  <c:v>5.1999999999999998E-2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5.1999999999999998E-3</c:v>
                </c:pt>
                <c:pt idx="20">
                  <c:v>5.7000000000000002E-3</c:v>
                </c:pt>
                <c:pt idx="21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E-45CA-AB8D-FA686E70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8952"/>
        <c:axId val="462249936"/>
      </c:scatterChart>
      <c:valAx>
        <c:axId val="46224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9936"/>
        <c:crosses val="autoZero"/>
        <c:crossBetween val="midCat"/>
      </c:valAx>
      <c:valAx>
        <c:axId val="4622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236134514761634E-2"/>
          <c:y val="0.18307969476191932"/>
          <c:w val="0.23707234427313406"/>
          <c:h val="0.22826248108410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Operation as</a:t>
            </a:r>
            <a:r>
              <a:rPr lang="de-DE" baseline="0"/>
              <a:t> heat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484170018685592E-2"/>
          <c:y val="0.13322497183015736"/>
          <c:w val="0.81186652397521875"/>
          <c:h val="0.82726371271738297"/>
        </c:manualLayout>
      </c:layout>
      <c:scatterChart>
        <c:scatterStyle val="lineMarker"/>
        <c:varyColors val="0"/>
        <c:ser>
          <c:idx val="0"/>
          <c:order val="0"/>
          <c:tx>
            <c:v>VolEva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93741596488444"/>
                  <c:y val="0.25485830185793823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'Analysis V'!$B$30:$B$51</c:f>
              <c:numCache>
                <c:formatCode>General</c:formatCode>
                <c:ptCount val="22"/>
                <c:pt idx="0">
                  <c:v>317000</c:v>
                </c:pt>
                <c:pt idx="1">
                  <c:v>599000</c:v>
                </c:pt>
                <c:pt idx="2">
                  <c:v>967000</c:v>
                </c:pt>
                <c:pt idx="3">
                  <c:v>1190000</c:v>
                </c:pt>
                <c:pt idx="4">
                  <c:v>35100</c:v>
                </c:pt>
                <c:pt idx="5">
                  <c:v>80000</c:v>
                </c:pt>
                <c:pt idx="6">
                  <c:v>135000</c:v>
                </c:pt>
                <c:pt idx="7">
                  <c:v>217000</c:v>
                </c:pt>
                <c:pt idx="8">
                  <c:v>279000</c:v>
                </c:pt>
                <c:pt idx="9">
                  <c:v>431000</c:v>
                </c:pt>
                <c:pt idx="10">
                  <c:v>311800</c:v>
                </c:pt>
                <c:pt idx="11">
                  <c:v>672700</c:v>
                </c:pt>
                <c:pt idx="12">
                  <c:v>771400</c:v>
                </c:pt>
                <c:pt idx="13">
                  <c:v>1139800</c:v>
                </c:pt>
                <c:pt idx="14">
                  <c:v>214000</c:v>
                </c:pt>
                <c:pt idx="15">
                  <c:v>400800</c:v>
                </c:pt>
                <c:pt idx="16">
                  <c:v>591200</c:v>
                </c:pt>
                <c:pt idx="17">
                  <c:v>28000</c:v>
                </c:pt>
                <c:pt idx="18">
                  <c:v>41400</c:v>
                </c:pt>
                <c:pt idx="19">
                  <c:v>55500</c:v>
                </c:pt>
                <c:pt idx="20">
                  <c:v>91700</c:v>
                </c:pt>
                <c:pt idx="21">
                  <c:v>145100</c:v>
                </c:pt>
              </c:numCache>
            </c:numRef>
          </c:xVal>
          <c:yVal>
            <c:numRef>
              <c:f>'Analysis V'!$C$30:$C$51</c:f>
              <c:numCache>
                <c:formatCode>General</c:formatCode>
                <c:ptCount val="22"/>
                <c:pt idx="0">
                  <c:v>5.5E-2</c:v>
                </c:pt>
                <c:pt idx="1">
                  <c:v>7.5999999999999998E-2</c:v>
                </c:pt>
                <c:pt idx="2">
                  <c:v>0.13700000000000001</c:v>
                </c:pt>
                <c:pt idx="3">
                  <c:v>0.193</c:v>
                </c:pt>
                <c:pt idx="4">
                  <c:v>2.8E-3</c:v>
                </c:pt>
                <c:pt idx="5">
                  <c:v>3.8999999999999998E-3</c:v>
                </c:pt>
                <c:pt idx="6">
                  <c:v>5.7999999999999996E-3</c:v>
                </c:pt>
                <c:pt idx="7">
                  <c:v>8.6999999999999994E-3</c:v>
                </c:pt>
                <c:pt idx="8">
                  <c:v>2.07E-2</c:v>
                </c:pt>
                <c:pt idx="9">
                  <c:v>2.75E-2</c:v>
                </c:pt>
                <c:pt idx="10">
                  <c:v>4.5100000000000001E-2</c:v>
                </c:pt>
                <c:pt idx="11">
                  <c:v>8.7499999999999994E-2</c:v>
                </c:pt>
                <c:pt idx="12">
                  <c:v>0.1111</c:v>
                </c:pt>
                <c:pt idx="13">
                  <c:v>0.1333</c:v>
                </c:pt>
                <c:pt idx="14">
                  <c:v>1.9E-2</c:v>
                </c:pt>
                <c:pt idx="15">
                  <c:v>4.2999999999999997E-2</c:v>
                </c:pt>
                <c:pt idx="16">
                  <c:v>5.1999999999999998E-2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5.1999999999999998E-3</c:v>
                </c:pt>
                <c:pt idx="20">
                  <c:v>5.7000000000000002E-3</c:v>
                </c:pt>
                <c:pt idx="21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2-4AC1-94EC-0687564C041D}"/>
            </c:ext>
          </c:extLst>
        </c:ser>
        <c:ser>
          <c:idx val="1"/>
          <c:order val="1"/>
          <c:tx>
            <c:v>VolCon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788241100343375E-2"/>
                  <c:y val="-7.1721566367558248E-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'Analysis V'!$B$30:$B$51</c:f>
              <c:numCache>
                <c:formatCode>General</c:formatCode>
                <c:ptCount val="22"/>
                <c:pt idx="0">
                  <c:v>317000</c:v>
                </c:pt>
                <c:pt idx="1">
                  <c:v>599000</c:v>
                </c:pt>
                <c:pt idx="2">
                  <c:v>967000</c:v>
                </c:pt>
                <c:pt idx="3">
                  <c:v>1190000</c:v>
                </c:pt>
                <c:pt idx="4">
                  <c:v>35100</c:v>
                </c:pt>
                <c:pt idx="5">
                  <c:v>80000</c:v>
                </c:pt>
                <c:pt idx="6">
                  <c:v>135000</c:v>
                </c:pt>
                <c:pt idx="7">
                  <c:v>217000</c:v>
                </c:pt>
                <c:pt idx="8">
                  <c:v>279000</c:v>
                </c:pt>
                <c:pt idx="9">
                  <c:v>431000</c:v>
                </c:pt>
                <c:pt idx="10">
                  <c:v>311800</c:v>
                </c:pt>
                <c:pt idx="11">
                  <c:v>672700</c:v>
                </c:pt>
                <c:pt idx="12">
                  <c:v>771400</c:v>
                </c:pt>
                <c:pt idx="13">
                  <c:v>1139800</c:v>
                </c:pt>
                <c:pt idx="14">
                  <c:v>214000</c:v>
                </c:pt>
                <c:pt idx="15">
                  <c:v>400800</c:v>
                </c:pt>
                <c:pt idx="16">
                  <c:v>591200</c:v>
                </c:pt>
                <c:pt idx="17">
                  <c:v>28000</c:v>
                </c:pt>
                <c:pt idx="18">
                  <c:v>41400</c:v>
                </c:pt>
                <c:pt idx="19">
                  <c:v>55500</c:v>
                </c:pt>
                <c:pt idx="20">
                  <c:v>91700</c:v>
                </c:pt>
                <c:pt idx="21">
                  <c:v>145100</c:v>
                </c:pt>
              </c:numCache>
            </c:numRef>
          </c:xVal>
          <c:yVal>
            <c:numRef>
              <c:f>'Analysis V'!$D$30:$D$51</c:f>
              <c:numCache>
                <c:formatCode>General</c:formatCode>
                <c:ptCount val="22"/>
                <c:pt idx="0">
                  <c:v>0.05</c:v>
                </c:pt>
                <c:pt idx="1">
                  <c:v>7.0000000000000007E-2</c:v>
                </c:pt>
                <c:pt idx="2">
                  <c:v>9.8000000000000004E-2</c:v>
                </c:pt>
                <c:pt idx="3">
                  <c:v>0.182</c:v>
                </c:pt>
                <c:pt idx="4">
                  <c:v>2.8E-3</c:v>
                </c:pt>
                <c:pt idx="5">
                  <c:v>3.8999999999999998E-3</c:v>
                </c:pt>
                <c:pt idx="6">
                  <c:v>5.7999999999999996E-3</c:v>
                </c:pt>
                <c:pt idx="7">
                  <c:v>8.6999999999999994E-3</c:v>
                </c:pt>
                <c:pt idx="8">
                  <c:v>2.07E-2</c:v>
                </c:pt>
                <c:pt idx="9">
                  <c:v>2.75E-2</c:v>
                </c:pt>
                <c:pt idx="10">
                  <c:v>4.02E-2</c:v>
                </c:pt>
                <c:pt idx="11">
                  <c:v>6.9400000000000003E-2</c:v>
                </c:pt>
                <c:pt idx="12">
                  <c:v>9.01E-2</c:v>
                </c:pt>
                <c:pt idx="13">
                  <c:v>0.1203</c:v>
                </c:pt>
                <c:pt idx="14">
                  <c:v>1.5599999999999999E-2</c:v>
                </c:pt>
                <c:pt idx="15">
                  <c:v>3.9199999999999999E-2</c:v>
                </c:pt>
                <c:pt idx="16">
                  <c:v>4.5199999999999997E-2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5.1999999999999998E-3</c:v>
                </c:pt>
                <c:pt idx="20">
                  <c:v>5.7000000000000002E-3</c:v>
                </c:pt>
                <c:pt idx="21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2-4AC1-94EC-0687564C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8952"/>
        <c:axId val="462249936"/>
      </c:scatterChart>
      <c:valAx>
        <c:axId val="46224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9936"/>
        <c:crosses val="autoZero"/>
        <c:crossBetween val="midCat"/>
      </c:valAx>
      <c:valAx>
        <c:axId val="4622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829658125396318E-2"/>
          <c:y val="0.13571519517507119"/>
          <c:w val="0.21743640361967909"/>
          <c:h val="0.22420086583166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 as chiller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359878986588852E-2"/>
          <c:y val="0.1703923317735983"/>
          <c:w val="0.80737061640103769"/>
          <c:h val="0.78165894350116305"/>
        </c:manualLayout>
      </c:layout>
      <c:scatterChart>
        <c:scatterStyle val="lineMarker"/>
        <c:varyColors val="0"/>
        <c:ser>
          <c:idx val="0"/>
          <c:order val="0"/>
          <c:tx>
            <c:v>mFlow_Eva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572608584632514E-2"/>
                  <c:y val="0.28947910875849403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'Analysis m_flow_nominal'!$B$3:$B$27</c:f>
              <c:numCache>
                <c:formatCode>General</c:formatCode>
                <c:ptCount val="25"/>
                <c:pt idx="0">
                  <c:v>273000</c:v>
                </c:pt>
                <c:pt idx="1">
                  <c:v>532000</c:v>
                </c:pt>
                <c:pt idx="2">
                  <c:v>839000</c:v>
                </c:pt>
                <c:pt idx="3">
                  <c:v>1060000</c:v>
                </c:pt>
                <c:pt idx="4">
                  <c:v>1342000</c:v>
                </c:pt>
                <c:pt idx="5">
                  <c:v>1732000</c:v>
                </c:pt>
                <c:pt idx="6">
                  <c:v>394000</c:v>
                </c:pt>
                <c:pt idx="7">
                  <c:v>656000</c:v>
                </c:pt>
                <c:pt idx="8">
                  <c:v>973000</c:v>
                </c:pt>
                <c:pt idx="9">
                  <c:v>1224000</c:v>
                </c:pt>
                <c:pt idx="10">
                  <c:v>1505000</c:v>
                </c:pt>
                <c:pt idx="11">
                  <c:v>28000</c:v>
                </c:pt>
                <c:pt idx="12">
                  <c:v>63800</c:v>
                </c:pt>
                <c:pt idx="13">
                  <c:v>106000</c:v>
                </c:pt>
                <c:pt idx="14">
                  <c:v>172000</c:v>
                </c:pt>
                <c:pt idx="15">
                  <c:v>222000</c:v>
                </c:pt>
                <c:pt idx="16">
                  <c:v>339000</c:v>
                </c:pt>
                <c:pt idx="17">
                  <c:v>279000</c:v>
                </c:pt>
                <c:pt idx="18">
                  <c:v>570000</c:v>
                </c:pt>
                <c:pt idx="19">
                  <c:v>771400</c:v>
                </c:pt>
                <c:pt idx="20">
                  <c:v>25500</c:v>
                </c:pt>
                <c:pt idx="21">
                  <c:v>37600</c:v>
                </c:pt>
                <c:pt idx="22">
                  <c:v>50300</c:v>
                </c:pt>
                <c:pt idx="23">
                  <c:v>81800</c:v>
                </c:pt>
                <c:pt idx="24">
                  <c:v>131900</c:v>
                </c:pt>
              </c:numCache>
            </c:numRef>
          </c:xVal>
          <c:yVal>
            <c:numRef>
              <c:f>'Analysis m_flow_nominal'!$C$3:$C$27</c:f>
              <c:numCache>
                <c:formatCode>General</c:formatCode>
                <c:ptCount val="25"/>
                <c:pt idx="0">
                  <c:v>12.961</c:v>
                </c:pt>
                <c:pt idx="1">
                  <c:v>24.925000000000001</c:v>
                </c:pt>
                <c:pt idx="2">
                  <c:v>39.880000000000003</c:v>
                </c:pt>
                <c:pt idx="3">
                  <c:v>49.85</c:v>
                </c:pt>
                <c:pt idx="4">
                  <c:v>63.808</c:v>
                </c:pt>
                <c:pt idx="5">
                  <c:v>82.751000000000005</c:v>
                </c:pt>
                <c:pt idx="6">
                  <c:v>18.74913888888889</c:v>
                </c:pt>
                <c:pt idx="7">
                  <c:v>31.294722222222223</c:v>
                </c:pt>
                <c:pt idx="8">
                  <c:v>46.249722222222218</c:v>
                </c:pt>
                <c:pt idx="9">
                  <c:v>58.158333333333331</c:v>
                </c:pt>
                <c:pt idx="10">
                  <c:v>71.451666666666668</c:v>
                </c:pt>
                <c:pt idx="11">
                  <c:v>1.3293333333333333</c:v>
                </c:pt>
                <c:pt idx="12">
                  <c:v>3.0186944444444443</c:v>
                </c:pt>
                <c:pt idx="13">
                  <c:v>5.0403888888888888</c:v>
                </c:pt>
                <c:pt idx="14">
                  <c:v>8.1698611111111106</c:v>
                </c:pt>
                <c:pt idx="15">
                  <c:v>10.551583333333333</c:v>
                </c:pt>
                <c:pt idx="16">
                  <c:v>16.118166666666667</c:v>
                </c:pt>
                <c:pt idx="17">
                  <c:v>11.964</c:v>
                </c:pt>
                <c:pt idx="18">
                  <c:v>19.940000000000001</c:v>
                </c:pt>
                <c:pt idx="19">
                  <c:v>26.919</c:v>
                </c:pt>
                <c:pt idx="20">
                  <c:v>1.2185555555555556</c:v>
                </c:pt>
                <c:pt idx="21">
                  <c:v>1.800138888888889</c:v>
                </c:pt>
                <c:pt idx="22">
                  <c:v>2.4648055555555555</c:v>
                </c:pt>
                <c:pt idx="23">
                  <c:v>3.8772222222222221</c:v>
                </c:pt>
                <c:pt idx="24">
                  <c:v>6.2866388888888887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D-4E99-AC58-ADAF4550AD8F}"/>
            </c:ext>
          </c:extLst>
        </c:ser>
        <c:ser>
          <c:idx val="1"/>
          <c:order val="1"/>
          <c:tx>
            <c:v>mFlow_Con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323662829566475E-2"/>
                  <c:y val="1.55810807454275E-2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'Analysis m_flow_nominal'!$B$3:$B$27</c:f>
              <c:numCache>
                <c:formatCode>General</c:formatCode>
                <c:ptCount val="25"/>
                <c:pt idx="0">
                  <c:v>273000</c:v>
                </c:pt>
                <c:pt idx="1">
                  <c:v>532000</c:v>
                </c:pt>
                <c:pt idx="2">
                  <c:v>839000</c:v>
                </c:pt>
                <c:pt idx="3">
                  <c:v>1060000</c:v>
                </c:pt>
                <c:pt idx="4">
                  <c:v>1342000</c:v>
                </c:pt>
                <c:pt idx="5">
                  <c:v>1732000</c:v>
                </c:pt>
                <c:pt idx="6">
                  <c:v>394000</c:v>
                </c:pt>
                <c:pt idx="7">
                  <c:v>656000</c:v>
                </c:pt>
                <c:pt idx="8">
                  <c:v>973000</c:v>
                </c:pt>
                <c:pt idx="9">
                  <c:v>1224000</c:v>
                </c:pt>
                <c:pt idx="10">
                  <c:v>1505000</c:v>
                </c:pt>
                <c:pt idx="11">
                  <c:v>28000</c:v>
                </c:pt>
                <c:pt idx="12">
                  <c:v>63800</c:v>
                </c:pt>
                <c:pt idx="13">
                  <c:v>106000</c:v>
                </c:pt>
                <c:pt idx="14">
                  <c:v>172000</c:v>
                </c:pt>
                <c:pt idx="15">
                  <c:v>222000</c:v>
                </c:pt>
                <c:pt idx="16">
                  <c:v>339000</c:v>
                </c:pt>
                <c:pt idx="17">
                  <c:v>279000</c:v>
                </c:pt>
                <c:pt idx="18">
                  <c:v>570000</c:v>
                </c:pt>
                <c:pt idx="19">
                  <c:v>771400</c:v>
                </c:pt>
                <c:pt idx="20">
                  <c:v>25500</c:v>
                </c:pt>
                <c:pt idx="21">
                  <c:v>37600</c:v>
                </c:pt>
                <c:pt idx="22">
                  <c:v>50300</c:v>
                </c:pt>
                <c:pt idx="23">
                  <c:v>81800</c:v>
                </c:pt>
                <c:pt idx="24">
                  <c:v>131900</c:v>
                </c:pt>
              </c:numCache>
            </c:numRef>
          </c:xVal>
          <c:yVal>
            <c:numRef>
              <c:f>'Analysis m_flow_nominal'!$D$3:$D$27</c:f>
              <c:numCache>
                <c:formatCode>General</c:formatCode>
                <c:ptCount val="25"/>
                <c:pt idx="0">
                  <c:v>12.961</c:v>
                </c:pt>
                <c:pt idx="1">
                  <c:v>24.925000000000001</c:v>
                </c:pt>
                <c:pt idx="2">
                  <c:v>39.880000000000003</c:v>
                </c:pt>
                <c:pt idx="3">
                  <c:v>49.85</c:v>
                </c:pt>
                <c:pt idx="4">
                  <c:v>63.808</c:v>
                </c:pt>
                <c:pt idx="5">
                  <c:v>82.751000000000005</c:v>
                </c:pt>
                <c:pt idx="6">
                  <c:v>22.875611111111109</c:v>
                </c:pt>
                <c:pt idx="7">
                  <c:v>38.495277777777773</c:v>
                </c:pt>
                <c:pt idx="8">
                  <c:v>57.050555555555555</c:v>
                </c:pt>
                <c:pt idx="9">
                  <c:v>71.728611111111107</c:v>
                </c:pt>
                <c:pt idx="10">
                  <c:v>88.345277777777781</c:v>
                </c:pt>
                <c:pt idx="11">
                  <c:v>1.6339722222222222</c:v>
                </c:pt>
                <c:pt idx="12">
                  <c:v>3.7664444444444443</c:v>
                </c:pt>
                <c:pt idx="13">
                  <c:v>6.3143333333333329</c:v>
                </c:pt>
                <c:pt idx="14">
                  <c:v>10.246944444444443</c:v>
                </c:pt>
                <c:pt idx="15">
                  <c:v>13.182555555555554</c:v>
                </c:pt>
                <c:pt idx="16">
                  <c:v>20.216944444444444</c:v>
                </c:pt>
                <c:pt idx="17">
                  <c:v>12.961</c:v>
                </c:pt>
                <c:pt idx="18">
                  <c:v>24.925000000000001</c:v>
                </c:pt>
                <c:pt idx="19">
                  <c:v>34.895000000000003</c:v>
                </c:pt>
                <c:pt idx="20">
                  <c:v>1.4124166666666664</c:v>
                </c:pt>
                <c:pt idx="21">
                  <c:v>2.1878611111111113</c:v>
                </c:pt>
                <c:pt idx="22">
                  <c:v>2.8802222222222222</c:v>
                </c:pt>
                <c:pt idx="23">
                  <c:v>4.7357500000000003</c:v>
                </c:pt>
                <c:pt idx="24">
                  <c:v>7.4498055555555549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D-4E99-AC58-ADAF4550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8952"/>
        <c:axId val="462249936"/>
      </c:scatterChart>
      <c:valAx>
        <c:axId val="46224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9936"/>
        <c:crosses val="autoZero"/>
        <c:crossBetween val="midCat"/>
      </c:valAx>
      <c:valAx>
        <c:axId val="4622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236134514761634E-2"/>
          <c:y val="0.18307969476191932"/>
          <c:w val="0.26411354292289857"/>
          <c:h val="0.24324494573313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Operation as heat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484170018685592E-2"/>
          <c:y val="0.13322497183015736"/>
          <c:w val="0.81186652397521875"/>
          <c:h val="0.82726371271738297"/>
        </c:manualLayout>
      </c:layout>
      <c:scatterChart>
        <c:scatterStyle val="lineMarker"/>
        <c:varyColors val="0"/>
        <c:ser>
          <c:idx val="0"/>
          <c:order val="0"/>
          <c:tx>
            <c:v>mFlow_Eva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540346447025826E-2"/>
                  <c:y val="1.772668416447944E-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'Analysis m_flow_nominal'!$B$32:$B$56</c:f>
              <c:numCache>
                <c:formatCode>General</c:formatCode>
                <c:ptCount val="25"/>
                <c:pt idx="0">
                  <c:v>317000</c:v>
                </c:pt>
                <c:pt idx="1">
                  <c:v>599000</c:v>
                </c:pt>
                <c:pt idx="2">
                  <c:v>967000</c:v>
                </c:pt>
                <c:pt idx="3">
                  <c:v>1190000</c:v>
                </c:pt>
                <c:pt idx="4">
                  <c:v>1481000</c:v>
                </c:pt>
                <c:pt idx="5">
                  <c:v>1969000</c:v>
                </c:pt>
                <c:pt idx="6">
                  <c:v>477000</c:v>
                </c:pt>
                <c:pt idx="7">
                  <c:v>830000</c:v>
                </c:pt>
                <c:pt idx="8">
                  <c:v>1257000</c:v>
                </c:pt>
                <c:pt idx="9">
                  <c:v>1569000</c:v>
                </c:pt>
                <c:pt idx="10">
                  <c:v>1976000</c:v>
                </c:pt>
                <c:pt idx="11">
                  <c:v>35100</c:v>
                </c:pt>
                <c:pt idx="12">
                  <c:v>80000</c:v>
                </c:pt>
                <c:pt idx="13">
                  <c:v>135000</c:v>
                </c:pt>
                <c:pt idx="14">
                  <c:v>217000</c:v>
                </c:pt>
                <c:pt idx="15">
                  <c:v>279000</c:v>
                </c:pt>
                <c:pt idx="16">
                  <c:v>431000</c:v>
                </c:pt>
                <c:pt idx="17">
                  <c:v>311800</c:v>
                </c:pt>
                <c:pt idx="18">
                  <c:v>672700</c:v>
                </c:pt>
                <c:pt idx="19">
                  <c:v>771400</c:v>
                </c:pt>
                <c:pt idx="20">
                  <c:v>28000</c:v>
                </c:pt>
                <c:pt idx="21">
                  <c:v>41400</c:v>
                </c:pt>
                <c:pt idx="22">
                  <c:v>55500</c:v>
                </c:pt>
                <c:pt idx="23">
                  <c:v>91700</c:v>
                </c:pt>
                <c:pt idx="24">
                  <c:v>145100</c:v>
                </c:pt>
              </c:numCache>
            </c:numRef>
          </c:xVal>
          <c:yVal>
            <c:numRef>
              <c:f>'Analysis m_flow_nominal'!$C$32:$C$56</c:f>
              <c:numCache>
                <c:formatCode>General</c:formatCode>
                <c:ptCount val="25"/>
                <c:pt idx="0">
                  <c:v>14.955</c:v>
                </c:pt>
                <c:pt idx="1">
                  <c:v>28.913</c:v>
                </c:pt>
                <c:pt idx="2">
                  <c:v>45.862000000000002</c:v>
                </c:pt>
                <c:pt idx="3">
                  <c:v>56.829000000000001</c:v>
                </c:pt>
                <c:pt idx="4">
                  <c:v>70.787000000000006</c:v>
                </c:pt>
                <c:pt idx="5">
                  <c:v>94.715000000000003</c:v>
                </c:pt>
                <c:pt idx="6">
                  <c:v>18.195250000000001</c:v>
                </c:pt>
                <c:pt idx="7">
                  <c:v>31.848611111111108</c:v>
                </c:pt>
                <c:pt idx="8">
                  <c:v>48.465277777777771</c:v>
                </c:pt>
                <c:pt idx="9">
                  <c:v>60.373888888888892</c:v>
                </c:pt>
                <c:pt idx="10">
                  <c:v>76.159722222222214</c:v>
                </c:pt>
                <c:pt idx="11">
                  <c:v>1.2739444444444443</c:v>
                </c:pt>
                <c:pt idx="12">
                  <c:v>2.9079166666666665</c:v>
                </c:pt>
                <c:pt idx="13">
                  <c:v>4.8742222222222225</c:v>
                </c:pt>
                <c:pt idx="14">
                  <c:v>7.837527777777777</c:v>
                </c:pt>
                <c:pt idx="15">
                  <c:v>10.191555555555555</c:v>
                </c:pt>
                <c:pt idx="16">
                  <c:v>15.591972222222221</c:v>
                </c:pt>
                <c:pt idx="17">
                  <c:v>12.961</c:v>
                </c:pt>
                <c:pt idx="18">
                  <c:v>24.925000000000001</c:v>
                </c:pt>
                <c:pt idx="19">
                  <c:v>34.895000000000003</c:v>
                </c:pt>
                <c:pt idx="20">
                  <c:v>1.4124166666666664</c:v>
                </c:pt>
                <c:pt idx="21">
                  <c:v>2.1878611111111113</c:v>
                </c:pt>
                <c:pt idx="22">
                  <c:v>2.8802222222222222</c:v>
                </c:pt>
                <c:pt idx="23">
                  <c:v>4.7357500000000003</c:v>
                </c:pt>
                <c:pt idx="24">
                  <c:v>7.4498055555555549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2-4C4F-B99D-3D844F02B82E}"/>
            </c:ext>
          </c:extLst>
        </c:ser>
        <c:ser>
          <c:idx val="1"/>
          <c:order val="1"/>
          <c:tx>
            <c:v>mFlow_Con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83041081509047"/>
                  <c:y val="0.28158880139982501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'Analysis m_flow_nominal'!$B$32:$B$56</c:f>
              <c:numCache>
                <c:formatCode>General</c:formatCode>
                <c:ptCount val="25"/>
                <c:pt idx="0">
                  <c:v>317000</c:v>
                </c:pt>
                <c:pt idx="1">
                  <c:v>599000</c:v>
                </c:pt>
                <c:pt idx="2">
                  <c:v>967000</c:v>
                </c:pt>
                <c:pt idx="3">
                  <c:v>1190000</c:v>
                </c:pt>
                <c:pt idx="4">
                  <c:v>1481000</c:v>
                </c:pt>
                <c:pt idx="5">
                  <c:v>1969000</c:v>
                </c:pt>
                <c:pt idx="6">
                  <c:v>477000</c:v>
                </c:pt>
                <c:pt idx="7">
                  <c:v>830000</c:v>
                </c:pt>
                <c:pt idx="8">
                  <c:v>1257000</c:v>
                </c:pt>
                <c:pt idx="9">
                  <c:v>1569000</c:v>
                </c:pt>
                <c:pt idx="10">
                  <c:v>1976000</c:v>
                </c:pt>
                <c:pt idx="11">
                  <c:v>35100</c:v>
                </c:pt>
                <c:pt idx="12">
                  <c:v>80000</c:v>
                </c:pt>
                <c:pt idx="13">
                  <c:v>135000</c:v>
                </c:pt>
                <c:pt idx="14">
                  <c:v>217000</c:v>
                </c:pt>
                <c:pt idx="15">
                  <c:v>279000</c:v>
                </c:pt>
                <c:pt idx="16">
                  <c:v>431000</c:v>
                </c:pt>
                <c:pt idx="17">
                  <c:v>311800</c:v>
                </c:pt>
                <c:pt idx="18">
                  <c:v>672700</c:v>
                </c:pt>
                <c:pt idx="19">
                  <c:v>771400</c:v>
                </c:pt>
                <c:pt idx="20">
                  <c:v>28000</c:v>
                </c:pt>
                <c:pt idx="21">
                  <c:v>41400</c:v>
                </c:pt>
                <c:pt idx="22">
                  <c:v>55500</c:v>
                </c:pt>
                <c:pt idx="23">
                  <c:v>91700</c:v>
                </c:pt>
                <c:pt idx="24">
                  <c:v>145100</c:v>
                </c:pt>
              </c:numCache>
            </c:numRef>
          </c:xVal>
          <c:yVal>
            <c:numRef>
              <c:f>'Analysis m_flow_nominal'!$D$32:$D$56</c:f>
              <c:numCache>
                <c:formatCode>General</c:formatCode>
                <c:ptCount val="25"/>
                <c:pt idx="0">
                  <c:v>14.955</c:v>
                </c:pt>
                <c:pt idx="1">
                  <c:v>28.913</c:v>
                </c:pt>
                <c:pt idx="2">
                  <c:v>45.862000000000002</c:v>
                </c:pt>
                <c:pt idx="3">
                  <c:v>56.829000000000001</c:v>
                </c:pt>
                <c:pt idx="4">
                  <c:v>70.787000000000006</c:v>
                </c:pt>
                <c:pt idx="5">
                  <c:v>94.715000000000003</c:v>
                </c:pt>
                <c:pt idx="6">
                  <c:v>18.74913888888889</c:v>
                </c:pt>
                <c:pt idx="7">
                  <c:v>31.294722222222223</c:v>
                </c:pt>
                <c:pt idx="8">
                  <c:v>46.249722222222218</c:v>
                </c:pt>
                <c:pt idx="9">
                  <c:v>58.158333333333331</c:v>
                </c:pt>
                <c:pt idx="10">
                  <c:v>71.451666666666668</c:v>
                </c:pt>
                <c:pt idx="11">
                  <c:v>1.3293333333333333</c:v>
                </c:pt>
                <c:pt idx="12">
                  <c:v>3.0186944444444443</c:v>
                </c:pt>
                <c:pt idx="13">
                  <c:v>5.0403888888888888</c:v>
                </c:pt>
                <c:pt idx="14">
                  <c:v>8.1698611111111106</c:v>
                </c:pt>
                <c:pt idx="15">
                  <c:v>10.551583333333333</c:v>
                </c:pt>
                <c:pt idx="16">
                  <c:v>16.118166666666667</c:v>
                </c:pt>
                <c:pt idx="17">
                  <c:v>11.964</c:v>
                </c:pt>
                <c:pt idx="18">
                  <c:v>19.940000000000001</c:v>
                </c:pt>
                <c:pt idx="19">
                  <c:v>26.919</c:v>
                </c:pt>
                <c:pt idx="20">
                  <c:v>1.2185555555555556</c:v>
                </c:pt>
                <c:pt idx="21">
                  <c:v>1.800138888888889</c:v>
                </c:pt>
                <c:pt idx="22">
                  <c:v>2.4648055555555555</c:v>
                </c:pt>
                <c:pt idx="23">
                  <c:v>3.8772222222222221</c:v>
                </c:pt>
                <c:pt idx="24">
                  <c:v>6.2866388888888887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2-4C4F-B99D-3D844F02B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8952"/>
        <c:axId val="462249936"/>
      </c:scatterChart>
      <c:valAx>
        <c:axId val="46224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9936"/>
        <c:crosses val="autoZero"/>
        <c:crossBetween val="midCat"/>
      </c:valAx>
      <c:valAx>
        <c:axId val="4622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4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810481304312188E-2"/>
          <c:y val="0.12720449565031133"/>
          <c:w val="0.24622851273322741"/>
          <c:h val="0.22420086583166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127746</xdr:colOff>
      <xdr:row>5</xdr:row>
      <xdr:rowOff>54430</xdr:rowOff>
    </xdr:from>
    <xdr:to>
      <xdr:col>15</xdr:col>
      <xdr:colOff>680357</xdr:colOff>
      <xdr:row>27</xdr:row>
      <xdr:rowOff>122466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103253</xdr:colOff>
      <xdr:row>28</xdr:row>
      <xdr:rowOff>68036</xdr:rowOff>
    </xdr:from>
    <xdr:to>
      <xdr:col>15</xdr:col>
      <xdr:colOff>707572</xdr:colOff>
      <xdr:row>51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413497</xdr:colOff>
      <xdr:row>8</xdr:row>
      <xdr:rowOff>108858</xdr:rowOff>
    </xdr:from>
    <xdr:to>
      <xdr:col>16</xdr:col>
      <xdr:colOff>517071</xdr:colOff>
      <xdr:row>30</xdr:row>
      <xdr:rowOff>122464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389005</xdr:colOff>
      <xdr:row>31</xdr:row>
      <xdr:rowOff>40823</xdr:rowOff>
    </xdr:from>
    <xdr:to>
      <xdr:col>16</xdr:col>
      <xdr:colOff>544286</xdr:colOff>
      <xdr:row>55</xdr:row>
      <xdr:rowOff>136073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zoomScale="70" zoomScaleNormal="70" workbookViewId="0">
      <selection activeCell="E15" sqref="E15"/>
    </sheetView>
  </sheetViews>
  <sheetFormatPr baseColWidth="10" defaultRowHeight="15" x14ac:dyDescent="0.25"/>
  <cols>
    <col min="1" max="1" width="28.140625" bestFit="1" customWidth="1"/>
    <col min="2" max="2" width="18" style="2" bestFit="1" customWidth="1"/>
    <col min="3" max="3" width="18.28515625" style="2" bestFit="1" customWidth="1"/>
    <col min="4" max="4" width="19.42578125" style="2" bestFit="1" customWidth="1"/>
    <col min="5" max="5" width="34" style="2" bestFit="1" customWidth="1"/>
    <col min="6" max="6" width="39.28515625" style="7" bestFit="1" customWidth="1"/>
    <col min="7" max="7" width="16.42578125" style="2" customWidth="1"/>
  </cols>
  <sheetData>
    <row r="1" spans="1:13" x14ac:dyDescent="0.25">
      <c r="I1" s="18" t="s">
        <v>49</v>
      </c>
      <c r="J1" s="18"/>
      <c r="K1" s="18"/>
      <c r="L1" s="18"/>
      <c r="M1" s="18"/>
    </row>
    <row r="2" spans="1:13" ht="21" customHeight="1" x14ac:dyDescent="0.35">
      <c r="A2" s="3" t="s">
        <v>40</v>
      </c>
      <c r="B2" s="1"/>
      <c r="C2" s="1"/>
      <c r="D2" s="1"/>
      <c r="E2" s="1"/>
      <c r="F2" s="6"/>
      <c r="G2" s="1"/>
      <c r="I2" s="18"/>
      <c r="J2" s="18"/>
      <c r="K2" s="18"/>
      <c r="L2" s="18"/>
      <c r="M2" s="18"/>
    </row>
    <row r="3" spans="1:13" ht="18" customHeight="1" x14ac:dyDescent="0.25">
      <c r="A3" s="15" t="s">
        <v>42</v>
      </c>
      <c r="B3" s="16" t="s">
        <v>43</v>
      </c>
      <c r="C3" s="16" t="s">
        <v>44</v>
      </c>
      <c r="D3" s="16" t="s">
        <v>45</v>
      </c>
      <c r="E3" s="16" t="s">
        <v>46</v>
      </c>
      <c r="F3" s="17" t="s">
        <v>47</v>
      </c>
      <c r="G3" s="16" t="s">
        <v>48</v>
      </c>
      <c r="H3" s="4"/>
      <c r="I3" s="18"/>
      <c r="J3" s="18"/>
      <c r="K3" s="18"/>
      <c r="L3" s="18"/>
      <c r="M3" s="18"/>
    </row>
    <row r="4" spans="1:13" x14ac:dyDescent="0.25">
      <c r="A4" t="s">
        <v>0</v>
      </c>
      <c r="B4" s="2">
        <v>273000</v>
      </c>
      <c r="C4" s="2">
        <v>0.05</v>
      </c>
      <c r="D4" s="2">
        <v>5.5E-2</v>
      </c>
      <c r="E4" s="2" t="s">
        <v>51</v>
      </c>
      <c r="F4" s="11" t="s">
        <v>52</v>
      </c>
      <c r="G4" s="2" t="s">
        <v>26</v>
      </c>
      <c r="I4" s="18"/>
      <c r="J4" s="18"/>
      <c r="K4" s="18"/>
      <c r="L4" s="18"/>
      <c r="M4" s="18"/>
    </row>
    <row r="5" spans="1:13" x14ac:dyDescent="0.25">
      <c r="A5" t="s">
        <v>7</v>
      </c>
      <c r="B5" s="2">
        <v>532000</v>
      </c>
      <c r="C5" s="2">
        <v>7.0000000000000007E-2</v>
      </c>
      <c r="D5" s="2">
        <v>7.5999999999999998E-2</v>
      </c>
      <c r="E5" s="2" t="s">
        <v>51</v>
      </c>
      <c r="F5" s="11" t="s">
        <v>52</v>
      </c>
      <c r="G5" s="2" t="s">
        <v>26</v>
      </c>
      <c r="I5" s="18"/>
      <c r="J5" s="18"/>
      <c r="K5" s="18"/>
      <c r="L5" s="18"/>
      <c r="M5" s="18"/>
    </row>
    <row r="6" spans="1:13" x14ac:dyDescent="0.25">
      <c r="A6" t="s">
        <v>3</v>
      </c>
      <c r="B6" s="2">
        <v>839000</v>
      </c>
      <c r="C6" s="2">
        <v>9.8000000000000004E-2</v>
      </c>
      <c r="D6" s="2">
        <v>0.13700000000000001</v>
      </c>
      <c r="E6" s="2" t="s">
        <v>51</v>
      </c>
      <c r="F6" s="11" t="s">
        <v>52</v>
      </c>
      <c r="G6" s="2" t="s">
        <v>26</v>
      </c>
      <c r="I6" s="18"/>
      <c r="J6" s="18"/>
      <c r="K6" s="18"/>
      <c r="L6" s="18"/>
      <c r="M6" s="18"/>
    </row>
    <row r="7" spans="1:13" x14ac:dyDescent="0.25">
      <c r="A7" t="s">
        <v>11</v>
      </c>
      <c r="B7" s="2">
        <v>1060000</v>
      </c>
      <c r="C7" s="2">
        <v>0.182</v>
      </c>
      <c r="D7" s="2">
        <v>0.193</v>
      </c>
      <c r="E7" s="2" t="s">
        <v>51</v>
      </c>
      <c r="F7" s="11" t="s">
        <v>52</v>
      </c>
      <c r="G7" s="2" t="s">
        <v>26</v>
      </c>
      <c r="I7" s="18"/>
      <c r="J7" s="18"/>
      <c r="K7" s="18"/>
      <c r="L7" s="18"/>
      <c r="M7" s="18"/>
    </row>
    <row r="8" spans="1:13" x14ac:dyDescent="0.25">
      <c r="A8" t="s">
        <v>31</v>
      </c>
      <c r="B8" s="2">
        <v>28000</v>
      </c>
      <c r="C8" s="2">
        <v>2.8E-3</v>
      </c>
      <c r="D8" s="2">
        <v>2.8E-3</v>
      </c>
      <c r="E8" s="2" t="s">
        <v>55</v>
      </c>
      <c r="F8" s="7" t="s">
        <v>53</v>
      </c>
      <c r="G8" s="2" t="s">
        <v>27</v>
      </c>
    </row>
    <row r="9" spans="1:13" x14ac:dyDescent="0.25">
      <c r="A9" t="s">
        <v>32</v>
      </c>
      <c r="B9" s="2">
        <v>63800</v>
      </c>
      <c r="C9" s="2">
        <v>3.8999999999999998E-3</v>
      </c>
      <c r="D9" s="2">
        <v>3.8999999999999998E-3</v>
      </c>
      <c r="E9" s="2" t="s">
        <v>55</v>
      </c>
      <c r="F9" s="7" t="s">
        <v>53</v>
      </c>
      <c r="G9" s="2" t="s">
        <v>27</v>
      </c>
    </row>
    <row r="10" spans="1:13" x14ac:dyDescent="0.25">
      <c r="A10" t="s">
        <v>18</v>
      </c>
      <c r="B10" s="2">
        <v>106000</v>
      </c>
      <c r="C10" s="2">
        <v>5.7999999999999996E-3</v>
      </c>
      <c r="D10" s="2">
        <v>5.7999999999999996E-3</v>
      </c>
      <c r="E10" s="2" t="s">
        <v>55</v>
      </c>
      <c r="F10" s="7" t="s">
        <v>53</v>
      </c>
      <c r="G10" s="2" t="s">
        <v>27</v>
      </c>
    </row>
    <row r="11" spans="1:13" x14ac:dyDescent="0.25">
      <c r="A11" t="s">
        <v>19</v>
      </c>
      <c r="B11" s="2">
        <v>172000</v>
      </c>
      <c r="C11" s="2">
        <v>8.6999999999999994E-3</v>
      </c>
      <c r="D11" s="2">
        <v>8.6999999999999994E-3</v>
      </c>
      <c r="E11" s="2" t="s">
        <v>55</v>
      </c>
      <c r="F11" s="7" t="s">
        <v>53</v>
      </c>
      <c r="G11" s="2" t="s">
        <v>27</v>
      </c>
    </row>
    <row r="12" spans="1:13" x14ac:dyDescent="0.25">
      <c r="A12" s="5" t="s">
        <v>20</v>
      </c>
      <c r="B12" s="2">
        <v>222000</v>
      </c>
      <c r="C12" s="2">
        <v>2.07E-2</v>
      </c>
      <c r="D12" s="2">
        <v>2.07E-2</v>
      </c>
      <c r="E12" s="2" t="s">
        <v>55</v>
      </c>
      <c r="F12" s="7" t="s">
        <v>53</v>
      </c>
      <c r="G12" s="2" t="s">
        <v>27</v>
      </c>
    </row>
    <row r="13" spans="1:13" x14ac:dyDescent="0.25">
      <c r="A13" s="5" t="s">
        <v>21</v>
      </c>
      <c r="B13" s="2">
        <v>339000</v>
      </c>
      <c r="C13" s="2">
        <v>2.75E-2</v>
      </c>
      <c r="D13" s="2">
        <v>2.75E-2</v>
      </c>
      <c r="E13" s="2" t="s">
        <v>55</v>
      </c>
      <c r="F13" s="7" t="s">
        <v>53</v>
      </c>
      <c r="G13" s="2" t="s">
        <v>27</v>
      </c>
    </row>
    <row r="14" spans="1:13" x14ac:dyDescent="0.25">
      <c r="A14" t="s">
        <v>24</v>
      </c>
      <c r="B14" s="2">
        <v>279000</v>
      </c>
      <c r="C14" s="2">
        <v>4.02E-2</v>
      </c>
      <c r="D14" s="2">
        <v>4.5100000000000001E-2</v>
      </c>
      <c r="E14" s="2" t="s">
        <v>56</v>
      </c>
      <c r="F14" s="7" t="s">
        <v>54</v>
      </c>
      <c r="G14" s="2" t="s">
        <v>26</v>
      </c>
    </row>
    <row r="15" spans="1:13" x14ac:dyDescent="0.25">
      <c r="A15" t="s">
        <v>22</v>
      </c>
      <c r="B15" s="2">
        <v>570000</v>
      </c>
      <c r="C15" s="2">
        <v>6.9400000000000003E-2</v>
      </c>
      <c r="D15" s="2">
        <v>8.7499999999999994E-2</v>
      </c>
      <c r="E15" s="2" t="s">
        <v>56</v>
      </c>
      <c r="F15" s="7" t="s">
        <v>54</v>
      </c>
      <c r="G15" s="2" t="s">
        <v>26</v>
      </c>
    </row>
    <row r="16" spans="1:13" x14ac:dyDescent="0.25">
      <c r="A16" t="s">
        <v>23</v>
      </c>
      <c r="B16" s="2">
        <v>771400</v>
      </c>
      <c r="C16" s="2">
        <v>9.01E-2</v>
      </c>
      <c r="D16" s="2">
        <v>0.1111</v>
      </c>
      <c r="E16" s="2" t="s">
        <v>56</v>
      </c>
      <c r="F16" s="7" t="s">
        <v>54</v>
      </c>
      <c r="G16" s="2" t="s">
        <v>26</v>
      </c>
    </row>
    <row r="17" spans="1:9" x14ac:dyDescent="0.25">
      <c r="A17" t="s">
        <v>25</v>
      </c>
      <c r="B17" s="2">
        <v>970900</v>
      </c>
      <c r="C17" s="2">
        <v>0.1203</v>
      </c>
      <c r="D17" s="2">
        <v>0.1333</v>
      </c>
      <c r="E17" s="2" t="s">
        <v>56</v>
      </c>
      <c r="F17" s="7" t="s">
        <v>54</v>
      </c>
      <c r="G17" s="2" t="s">
        <v>26</v>
      </c>
    </row>
    <row r="18" spans="1:9" x14ac:dyDescent="0.25">
      <c r="A18" t="s">
        <v>28</v>
      </c>
      <c r="B18" s="2">
        <v>182000</v>
      </c>
      <c r="C18" s="2">
        <v>1.5599999999999999E-2</v>
      </c>
      <c r="D18" s="2">
        <v>1.9E-2</v>
      </c>
      <c r="E18" s="2" t="s">
        <v>57</v>
      </c>
      <c r="F18" s="7" t="s">
        <v>53</v>
      </c>
      <c r="G18" s="2" t="s">
        <v>27</v>
      </c>
    </row>
    <row r="19" spans="1:9" x14ac:dyDescent="0.25">
      <c r="A19" t="s">
        <v>29</v>
      </c>
      <c r="B19" s="2">
        <v>311000</v>
      </c>
      <c r="C19" s="2">
        <v>3.9199999999999999E-2</v>
      </c>
      <c r="D19" s="2">
        <v>4.2999999999999997E-2</v>
      </c>
      <c r="E19" s="2" t="s">
        <v>57</v>
      </c>
      <c r="F19" s="7" t="s">
        <v>53</v>
      </c>
      <c r="G19" s="2" t="s">
        <v>27</v>
      </c>
    </row>
    <row r="20" spans="1:9" x14ac:dyDescent="0.25">
      <c r="A20" t="s">
        <v>30</v>
      </c>
      <c r="B20" s="2">
        <v>506000</v>
      </c>
      <c r="C20" s="2">
        <v>4.5199999999999997E-2</v>
      </c>
      <c r="D20" s="2">
        <v>5.1999999999999998E-2</v>
      </c>
      <c r="E20" s="2" t="s">
        <v>58</v>
      </c>
      <c r="F20" s="7" t="s">
        <v>53</v>
      </c>
      <c r="G20" s="2" t="s">
        <v>33</v>
      </c>
    </row>
    <row r="21" spans="1:9" s="5" customFormat="1" x14ac:dyDescent="0.25">
      <c r="A21" s="5" t="s">
        <v>34</v>
      </c>
      <c r="B21" s="8">
        <v>25500</v>
      </c>
      <c r="C21" s="2">
        <v>3.0000000000000001E-3</v>
      </c>
      <c r="D21" s="2">
        <v>3.0000000000000001E-3</v>
      </c>
      <c r="E21" s="2" t="s">
        <v>55</v>
      </c>
      <c r="F21" s="7" t="s">
        <v>53</v>
      </c>
      <c r="G21" s="12" t="s">
        <v>27</v>
      </c>
      <c r="H21" s="8">
        <v>4.4000000000000004</v>
      </c>
      <c r="I21" s="8">
        <v>5.0999999999999996</v>
      </c>
    </row>
    <row r="22" spans="1:9" s="5" customFormat="1" x14ac:dyDescent="0.25">
      <c r="A22" s="5" t="s">
        <v>35</v>
      </c>
      <c r="B22" s="8">
        <v>37600</v>
      </c>
      <c r="C22" s="2">
        <v>4.0000000000000001E-3</v>
      </c>
      <c r="D22" s="2">
        <v>4.0000000000000001E-3</v>
      </c>
      <c r="E22" s="2" t="s">
        <v>55</v>
      </c>
      <c r="F22" s="7" t="s">
        <v>53</v>
      </c>
      <c r="G22" s="12" t="s">
        <v>27</v>
      </c>
      <c r="H22" s="8">
        <v>6.5</v>
      </c>
      <c r="I22" s="8">
        <v>7.9</v>
      </c>
    </row>
    <row r="23" spans="1:9" s="5" customFormat="1" x14ac:dyDescent="0.25">
      <c r="A23" s="5" t="s">
        <v>36</v>
      </c>
      <c r="B23" s="8">
        <v>50300</v>
      </c>
      <c r="C23" s="2">
        <v>5.1999999999999998E-3</v>
      </c>
      <c r="D23" s="2">
        <v>5.1999999999999998E-3</v>
      </c>
      <c r="E23" s="2" t="s">
        <v>55</v>
      </c>
      <c r="F23" s="7" t="s">
        <v>53</v>
      </c>
      <c r="G23" s="12" t="s">
        <v>27</v>
      </c>
      <c r="H23" s="8">
        <v>8.9</v>
      </c>
      <c r="I23" s="8">
        <v>10.4</v>
      </c>
    </row>
    <row r="24" spans="1:9" s="5" customFormat="1" x14ac:dyDescent="0.25">
      <c r="A24" s="5" t="s">
        <v>37</v>
      </c>
      <c r="B24" s="8">
        <v>81800</v>
      </c>
      <c r="C24" s="2">
        <v>5.7000000000000002E-3</v>
      </c>
      <c r="D24" s="2">
        <v>5.7000000000000002E-3</v>
      </c>
      <c r="E24" s="2" t="s">
        <v>55</v>
      </c>
      <c r="F24" s="7" t="s">
        <v>53</v>
      </c>
      <c r="G24" s="12" t="s">
        <v>27</v>
      </c>
      <c r="H24" s="8">
        <v>14</v>
      </c>
      <c r="I24" s="8">
        <v>17.100000000000001</v>
      </c>
    </row>
    <row r="25" spans="1:9" s="5" customFormat="1" x14ac:dyDescent="0.25">
      <c r="A25" s="5" t="s">
        <v>38</v>
      </c>
      <c r="B25" s="8">
        <v>131900</v>
      </c>
      <c r="C25" s="2">
        <v>1.2800000000000001E-2</v>
      </c>
      <c r="D25" s="2">
        <v>1.2800000000000001E-2</v>
      </c>
      <c r="E25" s="2" t="s">
        <v>55</v>
      </c>
      <c r="F25" s="7" t="s">
        <v>53</v>
      </c>
      <c r="G25" s="12" t="s">
        <v>27</v>
      </c>
      <c r="H25" s="8">
        <v>22.7</v>
      </c>
      <c r="I25" s="8">
        <v>26.9</v>
      </c>
    </row>
    <row r="26" spans="1:9" x14ac:dyDescent="0.25">
      <c r="C26" s="2">
        <f>MIN(C4:C25)</f>
        <v>2.8E-3</v>
      </c>
      <c r="D26" s="2">
        <f>MIN(D4:D25)</f>
        <v>2.8E-3</v>
      </c>
    </row>
    <row r="27" spans="1:9" x14ac:dyDescent="0.25">
      <c r="G27" s="10"/>
    </row>
    <row r="28" spans="1:9" ht="21" customHeight="1" x14ac:dyDescent="0.35">
      <c r="A28" s="3" t="s">
        <v>41</v>
      </c>
      <c r="B28" s="1"/>
      <c r="C28" s="1"/>
      <c r="D28" s="1"/>
      <c r="E28" s="1"/>
      <c r="F28" s="6"/>
    </row>
    <row r="29" spans="1:9" ht="18" x14ac:dyDescent="0.25">
      <c r="A29" s="15" t="s">
        <v>42</v>
      </c>
      <c r="B29" s="16" t="s">
        <v>43</v>
      </c>
      <c r="C29" s="16" t="s">
        <v>44</v>
      </c>
      <c r="D29" s="16" t="s">
        <v>45</v>
      </c>
      <c r="E29" s="16" t="s">
        <v>46</v>
      </c>
      <c r="F29" s="17" t="s">
        <v>47</v>
      </c>
      <c r="G29" s="16" t="s">
        <v>48</v>
      </c>
    </row>
    <row r="30" spans="1:9" x14ac:dyDescent="0.25">
      <c r="A30" t="s">
        <v>2</v>
      </c>
      <c r="B30" s="2">
        <v>317000</v>
      </c>
      <c r="C30" s="2">
        <v>5.5E-2</v>
      </c>
      <c r="D30" s="2">
        <v>0.05</v>
      </c>
      <c r="E30" s="2" t="s">
        <v>51</v>
      </c>
      <c r="F30" s="11" t="s">
        <v>52</v>
      </c>
      <c r="G30" s="2" t="s">
        <v>26</v>
      </c>
    </row>
    <row r="31" spans="1:9" x14ac:dyDescent="0.25">
      <c r="A31" t="s">
        <v>8</v>
      </c>
      <c r="B31" s="2">
        <v>599000</v>
      </c>
      <c r="C31" s="2">
        <v>7.5999999999999998E-2</v>
      </c>
      <c r="D31" s="2">
        <v>7.0000000000000007E-2</v>
      </c>
      <c r="E31" s="2" t="s">
        <v>51</v>
      </c>
      <c r="F31" s="11" t="s">
        <v>52</v>
      </c>
      <c r="G31" s="2" t="s">
        <v>26</v>
      </c>
    </row>
    <row r="32" spans="1:9" x14ac:dyDescent="0.25">
      <c r="A32" t="s">
        <v>5</v>
      </c>
      <c r="B32" s="2">
        <v>967000</v>
      </c>
      <c r="C32" s="2">
        <v>0.13700000000000001</v>
      </c>
      <c r="D32" s="2">
        <v>9.8000000000000004E-2</v>
      </c>
      <c r="E32" s="2" t="s">
        <v>51</v>
      </c>
      <c r="F32" s="11" t="s">
        <v>52</v>
      </c>
      <c r="G32" s="2" t="s">
        <v>26</v>
      </c>
    </row>
    <row r="33" spans="1:9" x14ac:dyDescent="0.25">
      <c r="A33" t="s">
        <v>12</v>
      </c>
      <c r="B33" s="2">
        <v>1190000</v>
      </c>
      <c r="C33" s="2">
        <v>0.193</v>
      </c>
      <c r="D33" s="2">
        <v>0.182</v>
      </c>
      <c r="E33" s="2" t="s">
        <v>51</v>
      </c>
      <c r="F33" s="11" t="s">
        <v>52</v>
      </c>
      <c r="G33" s="2" t="s">
        <v>26</v>
      </c>
    </row>
    <row r="34" spans="1:9" x14ac:dyDescent="0.25">
      <c r="A34" t="s">
        <v>31</v>
      </c>
      <c r="B34" s="2">
        <v>35100</v>
      </c>
      <c r="C34" s="2">
        <v>2.8E-3</v>
      </c>
      <c r="D34" s="2">
        <v>2.8E-3</v>
      </c>
      <c r="E34" s="2" t="s">
        <v>55</v>
      </c>
      <c r="F34" s="7" t="s">
        <v>53</v>
      </c>
      <c r="G34" s="2" t="s">
        <v>27</v>
      </c>
    </row>
    <row r="35" spans="1:9" x14ac:dyDescent="0.25">
      <c r="A35" t="s">
        <v>32</v>
      </c>
      <c r="B35" s="2">
        <v>80000</v>
      </c>
      <c r="C35" s="2">
        <v>3.8999999999999998E-3</v>
      </c>
      <c r="D35" s="2">
        <v>3.8999999999999998E-3</v>
      </c>
      <c r="E35" s="2" t="s">
        <v>55</v>
      </c>
      <c r="F35" s="7" t="s">
        <v>53</v>
      </c>
      <c r="G35" s="2" t="s">
        <v>27</v>
      </c>
    </row>
    <row r="36" spans="1:9" x14ac:dyDescent="0.25">
      <c r="A36" t="s">
        <v>18</v>
      </c>
      <c r="B36" s="2">
        <v>135000</v>
      </c>
      <c r="C36" s="2">
        <v>5.7999999999999996E-3</v>
      </c>
      <c r="D36" s="2">
        <v>5.7999999999999996E-3</v>
      </c>
      <c r="E36" s="2" t="s">
        <v>55</v>
      </c>
      <c r="F36" s="7" t="s">
        <v>53</v>
      </c>
      <c r="G36" s="2" t="s">
        <v>27</v>
      </c>
    </row>
    <row r="37" spans="1:9" x14ac:dyDescent="0.25">
      <c r="A37" t="s">
        <v>19</v>
      </c>
      <c r="B37" s="2">
        <v>217000</v>
      </c>
      <c r="C37" s="2">
        <v>8.6999999999999994E-3</v>
      </c>
      <c r="D37" s="2">
        <v>8.6999999999999994E-3</v>
      </c>
      <c r="E37" s="2" t="s">
        <v>55</v>
      </c>
      <c r="F37" s="7" t="s">
        <v>53</v>
      </c>
      <c r="G37" s="2" t="s">
        <v>27</v>
      </c>
    </row>
    <row r="38" spans="1:9" x14ac:dyDescent="0.25">
      <c r="A38" s="5" t="s">
        <v>20</v>
      </c>
      <c r="B38" s="2">
        <v>279000</v>
      </c>
      <c r="C38" s="2">
        <v>2.07E-2</v>
      </c>
      <c r="D38" s="2">
        <v>2.07E-2</v>
      </c>
      <c r="E38" s="2" t="s">
        <v>55</v>
      </c>
      <c r="F38" s="7" t="s">
        <v>53</v>
      </c>
      <c r="G38" s="2" t="s">
        <v>27</v>
      </c>
    </row>
    <row r="39" spans="1:9" x14ac:dyDescent="0.25">
      <c r="A39" s="5" t="s">
        <v>21</v>
      </c>
      <c r="B39" s="2">
        <v>431000</v>
      </c>
      <c r="C39" s="2">
        <v>2.75E-2</v>
      </c>
      <c r="D39" s="2">
        <v>2.75E-2</v>
      </c>
      <c r="E39" s="2" t="s">
        <v>55</v>
      </c>
      <c r="F39" s="7" t="s">
        <v>53</v>
      </c>
      <c r="G39" s="2" t="s">
        <v>27</v>
      </c>
    </row>
    <row r="40" spans="1:9" x14ac:dyDescent="0.25">
      <c r="A40" t="s">
        <v>24</v>
      </c>
      <c r="B40" s="2">
        <v>311800</v>
      </c>
      <c r="C40" s="2">
        <v>4.5100000000000001E-2</v>
      </c>
      <c r="D40" s="2">
        <v>4.02E-2</v>
      </c>
      <c r="E40" s="2" t="s">
        <v>56</v>
      </c>
      <c r="F40" s="7" t="s">
        <v>54</v>
      </c>
      <c r="G40" s="2" t="s">
        <v>26</v>
      </c>
    </row>
    <row r="41" spans="1:9" x14ac:dyDescent="0.25">
      <c r="A41" t="s">
        <v>22</v>
      </c>
      <c r="B41" s="2">
        <v>672700</v>
      </c>
      <c r="C41" s="2">
        <v>8.7499999999999994E-2</v>
      </c>
      <c r="D41" s="2">
        <v>6.9400000000000003E-2</v>
      </c>
      <c r="E41" s="2" t="s">
        <v>56</v>
      </c>
      <c r="F41" s="7" t="s">
        <v>54</v>
      </c>
      <c r="G41" s="2" t="s">
        <v>26</v>
      </c>
    </row>
    <row r="42" spans="1:9" x14ac:dyDescent="0.25">
      <c r="A42" t="s">
        <v>23</v>
      </c>
      <c r="B42" s="2">
        <v>771400</v>
      </c>
      <c r="C42" s="2">
        <v>0.1111</v>
      </c>
      <c r="D42" s="2">
        <v>9.01E-2</v>
      </c>
      <c r="E42" s="2" t="s">
        <v>56</v>
      </c>
      <c r="F42" s="7" t="s">
        <v>54</v>
      </c>
      <c r="G42" s="2" t="s">
        <v>26</v>
      </c>
    </row>
    <row r="43" spans="1:9" x14ac:dyDescent="0.25">
      <c r="A43" t="s">
        <v>25</v>
      </c>
      <c r="B43" s="2">
        <v>1139800</v>
      </c>
      <c r="C43" s="2">
        <v>0.1333</v>
      </c>
      <c r="D43" s="2">
        <v>0.1203</v>
      </c>
      <c r="E43" s="2" t="s">
        <v>56</v>
      </c>
      <c r="F43" s="7" t="s">
        <v>54</v>
      </c>
      <c r="G43" s="2" t="s">
        <v>26</v>
      </c>
    </row>
    <row r="44" spans="1:9" x14ac:dyDescent="0.25">
      <c r="A44" t="s">
        <v>28</v>
      </c>
      <c r="B44" s="2">
        <v>214000</v>
      </c>
      <c r="C44" s="2">
        <v>1.9E-2</v>
      </c>
      <c r="D44" s="2">
        <v>1.5599999999999999E-2</v>
      </c>
      <c r="E44" s="2" t="s">
        <v>57</v>
      </c>
      <c r="F44" s="7" t="s">
        <v>53</v>
      </c>
      <c r="G44" s="2" t="s">
        <v>27</v>
      </c>
    </row>
    <row r="45" spans="1:9" x14ac:dyDescent="0.25">
      <c r="A45" s="11" t="s">
        <v>29</v>
      </c>
      <c r="B45" s="2">
        <v>400800</v>
      </c>
      <c r="C45" s="2">
        <v>4.2999999999999997E-2</v>
      </c>
      <c r="D45" s="2">
        <v>3.9199999999999999E-2</v>
      </c>
      <c r="E45" s="2" t="s">
        <v>57</v>
      </c>
      <c r="F45" s="7" t="s">
        <v>53</v>
      </c>
      <c r="G45" s="2" t="s">
        <v>27</v>
      </c>
    </row>
    <row r="46" spans="1:9" x14ac:dyDescent="0.25">
      <c r="A46" t="s">
        <v>30</v>
      </c>
      <c r="B46" s="2">
        <v>591200</v>
      </c>
      <c r="C46" s="2">
        <v>5.1999999999999998E-2</v>
      </c>
      <c r="D46" s="2">
        <v>4.5199999999999997E-2</v>
      </c>
      <c r="E46" s="2" t="s">
        <v>58</v>
      </c>
      <c r="F46" s="7" t="s">
        <v>53</v>
      </c>
      <c r="G46" s="2" t="s">
        <v>33</v>
      </c>
    </row>
    <row r="47" spans="1:9" s="5" customFormat="1" x14ac:dyDescent="0.25">
      <c r="A47" s="13" t="s">
        <v>34</v>
      </c>
      <c r="B47" s="8">
        <v>28000</v>
      </c>
      <c r="C47" s="2">
        <v>3.0000000000000001E-3</v>
      </c>
      <c r="D47" s="2">
        <v>3.0000000000000001E-3</v>
      </c>
      <c r="E47" s="2" t="s">
        <v>55</v>
      </c>
      <c r="F47" s="7" t="s">
        <v>53</v>
      </c>
      <c r="G47" s="12" t="s">
        <v>27</v>
      </c>
      <c r="H47" s="12"/>
      <c r="I47" s="13"/>
    </row>
    <row r="48" spans="1:9" s="5" customFormat="1" ht="15" customHeight="1" x14ac:dyDescent="0.25">
      <c r="A48" s="5" t="s">
        <v>35</v>
      </c>
      <c r="B48" s="8">
        <v>41400</v>
      </c>
      <c r="C48" s="2">
        <v>4.0000000000000001E-3</v>
      </c>
      <c r="D48" s="2">
        <v>4.0000000000000001E-3</v>
      </c>
      <c r="E48" s="2" t="s">
        <v>55</v>
      </c>
      <c r="F48" s="7" t="s">
        <v>53</v>
      </c>
      <c r="G48" s="12" t="s">
        <v>27</v>
      </c>
      <c r="H48" s="12"/>
      <c r="I48" s="13"/>
    </row>
    <row r="49" spans="1:14" s="5" customFormat="1" x14ac:dyDescent="0.25">
      <c r="A49" s="5" t="s">
        <v>36</v>
      </c>
      <c r="B49" s="8">
        <v>55500</v>
      </c>
      <c r="C49" s="2">
        <v>5.1999999999999998E-3</v>
      </c>
      <c r="D49" s="2">
        <v>5.1999999999999998E-3</v>
      </c>
      <c r="E49" s="2" t="s">
        <v>55</v>
      </c>
      <c r="F49" s="7" t="s">
        <v>53</v>
      </c>
      <c r="G49" s="12" t="s">
        <v>27</v>
      </c>
      <c r="H49" s="12"/>
      <c r="I49" s="13"/>
    </row>
    <row r="50" spans="1:14" s="5" customFormat="1" x14ac:dyDescent="0.25">
      <c r="A50" s="5" t="s">
        <v>37</v>
      </c>
      <c r="B50" s="8">
        <v>91700</v>
      </c>
      <c r="C50" s="2">
        <v>5.7000000000000002E-3</v>
      </c>
      <c r="D50" s="2">
        <v>5.7000000000000002E-3</v>
      </c>
      <c r="E50" s="2" t="s">
        <v>55</v>
      </c>
      <c r="F50" s="7" t="s">
        <v>53</v>
      </c>
      <c r="G50" s="12" t="s">
        <v>27</v>
      </c>
      <c r="H50" s="12"/>
      <c r="I50" s="13"/>
    </row>
    <row r="51" spans="1:14" s="5" customFormat="1" ht="15" customHeight="1" x14ac:dyDescent="0.25">
      <c r="A51" s="5" t="s">
        <v>38</v>
      </c>
      <c r="B51" s="8">
        <v>145100</v>
      </c>
      <c r="C51" s="2">
        <v>1.2800000000000001E-2</v>
      </c>
      <c r="D51" s="2">
        <v>1.2800000000000001E-2</v>
      </c>
      <c r="E51" s="2" t="s">
        <v>55</v>
      </c>
      <c r="F51" s="7" t="s">
        <v>53</v>
      </c>
      <c r="G51" s="12" t="s">
        <v>27</v>
      </c>
      <c r="H51" s="12"/>
      <c r="I51" s="13"/>
    </row>
    <row r="52" spans="1:14" s="2" customFormat="1" x14ac:dyDescent="0.25">
      <c r="A52"/>
      <c r="C52" s="2">
        <f>MIN(C30:C51)</f>
        <v>2.8E-3</v>
      </c>
      <c r="D52" s="2">
        <f>MIN(D30:D51)</f>
        <v>2.8E-3</v>
      </c>
      <c r="F52" s="7"/>
      <c r="H52"/>
      <c r="I52"/>
      <c r="J52"/>
      <c r="K52"/>
      <c r="L52"/>
      <c r="M52"/>
      <c r="N52"/>
    </row>
    <row r="61" spans="1:14" x14ac:dyDescent="0.25">
      <c r="A61" s="2"/>
    </row>
    <row r="62" spans="1:14" x14ac:dyDescent="0.25">
      <c r="A62" s="2"/>
    </row>
    <row r="63" spans="1:14" x14ac:dyDescent="0.25">
      <c r="A63" s="2"/>
    </row>
    <row r="64" spans="1:14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</sheetData>
  <mergeCells count="1">
    <mergeCell ref="I1:M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8"/>
  <sheetViews>
    <sheetView zoomScale="70" zoomScaleNormal="70" workbookViewId="0">
      <selection activeCell="H31" sqref="H31:I31"/>
    </sheetView>
  </sheetViews>
  <sheetFormatPr baseColWidth="10" defaultRowHeight="15" x14ac:dyDescent="0.25"/>
  <cols>
    <col min="1" max="1" width="28.140625" bestFit="1" customWidth="1"/>
    <col min="2" max="2" width="18" style="2" bestFit="1" customWidth="1"/>
    <col min="3" max="3" width="18.28515625" style="2" bestFit="1" customWidth="1"/>
    <col min="4" max="4" width="19.42578125" style="2" bestFit="1" customWidth="1"/>
    <col min="5" max="5" width="34" style="2" bestFit="1" customWidth="1"/>
    <col min="6" max="6" width="39.28515625" style="7" bestFit="1" customWidth="1"/>
    <col min="7" max="7" width="16.42578125" style="7" customWidth="1"/>
    <col min="8" max="9" width="15.5703125" style="2" bestFit="1" customWidth="1"/>
    <col min="10" max="10" width="11.85546875" customWidth="1"/>
    <col min="11" max="12" width="13.140625" bestFit="1" customWidth="1"/>
  </cols>
  <sheetData>
    <row r="1" spans="1:17" ht="21" customHeight="1" x14ac:dyDescent="0.35">
      <c r="A1" s="3" t="s">
        <v>40</v>
      </c>
      <c r="B1" s="1"/>
      <c r="C1" s="1"/>
      <c r="D1" s="1"/>
      <c r="E1" s="1"/>
      <c r="F1" s="6"/>
      <c r="G1" s="6"/>
      <c r="L1" s="19" t="s">
        <v>50</v>
      </c>
      <c r="M1" s="19"/>
      <c r="N1" s="19"/>
      <c r="O1" s="19"/>
      <c r="P1" s="19"/>
      <c r="Q1" s="19"/>
    </row>
    <row r="2" spans="1:17" ht="18" customHeight="1" x14ac:dyDescent="0.25">
      <c r="A2" s="15" t="s">
        <v>42</v>
      </c>
      <c r="B2" s="16" t="s">
        <v>43</v>
      </c>
      <c r="C2" s="16" t="s">
        <v>59</v>
      </c>
      <c r="D2" s="16" t="s">
        <v>60</v>
      </c>
      <c r="E2" s="16" t="s">
        <v>46</v>
      </c>
      <c r="F2" s="17" t="s">
        <v>47</v>
      </c>
      <c r="G2" s="16" t="s">
        <v>48</v>
      </c>
      <c r="H2" s="16" t="s">
        <v>64</v>
      </c>
      <c r="I2" s="16" t="s">
        <v>65</v>
      </c>
      <c r="K2" t="s">
        <v>61</v>
      </c>
      <c r="L2" s="19"/>
      <c r="M2" s="19"/>
      <c r="N2" s="19"/>
      <c r="O2" s="19"/>
      <c r="P2" s="19"/>
      <c r="Q2" s="19"/>
    </row>
    <row r="3" spans="1:17" x14ac:dyDescent="0.25">
      <c r="A3" t="s">
        <v>0</v>
      </c>
      <c r="B3" s="2">
        <v>273000</v>
      </c>
      <c r="C3" s="2">
        <f t="shared" ref="C3:D8" si="0">H3*$K$3</f>
        <v>12.961</v>
      </c>
      <c r="D3" s="2">
        <f t="shared" si="0"/>
        <v>12.961</v>
      </c>
      <c r="E3" s="2" t="s">
        <v>51</v>
      </c>
      <c r="F3" t="s">
        <v>52</v>
      </c>
      <c r="G3" s="7" t="s">
        <v>26</v>
      </c>
      <c r="H3" s="2">
        <v>13</v>
      </c>
      <c r="I3" s="2">
        <v>13</v>
      </c>
      <c r="J3" s="11" t="s">
        <v>62</v>
      </c>
      <c r="K3" s="14">
        <v>0.997</v>
      </c>
      <c r="L3" s="19"/>
      <c r="M3" s="19"/>
      <c r="N3" s="19"/>
      <c r="O3" s="19"/>
      <c r="P3" s="19"/>
      <c r="Q3" s="19"/>
    </row>
    <row r="4" spans="1:17" x14ac:dyDescent="0.25">
      <c r="A4" t="s">
        <v>7</v>
      </c>
      <c r="B4" s="2">
        <v>532000</v>
      </c>
      <c r="C4" s="2">
        <f t="shared" si="0"/>
        <v>24.925000000000001</v>
      </c>
      <c r="D4" s="2">
        <f t="shared" si="0"/>
        <v>24.925000000000001</v>
      </c>
      <c r="E4" s="2" t="s">
        <v>51</v>
      </c>
      <c r="F4" t="s">
        <v>52</v>
      </c>
      <c r="G4" s="7" t="s">
        <v>26</v>
      </c>
      <c r="H4" s="2">
        <v>25</v>
      </c>
      <c r="I4" s="2">
        <v>25</v>
      </c>
      <c r="K4" s="11"/>
      <c r="L4" s="19"/>
      <c r="M4" s="19"/>
      <c r="N4" s="19"/>
      <c r="O4" s="19"/>
      <c r="P4" s="19"/>
      <c r="Q4" s="19"/>
    </row>
    <row r="5" spans="1:17" x14ac:dyDescent="0.25">
      <c r="A5" t="s">
        <v>3</v>
      </c>
      <c r="B5" s="2">
        <v>839000</v>
      </c>
      <c r="C5" s="2">
        <f t="shared" si="0"/>
        <v>39.880000000000003</v>
      </c>
      <c r="D5" s="2">
        <f t="shared" si="0"/>
        <v>39.880000000000003</v>
      </c>
      <c r="E5" s="2" t="s">
        <v>51</v>
      </c>
      <c r="F5" t="s">
        <v>52</v>
      </c>
      <c r="G5" s="7" t="s">
        <v>26</v>
      </c>
      <c r="H5" s="2">
        <v>40</v>
      </c>
      <c r="I5" s="2">
        <v>40</v>
      </c>
      <c r="L5" s="19"/>
      <c r="M5" s="19"/>
      <c r="N5" s="19"/>
      <c r="O5" s="19"/>
      <c r="P5" s="19"/>
      <c r="Q5" s="19"/>
    </row>
    <row r="6" spans="1:17" x14ac:dyDescent="0.25">
      <c r="A6" t="s">
        <v>11</v>
      </c>
      <c r="B6" s="2">
        <v>1060000</v>
      </c>
      <c r="C6" s="2">
        <f t="shared" si="0"/>
        <v>49.85</v>
      </c>
      <c r="D6" s="2">
        <f t="shared" si="0"/>
        <v>49.85</v>
      </c>
      <c r="E6" s="2" t="s">
        <v>51</v>
      </c>
      <c r="F6" t="s">
        <v>52</v>
      </c>
      <c r="G6" s="7" t="s">
        <v>26</v>
      </c>
      <c r="H6" s="2">
        <v>50</v>
      </c>
      <c r="I6" s="2">
        <v>50</v>
      </c>
      <c r="L6" s="19"/>
      <c r="M6" s="19"/>
      <c r="N6" s="19"/>
      <c r="O6" s="19"/>
      <c r="P6" s="19"/>
      <c r="Q6" s="19"/>
    </row>
    <row r="7" spans="1:17" x14ac:dyDescent="0.25">
      <c r="A7" t="s">
        <v>9</v>
      </c>
      <c r="B7" s="2">
        <v>1342000</v>
      </c>
      <c r="C7" s="2">
        <f t="shared" si="0"/>
        <v>63.808</v>
      </c>
      <c r="D7" s="2">
        <f t="shared" si="0"/>
        <v>63.808</v>
      </c>
      <c r="E7" s="2" t="s">
        <v>51</v>
      </c>
      <c r="F7" t="s">
        <v>52</v>
      </c>
      <c r="G7" s="7" t="s">
        <v>26</v>
      </c>
      <c r="H7" s="8">
        <v>64</v>
      </c>
      <c r="I7" s="8">
        <v>64</v>
      </c>
      <c r="L7" s="19"/>
      <c r="M7" s="19"/>
      <c r="N7" s="19"/>
      <c r="O7" s="19"/>
      <c r="P7" s="19"/>
      <c r="Q7" s="19"/>
    </row>
    <row r="8" spans="1:17" x14ac:dyDescent="0.25">
      <c r="A8" t="s">
        <v>4</v>
      </c>
      <c r="B8" s="2">
        <v>1732000</v>
      </c>
      <c r="C8" s="2">
        <f t="shared" si="0"/>
        <v>82.751000000000005</v>
      </c>
      <c r="D8" s="2">
        <f t="shared" si="0"/>
        <v>82.751000000000005</v>
      </c>
      <c r="E8" s="2" t="s">
        <v>51</v>
      </c>
      <c r="F8" t="s">
        <v>52</v>
      </c>
      <c r="G8" s="7" t="s">
        <v>26</v>
      </c>
      <c r="H8" s="2">
        <v>83</v>
      </c>
      <c r="I8" s="2">
        <v>83</v>
      </c>
      <c r="L8" s="19"/>
      <c r="M8" s="19"/>
      <c r="N8" s="19"/>
      <c r="O8" s="19"/>
      <c r="P8" s="19"/>
      <c r="Q8" s="19"/>
    </row>
    <row r="9" spans="1:17" x14ac:dyDescent="0.25">
      <c r="A9" t="s">
        <v>13</v>
      </c>
      <c r="B9" s="2">
        <v>394000</v>
      </c>
      <c r="C9" s="2">
        <f t="shared" ref="C9:C19" si="1">H9/3.6*$K$3</f>
        <v>18.74913888888889</v>
      </c>
      <c r="D9" s="2">
        <f t="shared" ref="D9:D19" si="2">I9/3.6*$K$3</f>
        <v>22.875611111111109</v>
      </c>
      <c r="E9" s="2" t="s">
        <v>63</v>
      </c>
      <c r="F9" t="s">
        <v>52</v>
      </c>
      <c r="G9" s="7" t="s">
        <v>26</v>
      </c>
      <c r="H9" s="2">
        <v>67.7</v>
      </c>
      <c r="I9" s="2">
        <v>82.6</v>
      </c>
    </row>
    <row r="10" spans="1:17" x14ac:dyDescent="0.25">
      <c r="A10" t="s">
        <v>14</v>
      </c>
      <c r="B10" s="2">
        <v>656000</v>
      </c>
      <c r="C10" s="2">
        <f t="shared" si="1"/>
        <v>31.294722222222223</v>
      </c>
      <c r="D10" s="2">
        <f t="shared" si="2"/>
        <v>38.495277777777773</v>
      </c>
      <c r="E10" s="2" t="s">
        <v>63</v>
      </c>
      <c r="F10" t="s">
        <v>52</v>
      </c>
      <c r="G10" s="7" t="s">
        <v>26</v>
      </c>
      <c r="H10" s="2">
        <v>113</v>
      </c>
      <c r="I10" s="2">
        <v>139</v>
      </c>
    </row>
    <row r="11" spans="1:17" x14ac:dyDescent="0.25">
      <c r="A11" t="s">
        <v>15</v>
      </c>
      <c r="B11" s="2">
        <v>973000</v>
      </c>
      <c r="C11" s="2">
        <f t="shared" si="1"/>
        <v>46.249722222222218</v>
      </c>
      <c r="D11" s="2">
        <f t="shared" si="2"/>
        <v>57.050555555555555</v>
      </c>
      <c r="E11" s="2" t="s">
        <v>63</v>
      </c>
      <c r="F11" t="s">
        <v>52</v>
      </c>
      <c r="G11" s="7" t="s">
        <v>26</v>
      </c>
      <c r="H11" s="2">
        <v>167</v>
      </c>
      <c r="I11" s="2">
        <v>206</v>
      </c>
    </row>
    <row r="12" spans="1:17" x14ac:dyDescent="0.25">
      <c r="A12" t="s">
        <v>16</v>
      </c>
      <c r="B12" s="2">
        <v>1224000</v>
      </c>
      <c r="C12" s="2">
        <f t="shared" si="1"/>
        <v>58.158333333333331</v>
      </c>
      <c r="D12" s="2">
        <f t="shared" si="2"/>
        <v>71.728611111111107</v>
      </c>
      <c r="E12" s="2" t="s">
        <v>63</v>
      </c>
      <c r="F12" t="s">
        <v>52</v>
      </c>
      <c r="G12" s="7" t="s">
        <v>26</v>
      </c>
      <c r="H12" s="2">
        <v>210</v>
      </c>
      <c r="I12" s="2">
        <v>259</v>
      </c>
    </row>
    <row r="13" spans="1:17" x14ac:dyDescent="0.25">
      <c r="A13" t="s">
        <v>17</v>
      </c>
      <c r="B13" s="2">
        <v>1505000</v>
      </c>
      <c r="C13" s="2">
        <f t="shared" si="1"/>
        <v>71.451666666666668</v>
      </c>
      <c r="D13" s="2">
        <f t="shared" si="2"/>
        <v>88.345277777777781</v>
      </c>
      <c r="E13" s="2" t="s">
        <v>63</v>
      </c>
      <c r="F13" t="s">
        <v>52</v>
      </c>
      <c r="G13" s="7" t="s">
        <v>26</v>
      </c>
      <c r="H13" s="2">
        <v>258</v>
      </c>
      <c r="I13" s="2">
        <v>319</v>
      </c>
    </row>
    <row r="14" spans="1:17" x14ac:dyDescent="0.25">
      <c r="A14" t="s">
        <v>31</v>
      </c>
      <c r="B14" s="2">
        <v>28000</v>
      </c>
      <c r="C14" s="2">
        <f t="shared" si="1"/>
        <v>1.3293333333333333</v>
      </c>
      <c r="D14" s="2">
        <f t="shared" si="2"/>
        <v>1.6339722222222222</v>
      </c>
      <c r="E14" s="2" t="s">
        <v>55</v>
      </c>
      <c r="F14" s="7" t="s">
        <v>53</v>
      </c>
      <c r="G14" s="7" t="s">
        <v>27</v>
      </c>
      <c r="H14" s="2">
        <v>4.8</v>
      </c>
      <c r="I14" s="2">
        <v>5.9</v>
      </c>
    </row>
    <row r="15" spans="1:17" x14ac:dyDescent="0.25">
      <c r="A15" t="s">
        <v>32</v>
      </c>
      <c r="B15" s="2">
        <v>63800</v>
      </c>
      <c r="C15" s="2">
        <f t="shared" si="1"/>
        <v>3.0186944444444443</v>
      </c>
      <c r="D15" s="2">
        <f t="shared" si="2"/>
        <v>3.7664444444444443</v>
      </c>
      <c r="E15" s="2" t="s">
        <v>55</v>
      </c>
      <c r="F15" s="7" t="s">
        <v>53</v>
      </c>
      <c r="G15" s="7" t="s">
        <v>27</v>
      </c>
      <c r="H15" s="2">
        <v>10.9</v>
      </c>
      <c r="I15" s="2">
        <v>13.6</v>
      </c>
    </row>
    <row r="16" spans="1:17" x14ac:dyDescent="0.25">
      <c r="A16" t="s">
        <v>18</v>
      </c>
      <c r="B16" s="2">
        <v>106000</v>
      </c>
      <c r="C16" s="2">
        <f t="shared" si="1"/>
        <v>5.0403888888888888</v>
      </c>
      <c r="D16" s="2">
        <f t="shared" si="2"/>
        <v>6.3143333333333329</v>
      </c>
      <c r="E16" s="2" t="s">
        <v>55</v>
      </c>
      <c r="F16" s="7" t="s">
        <v>53</v>
      </c>
      <c r="G16" s="7" t="s">
        <v>27</v>
      </c>
      <c r="H16" s="2">
        <v>18.2</v>
      </c>
      <c r="I16" s="2">
        <v>22.8</v>
      </c>
    </row>
    <row r="17" spans="1:9" x14ac:dyDescent="0.25">
      <c r="A17" t="s">
        <v>19</v>
      </c>
      <c r="B17" s="2">
        <v>172000</v>
      </c>
      <c r="C17" s="2">
        <f t="shared" si="1"/>
        <v>8.1698611111111106</v>
      </c>
      <c r="D17" s="2">
        <f t="shared" si="2"/>
        <v>10.246944444444443</v>
      </c>
      <c r="E17" s="2" t="s">
        <v>55</v>
      </c>
      <c r="F17" s="7" t="s">
        <v>53</v>
      </c>
      <c r="G17" s="7" t="s">
        <v>27</v>
      </c>
      <c r="H17" s="2">
        <v>29.5</v>
      </c>
      <c r="I17" s="2">
        <v>37</v>
      </c>
    </row>
    <row r="18" spans="1:9" x14ac:dyDescent="0.25">
      <c r="A18" t="s">
        <v>20</v>
      </c>
      <c r="B18" s="2">
        <v>222000</v>
      </c>
      <c r="C18" s="2">
        <f t="shared" si="1"/>
        <v>10.551583333333333</v>
      </c>
      <c r="D18" s="2">
        <f t="shared" si="2"/>
        <v>13.182555555555554</v>
      </c>
      <c r="E18" s="2" t="s">
        <v>55</v>
      </c>
      <c r="F18" s="7" t="s">
        <v>53</v>
      </c>
      <c r="G18" s="7" t="s">
        <v>27</v>
      </c>
      <c r="H18" s="2">
        <v>38.1</v>
      </c>
      <c r="I18" s="2">
        <v>47.6</v>
      </c>
    </row>
    <row r="19" spans="1:9" x14ac:dyDescent="0.25">
      <c r="A19" t="s">
        <v>21</v>
      </c>
      <c r="B19" s="2">
        <v>339000</v>
      </c>
      <c r="C19" s="2">
        <f t="shared" si="1"/>
        <v>16.118166666666667</v>
      </c>
      <c r="D19" s="2">
        <f t="shared" si="2"/>
        <v>20.216944444444444</v>
      </c>
      <c r="E19" s="2" t="s">
        <v>55</v>
      </c>
      <c r="F19" s="7" t="s">
        <v>53</v>
      </c>
      <c r="G19" s="7" t="s">
        <v>27</v>
      </c>
      <c r="H19" s="2">
        <v>58.2</v>
      </c>
      <c r="I19" s="2">
        <v>73</v>
      </c>
    </row>
    <row r="20" spans="1:9" x14ac:dyDescent="0.25">
      <c r="A20" t="s">
        <v>24</v>
      </c>
      <c r="B20" s="2">
        <v>279000</v>
      </c>
      <c r="C20" s="2">
        <f t="shared" ref="C20:D22" si="3">H20*$K$3</f>
        <v>11.964</v>
      </c>
      <c r="D20" s="2">
        <f t="shared" si="3"/>
        <v>12.961</v>
      </c>
      <c r="E20" s="2" t="s">
        <v>56</v>
      </c>
      <c r="F20" s="7" t="s">
        <v>54</v>
      </c>
      <c r="G20" s="7" t="s">
        <v>26</v>
      </c>
      <c r="H20" s="2">
        <v>12</v>
      </c>
      <c r="I20" s="2">
        <v>13</v>
      </c>
    </row>
    <row r="21" spans="1:9" x14ac:dyDescent="0.25">
      <c r="A21" t="s">
        <v>22</v>
      </c>
      <c r="B21" s="2">
        <v>570000</v>
      </c>
      <c r="C21" s="2">
        <f t="shared" si="3"/>
        <v>19.940000000000001</v>
      </c>
      <c r="D21" s="2">
        <f t="shared" si="3"/>
        <v>24.925000000000001</v>
      </c>
      <c r="E21" s="2" t="s">
        <v>56</v>
      </c>
      <c r="F21" s="7" t="s">
        <v>54</v>
      </c>
      <c r="G21" s="7" t="s">
        <v>26</v>
      </c>
      <c r="H21" s="2">
        <v>20</v>
      </c>
      <c r="I21" s="2">
        <v>25</v>
      </c>
    </row>
    <row r="22" spans="1:9" x14ac:dyDescent="0.25">
      <c r="A22" t="s">
        <v>23</v>
      </c>
      <c r="B22" s="2">
        <v>771400</v>
      </c>
      <c r="C22" s="2">
        <f t="shared" si="3"/>
        <v>26.919</v>
      </c>
      <c r="D22" s="2">
        <f t="shared" si="3"/>
        <v>34.895000000000003</v>
      </c>
      <c r="E22" s="2" t="s">
        <v>56</v>
      </c>
      <c r="F22" s="7" t="s">
        <v>54</v>
      </c>
      <c r="G22" s="7" t="s">
        <v>26</v>
      </c>
      <c r="H22" s="2">
        <v>27</v>
      </c>
      <c r="I22" s="2">
        <v>35</v>
      </c>
    </row>
    <row r="23" spans="1:9" s="5" customFormat="1" x14ac:dyDescent="0.25">
      <c r="A23" s="5" t="s">
        <v>34</v>
      </c>
      <c r="B23" s="8">
        <v>25500</v>
      </c>
      <c r="C23" s="2">
        <f t="shared" ref="C23:D27" si="4">H23/3.6*$K$3</f>
        <v>1.2185555555555556</v>
      </c>
      <c r="D23" s="2">
        <f t="shared" si="4"/>
        <v>1.4124166666666664</v>
      </c>
      <c r="E23" s="2" t="s">
        <v>55</v>
      </c>
      <c r="F23" s="7" t="s">
        <v>53</v>
      </c>
      <c r="G23" s="12" t="s">
        <v>27</v>
      </c>
      <c r="H23" s="8">
        <v>4.4000000000000004</v>
      </c>
      <c r="I23" s="8">
        <v>5.0999999999999996</v>
      </c>
    </row>
    <row r="24" spans="1:9" s="5" customFormat="1" x14ac:dyDescent="0.25">
      <c r="A24" s="5" t="s">
        <v>35</v>
      </c>
      <c r="B24" s="8">
        <v>37600</v>
      </c>
      <c r="C24" s="2">
        <f t="shared" si="4"/>
        <v>1.800138888888889</v>
      </c>
      <c r="D24" s="2">
        <f t="shared" si="4"/>
        <v>2.1878611111111113</v>
      </c>
      <c r="E24" s="2" t="s">
        <v>55</v>
      </c>
      <c r="F24" s="7" t="s">
        <v>53</v>
      </c>
      <c r="G24" s="12" t="s">
        <v>27</v>
      </c>
      <c r="H24" s="8">
        <v>6.5</v>
      </c>
      <c r="I24" s="8">
        <v>7.9</v>
      </c>
    </row>
    <row r="25" spans="1:9" s="5" customFormat="1" x14ac:dyDescent="0.25">
      <c r="A25" s="5" t="s">
        <v>36</v>
      </c>
      <c r="B25" s="8">
        <v>50300</v>
      </c>
      <c r="C25" s="2">
        <f t="shared" si="4"/>
        <v>2.4648055555555555</v>
      </c>
      <c r="D25" s="2">
        <f t="shared" si="4"/>
        <v>2.8802222222222222</v>
      </c>
      <c r="E25" s="2" t="s">
        <v>55</v>
      </c>
      <c r="F25" s="7" t="s">
        <v>53</v>
      </c>
      <c r="G25" s="12" t="s">
        <v>27</v>
      </c>
      <c r="H25" s="8">
        <v>8.9</v>
      </c>
      <c r="I25" s="8">
        <v>10.4</v>
      </c>
    </row>
    <row r="26" spans="1:9" s="5" customFormat="1" x14ac:dyDescent="0.25">
      <c r="A26" s="5" t="s">
        <v>37</v>
      </c>
      <c r="B26" s="8">
        <v>81800</v>
      </c>
      <c r="C26" s="2">
        <f t="shared" si="4"/>
        <v>3.8772222222222221</v>
      </c>
      <c r="D26" s="2">
        <f t="shared" si="4"/>
        <v>4.7357500000000003</v>
      </c>
      <c r="E26" s="2" t="s">
        <v>55</v>
      </c>
      <c r="F26" s="7" t="s">
        <v>53</v>
      </c>
      <c r="G26" s="12" t="s">
        <v>27</v>
      </c>
      <c r="H26" s="8">
        <v>14</v>
      </c>
      <c r="I26" s="8">
        <v>17.100000000000001</v>
      </c>
    </row>
    <row r="27" spans="1:9" s="5" customFormat="1" x14ac:dyDescent="0.25">
      <c r="A27" s="5" t="s">
        <v>38</v>
      </c>
      <c r="B27" s="8">
        <v>131900</v>
      </c>
      <c r="C27" s="2">
        <f t="shared" si="4"/>
        <v>6.2866388888888887</v>
      </c>
      <c r="D27" s="2">
        <f t="shared" si="4"/>
        <v>7.4498055555555549</v>
      </c>
      <c r="E27" s="2" t="s">
        <v>55</v>
      </c>
      <c r="F27" s="7" t="s">
        <v>53</v>
      </c>
      <c r="G27" s="12" t="s">
        <v>27</v>
      </c>
      <c r="H27" s="8">
        <v>22.7</v>
      </c>
      <c r="I27" s="8">
        <v>26.9</v>
      </c>
    </row>
    <row r="28" spans="1:9" x14ac:dyDescent="0.25">
      <c r="B28" s="2" t="s">
        <v>39</v>
      </c>
      <c r="C28" s="2">
        <f>MIN(C3:C27)</f>
        <v>1.2185555555555556</v>
      </c>
      <c r="D28" s="2">
        <f>MIN(D3:D27)</f>
        <v>1.4124166666666664</v>
      </c>
    </row>
    <row r="29" spans="1:9" x14ac:dyDescent="0.25">
      <c r="C29" s="2">
        <f>MAX(C3:C27)</f>
        <v>82.751000000000005</v>
      </c>
      <c r="D29" s="2">
        <f>MAX(D3:D27)</f>
        <v>88.345277777777781</v>
      </c>
      <c r="G29" s="9"/>
      <c r="H29" s="10"/>
      <c r="I29" s="10"/>
    </row>
    <row r="30" spans="1:9" ht="21" x14ac:dyDescent="0.35">
      <c r="A30" s="3" t="s">
        <v>1</v>
      </c>
      <c r="B30" s="1"/>
      <c r="C30" s="1"/>
      <c r="D30" s="1"/>
      <c r="E30" s="1"/>
      <c r="F30" s="6"/>
    </row>
    <row r="31" spans="1:9" ht="15.75" x14ac:dyDescent="0.25">
      <c r="A31" s="15" t="s">
        <v>42</v>
      </c>
      <c r="B31" s="16" t="s">
        <v>43</v>
      </c>
      <c r="C31" s="16" t="s">
        <v>59</v>
      </c>
      <c r="D31" s="16" t="s">
        <v>60</v>
      </c>
      <c r="E31" s="16" t="s">
        <v>46</v>
      </c>
      <c r="F31" s="17" t="s">
        <v>47</v>
      </c>
      <c r="G31" s="16" t="s">
        <v>48</v>
      </c>
      <c r="H31" s="16" t="s">
        <v>64</v>
      </c>
      <c r="I31" s="16" t="s">
        <v>65</v>
      </c>
    </row>
    <row r="32" spans="1:9" x14ac:dyDescent="0.25">
      <c r="A32" t="s">
        <v>2</v>
      </c>
      <c r="B32" s="2">
        <v>317000</v>
      </c>
      <c r="C32" s="2">
        <f t="shared" ref="C32:D37" si="5">H32*$K$3</f>
        <v>14.955</v>
      </c>
      <c r="D32" s="2">
        <f t="shared" si="5"/>
        <v>14.955</v>
      </c>
      <c r="E32" s="2" t="s">
        <v>51</v>
      </c>
      <c r="F32" t="s">
        <v>52</v>
      </c>
      <c r="G32" s="7" t="s">
        <v>26</v>
      </c>
      <c r="H32" s="2">
        <v>15</v>
      </c>
      <c r="I32" s="2">
        <v>15</v>
      </c>
    </row>
    <row r="33" spans="1:9" x14ac:dyDescent="0.25">
      <c r="A33" t="s">
        <v>8</v>
      </c>
      <c r="B33" s="2">
        <v>599000</v>
      </c>
      <c r="C33" s="2">
        <f t="shared" si="5"/>
        <v>28.913</v>
      </c>
      <c r="D33" s="2">
        <f t="shared" si="5"/>
        <v>28.913</v>
      </c>
      <c r="E33" s="2" t="s">
        <v>51</v>
      </c>
      <c r="F33" t="s">
        <v>52</v>
      </c>
      <c r="G33" s="7" t="s">
        <v>26</v>
      </c>
      <c r="H33" s="2">
        <v>29</v>
      </c>
      <c r="I33" s="2">
        <v>29</v>
      </c>
    </row>
    <row r="34" spans="1:9" x14ac:dyDescent="0.25">
      <c r="A34" t="s">
        <v>5</v>
      </c>
      <c r="B34" s="2">
        <v>967000</v>
      </c>
      <c r="C34" s="2">
        <f t="shared" si="5"/>
        <v>45.862000000000002</v>
      </c>
      <c r="D34" s="2">
        <f t="shared" si="5"/>
        <v>45.862000000000002</v>
      </c>
      <c r="E34" s="2" t="s">
        <v>51</v>
      </c>
      <c r="F34" t="s">
        <v>52</v>
      </c>
      <c r="G34" s="7" t="s">
        <v>26</v>
      </c>
      <c r="H34" s="2">
        <v>46</v>
      </c>
      <c r="I34" s="2">
        <v>46</v>
      </c>
    </row>
    <row r="35" spans="1:9" x14ac:dyDescent="0.25">
      <c r="A35" t="s">
        <v>12</v>
      </c>
      <c r="B35" s="2">
        <v>1190000</v>
      </c>
      <c r="C35" s="2">
        <f t="shared" si="5"/>
        <v>56.829000000000001</v>
      </c>
      <c r="D35" s="2">
        <f t="shared" si="5"/>
        <v>56.829000000000001</v>
      </c>
      <c r="E35" s="2" t="s">
        <v>51</v>
      </c>
      <c r="F35" t="s">
        <v>52</v>
      </c>
      <c r="G35" s="7" t="s">
        <v>26</v>
      </c>
      <c r="H35" s="2">
        <v>57</v>
      </c>
      <c r="I35" s="2">
        <v>57</v>
      </c>
    </row>
    <row r="36" spans="1:9" x14ac:dyDescent="0.25">
      <c r="A36" t="s">
        <v>10</v>
      </c>
      <c r="B36" s="2">
        <v>1481000</v>
      </c>
      <c r="C36" s="2">
        <f t="shared" si="5"/>
        <v>70.787000000000006</v>
      </c>
      <c r="D36" s="2">
        <f t="shared" si="5"/>
        <v>70.787000000000006</v>
      </c>
      <c r="E36" s="2" t="s">
        <v>51</v>
      </c>
      <c r="F36" t="s">
        <v>52</v>
      </c>
      <c r="G36" s="7" t="s">
        <v>26</v>
      </c>
      <c r="H36" s="2">
        <v>71</v>
      </c>
      <c r="I36" s="2">
        <v>71</v>
      </c>
    </row>
    <row r="37" spans="1:9" x14ac:dyDescent="0.25">
      <c r="A37" t="s">
        <v>6</v>
      </c>
      <c r="B37" s="2">
        <v>1969000</v>
      </c>
      <c r="C37" s="2">
        <f t="shared" si="5"/>
        <v>94.715000000000003</v>
      </c>
      <c r="D37" s="2">
        <f t="shared" si="5"/>
        <v>94.715000000000003</v>
      </c>
      <c r="E37" s="2" t="s">
        <v>51</v>
      </c>
      <c r="F37" t="s">
        <v>52</v>
      </c>
      <c r="G37" s="7" t="s">
        <v>26</v>
      </c>
      <c r="H37" s="2">
        <v>95</v>
      </c>
      <c r="I37" s="2">
        <v>95</v>
      </c>
    </row>
    <row r="38" spans="1:9" x14ac:dyDescent="0.25">
      <c r="A38" t="s">
        <v>13</v>
      </c>
      <c r="B38" s="2">
        <v>477000</v>
      </c>
      <c r="C38" s="2">
        <f t="shared" ref="C38:C48" si="6">H38/3.6*$K$3</f>
        <v>18.195250000000001</v>
      </c>
      <c r="D38" s="2">
        <f t="shared" ref="D38:D48" si="7">I38/3.6*$K$3</f>
        <v>18.74913888888889</v>
      </c>
      <c r="E38" s="2" t="s">
        <v>63</v>
      </c>
      <c r="F38" t="s">
        <v>52</v>
      </c>
      <c r="G38" s="7" t="s">
        <v>26</v>
      </c>
      <c r="H38" s="2">
        <v>65.7</v>
      </c>
      <c r="I38" s="2">
        <v>67.7</v>
      </c>
    </row>
    <row r="39" spans="1:9" x14ac:dyDescent="0.25">
      <c r="A39" t="s">
        <v>14</v>
      </c>
      <c r="B39" s="2">
        <v>830000</v>
      </c>
      <c r="C39" s="2">
        <f t="shared" si="6"/>
        <v>31.848611111111108</v>
      </c>
      <c r="D39" s="2">
        <f t="shared" si="7"/>
        <v>31.294722222222223</v>
      </c>
      <c r="E39" s="2" t="s">
        <v>63</v>
      </c>
      <c r="F39" t="s">
        <v>52</v>
      </c>
      <c r="G39" s="7" t="s">
        <v>26</v>
      </c>
      <c r="H39" s="2">
        <v>115</v>
      </c>
      <c r="I39" s="2">
        <v>113</v>
      </c>
    </row>
    <row r="40" spans="1:9" x14ac:dyDescent="0.25">
      <c r="A40" t="s">
        <v>15</v>
      </c>
      <c r="B40" s="2">
        <v>1257000</v>
      </c>
      <c r="C40" s="2">
        <f t="shared" si="6"/>
        <v>48.465277777777771</v>
      </c>
      <c r="D40" s="2">
        <f t="shared" si="7"/>
        <v>46.249722222222218</v>
      </c>
      <c r="E40" s="2" t="s">
        <v>63</v>
      </c>
      <c r="F40" t="s">
        <v>52</v>
      </c>
      <c r="G40" s="7" t="s">
        <v>26</v>
      </c>
      <c r="H40" s="2">
        <v>175</v>
      </c>
      <c r="I40" s="2">
        <v>167</v>
      </c>
    </row>
    <row r="41" spans="1:9" x14ac:dyDescent="0.25">
      <c r="A41" t="s">
        <v>16</v>
      </c>
      <c r="B41" s="2">
        <v>1569000</v>
      </c>
      <c r="C41" s="2">
        <f t="shared" si="6"/>
        <v>60.373888888888892</v>
      </c>
      <c r="D41" s="2">
        <f t="shared" si="7"/>
        <v>58.158333333333331</v>
      </c>
      <c r="E41" s="2" t="s">
        <v>63</v>
      </c>
      <c r="F41" t="s">
        <v>52</v>
      </c>
      <c r="G41" s="7" t="s">
        <v>26</v>
      </c>
      <c r="H41" s="2">
        <v>218</v>
      </c>
      <c r="I41" s="2">
        <v>210</v>
      </c>
    </row>
    <row r="42" spans="1:9" x14ac:dyDescent="0.25">
      <c r="A42" t="s">
        <v>17</v>
      </c>
      <c r="B42" s="2">
        <v>1976000</v>
      </c>
      <c r="C42" s="2">
        <f t="shared" si="6"/>
        <v>76.159722222222214</v>
      </c>
      <c r="D42" s="2">
        <f t="shared" si="7"/>
        <v>71.451666666666668</v>
      </c>
      <c r="E42" s="2" t="s">
        <v>63</v>
      </c>
      <c r="F42" t="s">
        <v>52</v>
      </c>
      <c r="G42" s="7" t="s">
        <v>26</v>
      </c>
      <c r="H42" s="2">
        <v>275</v>
      </c>
      <c r="I42" s="2">
        <v>258</v>
      </c>
    </row>
    <row r="43" spans="1:9" x14ac:dyDescent="0.25">
      <c r="A43" t="s">
        <v>31</v>
      </c>
      <c r="B43" s="2">
        <v>35100</v>
      </c>
      <c r="C43" s="2">
        <f t="shared" si="6"/>
        <v>1.2739444444444443</v>
      </c>
      <c r="D43" s="2">
        <f t="shared" si="7"/>
        <v>1.3293333333333333</v>
      </c>
      <c r="E43" s="2" t="s">
        <v>55</v>
      </c>
      <c r="F43" s="7" t="s">
        <v>53</v>
      </c>
      <c r="G43" s="7" t="s">
        <v>27</v>
      </c>
      <c r="H43" s="2">
        <v>4.5999999999999996</v>
      </c>
      <c r="I43" s="2">
        <v>4.8</v>
      </c>
    </row>
    <row r="44" spans="1:9" x14ac:dyDescent="0.25">
      <c r="A44" t="s">
        <v>32</v>
      </c>
      <c r="B44" s="2">
        <v>80000</v>
      </c>
      <c r="C44" s="2">
        <f t="shared" si="6"/>
        <v>2.9079166666666665</v>
      </c>
      <c r="D44" s="2">
        <f t="shared" si="7"/>
        <v>3.0186944444444443</v>
      </c>
      <c r="E44" s="2" t="s">
        <v>55</v>
      </c>
      <c r="F44" s="7" t="s">
        <v>53</v>
      </c>
      <c r="G44" s="7" t="s">
        <v>27</v>
      </c>
      <c r="H44" s="2">
        <v>10.5</v>
      </c>
      <c r="I44" s="2">
        <v>10.9</v>
      </c>
    </row>
    <row r="45" spans="1:9" x14ac:dyDescent="0.25">
      <c r="A45" t="s">
        <v>18</v>
      </c>
      <c r="B45" s="2">
        <v>135000</v>
      </c>
      <c r="C45" s="2">
        <f t="shared" si="6"/>
        <v>4.8742222222222225</v>
      </c>
      <c r="D45" s="2">
        <f t="shared" si="7"/>
        <v>5.0403888888888888</v>
      </c>
      <c r="E45" s="2" t="s">
        <v>55</v>
      </c>
      <c r="F45" s="7" t="s">
        <v>53</v>
      </c>
      <c r="G45" s="7" t="s">
        <v>27</v>
      </c>
      <c r="H45" s="2">
        <v>17.600000000000001</v>
      </c>
      <c r="I45" s="2">
        <v>18.2</v>
      </c>
    </row>
    <row r="46" spans="1:9" x14ac:dyDescent="0.25">
      <c r="A46" t="s">
        <v>19</v>
      </c>
      <c r="B46" s="2">
        <v>217000</v>
      </c>
      <c r="C46" s="2">
        <f t="shared" si="6"/>
        <v>7.837527777777777</v>
      </c>
      <c r="D46" s="2">
        <f t="shared" si="7"/>
        <v>8.1698611111111106</v>
      </c>
      <c r="E46" s="2" t="s">
        <v>55</v>
      </c>
      <c r="F46" s="7" t="s">
        <v>53</v>
      </c>
      <c r="G46" s="7" t="s">
        <v>27</v>
      </c>
      <c r="H46" s="2">
        <v>28.3</v>
      </c>
      <c r="I46" s="2">
        <v>29.5</v>
      </c>
    </row>
    <row r="47" spans="1:9" x14ac:dyDescent="0.25">
      <c r="A47" t="s">
        <v>20</v>
      </c>
      <c r="B47" s="2">
        <v>279000</v>
      </c>
      <c r="C47" s="2">
        <f t="shared" si="6"/>
        <v>10.191555555555555</v>
      </c>
      <c r="D47" s="2">
        <f t="shared" si="7"/>
        <v>10.551583333333333</v>
      </c>
      <c r="E47" s="2" t="s">
        <v>55</v>
      </c>
      <c r="F47" s="7" t="s">
        <v>53</v>
      </c>
      <c r="G47" s="7" t="s">
        <v>27</v>
      </c>
      <c r="H47" s="2">
        <v>36.799999999999997</v>
      </c>
      <c r="I47" s="2">
        <v>38.1</v>
      </c>
    </row>
    <row r="48" spans="1:9" x14ac:dyDescent="0.25">
      <c r="A48" t="s">
        <v>21</v>
      </c>
      <c r="B48" s="2">
        <v>431000</v>
      </c>
      <c r="C48" s="2">
        <f t="shared" si="6"/>
        <v>15.591972222222221</v>
      </c>
      <c r="D48" s="2">
        <f t="shared" si="7"/>
        <v>16.118166666666667</v>
      </c>
      <c r="E48" s="2" t="s">
        <v>55</v>
      </c>
      <c r="F48" s="7" t="s">
        <v>53</v>
      </c>
      <c r="G48" s="7" t="s">
        <v>27</v>
      </c>
      <c r="H48" s="2">
        <v>56.3</v>
      </c>
      <c r="I48" s="2">
        <v>58.2</v>
      </c>
    </row>
    <row r="49" spans="1:9" x14ac:dyDescent="0.25">
      <c r="A49" t="s">
        <v>24</v>
      </c>
      <c r="B49" s="2">
        <v>311800</v>
      </c>
      <c r="C49" s="2">
        <f t="shared" ref="C49:D51" si="8">H49*$K$3</f>
        <v>12.961</v>
      </c>
      <c r="D49" s="2">
        <f t="shared" si="8"/>
        <v>11.964</v>
      </c>
      <c r="E49" s="2" t="s">
        <v>56</v>
      </c>
      <c r="F49" s="7" t="s">
        <v>54</v>
      </c>
      <c r="G49" s="7" t="s">
        <v>26</v>
      </c>
      <c r="H49" s="2">
        <v>13</v>
      </c>
      <c r="I49" s="2">
        <v>12</v>
      </c>
    </row>
    <row r="50" spans="1:9" x14ac:dyDescent="0.25">
      <c r="A50" t="s">
        <v>22</v>
      </c>
      <c r="B50" s="2">
        <v>672700</v>
      </c>
      <c r="C50" s="2">
        <f t="shared" si="8"/>
        <v>24.925000000000001</v>
      </c>
      <c r="D50" s="2">
        <f t="shared" si="8"/>
        <v>19.940000000000001</v>
      </c>
      <c r="E50" s="2" t="s">
        <v>56</v>
      </c>
      <c r="F50" s="7" t="s">
        <v>54</v>
      </c>
      <c r="G50" s="7" t="s">
        <v>26</v>
      </c>
      <c r="H50" s="2">
        <v>25</v>
      </c>
      <c r="I50" s="2">
        <v>20</v>
      </c>
    </row>
    <row r="51" spans="1:9" x14ac:dyDescent="0.25">
      <c r="A51" t="s">
        <v>23</v>
      </c>
      <c r="B51" s="2">
        <v>771400</v>
      </c>
      <c r="C51" s="2">
        <f t="shared" si="8"/>
        <v>34.895000000000003</v>
      </c>
      <c r="D51" s="2">
        <f t="shared" si="8"/>
        <v>26.919</v>
      </c>
      <c r="E51" s="2" t="s">
        <v>56</v>
      </c>
      <c r="F51" s="7" t="s">
        <v>54</v>
      </c>
      <c r="G51" s="7" t="s">
        <v>26</v>
      </c>
      <c r="H51" s="2">
        <v>35</v>
      </c>
      <c r="I51" s="2">
        <v>27</v>
      </c>
    </row>
    <row r="52" spans="1:9" s="5" customFormat="1" x14ac:dyDescent="0.25">
      <c r="A52" s="5" t="s">
        <v>34</v>
      </c>
      <c r="B52" s="8">
        <v>28000</v>
      </c>
      <c r="C52" s="2">
        <f t="shared" ref="C52:D56" si="9">H52/3.6*$K$3</f>
        <v>1.4124166666666664</v>
      </c>
      <c r="D52" s="2">
        <f t="shared" si="9"/>
        <v>1.2185555555555556</v>
      </c>
      <c r="E52" s="2" t="s">
        <v>55</v>
      </c>
      <c r="F52" s="7" t="s">
        <v>53</v>
      </c>
      <c r="G52" s="12" t="s">
        <v>27</v>
      </c>
      <c r="H52" s="8">
        <v>5.0999999999999996</v>
      </c>
      <c r="I52" s="8">
        <v>4.4000000000000004</v>
      </c>
    </row>
    <row r="53" spans="1:9" s="5" customFormat="1" x14ac:dyDescent="0.25">
      <c r="A53" s="5" t="s">
        <v>35</v>
      </c>
      <c r="B53" s="8">
        <v>41400</v>
      </c>
      <c r="C53" s="2">
        <f t="shared" si="9"/>
        <v>2.1878611111111113</v>
      </c>
      <c r="D53" s="2">
        <f t="shared" si="9"/>
        <v>1.800138888888889</v>
      </c>
      <c r="E53" s="2" t="s">
        <v>55</v>
      </c>
      <c r="F53" s="7" t="s">
        <v>53</v>
      </c>
      <c r="G53" s="12" t="s">
        <v>27</v>
      </c>
      <c r="H53" s="8">
        <v>7.9</v>
      </c>
      <c r="I53" s="8">
        <v>6.5</v>
      </c>
    </row>
    <row r="54" spans="1:9" s="5" customFormat="1" x14ac:dyDescent="0.25">
      <c r="A54" s="5" t="s">
        <v>36</v>
      </c>
      <c r="B54" s="8">
        <v>55500</v>
      </c>
      <c r="C54" s="2">
        <f t="shared" si="9"/>
        <v>2.8802222222222222</v>
      </c>
      <c r="D54" s="2">
        <f t="shared" si="9"/>
        <v>2.4648055555555555</v>
      </c>
      <c r="E54" s="2" t="s">
        <v>55</v>
      </c>
      <c r="F54" s="7" t="s">
        <v>53</v>
      </c>
      <c r="G54" s="12" t="s">
        <v>27</v>
      </c>
      <c r="H54" s="8">
        <v>10.4</v>
      </c>
      <c r="I54" s="8">
        <v>8.9</v>
      </c>
    </row>
    <row r="55" spans="1:9" s="5" customFormat="1" x14ac:dyDescent="0.25">
      <c r="A55" s="5" t="s">
        <v>37</v>
      </c>
      <c r="B55" s="8">
        <v>91700</v>
      </c>
      <c r="C55" s="2">
        <f t="shared" si="9"/>
        <v>4.7357500000000003</v>
      </c>
      <c r="D55" s="2">
        <f t="shared" si="9"/>
        <v>3.8772222222222221</v>
      </c>
      <c r="E55" s="2" t="s">
        <v>55</v>
      </c>
      <c r="F55" s="7" t="s">
        <v>53</v>
      </c>
      <c r="G55" s="12" t="s">
        <v>27</v>
      </c>
      <c r="H55" s="8">
        <v>17.100000000000001</v>
      </c>
      <c r="I55" s="8">
        <v>14</v>
      </c>
    </row>
    <row r="56" spans="1:9" s="5" customFormat="1" x14ac:dyDescent="0.25">
      <c r="A56" s="5" t="s">
        <v>38</v>
      </c>
      <c r="B56" s="8">
        <v>145100</v>
      </c>
      <c r="C56" s="2">
        <f t="shared" si="9"/>
        <v>7.4498055555555549</v>
      </c>
      <c r="D56" s="2">
        <f t="shared" si="9"/>
        <v>6.2866388888888887</v>
      </c>
      <c r="E56" s="2" t="s">
        <v>55</v>
      </c>
      <c r="F56" s="7" t="s">
        <v>53</v>
      </c>
      <c r="G56" s="12" t="s">
        <v>27</v>
      </c>
      <c r="H56" s="8">
        <v>26.9</v>
      </c>
      <c r="I56" s="8">
        <v>22.7</v>
      </c>
    </row>
    <row r="57" spans="1:9" x14ac:dyDescent="0.25">
      <c r="C57" s="2">
        <f>MIN(C32:C56)</f>
        <v>1.2739444444444443</v>
      </c>
      <c r="D57" s="2">
        <f>MIN(D32:D56)</f>
        <v>1.2185555555555556</v>
      </c>
    </row>
    <row r="58" spans="1:9" x14ac:dyDescent="0.25">
      <c r="C58" s="2">
        <f>MAX(C32:C56)</f>
        <v>94.715000000000003</v>
      </c>
      <c r="D58" s="2">
        <f>MAX(D32:D56)</f>
        <v>94.715000000000003</v>
      </c>
    </row>
  </sheetData>
  <mergeCells count="1">
    <mergeCell ref="L1:Q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Analysis V</vt:lpstr>
      <vt:lpstr>Analysis m_flow_nominal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Jansen, David</dc:creator>
  <cp:lastModifiedBy>Wuellhorst, Fabian</cp:lastModifiedBy>
  <dcterms:created xsi:type="dcterms:W3CDTF">2019-02-14T14:54:06Z</dcterms:created>
  <dcterms:modified xsi:type="dcterms:W3CDTF">2023-12-14T08:38:44Z</dcterms:modified>
</cp:coreProperties>
</file>