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8d3d5c28cf10e6/Desktop/"/>
    </mc:Choice>
  </mc:AlternateContent>
  <xr:revisionPtr revIDLastSave="0" documentId="8_{BCADEF1D-66CE-4396-B9BE-979D9B6EF606}" xr6:coauthVersionLast="47" xr6:coauthVersionMax="47" xr10:uidLastSave="{00000000-0000-0000-0000-000000000000}"/>
  <bookViews>
    <workbookView xWindow="28680" yWindow="-120" windowWidth="29040" windowHeight="15720" xr2:uid="{730DB43C-23A7-4D6F-A440-5AE6FB25CD7D}"/>
  </bookViews>
  <sheets>
    <sheet name="EXAMPLE Test Summary - QA-ID-7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" l="1"/>
  <c r="I66" i="1"/>
  <c r="L66" i="1" s="1"/>
  <c r="J65" i="1"/>
  <c r="I65" i="1"/>
  <c r="L65" i="1" s="1"/>
  <c r="E41" i="1" s="1"/>
  <c r="J64" i="1"/>
  <c r="I64" i="1"/>
  <c r="L64" i="1" s="1"/>
  <c r="J63" i="1"/>
  <c r="I63" i="1"/>
  <c r="L63" i="1" s="1"/>
  <c r="J62" i="1"/>
  <c r="I62" i="1"/>
  <c r="L62" i="1" s="1"/>
  <c r="J61" i="1"/>
  <c r="I61" i="1"/>
  <c r="L61" i="1" s="1"/>
  <c r="C53" i="1"/>
  <c r="E52" i="1"/>
  <c r="C52" i="1"/>
  <c r="C51" i="1"/>
  <c r="C50" i="1"/>
  <c r="E50" i="1" s="1"/>
  <c r="C49" i="1"/>
  <c r="E49" i="1" s="1"/>
  <c r="C48" i="1"/>
  <c r="E48" i="1" s="1"/>
  <c r="C47" i="1"/>
  <c r="E47" i="1" s="1"/>
  <c r="E51" i="1" s="1"/>
  <c r="E53" i="1" s="1"/>
  <c r="C46" i="1"/>
  <c r="E45" i="1"/>
  <c r="C45" i="1"/>
  <c r="C44" i="1"/>
  <c r="C43" i="1"/>
  <c r="E43" i="1" s="1"/>
  <c r="C42" i="1"/>
  <c r="E42" i="1" s="1"/>
  <c r="C41" i="1"/>
  <c r="C40" i="1"/>
  <c r="E40" i="1" s="1"/>
  <c r="C39" i="1"/>
  <c r="E38" i="1"/>
  <c r="C38" i="1"/>
  <c r="C37" i="1"/>
  <c r="C36" i="1"/>
  <c r="E36" i="1" s="1"/>
  <c r="C35" i="1"/>
  <c r="E35" i="1" s="1"/>
  <c r="C34" i="1"/>
  <c r="E34" i="1" s="1"/>
  <c r="C33" i="1"/>
  <c r="E33" i="1" s="1"/>
  <c r="E37" i="1" s="1"/>
  <c r="E39" i="1" s="1"/>
  <c r="C32" i="1"/>
  <c r="E31" i="1"/>
  <c r="C31" i="1"/>
  <c r="C30" i="1"/>
  <c r="C29" i="1"/>
  <c r="C28" i="1"/>
  <c r="C27" i="1"/>
  <c r="C26" i="1"/>
  <c r="C21" i="1"/>
  <c r="E20" i="1"/>
  <c r="C20" i="1"/>
  <c r="C19" i="1"/>
  <c r="C18" i="1"/>
  <c r="C17" i="1"/>
  <c r="C16" i="1"/>
  <c r="C15" i="1"/>
  <c r="E44" i="1" l="1"/>
  <c r="E46" i="1" s="1"/>
  <c r="E16" i="1"/>
  <c r="E15" i="1"/>
  <c r="E19" i="1" s="1"/>
  <c r="E21" i="1" s="1"/>
  <c r="E18" i="1"/>
  <c r="E17" i="1"/>
  <c r="E26" i="1"/>
  <c r="E27" i="1"/>
  <c r="E28" i="1"/>
  <c r="E29" i="1"/>
  <c r="E30" i="1" l="1"/>
  <c r="E32" i="1" s="1"/>
</calcChain>
</file>

<file path=xl/sharedStrings.xml><?xml version="1.0" encoding="utf-8"?>
<sst xmlns="http://schemas.openxmlformats.org/spreadsheetml/2006/main" count="153" uniqueCount="75">
  <si>
    <t>Analytic Title:</t>
  </si>
  <si>
    <t>Title of analytic (Short version description of the rule (e.g. Audit Entity IT or IS Level 1 Risk is High or Critical with 0 Applications Mapped)</t>
  </si>
  <si>
    <t>QA Analytic ID:</t>
  </si>
  <si>
    <t>Analytic Type</t>
  </si>
  <si>
    <t>Direct ACT</t>
  </si>
  <si>
    <t>High Level Analytic Description:</t>
  </si>
  <si>
    <t>Identifies audit entities where the IT or IS risk cateogries are rated "high" or "critical" and 0 applications are mapped to the AE.</t>
  </si>
  <si>
    <t>Observation Criteria:</t>
  </si>
  <si>
    <t xml:space="preserve">IT / IS Risk Ratings and application risk ratings are generally expected to be in alignment. </t>
  </si>
  <si>
    <t>Population Criteria:</t>
  </si>
  <si>
    <t xml:space="preserve">All active Audit Entities in the audit universe. QA Manually excluded x, y and z from the population for ABC Reason. </t>
  </si>
  <si>
    <t xml:space="preserve">Population Completeness: </t>
  </si>
  <si>
    <t>QA generated the population directly from the system of record, Archer, using Archer's reporting functionality. All reporting was pulled from the X section of Archer. QA then pasted that report into section "Detailed Results" of this tab.</t>
  </si>
  <si>
    <t xml:space="preserve">Sample Size &amp; Selection Rationale: </t>
  </si>
  <si>
    <t>QA tested 100% of the population.</t>
  </si>
  <si>
    <t>Threshold Rationale:</t>
  </si>
  <si>
    <t>The 2% threshold is deemed appropriate as it accounts for manual tagging errors and inappropriately overriding the inherent risks.</t>
  </si>
  <si>
    <t>Threshold:</t>
  </si>
  <si>
    <t>IAG Summary Results</t>
  </si>
  <si>
    <t>Name for Aggregating Results</t>
  </si>
  <si>
    <t>Name</t>
  </si>
  <si>
    <t>Score and Rating</t>
  </si>
  <si>
    <t>Results</t>
  </si>
  <si>
    <t>-</t>
  </si>
  <si>
    <t>Count of "GC"</t>
  </si>
  <si>
    <t>Count of "PC"</t>
  </si>
  <si>
    <t>Count of "DNC"</t>
  </si>
  <si>
    <t>Count of "N/A"</t>
  </si>
  <si>
    <t>Error Rate</t>
  </si>
  <si>
    <t>Analytic Threshold</t>
  </si>
  <si>
    <t>IAG Overall</t>
  </si>
  <si>
    <t>Test Result</t>
  </si>
  <si>
    <t>Summary Results by Audit Leader</t>
  </si>
  <si>
    <t>Name1</t>
  </si>
  <si>
    <t>Name2</t>
  </si>
  <si>
    <t>Name3</t>
  </si>
  <si>
    <t>Name4</t>
  </si>
  <si>
    <t>Detailed Results</t>
  </si>
  <si>
    <t>Archer Record Data</t>
  </si>
  <si>
    <t>QA Analytic Test(s) and Results</t>
  </si>
  <si>
    <t>Audit Leader</t>
  </si>
  <si>
    <t>Audit Entity ID</t>
  </si>
  <si>
    <t>Audit Entity Name</t>
  </si>
  <si>
    <t>Audit Entity Status</t>
  </si>
  <si>
    <t>IT Risk</t>
  </si>
  <si>
    <t>IS Risk</t>
  </si>
  <si>
    <t>Key Primary and Secondary IT Applications</t>
  </si>
  <si>
    <t>Test1: Identify Aes where IT/IS Risk is high or critical and 0 applications are mapped to the AE</t>
  </si>
  <si>
    <t>Test 2: Identify AEs with applications mapped but no IT/IS Risk.</t>
  </si>
  <si>
    <t>Overall Test Result Override(If applicable)</t>
  </si>
  <si>
    <t>Overall Test Result (after considering any applicable test result overrides)</t>
  </si>
  <si>
    <r>
      <t xml:space="preserve">QA comments, including any Analytic Override Rationale(s)
</t>
    </r>
    <r>
      <rPr>
        <b/>
        <sz val="10"/>
        <color rgb="FFFF0000"/>
        <rFont val="Calibri"/>
        <family val="2"/>
      </rPr>
      <t>All observations are considered reportable findings unless otherwise noted.</t>
    </r>
  </si>
  <si>
    <t>Finding ID, If applicable</t>
  </si>
  <si>
    <t>AE-1</t>
  </si>
  <si>
    <t>FirstAE</t>
  </si>
  <si>
    <t>Active</t>
  </si>
  <si>
    <t>High</t>
  </si>
  <si>
    <t>Medium</t>
  </si>
  <si>
    <t>ARA-6</t>
  </si>
  <si>
    <t>To be filled in by QA Reviewer after reviewing the analytic results</t>
  </si>
  <si>
    <t>AE-2</t>
  </si>
  <si>
    <t>SecondAE</t>
  </si>
  <si>
    <t>Critical</t>
  </si>
  <si>
    <t>ARA-6
ARA-7</t>
  </si>
  <si>
    <t>AE-3</t>
  </si>
  <si>
    <t>ThirdAE</t>
  </si>
  <si>
    <t>AE-4</t>
  </si>
  <si>
    <t>FourthAE</t>
  </si>
  <si>
    <t>ARA-6
ARA-8</t>
  </si>
  <si>
    <t>AE-5</t>
  </si>
  <si>
    <t>FifthAE</t>
  </si>
  <si>
    <t>ARA-6
ARA-9</t>
  </si>
  <si>
    <t>AE-6</t>
  </si>
  <si>
    <t>SixthAE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</si>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</sst>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3" tint="0.249977111117893"/>
      <name val="Calibri Bold"/>
    </font>
    <font>
      <sz val="11"/>
      <color theme="1"/>
      <name val="Calibri"/>
      <family val="2"/>
    </font>
    <font>
      <b/>
      <sz val="11"/>
      <color theme="1"/>
      <name val="Calibri Bold"/>
    </font>
    <font>
      <b/>
      <sz val="14"/>
      <color theme="1"/>
      <name val="Calibri Bold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iri bold"/>
    </font>
    <font>
      <b/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 vertical="top"/>
    </xf>
    <xf numFmtId="0" fontId="3" fillId="0" borderId="2" xfId="0" applyFont="1" applyBorder="1"/>
    <xf numFmtId="0" fontId="3" fillId="0" borderId="1" xfId="0" applyFont="1" applyBorder="1" applyAlignment="1">
      <alignment horizontal="left" vertical="top" wrapText="1"/>
    </xf>
    <xf numFmtId="9" fontId="3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28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F46F-DB7A-454D-B6AC-BA93EC6615DE}">
  <dimension ref="B1:N66"/>
  <sheetViews>
    <sheetView showGridLines="0" tabSelected="1" zoomScale="70" zoomScaleNormal="70" workbookViewId="0">
      <selection activeCell="G12" sqref="G12"/>
    </sheetView>
  </sheetViews>
  <sheetFormatPr defaultRowHeight="15" outlineLevelRow="1"/>
  <cols>
    <col min="1" max="1" width="2" customWidth="1"/>
    <col min="2" max="2" width="24.140625" customWidth="1"/>
    <col min="3" max="3" width="13.85546875" customWidth="1"/>
    <col min="4" max="4" width="27.140625" customWidth="1"/>
    <col min="9" max="9" width="33.140625" customWidth="1"/>
    <col min="10" max="10" width="23.140625" customWidth="1"/>
    <col min="11" max="11" width="16.42578125" customWidth="1"/>
    <col min="12" max="12" width="28.85546875" customWidth="1"/>
    <col min="13" max="13" width="44.28515625" customWidth="1"/>
    <col min="14" max="14" width="22.5703125" customWidth="1"/>
  </cols>
  <sheetData>
    <row r="1" spans="2:8" ht="26.25">
      <c r="B1" s="1" t="s">
        <v>0</v>
      </c>
      <c r="C1" s="1" t="s">
        <v>1</v>
      </c>
      <c r="D1" s="2"/>
      <c r="E1" s="2"/>
      <c r="F1" s="2"/>
    </row>
    <row r="2" spans="2:8">
      <c r="B2" s="3" t="s">
        <v>2</v>
      </c>
      <c r="C2" s="4">
        <v>70</v>
      </c>
      <c r="D2" s="2"/>
      <c r="E2" s="2"/>
      <c r="F2" s="2"/>
    </row>
    <row r="3" spans="2:8" ht="15" customHeight="1">
      <c r="B3" s="3" t="s">
        <v>3</v>
      </c>
      <c r="C3" s="5" t="s">
        <v>4</v>
      </c>
      <c r="D3" s="5"/>
      <c r="E3" s="5"/>
      <c r="F3" s="5"/>
      <c r="G3" s="5"/>
      <c r="H3" s="5"/>
    </row>
    <row r="4" spans="2:8" ht="53.25" customHeight="1">
      <c r="B4" s="3" t="s">
        <v>5</v>
      </c>
      <c r="C4" s="5" t="s">
        <v>6</v>
      </c>
      <c r="D4" s="5"/>
      <c r="E4" s="5"/>
      <c r="F4" s="5"/>
      <c r="G4" s="5"/>
      <c r="H4" s="5"/>
    </row>
    <row r="5" spans="2:8" ht="38.25" customHeight="1">
      <c r="B5" s="3" t="s">
        <v>7</v>
      </c>
      <c r="C5" s="5" t="s">
        <v>8</v>
      </c>
      <c r="D5" s="5"/>
      <c r="E5" s="5"/>
      <c r="F5" s="5"/>
      <c r="G5" s="5"/>
      <c r="H5" s="5"/>
    </row>
    <row r="6" spans="2:8" ht="39" customHeight="1">
      <c r="B6" s="3" t="s">
        <v>9</v>
      </c>
      <c r="C6" s="5" t="s">
        <v>10</v>
      </c>
      <c r="D6" s="5"/>
      <c r="E6" s="5"/>
      <c r="F6" s="5"/>
      <c r="G6" s="5"/>
      <c r="H6" s="5"/>
    </row>
    <row r="7" spans="2:8" ht="69.75" customHeight="1">
      <c r="B7" s="3" t="s">
        <v>11</v>
      </c>
      <c r="C7" s="5" t="s">
        <v>12</v>
      </c>
      <c r="D7" s="5"/>
      <c r="E7" s="5"/>
      <c r="F7" s="5"/>
      <c r="G7" s="5"/>
      <c r="H7" s="5"/>
    </row>
    <row r="8" spans="2:8" ht="15" customHeight="1">
      <c r="B8" s="3" t="s">
        <v>13</v>
      </c>
      <c r="C8" s="5" t="s">
        <v>14</v>
      </c>
      <c r="D8" s="5"/>
      <c r="E8" s="5"/>
      <c r="F8" s="5"/>
      <c r="G8" s="5"/>
      <c r="H8" s="5"/>
    </row>
    <row r="9" spans="2:8" ht="58.5" customHeight="1">
      <c r="B9" s="3" t="s">
        <v>15</v>
      </c>
      <c r="C9" s="5" t="s">
        <v>16</v>
      </c>
      <c r="D9" s="5"/>
      <c r="E9" s="5"/>
      <c r="F9" s="5"/>
      <c r="G9" s="5"/>
      <c r="H9" s="5"/>
    </row>
    <row r="10" spans="2:8">
      <c r="B10" s="3" t="s">
        <v>17</v>
      </c>
      <c r="C10" s="6">
        <v>0.02</v>
      </c>
      <c r="D10" s="2"/>
      <c r="E10" s="2"/>
      <c r="F10" s="2"/>
    </row>
    <row r="11" spans="2:8">
      <c r="B11" s="7"/>
      <c r="C11" s="2"/>
      <c r="D11" s="2"/>
      <c r="E11" s="2"/>
      <c r="F11" s="2"/>
    </row>
    <row r="12" spans="2:8">
      <c r="B12" s="7"/>
      <c r="C12" s="2"/>
      <c r="D12" s="2"/>
      <c r="E12" s="2"/>
      <c r="F12" s="2"/>
    </row>
    <row r="13" spans="2:8" ht="18.75">
      <c r="B13" s="8" t="s">
        <v>18</v>
      </c>
      <c r="C13" s="2"/>
      <c r="D13" s="2"/>
      <c r="E13" s="2"/>
      <c r="F13" s="2"/>
    </row>
    <row r="14" spans="2:8" ht="25.5">
      <c r="B14" s="9" t="s">
        <v>19</v>
      </c>
      <c r="C14" s="9" t="s">
        <v>20</v>
      </c>
      <c r="D14" s="9" t="s">
        <v>21</v>
      </c>
      <c r="E14" s="9" t="s">
        <v>22</v>
      </c>
      <c r="F14" s="2"/>
    </row>
    <row r="15" spans="2:8">
      <c r="B15" s="3" t="s">
        <v>23</v>
      </c>
      <c r="C15" s="6" t="str">
        <f t="shared" ref="C15:C21" si="0">$B$21</f>
        <v>IAG Overall</v>
      </c>
      <c r="D15" s="3" t="s">
        <v>24</v>
      </c>
      <c r="E15" s="10">
        <f>COUNTIF($L:$L, "GC")</f>
        <v>4</v>
      </c>
      <c r="F15" s="2"/>
    </row>
    <row r="16" spans="2:8">
      <c r="B16" s="3" t="s">
        <v>23</v>
      </c>
      <c r="C16" s="6" t="str">
        <f t="shared" si="0"/>
        <v>IAG Overall</v>
      </c>
      <c r="D16" s="3" t="s">
        <v>25</v>
      </c>
      <c r="E16" s="10">
        <f>COUNTIF($L:$L, "PC")</f>
        <v>0</v>
      </c>
      <c r="F16" s="2"/>
    </row>
    <row r="17" spans="2:6">
      <c r="B17" s="3" t="s">
        <v>23</v>
      </c>
      <c r="C17" s="6" t="str">
        <f t="shared" si="0"/>
        <v>IAG Overall</v>
      </c>
      <c r="D17" s="3" t="s">
        <v>26</v>
      </c>
      <c r="E17" s="10">
        <f>COUNTIF($L:$L, "DNC")</f>
        <v>2</v>
      </c>
      <c r="F17" s="2"/>
    </row>
    <row r="18" spans="2:6">
      <c r="B18" s="3" t="s">
        <v>23</v>
      </c>
      <c r="C18" s="6" t="str">
        <f t="shared" si="0"/>
        <v>IAG Overall</v>
      </c>
      <c r="D18" s="3" t="s">
        <v>27</v>
      </c>
      <c r="E18" s="10">
        <f>COUNTIF($L:$L, "N/A")</f>
        <v>0</v>
      </c>
      <c r="F18" s="2"/>
    </row>
    <row r="19" spans="2:6">
      <c r="B19" s="3" t="s">
        <v>23</v>
      </c>
      <c r="C19" s="6" t="str">
        <f t="shared" si="0"/>
        <v>IAG Overall</v>
      </c>
      <c r="D19" s="3" t="s">
        <v>28</v>
      </c>
      <c r="E19" s="11">
        <f>IF((E15 + E16 + E17) = 0, "N/A", (E16 + E17) / (E15 + E16 + E17))</f>
        <v>0.33333333333333331</v>
      </c>
      <c r="F19" s="2"/>
    </row>
    <row r="20" spans="2:6">
      <c r="B20" s="3" t="s">
        <v>23</v>
      </c>
      <c r="C20" s="6" t="str">
        <f t="shared" si="0"/>
        <v>IAG Overall</v>
      </c>
      <c r="D20" s="3" t="s">
        <v>29</v>
      </c>
      <c r="E20" s="12">
        <f>$C$10</f>
        <v>0.02</v>
      </c>
      <c r="F20" s="2"/>
    </row>
    <row r="21" spans="2:6">
      <c r="B21" s="3" t="s">
        <v>30</v>
      </c>
      <c r="C21" s="6" t="str">
        <f t="shared" si="0"/>
        <v>IAG Overall</v>
      </c>
      <c r="D21" s="3" t="s">
        <v>31</v>
      </c>
      <c r="E21" s="13" t="str">
        <f>IF(E19="N/A", "N/A", IF(E19&lt;=E20, "GC", "DNC"))</f>
        <v>DNC</v>
      </c>
      <c r="F21" s="2"/>
    </row>
    <row r="22" spans="2:6">
      <c r="B22" s="7"/>
      <c r="C22" s="2"/>
      <c r="D22" s="2"/>
      <c r="E22" s="14"/>
      <c r="F22" s="2"/>
    </row>
    <row r="23" spans="2:6">
      <c r="B23" s="7"/>
      <c r="C23" s="2"/>
      <c r="D23" s="2"/>
      <c r="E23" s="14"/>
      <c r="F23" s="2"/>
    </row>
    <row r="24" spans="2:6" ht="18.75">
      <c r="B24" s="8" t="s">
        <v>32</v>
      </c>
      <c r="C24" s="2"/>
      <c r="D24" s="2"/>
      <c r="E24" s="14"/>
      <c r="F24" s="2"/>
    </row>
    <row r="25" spans="2:6" ht="25.5">
      <c r="B25" s="9" t="s">
        <v>19</v>
      </c>
      <c r="C25" s="9" t="s">
        <v>20</v>
      </c>
      <c r="D25" s="9" t="s">
        <v>21</v>
      </c>
      <c r="E25" s="9" t="s">
        <v>22</v>
      </c>
      <c r="F25" s="2"/>
    </row>
    <row r="26" spans="2:6" outlineLevel="1">
      <c r="B26" s="3" t="s">
        <v>23</v>
      </c>
      <c r="C26" s="6" t="str">
        <f>$B$32</f>
        <v>Name1</v>
      </c>
      <c r="D26" s="3" t="s">
        <v>24</v>
      </c>
      <c r="E26" s="10">
        <f>COUNTIFS($B$61:$B$1000, C26, $L$61:$L$1000, "GC")</f>
        <v>2</v>
      </c>
      <c r="F26" s="2"/>
    </row>
    <row r="27" spans="2:6" outlineLevel="1">
      <c r="B27" s="3" t="s">
        <v>23</v>
      </c>
      <c r="C27" s="6" t="str">
        <f t="shared" ref="C27:C32" si="1">$B$32</f>
        <v>Name1</v>
      </c>
      <c r="D27" s="3" t="s">
        <v>25</v>
      </c>
      <c r="E27" s="10">
        <f>COUNTIFS($B$61:$B$1000, C27, $L$61:$L$1000, "PC")</f>
        <v>0</v>
      </c>
      <c r="F27" s="2"/>
    </row>
    <row r="28" spans="2:6" outlineLevel="1">
      <c r="B28" s="3" t="s">
        <v>23</v>
      </c>
      <c r="C28" s="6" t="str">
        <f t="shared" si="1"/>
        <v>Name1</v>
      </c>
      <c r="D28" s="3" t="s">
        <v>26</v>
      </c>
      <c r="E28" s="10">
        <f>COUNTIFS($B$61:$B$1000, C28, $L$61:$L$1000, "DNC")</f>
        <v>0</v>
      </c>
      <c r="F28" s="2"/>
    </row>
    <row r="29" spans="2:6" outlineLevel="1">
      <c r="B29" s="3" t="s">
        <v>23</v>
      </c>
      <c r="C29" s="6" t="str">
        <f t="shared" si="1"/>
        <v>Name1</v>
      </c>
      <c r="D29" s="3" t="s">
        <v>27</v>
      </c>
      <c r="E29" s="10">
        <f>COUNTIFS($B$61:$B$1000, C29, $L$61:$L$1000, "N/A")</f>
        <v>0</v>
      </c>
      <c r="F29" s="2"/>
    </row>
    <row r="30" spans="2:6" outlineLevel="1">
      <c r="B30" s="3" t="s">
        <v>23</v>
      </c>
      <c r="C30" s="6" t="str">
        <f t="shared" si="1"/>
        <v>Name1</v>
      </c>
      <c r="D30" s="3" t="s">
        <v>28</v>
      </c>
      <c r="E30" s="11">
        <f>IF((E26 + E27 + E28) = 0, "N/A", (E27 + E28) / (E26 + E27 + E28))</f>
        <v>0</v>
      </c>
      <c r="F30" s="2"/>
    </row>
    <row r="31" spans="2:6" outlineLevel="1">
      <c r="B31" s="3" t="s">
        <v>23</v>
      </c>
      <c r="C31" s="6" t="str">
        <f t="shared" si="1"/>
        <v>Name1</v>
      </c>
      <c r="D31" s="3" t="s">
        <v>29</v>
      </c>
      <c r="E31" s="12">
        <f>$C$10</f>
        <v>0.02</v>
      </c>
      <c r="F31" s="2"/>
    </row>
    <row r="32" spans="2:6">
      <c r="B32" s="3" t="s">
        <v>33</v>
      </c>
      <c r="C32" s="6" t="str">
        <f t="shared" si="1"/>
        <v>Name1</v>
      </c>
      <c r="D32" s="3" t="s">
        <v>31</v>
      </c>
      <c r="E32" s="13" t="str">
        <f>IF(E30="N/A", "N/A", IF(E30&lt;=E31, "GC", "DNC"))</f>
        <v>GC</v>
      </c>
      <c r="F32" s="2"/>
    </row>
    <row r="33" spans="2:6" outlineLevel="1">
      <c r="B33" s="3" t="s">
        <v>23</v>
      </c>
      <c r="C33" s="6" t="str">
        <f t="shared" ref="C33:C38" si="2">$B$39</f>
        <v>Name2</v>
      </c>
      <c r="D33" s="3" t="s">
        <v>24</v>
      </c>
      <c r="E33" s="10">
        <f>COUNTIFS($B$61:$B$1000, C33, $L$61:$L$1000, "GC")</f>
        <v>1</v>
      </c>
      <c r="F33" s="2"/>
    </row>
    <row r="34" spans="2:6" outlineLevel="1">
      <c r="B34" s="3" t="s">
        <v>23</v>
      </c>
      <c r="C34" s="6" t="str">
        <f t="shared" si="2"/>
        <v>Name2</v>
      </c>
      <c r="D34" s="3" t="s">
        <v>25</v>
      </c>
      <c r="E34" s="10">
        <f>COUNTIFS($B$61:$B$1000, C34, $L$61:$L$1000, "PC")</f>
        <v>0</v>
      </c>
      <c r="F34" s="2"/>
    </row>
    <row r="35" spans="2:6" outlineLevel="1">
      <c r="B35" s="3" t="s">
        <v>23</v>
      </c>
      <c r="C35" s="6" t="str">
        <f t="shared" si="2"/>
        <v>Name2</v>
      </c>
      <c r="D35" s="3" t="s">
        <v>26</v>
      </c>
      <c r="E35" s="10">
        <f>COUNTIFS($B$61:$B$1000, C35, $L$61:$L$1000, "DNC")</f>
        <v>1</v>
      </c>
      <c r="F35" s="2"/>
    </row>
    <row r="36" spans="2:6" outlineLevel="1">
      <c r="B36" s="3" t="s">
        <v>23</v>
      </c>
      <c r="C36" s="6" t="str">
        <f t="shared" si="2"/>
        <v>Name2</v>
      </c>
      <c r="D36" s="3" t="s">
        <v>27</v>
      </c>
      <c r="E36" s="10">
        <f>COUNTIFS($B$61:$B$1000, C36, $L$61:$L$1000, "N/A")</f>
        <v>0</v>
      </c>
      <c r="F36" s="2"/>
    </row>
    <row r="37" spans="2:6" outlineLevel="1">
      <c r="B37" s="3" t="s">
        <v>23</v>
      </c>
      <c r="C37" s="6" t="str">
        <f t="shared" si="2"/>
        <v>Name2</v>
      </c>
      <c r="D37" s="3" t="s">
        <v>28</v>
      </c>
      <c r="E37" s="11">
        <f>IF((E33 + E34 + E35) = 0, "N/A", (E34 + E35) / (E33 + E34 + E35))</f>
        <v>0.5</v>
      </c>
      <c r="F37" s="2"/>
    </row>
    <row r="38" spans="2:6" outlineLevel="1">
      <c r="B38" s="3" t="s">
        <v>23</v>
      </c>
      <c r="C38" s="6" t="str">
        <f t="shared" si="2"/>
        <v>Name2</v>
      </c>
      <c r="D38" s="3" t="s">
        <v>29</v>
      </c>
      <c r="E38" s="12">
        <f>$C$10</f>
        <v>0.02</v>
      </c>
      <c r="F38" s="2"/>
    </row>
    <row r="39" spans="2:6">
      <c r="B39" s="3" t="s">
        <v>34</v>
      </c>
      <c r="C39" s="6" t="str">
        <f>$B$39</f>
        <v>Name2</v>
      </c>
      <c r="D39" s="3" t="s">
        <v>31</v>
      </c>
      <c r="E39" s="13" t="str">
        <f>IF(E37="N/A", "N/A", IF(E37&lt;=E38, "GC", "DNC"))</f>
        <v>DNC</v>
      </c>
      <c r="F39" s="2"/>
    </row>
    <row r="40" spans="2:6" outlineLevel="1">
      <c r="B40" s="3" t="s">
        <v>23</v>
      </c>
      <c r="C40" s="6" t="str">
        <f>$B$46</f>
        <v>Name3</v>
      </c>
      <c r="D40" s="3" t="s">
        <v>24</v>
      </c>
      <c r="E40" s="10">
        <f>COUNTIFS($B$61:$B$1000, C40, $L$61:$L$1000, "GC")</f>
        <v>0</v>
      </c>
      <c r="F40" s="2"/>
    </row>
    <row r="41" spans="2:6" outlineLevel="1">
      <c r="B41" s="3" t="s">
        <v>23</v>
      </c>
      <c r="C41" s="6" t="str">
        <f t="shared" ref="C41:C46" si="3">$B$46</f>
        <v>Name3</v>
      </c>
      <c r="D41" s="3" t="s">
        <v>25</v>
      </c>
      <c r="E41" s="10">
        <f>COUNTIFS($B$61:$B$1000, C41, $L$61:$L$1000, "PC")</f>
        <v>0</v>
      </c>
      <c r="F41" s="2"/>
    </row>
    <row r="42" spans="2:6" outlineLevel="1">
      <c r="B42" s="3" t="s">
        <v>23</v>
      </c>
      <c r="C42" s="6" t="str">
        <f t="shared" si="3"/>
        <v>Name3</v>
      </c>
      <c r="D42" s="3" t="s">
        <v>26</v>
      </c>
      <c r="E42" s="10">
        <f>COUNTIFS($B$61:$B$1000, C42, $L$61:$L$1000, "DNC")</f>
        <v>1</v>
      </c>
      <c r="F42" s="2"/>
    </row>
    <row r="43" spans="2:6" outlineLevel="1">
      <c r="B43" s="3" t="s">
        <v>23</v>
      </c>
      <c r="C43" s="6" t="str">
        <f t="shared" si="3"/>
        <v>Name3</v>
      </c>
      <c r="D43" s="3" t="s">
        <v>27</v>
      </c>
      <c r="E43" s="10">
        <f>COUNTIFS($B$61:$B$1000, C43, $L$61:$L$1000, "N/A")</f>
        <v>0</v>
      </c>
      <c r="F43" s="2"/>
    </row>
    <row r="44" spans="2:6" outlineLevel="1">
      <c r="B44" s="3" t="s">
        <v>23</v>
      </c>
      <c r="C44" s="6" t="str">
        <f t="shared" si="3"/>
        <v>Name3</v>
      </c>
      <c r="D44" s="3" t="s">
        <v>28</v>
      </c>
      <c r="E44" s="11">
        <f>IF((E40 + E41 + E42) = 0, "N/A", (E41 + E42) / (E40 + E41 + E42))</f>
        <v>1</v>
      </c>
      <c r="F44" s="2"/>
    </row>
    <row r="45" spans="2:6" outlineLevel="1">
      <c r="B45" s="3" t="s">
        <v>23</v>
      </c>
      <c r="C45" s="6" t="str">
        <f t="shared" si="3"/>
        <v>Name3</v>
      </c>
      <c r="D45" s="3" t="s">
        <v>29</v>
      </c>
      <c r="E45" s="12">
        <f>$C$10</f>
        <v>0.02</v>
      </c>
      <c r="F45" s="2"/>
    </row>
    <row r="46" spans="2:6">
      <c r="B46" s="3" t="s">
        <v>35</v>
      </c>
      <c r="C46" s="6" t="str">
        <f t="shared" si="3"/>
        <v>Name3</v>
      </c>
      <c r="D46" s="3" t="s">
        <v>31</v>
      </c>
      <c r="E46" s="13" t="str">
        <f>IF(E44="N/A", "N/A", IF(E44&lt;=E45, "GC", "DNC"))</f>
        <v>DNC</v>
      </c>
      <c r="F46" s="2"/>
    </row>
    <row r="47" spans="2:6" outlineLevel="1">
      <c r="B47" s="3" t="s">
        <v>23</v>
      </c>
      <c r="C47" s="6" t="str">
        <f>$B$53</f>
        <v>Name4</v>
      </c>
      <c r="D47" s="3" t="s">
        <v>24</v>
      </c>
      <c r="E47" s="10">
        <f>COUNTIFS($B$61:$B$1000, C47, $L$61:$L$1000, "GC")</f>
        <v>1</v>
      </c>
      <c r="F47" s="2"/>
    </row>
    <row r="48" spans="2:6" outlineLevel="1">
      <c r="B48" s="3" t="s">
        <v>23</v>
      </c>
      <c r="C48" s="6" t="str">
        <f t="shared" ref="C48:C53" si="4">$B$53</f>
        <v>Name4</v>
      </c>
      <c r="D48" s="3" t="s">
        <v>25</v>
      </c>
      <c r="E48" s="10">
        <f>COUNTIFS($B$61:$B$1000, C48, $L$61:$L$1000, "PC")</f>
        <v>0</v>
      </c>
      <c r="F48" s="2"/>
    </row>
    <row r="49" spans="2:14" outlineLevel="1">
      <c r="B49" s="3" t="s">
        <v>23</v>
      </c>
      <c r="C49" s="6" t="str">
        <f t="shared" si="4"/>
        <v>Name4</v>
      </c>
      <c r="D49" s="3" t="s">
        <v>26</v>
      </c>
      <c r="E49" s="10">
        <f>COUNTIFS($B$61:$B$1000, C49, $L$61:$L$1000, "DNC")</f>
        <v>0</v>
      </c>
      <c r="F49" s="2"/>
    </row>
    <row r="50" spans="2:14" outlineLevel="1">
      <c r="B50" s="3" t="s">
        <v>23</v>
      </c>
      <c r="C50" s="6" t="str">
        <f t="shared" si="4"/>
        <v>Name4</v>
      </c>
      <c r="D50" s="3" t="s">
        <v>27</v>
      </c>
      <c r="E50" s="10">
        <f>COUNTIFS($B$61:$B$1000, C50, $L$61:$L$1000, "N/A")</f>
        <v>0</v>
      </c>
      <c r="F50" s="2"/>
    </row>
    <row r="51" spans="2:14" outlineLevel="1">
      <c r="B51" s="3" t="s">
        <v>23</v>
      </c>
      <c r="C51" s="6" t="str">
        <f t="shared" si="4"/>
        <v>Name4</v>
      </c>
      <c r="D51" s="3" t="s">
        <v>28</v>
      </c>
      <c r="E51" s="11">
        <f>IF((E47 + E48 + E49) = 0, "N/A", (E48 + E49) / (E47 + E48 + E49))</f>
        <v>0</v>
      </c>
      <c r="F51" s="2"/>
    </row>
    <row r="52" spans="2:14" outlineLevel="1">
      <c r="B52" s="3" t="s">
        <v>23</v>
      </c>
      <c r="C52" s="6" t="str">
        <f t="shared" si="4"/>
        <v>Name4</v>
      </c>
      <c r="D52" s="3" t="s">
        <v>29</v>
      </c>
      <c r="E52" s="12">
        <f>$C$10</f>
        <v>0.02</v>
      </c>
      <c r="F52" s="2"/>
    </row>
    <row r="53" spans="2:14">
      <c r="B53" s="3" t="s">
        <v>36</v>
      </c>
      <c r="C53" s="6" t="str">
        <f t="shared" si="4"/>
        <v>Name4</v>
      </c>
      <c r="D53" s="3" t="s">
        <v>31</v>
      </c>
      <c r="E53" s="13" t="str">
        <f>IF(E51="N/A", "N/A", IF(E51&lt;=E52, "GC", "DNC"))</f>
        <v>GC</v>
      </c>
      <c r="F53" s="2"/>
    </row>
    <row r="58" spans="2:14" ht="18">
      <c r="B58" s="15" t="s">
        <v>37</v>
      </c>
    </row>
    <row r="59" spans="2:14">
      <c r="B59" s="16" t="s">
        <v>38</v>
      </c>
      <c r="C59" s="16"/>
      <c r="D59" s="16"/>
      <c r="E59" s="16"/>
      <c r="F59" s="16"/>
      <c r="G59" s="16"/>
      <c r="H59" s="16"/>
      <c r="I59" s="17" t="s">
        <v>39</v>
      </c>
      <c r="J59" s="17"/>
      <c r="K59" s="17"/>
      <c r="L59" s="17"/>
      <c r="M59" s="17"/>
      <c r="N59" s="17"/>
    </row>
    <row r="60" spans="2:14" ht="89.25">
      <c r="B60" s="9" t="s">
        <v>40</v>
      </c>
      <c r="C60" s="9" t="s">
        <v>41</v>
      </c>
      <c r="D60" s="9" t="s">
        <v>42</v>
      </c>
      <c r="E60" s="9" t="s">
        <v>43</v>
      </c>
      <c r="F60" s="9" t="s">
        <v>44</v>
      </c>
      <c r="G60" s="9" t="s">
        <v>45</v>
      </c>
      <c r="H60" s="9" t="s">
        <v>46</v>
      </c>
      <c r="I60" s="18" t="s">
        <v>47</v>
      </c>
      <c r="J60" s="18" t="s">
        <v>48</v>
      </c>
      <c r="K60" s="19" t="s">
        <v>49</v>
      </c>
      <c r="L60" s="9" t="s">
        <v>50</v>
      </c>
      <c r="M60" s="9" t="s">
        <v>51</v>
      </c>
      <c r="N60" s="9" t="s">
        <v>52</v>
      </c>
    </row>
    <row r="61" spans="2:14">
      <c r="B61" s="20" t="s">
        <v>33</v>
      </c>
      <c r="C61" s="20" t="s">
        <v>53</v>
      </c>
      <c r="D61" s="20" t="s">
        <v>54</v>
      </c>
      <c r="E61" s="20" t="s">
        <v>55</v>
      </c>
      <c r="F61" s="20" t="s">
        <v>56</v>
      </c>
      <c r="G61" s="20" t="s">
        <v>57</v>
      </c>
      <c r="H61" s="20" t="s">
        <v>58</v>
      </c>
      <c r="I61" s="13" t="str">
        <f t="shared" ref="I61:I66" si="5">IF(AND(OR(F61="High", F61="Critical", G61="High", G61="Critical"), H61=""), "DNC", "GC")</f>
        <v>GC</v>
      </c>
      <c r="J61" s="13" t="str">
        <f t="shared" ref="J61:J66" si="6">IF(AND(H61&lt;&gt;"", F61="", G61=""), "DNC", "GC")</f>
        <v>GC</v>
      </c>
      <c r="K61" s="21"/>
      <c r="L61" s="13" t="str">
        <f>IF(OR(I61="DNC", J61="DNC"), "DNC", IF(AND(I61="GC", J61="GC"), "GC", "PC"))</f>
        <v>GC</v>
      </c>
      <c r="M61" s="21" t="s">
        <v>59</v>
      </c>
      <c r="N61" s="21"/>
    </row>
    <row r="62" spans="2:14" ht="30">
      <c r="B62" s="20" t="s">
        <v>33</v>
      </c>
      <c r="C62" s="21" t="s">
        <v>60</v>
      </c>
      <c r="D62" s="21" t="s">
        <v>61</v>
      </c>
      <c r="E62" s="20" t="s">
        <v>55</v>
      </c>
      <c r="F62" s="21" t="s">
        <v>62</v>
      </c>
      <c r="G62" s="21" t="s">
        <v>56</v>
      </c>
      <c r="H62" s="20" t="s">
        <v>63</v>
      </c>
      <c r="I62" s="13" t="str">
        <f t="shared" si="5"/>
        <v>GC</v>
      </c>
      <c r="J62" s="13" t="str">
        <f t="shared" si="6"/>
        <v>GC</v>
      </c>
      <c r="K62" s="21"/>
      <c r="L62" s="13" t="str">
        <f>IF(OR(I62="DNC", J62="DNC"), "DNC", IF(AND(I62="GC", J62="GC"), "GC", "PC"))</f>
        <v>GC</v>
      </c>
      <c r="M62" s="21"/>
      <c r="N62" s="21"/>
    </row>
    <row r="63" spans="2:14">
      <c r="B63" s="20" t="s">
        <v>34</v>
      </c>
      <c r="C63" s="21" t="s">
        <v>64</v>
      </c>
      <c r="D63" s="21" t="s">
        <v>65</v>
      </c>
      <c r="E63" s="20" t="s">
        <v>55</v>
      </c>
      <c r="F63" s="21" t="s">
        <v>56</v>
      </c>
      <c r="G63" s="21" t="s">
        <v>62</v>
      </c>
      <c r="H63" s="20"/>
      <c r="I63" s="13" t="str">
        <f t="shared" si="5"/>
        <v>DNC</v>
      </c>
      <c r="J63" s="13" t="str">
        <f t="shared" si="6"/>
        <v>GC</v>
      </c>
      <c r="K63" s="21"/>
      <c r="L63" s="13" t="str">
        <f t="shared" ref="L63:L66" si="7">IF(OR(I63="DNC", J63="DNC"), "DNC", IF(AND(I63="GC", J63="GC"), "GC", "PC"))</f>
        <v>DNC</v>
      </c>
      <c r="M63" s="21"/>
      <c r="N63" s="21"/>
    </row>
    <row r="64" spans="2:14" ht="30">
      <c r="B64" s="20" t="s">
        <v>34</v>
      </c>
      <c r="C64" s="21" t="s">
        <v>66</v>
      </c>
      <c r="D64" s="21" t="s">
        <v>67</v>
      </c>
      <c r="E64" s="20" t="s">
        <v>55</v>
      </c>
      <c r="F64" s="21" t="s">
        <v>56</v>
      </c>
      <c r="G64" s="21" t="s">
        <v>57</v>
      </c>
      <c r="H64" s="20" t="s">
        <v>68</v>
      </c>
      <c r="I64" s="13" t="str">
        <f t="shared" si="5"/>
        <v>GC</v>
      </c>
      <c r="J64" s="13" t="str">
        <f t="shared" si="6"/>
        <v>GC</v>
      </c>
      <c r="K64" s="21"/>
      <c r="L64" s="13" t="str">
        <f t="shared" si="7"/>
        <v>GC</v>
      </c>
      <c r="M64" s="21"/>
      <c r="N64" s="21"/>
    </row>
    <row r="65" spans="2:14" ht="30">
      <c r="B65" s="20" t="s">
        <v>35</v>
      </c>
      <c r="C65" s="20" t="s">
        <v>69</v>
      </c>
      <c r="D65" s="21" t="s">
        <v>70</v>
      </c>
      <c r="E65" s="20" t="s">
        <v>55</v>
      </c>
      <c r="F65" s="20"/>
      <c r="G65" s="21"/>
      <c r="H65" s="20" t="s">
        <v>71</v>
      </c>
      <c r="I65" s="13" t="str">
        <f t="shared" si="5"/>
        <v>GC</v>
      </c>
      <c r="J65" s="13" t="str">
        <f t="shared" si="6"/>
        <v>DNC</v>
      </c>
      <c r="K65" s="21"/>
      <c r="L65" s="13" t="str">
        <f t="shared" si="7"/>
        <v>DNC</v>
      </c>
      <c r="M65" s="21"/>
      <c r="N65" s="21"/>
    </row>
    <row r="66" spans="2:14">
      <c r="B66" s="20" t="s">
        <v>36</v>
      </c>
      <c r="C66" s="21" t="s">
        <v>72</v>
      </c>
      <c r="D66" s="21" t="s">
        <v>73</v>
      </c>
      <c r="E66" s="20" t="s">
        <v>55</v>
      </c>
      <c r="F66" s="21" t="s">
        <v>57</v>
      </c>
      <c r="G66" s="21" t="s">
        <v>74</v>
      </c>
      <c r="H66" s="20"/>
      <c r="I66" s="13" t="str">
        <f t="shared" si="5"/>
        <v>GC</v>
      </c>
      <c r="J66" s="13" t="str">
        <f t="shared" si="6"/>
        <v>GC</v>
      </c>
      <c r="K66" s="21"/>
      <c r="L66" s="13" t="str">
        <f t="shared" si="7"/>
        <v>GC</v>
      </c>
      <c r="M66" s="21"/>
      <c r="N66" s="21"/>
    </row>
  </sheetData>
  <mergeCells count="9">
    <mergeCell ref="C9:H9"/>
    <mergeCell ref="B59:H59"/>
    <mergeCell ref="I59:N59"/>
    <mergeCell ref="C3:H3"/>
    <mergeCell ref="C4:H4"/>
    <mergeCell ref="C5:H5"/>
    <mergeCell ref="C6:H6"/>
    <mergeCell ref="C7:H7"/>
    <mergeCell ref="C8:H8"/>
  </mergeCells>
  <conditionalFormatting sqref="E21">
    <cfRule type="containsText" dxfId="27" priority="1" operator="containsText" text="PC">
      <formula>NOT(ISERROR(SEARCH("PC",E21)))</formula>
    </cfRule>
    <cfRule type="containsText" dxfId="26" priority="2" operator="containsText" text="DNC">
      <formula>NOT(ISERROR(SEARCH("DNC",E21)))</formula>
    </cfRule>
    <cfRule type="containsText" dxfId="25" priority="3" operator="containsText" text="GC">
      <formula>NOT(ISERROR(SEARCH("GC",E21)))</formula>
    </cfRule>
    <cfRule type="containsText" dxfId="24" priority="4" operator="containsText" text="N/A">
      <formula>NOT(ISERROR(SEARCH("N/A",E21)))</formula>
    </cfRule>
  </conditionalFormatting>
  <conditionalFormatting sqref="E32">
    <cfRule type="containsText" dxfId="23" priority="5" operator="containsText" text="PC">
      <formula>NOT(ISERROR(SEARCH("PC",E32)))</formula>
    </cfRule>
    <cfRule type="containsText" dxfId="22" priority="6" operator="containsText" text="DNC">
      <formula>NOT(ISERROR(SEARCH("DNC",E32)))</formula>
    </cfRule>
    <cfRule type="containsText" dxfId="21" priority="7" operator="containsText" text="GC">
      <formula>NOT(ISERROR(SEARCH("GC",E32)))</formula>
    </cfRule>
    <cfRule type="containsText" dxfId="20" priority="8" operator="containsText" text="N/A">
      <formula>NOT(ISERROR(SEARCH("N/A",E32)))</formula>
    </cfRule>
  </conditionalFormatting>
  <conditionalFormatting sqref="E39">
    <cfRule type="containsText" dxfId="19" priority="9" operator="containsText" text="PC">
      <formula>NOT(ISERROR(SEARCH("PC",E39)))</formula>
    </cfRule>
    <cfRule type="containsText" dxfId="18" priority="10" operator="containsText" text="DNC">
      <formula>NOT(ISERROR(SEARCH("DNC",E39)))</formula>
    </cfRule>
    <cfRule type="containsText" dxfId="17" priority="11" operator="containsText" text="GC">
      <formula>NOT(ISERROR(SEARCH("GC",E39)))</formula>
    </cfRule>
    <cfRule type="containsText" dxfId="16" priority="12" operator="containsText" text="N/A">
      <formula>NOT(ISERROR(SEARCH("N/A",E39)))</formula>
    </cfRule>
  </conditionalFormatting>
  <conditionalFormatting sqref="E46">
    <cfRule type="containsText" dxfId="15" priority="13" operator="containsText" text="PC">
      <formula>NOT(ISERROR(SEARCH("PC",E46)))</formula>
    </cfRule>
    <cfRule type="containsText" dxfId="14" priority="14" operator="containsText" text="DNC">
      <formula>NOT(ISERROR(SEARCH("DNC",E46)))</formula>
    </cfRule>
    <cfRule type="containsText" dxfId="13" priority="15" operator="containsText" text="GC">
      <formula>NOT(ISERROR(SEARCH("GC",E46)))</formula>
    </cfRule>
    <cfRule type="containsText" dxfId="12" priority="16" operator="containsText" text="N/A">
      <formula>NOT(ISERROR(SEARCH("N/A",E46)))</formula>
    </cfRule>
  </conditionalFormatting>
  <conditionalFormatting sqref="E53">
    <cfRule type="containsText" dxfId="11" priority="17" operator="containsText" text="PC">
      <formula>NOT(ISERROR(SEARCH("PC",E53)))</formula>
    </cfRule>
    <cfRule type="containsText" dxfId="10" priority="18" operator="containsText" text="DNC">
      <formula>NOT(ISERROR(SEARCH("DNC",E53)))</formula>
    </cfRule>
    <cfRule type="containsText" dxfId="9" priority="19" operator="containsText" text="GC">
      <formula>NOT(ISERROR(SEARCH("GC",E53)))</formula>
    </cfRule>
    <cfRule type="containsText" dxfId="8" priority="20" operator="containsText" text="N/A">
      <formula>NOT(ISERROR(SEARCH("N/A",E53)))</formula>
    </cfRule>
  </conditionalFormatting>
  <conditionalFormatting sqref="I61:J66">
    <cfRule type="containsText" dxfId="7" priority="25" operator="containsText" text="PC">
      <formula>NOT(ISERROR(SEARCH("PC",I61)))</formula>
    </cfRule>
    <cfRule type="containsText" dxfId="6" priority="26" operator="containsText" text="DNC">
      <formula>NOT(ISERROR(SEARCH("DNC",I61)))</formula>
    </cfRule>
    <cfRule type="containsText" dxfId="5" priority="27" operator="containsText" text="GC">
      <formula>NOT(ISERROR(SEARCH("GC",I61)))</formula>
    </cfRule>
    <cfRule type="containsText" dxfId="4" priority="28" operator="containsText" text="N/A">
      <formula>NOT(ISERROR(SEARCH("N/A",I61)))</formula>
    </cfRule>
  </conditionalFormatting>
  <conditionalFormatting sqref="L61:L66">
    <cfRule type="containsText" dxfId="3" priority="21" operator="containsText" text="PC">
      <formula>NOT(ISERROR(SEARCH("PC",L61)))</formula>
    </cfRule>
    <cfRule type="containsText" dxfId="2" priority="22" operator="containsText" text="DNC">
      <formula>NOT(ISERROR(SEARCH("DNC",L61)))</formula>
    </cfRule>
    <cfRule type="containsText" dxfId="1" priority="23" operator="containsText" text="GC">
      <formula>NOT(ISERROR(SEARCH("GC",L61)))</formula>
    </cfRule>
    <cfRule type="containsText" dxfId="0" priority="24" operator="containsText" text="N/A">
      <formula>NOT(ISERROR(SEARCH("N/A",L61)))</formula>
    </cfRule>
  </conditionalFormatting>
  <pageMargins left="0.7" right="0.7" top="0.75" bottom="0.75" header="0.3" footer="0.3"/>
  <pageSetup scale="37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Test Summary - QA-ID-70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Lurian Blanes</dc:creator>
  <cp:lastModifiedBy>Lurian Blanes</cp:lastModifiedBy>
  <dcterms:created xsi:type="dcterms:W3CDTF">2025-05-28T12:09:41Z</dcterms:created>
  <dcterms:modified xsi:type="dcterms:W3CDTF">2025-05-28T12:09:59Z</dcterms:modified>
</cp:coreProperties>
</file>