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ria\PycharmProjects\QAStudiov3\"/>
    </mc:Choice>
  </mc:AlternateContent>
  <xr:revisionPtr revIDLastSave="0" documentId="13_ncr:1_{26C75A92-8CFF-4353-9FC3-0D63D3E543B4}" xr6:coauthVersionLast="47" xr6:coauthVersionMax="47" xr10:uidLastSave="{00000000-0000-0000-0000-000000000000}"/>
  <bookViews>
    <workbookView xWindow="-120" yWindow="-120" windowWidth="29040" windowHeight="15720" xr2:uid="{8B1E45A7-8AFB-4663-93E0-BF9D2E7351DE}"/>
  </bookViews>
  <sheets>
    <sheet name="IAG and AL Results and Rating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3" i="1" l="1"/>
  <c r="E15" i="1"/>
  <c r="D15" i="1"/>
  <c r="E16" i="1"/>
  <c r="D18" i="1"/>
  <c r="D17" i="1"/>
  <c r="J34" i="1"/>
  <c r="G18" i="1"/>
  <c r="F18" i="1"/>
  <c r="G17" i="1"/>
  <c r="F17" i="1"/>
  <c r="E17" i="1"/>
  <c r="G16" i="1"/>
  <c r="F16" i="1"/>
  <c r="G15" i="1"/>
  <c r="F15" i="1"/>
  <c r="E18" i="1" l="1"/>
  <c r="H18" i="1" s="1"/>
  <c r="I18" i="1" s="1" a="1"/>
  <c r="I18" i="1" s="1"/>
  <c r="K32" i="1"/>
  <c r="D16" i="1"/>
  <c r="H16" i="1" s="1"/>
  <c r="I16" i="1" s="1" a="1"/>
  <c r="I16" i="1" s="1"/>
  <c r="H17" i="1"/>
  <c r="I17" i="1" s="1" a="1"/>
  <c r="I17" i="1" s="1"/>
  <c r="I31" i="1"/>
  <c r="J31" i="1"/>
  <c r="K31" i="1"/>
  <c r="H15" i="1"/>
  <c r="I15" i="1" s="1" a="1"/>
  <c r="I15" i="1" s="1"/>
  <c r="I34" i="1"/>
  <c r="K34" i="1"/>
  <c r="I33" i="1"/>
  <c r="J33" i="1"/>
  <c r="I32" i="1"/>
  <c r="J32" i="1"/>
  <c r="L32" i="1" l="1"/>
  <c r="L33" i="1"/>
  <c r="D5" i="1"/>
  <c r="D10" i="1" s="1"/>
  <c r="L34" i="1"/>
  <c r="L31" i="1"/>
  <c r="M34" i="1" l="1"/>
  <c r="N34" i="1" s="1" a="1"/>
  <c r="N34" i="1" s="1"/>
  <c r="M33" i="1"/>
  <c r="N33" i="1" s="1" a="1"/>
  <c r="N33" i="1" s="1"/>
  <c r="M32" i="1"/>
  <c r="N32" i="1" s="1" a="1"/>
  <c r="N32" i="1" s="1"/>
  <c r="M31" i="1"/>
  <c r="N31" i="1" s="1" a="1"/>
  <c r="N31" i="1" s="1"/>
  <c r="D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<sst xmlns="http://schemas.openxmlformats.org/spreadsheetml/2006/main" count="113" uniqueCount="70">
  <si>
    <t xml:space="preserve">IAG Overall Results and Rating </t>
  </si>
  <si>
    <t>Overall IAG Score and Rating</t>
  </si>
  <si>
    <t>Volume of Sampled Audit Entities for IAG</t>
  </si>
  <si>
    <t>Overridden IAG Rating, Where Applicable</t>
  </si>
  <si>
    <t>Rating Override Rationale, Where Applicable</t>
  </si>
  <si>
    <t>Total Score</t>
  </si>
  <si>
    <t>Continues like columns D&amp; E with columns for each test basically.</t>
  </si>
  <si>
    <t>Score</t>
  </si>
  <si>
    <t>Rating: 4 Point Scale</t>
  </si>
  <si>
    <t>GC Score</t>
  </si>
  <si>
    <t>N/A</t>
  </si>
  <si>
    <t>PC Score</t>
  </si>
  <si>
    <t>DNC Score</t>
  </si>
  <si>
    <t>Total Count of Applicable Tests Across Audit Leaders</t>
  </si>
  <si>
    <t>Weighted Score Across Audit Leaders</t>
  </si>
  <si>
    <t>Manual Testing, Not analytic related</t>
  </si>
  <si>
    <t>Weighted Rating Across Audit Leaders</t>
  </si>
  <si>
    <t>Audit Leader Overall Results and Ratings</t>
  </si>
  <si>
    <t>Overall Audit Leader Rating</t>
  </si>
  <si>
    <t>Audit Leader</t>
  </si>
  <si>
    <t>Measurement Description</t>
  </si>
  <si>
    <t>Rule 1 Title / Name e.g.
Audit Leader &lt;&gt; Submitter</t>
  </si>
  <si>
    <t>Rule 2 Title / Name e.g.
Audit Leader &lt;&gt; Approver</t>
  </si>
  <si>
    <t>Weighted Score</t>
  </si>
  <si>
    <t>Weighted Average Rating: 4 Point Scale</t>
  </si>
  <si>
    <t>Volume of Sampled Audit Entities by AL</t>
  </si>
  <si>
    <t>Overridden AL Rating, Where Applicable</t>
  </si>
  <si>
    <t>Total Weighted Score by AL by applicable test attribute</t>
  </si>
  <si>
    <t>Audit Leader Average Test Results</t>
  </si>
  <si>
    <t>Area</t>
  </si>
  <si>
    <t>Analytics</t>
  </si>
  <si>
    <t>IAG-Wide Analytic</t>
  </si>
  <si>
    <t>Analytic Error Threshold (Specific to each Analytic</t>
  </si>
  <si>
    <t>Risk Level (Weight between 1-3)</t>
  </si>
  <si>
    <t>Rationale if out of scope within this review</t>
  </si>
  <si>
    <t>Not Applicable</t>
  </si>
  <si>
    <t>Budget Per Sample (Where samples are tested)</t>
  </si>
  <si>
    <t>Total Budget</t>
  </si>
  <si>
    <t>s</t>
  </si>
  <si>
    <t>Analytic ID / Sub-Area</t>
  </si>
  <si>
    <t>QA-ID-1</t>
  </si>
  <si>
    <t>QA-ID-2</t>
  </si>
  <si>
    <t>QA-ID-3</t>
  </si>
  <si>
    <t>QA-ID-4</t>
  </si>
  <si>
    <t>Continues like column D with columns for each test basically.</t>
  </si>
  <si>
    <t>Etc.</t>
  </si>
  <si>
    <t>GC Count</t>
  </si>
  <si>
    <t>PC Count</t>
  </si>
  <si>
    <t>DNC Count</t>
  </si>
  <si>
    <t>Total Applicable Count</t>
  </si>
  <si>
    <t>Average Score</t>
  </si>
  <si>
    <t>Average Rating: 4 Point Scale</t>
  </si>
  <si>
    <t>QA {{Review_Year}} and {{Review Name}}</t>
  </si>
  <si>
    <t>Manual Samples Tested for Audit Leader</t>
  </si>
  <si>
    <t>{{IAG_COUNT_OF_GC}}</t>
  </si>
  <si>
    <t>{{IAG_COUNT_OF_PC}}</t>
  </si>
  <si>
    <t>{{IAG_COUNT_OF_DNC}}</t>
  </si>
  <si>
    <t>{{IAG_TOTAL_COUNT}}</t>
  </si>
  <si>
    <t>{{AUDIT_LEADER_1_NAME}}</t>
  </si>
  <si>
    <t>{{AUDIT_LEADER_1_TEST1_OVERALL RESULT}}</t>
  </si>
  <si>
    <t>{{AUDIT_LEADER_1_TEST2_OVERALL RESULT}}</t>
  </si>
  <si>
    <t>{{AUDIT_LEADER_2_NAME}}</t>
  </si>
  <si>
    <t>{{AUDIT_LEADER_2_TEST1_OVERALL RESULT}}</t>
  </si>
  <si>
    <t>{{AUDIT_LEADER_2_TEST2_OVERALL RESULT}}</t>
  </si>
  <si>
    <t>{{AUDIT_LEADER_3_NAME}}</t>
  </si>
  <si>
    <t>{{AUDIT_LEADER_3_TEST1_OVERALL RESULT}}</t>
  </si>
  <si>
    <t>{{AUDIT_LEADER_3_TEST2_OVERALL RESULT}}</t>
  </si>
  <si>
    <t>{{AUDIT_LEADER_4_NAME}}</t>
  </si>
  <si>
    <t>{{AUDIT_LEADER_4_TEST1_OVERALL RESULT}}</t>
  </si>
  <si>
    <t>{{AUDIT_LEADER_4_TEST2_OVERALL RESULT}}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</si>
</sst>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20"/>
      <color theme="1"/>
      <name val="Calibiri bold"/>
    </font>
    <font>
      <sz val="10"/>
      <color theme="1"/>
      <name val="Calibri"/>
      <family val="2"/>
    </font>
    <font>
      <b/>
      <sz val="14"/>
      <color theme="1"/>
      <name val="Calibiri bold"/>
    </font>
    <font>
      <b/>
      <sz val="10"/>
      <color theme="0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iri bold"/>
    </font>
    <font>
      <sz val="10"/>
      <color theme="1"/>
      <name val="Calibri Bold"/>
    </font>
    <font>
      <sz val="10"/>
      <color theme="1"/>
      <name val="Calibiri bold"/>
    </font>
    <font>
      <sz val="10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3" borderId="1" xfId="0" applyFont="1" applyFill="1" applyBorder="1" applyAlignment="1">
      <alignment horizontal="center" vertical="top" wrapText="1"/>
    </xf>
    <xf numFmtId="0" fontId="7" fillId="0" borderId="2" xfId="0" applyFont="1" applyBorder="1"/>
    <xf numFmtId="0" fontId="3" fillId="0" borderId="3" xfId="0" applyFont="1" applyBorder="1"/>
    <xf numFmtId="0" fontId="8" fillId="0" borderId="3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9" fillId="0" borderId="2" xfId="0" applyFont="1" applyBorder="1"/>
    <xf numFmtId="0" fontId="3" fillId="0" borderId="1" xfId="0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" xfId="0" applyFont="1" applyBorder="1"/>
    <xf numFmtId="0" fontId="9" fillId="0" borderId="1" xfId="0" applyFont="1" applyBorder="1"/>
    <xf numFmtId="0" fontId="10" fillId="4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 vertical="top"/>
    </xf>
    <xf numFmtId="3" fontId="3" fillId="0" borderId="1" xfId="0" applyNumberFormat="1" applyFont="1" applyBorder="1" applyAlignment="1">
      <alignment horizontal="right"/>
    </xf>
    <xf numFmtId="0" fontId="7" fillId="0" borderId="0" xfId="0" applyFont="1" applyAlignment="1">
      <alignment horizontal="right" vertical="top"/>
    </xf>
    <xf numFmtId="0" fontId="10" fillId="5" borderId="0" xfId="0" applyFont="1" applyFill="1" applyAlignment="1">
      <alignment horizontal="center" vertical="top"/>
    </xf>
    <xf numFmtId="9" fontId="10" fillId="5" borderId="0" xfId="0" applyNumberFormat="1" applyFont="1" applyFill="1" applyAlignment="1">
      <alignment horizontal="center" vertical="top"/>
    </xf>
    <xf numFmtId="0" fontId="6" fillId="3" borderId="2" xfId="0" applyFont="1" applyFill="1" applyBorder="1" applyAlignment="1">
      <alignment horizontal="center" vertical="top" wrapText="1"/>
    </xf>
    <xf numFmtId="0" fontId="6" fillId="3" borderId="3" xfId="0" applyFont="1" applyFill="1" applyBorder="1" applyAlignment="1">
      <alignment horizontal="center" vertical="top" wrapText="1"/>
    </xf>
    <xf numFmtId="0" fontId="9" fillId="0" borderId="9" xfId="0" applyFont="1" applyBorder="1"/>
    <xf numFmtId="9" fontId="3" fillId="0" borderId="1" xfId="1" applyFont="1" applyBorder="1"/>
    <xf numFmtId="0" fontId="5" fillId="2" borderId="1" xfId="0" applyFont="1" applyFill="1" applyBorder="1" applyAlignment="1">
      <alignment horizontal="center" vertical="top" wrapText="1"/>
    </xf>
  </cellXfs>
  <cellStyles count="2">
    <cellStyle name="Normal" xfId="0" builtinId="0"/>
    <cellStyle name="Percent" xfId="1" builtinId="5"/>
  </cellStyles>
  <dxfs count="24"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uria\PycharmProjects\QAStudiov3\Example%20Summary%20-%20IAG%20and%20AL%20Results%20and%20Ratings.xlsx" TargetMode="External"/><Relationship Id="rId1" Type="http://schemas.openxmlformats.org/officeDocument/2006/relationships/externalLinkPath" Target="Example%20Summary%20-%20IAG%20and%20AL%20Results%20and%20Rating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AG and AL Results and Ratings"/>
      <sheetName val="EXAMPLE Test Summary - QA-ID-70"/>
      <sheetName val="Configuration"/>
    </sheetNames>
    <sheetDataSet>
      <sheetData sheetId="0"/>
      <sheetData sheetId="1"/>
      <sheetData sheetId="2">
        <row r="3">
          <cell r="B3" t="str">
            <v>GC</v>
          </cell>
          <cell r="C3">
            <v>5</v>
          </cell>
          <cell r="D3">
            <v>0.8</v>
          </cell>
        </row>
        <row r="4">
          <cell r="B4" t="str">
            <v>PC</v>
          </cell>
          <cell r="C4">
            <v>3</v>
          </cell>
          <cell r="D4">
            <v>0.5</v>
          </cell>
        </row>
        <row r="5">
          <cell r="B5" t="str">
            <v>DNC</v>
          </cell>
          <cell r="C5">
            <v>1</v>
          </cell>
        </row>
        <row r="6">
          <cell r="B6" t="str">
            <v>N/A</v>
          </cell>
          <cell r="C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A94B5-46AB-4193-A6C0-F90FE046489E}">
  <dimension ref="B2:N34"/>
  <sheetViews>
    <sheetView showGridLines="0" tabSelected="1" topLeftCell="A2" zoomScale="85" zoomScaleNormal="85" workbookViewId="0">
      <selection activeCell="I22" sqref="I22"/>
    </sheetView>
  </sheetViews>
  <sheetFormatPr defaultRowHeight="12.75"/>
  <cols>
    <col min="1" max="1" width="2.140625" style="2" customWidth="1"/>
    <col min="2" max="2" width="25.42578125" style="2" customWidth="1"/>
    <col min="3" max="3" width="21.7109375" style="2" customWidth="1"/>
    <col min="4" max="4" width="46" style="2" customWidth="1"/>
    <col min="5" max="5" width="32.28515625" style="2" customWidth="1"/>
    <col min="6" max="7" width="26.85546875" style="2" customWidth="1"/>
    <col min="8" max="8" width="9.140625" style="2"/>
    <col min="9" max="9" width="19" style="2" customWidth="1"/>
    <col min="10" max="10" width="17.85546875" style="2" customWidth="1"/>
    <col min="11" max="13" width="9.140625" style="2"/>
    <col min="14" max="14" width="11.85546875" style="2" customWidth="1"/>
    <col min="15" max="16384" width="9.140625" style="2"/>
  </cols>
  <sheetData>
    <row r="2" spans="2:12" ht="26.25">
      <c r="B2" s="1" t="s">
        <v>52</v>
      </c>
    </row>
    <row r="4" spans="2:12" ht="27" customHeight="1">
      <c r="B4" s="3" t="s">
        <v>0</v>
      </c>
      <c r="H4" s="35" t="s">
        <v>1</v>
      </c>
      <c r="I4" s="35"/>
      <c r="J4" s="4" t="s">
        <v>2</v>
      </c>
      <c r="K4" s="4" t="s">
        <v>3</v>
      </c>
      <c r="L4" s="4" t="s">
        <v>4</v>
      </c>
    </row>
    <row r="5" spans="2:12" ht="28.5" customHeight="1">
      <c r="B5" s="5" t="s">
        <v>5</v>
      </c>
      <c r="C5" s="6"/>
      <c r="D5" s="7">
        <f>SUM(D6:D8)</f>
        <v>0</v>
      </c>
      <c r="E5" s="8"/>
      <c r="F5" s="9"/>
      <c r="G5" s="9"/>
      <c r="H5" s="10" t="s">
        <v>7</v>
      </c>
      <c r="I5" s="11" t="s">
        <v>8</v>
      </c>
      <c r="J5" s="12"/>
      <c r="K5" s="13"/>
      <c r="L5" s="14"/>
    </row>
    <row r="6" spans="2:12">
      <c r="B6" s="15" t="s">
        <v>9</v>
      </c>
      <c r="C6" s="6"/>
      <c r="D6" s="16" t="s">
        <v>54</v>
      </c>
      <c r="E6" s="16"/>
      <c r="F6" s="16"/>
      <c r="G6" s="16"/>
      <c r="H6" s="16" t="s">
        <v>10</v>
      </c>
      <c r="I6" s="16" t="s">
        <v>10</v>
      </c>
      <c r="J6" s="17"/>
      <c r="L6" s="18"/>
    </row>
    <row r="7" spans="2:12">
      <c r="B7" s="15" t="s">
        <v>11</v>
      </c>
      <c r="C7" s="6"/>
      <c r="D7" s="16" t="s">
        <v>55</v>
      </c>
      <c r="E7" s="16"/>
      <c r="F7" s="16"/>
      <c r="G7" s="16"/>
      <c r="H7" s="16" t="s">
        <v>10</v>
      </c>
      <c r="I7" s="16" t="s">
        <v>10</v>
      </c>
      <c r="J7" s="17"/>
      <c r="L7" s="18"/>
    </row>
    <row r="8" spans="2:12">
      <c r="B8" s="15" t="s">
        <v>12</v>
      </c>
      <c r="C8" s="6"/>
      <c r="D8" s="16" t="s">
        <v>56</v>
      </c>
      <c r="E8" s="16"/>
      <c r="F8" s="16"/>
      <c r="G8" s="16"/>
      <c r="H8" s="16" t="s">
        <v>10</v>
      </c>
      <c r="I8" s="16" t="s">
        <v>10</v>
      </c>
      <c r="J8" s="17"/>
      <c r="L8" s="18"/>
    </row>
    <row r="9" spans="2:12">
      <c r="B9" s="15" t="s">
        <v>13</v>
      </c>
      <c r="C9" s="6"/>
      <c r="D9" s="16" t="s">
        <v>57</v>
      </c>
      <c r="E9" s="16"/>
      <c r="F9" s="16"/>
      <c r="G9" s="16"/>
      <c r="H9" s="16" t="s">
        <v>10</v>
      </c>
      <c r="I9" s="16" t="s">
        <v>10</v>
      </c>
      <c r="J9" s="19"/>
      <c r="K9" s="20"/>
      <c r="L9" s="21"/>
    </row>
    <row r="10" spans="2:12">
      <c r="B10" s="5" t="s">
        <v>14</v>
      </c>
      <c r="C10" s="6"/>
      <c r="D10" s="16">
        <f>IF(D9=0,"N/A",IFERROR(D5/D9,0))</f>
        <v>0</v>
      </c>
      <c r="E10" s="16"/>
      <c r="F10" s="16"/>
      <c r="G10" s="16"/>
      <c r="H10" s="22"/>
      <c r="I10" s="16"/>
      <c r="J10" s="23" t="s">
        <v>15</v>
      </c>
      <c r="K10" s="16" t="s">
        <v>10</v>
      </c>
      <c r="L10" s="22"/>
    </row>
    <row r="11" spans="2:12">
      <c r="B11" s="5" t="s">
        <v>16</v>
      </c>
      <c r="C11" s="6"/>
      <c r="D11" s="24" t="str">
        <f>IF(D10="N/A",[1]Configuration!C6, IF(D10&gt;3.9, "GC", IF(D10&lt;2.5, "DNC", "PC")))</f>
        <v>DNC</v>
      </c>
      <c r="E11" s="24"/>
      <c r="F11" s="25"/>
      <c r="G11" s="25"/>
    </row>
    <row r="13" spans="2:12" ht="18">
      <c r="B13" s="3" t="s">
        <v>17</v>
      </c>
      <c r="H13" s="35" t="s">
        <v>18</v>
      </c>
      <c r="I13" s="35"/>
    </row>
    <row r="14" spans="2:12" ht="31.5" customHeight="1">
      <c r="B14" s="4" t="s">
        <v>19</v>
      </c>
      <c r="C14" s="4" t="s">
        <v>20</v>
      </c>
      <c r="D14" s="4" t="s">
        <v>21</v>
      </c>
      <c r="E14" s="4" t="s">
        <v>22</v>
      </c>
      <c r="F14" s="4" t="s">
        <v>6</v>
      </c>
      <c r="G14" s="4" t="s">
        <v>6</v>
      </c>
      <c r="H14" s="4" t="s">
        <v>23</v>
      </c>
      <c r="I14" s="4" t="s">
        <v>24</v>
      </c>
      <c r="J14" s="4" t="s">
        <v>25</v>
      </c>
      <c r="K14" s="4" t="s">
        <v>26</v>
      </c>
      <c r="L14" s="4" t="s">
        <v>4</v>
      </c>
    </row>
    <row r="15" spans="2:12">
      <c r="B15" s="15" t="s">
        <v>58</v>
      </c>
      <c r="C15" s="15" t="s">
        <v>27</v>
      </c>
      <c r="D15" s="26">
        <f>(COUNTIFS(D$31:D$35,[1]Configuration!$B$3,$B$31:$B$35,$B15)*[1]Configuration!$C$3) + (COUNTIFS(D$31:D$35,[1]Configuration!$B$4,$B$31:$B$35,$B15)*[1]Configuration!$C$4) + (COUNTIFS(D$31:D$35,[1]Configuration!$B$5,$B$31:$B$35,$B15)*[1]Configuration!$C$5) + (COUNTIFS(D$31:D$35,[1]Configuration!$B$6,$B$31:$B$35,$B15)*[1]Configuration!$C$6)</f>
        <v>0</v>
      </c>
      <c r="E15" s="26">
        <f>(COUNTIFS(E$31:E$35,[1]Configuration!$B$3,$B$31:$B$35,$B15)*[1]Configuration!$C$3) + (COUNTIFS(E$31:E$35,[1]Configuration!$B$4,$B$31:$B$35,$B15)*[1]Configuration!$C$4) + (COUNTIFS(E$31:E$35,[1]Configuration!$B$5,$B$31:$B$35,$B15)*[1]Configuration!$C$5) + (COUNTIFS(E$31:E$35,[1]Configuration!$B$6,$B$31:$B$35,$B15)*[1]Configuration!$C$6)</f>
        <v>0</v>
      </c>
      <c r="F15" s="27">
        <f>(COUNTIFS(F$31:F$35,[1]Configuration!$B$3,$B$31:$B$35,$B15)*[1]Configuration!$C$3) + (COUNTIFS(F$31:F$35,[1]Configuration!$B$4,$B$31:$B$35,$B15)*[1]Configuration!$C$4) + (COUNTIFS(F$31:F$35,[1]Configuration!$B$5,$B$31:$B$35,$B15)*[1]Configuration!$C$5) + (COUNTIFS(F$31:F$35,[1]Configuration!$B$6,$B$31:$B$35,$B15)*[1]Configuration!$C$6)</f>
        <v>0</v>
      </c>
      <c r="G15" s="27">
        <f>(COUNTIFS(G$31:G$35,[1]Configuration!$B$3,$B$31:$B$35,$B15)*[1]Configuration!$C$3) + (COUNTIFS(G$31:G$35,[1]Configuration!$B$4,$B$31:$B$35,$B15)*[1]Configuration!$C$4) + (COUNTIFS(G$31:G$35,[1]Configuration!$B$5,$B$31:$B$35,$B15)*[1]Configuration!$C$5) + (COUNTIFS(G$31:G$35,[1]Configuration!$B$6,$B$31:$B$35,$B15)*[1]Configuration!$C$6)</f>
        <v>0</v>
      </c>
      <c r="H15" s="16" t="str">
        <f>IF(SUM(D15:G15)=0, "N/A", SUM(D15:G15)/SUMIF(D15:G15,"&lt;&gt;0",D$25:G$25))</f>
        <v>N/A</v>
      </c>
      <c r="I15" s="16" t="str" cm="1">
        <f t="array" ref="I15">_xlfn.IFS(
  H15 = [1]Configuration!$B$6, [1]Configuration!$B$6,
  H15 &gt;= [1]Configuration!$D$3, [1]Configuration!$B$3,
  H15 &lt; [1]Configuration!$D$4, [1]Configuration!$B$5,
  TRUE, [1]Configuration!$B$4
)</f>
        <v>N/A</v>
      </c>
      <c r="J15" s="23" t="s">
        <v>15</v>
      </c>
      <c r="K15" s="16" t="s">
        <v>10</v>
      </c>
      <c r="L15" s="23"/>
    </row>
    <row r="16" spans="2:12">
      <c r="B16" s="15" t="s">
        <v>61</v>
      </c>
      <c r="C16" s="15" t="s">
        <v>27</v>
      </c>
      <c r="D16" s="26">
        <f>(COUNTIFS(D$31:D$35,[1]Configuration!$B$3,$B$31:$B$35,$B16)*[1]Configuration!$C$3) + (COUNTIFS(D$31:D$35,[1]Configuration!$B$4,$B$31:$B$35,$B16)*[1]Configuration!$C$4) + (COUNTIFS(D$31:D$35,[1]Configuration!$B$5,$B$31:$B$35,$B16)*[1]Configuration!$C$5) + (COUNTIFS(D$31:D$35,[1]Configuration!$B$6,$B$31:$B$35,$B16)*[1]Configuration!$C$6)</f>
        <v>0</v>
      </c>
      <c r="E16" s="26">
        <f>(COUNTIFS(E$31:E$35,[1]Configuration!$B$3,$B$31:$B$35,$B16)*[1]Configuration!$C$3) + (COUNTIFS(E$31:E$35,[1]Configuration!$B$4,$B$31:$B$35,$B16)*[1]Configuration!$C$4) + (COUNTIFS(E$31:E$35,[1]Configuration!$B$5,$B$31:$B$35,$B16)*[1]Configuration!$C$5) + (COUNTIFS(E$31:E$35,[1]Configuration!$B$6,$B$31:$B$35,$B16)*[1]Configuration!$C$6)</f>
        <v>0</v>
      </c>
      <c r="F16" s="27">
        <f>(COUNTIFS(F$31:F$35,[1]Configuration!$B$3,$B$31:$B$35,$B16)*[1]Configuration!$C$3) + (COUNTIFS(F$31:F$35,[1]Configuration!$B$4,$B$31:$B$35,$B16)*[1]Configuration!$C$4) + (COUNTIFS(F$31:F$35,[1]Configuration!$B$5,$B$31:$B$35,$B16)*[1]Configuration!$C$5) + (COUNTIFS(F$31:F$35,[1]Configuration!$B$6,$B$31:$B$35,$B16)*[1]Configuration!$C$6)</f>
        <v>0</v>
      </c>
      <c r="G16" s="27">
        <f>(COUNTIFS(G$31:G$35,[1]Configuration!$B$3,$B$31:$B$35,$B16)*[1]Configuration!$C$3) + (COUNTIFS(G$31:G$35,[1]Configuration!$B$4,$B$31:$B$35,$B16)*[1]Configuration!$C$4) + (COUNTIFS(G$31:G$35,[1]Configuration!$B$5,$B$31:$B$35,$B16)*[1]Configuration!$C$5) + (COUNTIFS(G$31:G$35,[1]Configuration!$B$6,$B$31:$B$35,$B16)*[1]Configuration!$C$6)</f>
        <v>0</v>
      </c>
      <c r="H16" s="16" t="str">
        <f>IF(SUM(D16:G16)=0, "N/A", SUM(D16:G16)/SUMIF(D16:G16,"&lt;&gt;0",D$25:G$25))</f>
        <v>N/A</v>
      </c>
      <c r="I16" s="16" t="str" cm="1">
        <f t="array" ref="I16">_xlfn.IFS(
  H16 = [1]Configuration!$B$6, [1]Configuration!$B$6,
  H16 &gt;= [1]Configuration!$D$3, [1]Configuration!$B$3,
  H16 &lt; [1]Configuration!$D$4, [1]Configuration!$B$5,
  TRUE, [1]Configuration!$B$4
)</f>
        <v>N/A</v>
      </c>
      <c r="J16" s="23" t="s">
        <v>15</v>
      </c>
      <c r="K16" s="16" t="s">
        <v>10</v>
      </c>
      <c r="L16" s="23"/>
    </row>
    <row r="17" spans="2:14">
      <c r="B17" s="15" t="s">
        <v>64</v>
      </c>
      <c r="C17" s="15" t="s">
        <v>27</v>
      </c>
      <c r="D17" s="26">
        <f>(COUNTIFS(D$31:D$35,[1]Configuration!$B$3,$B$31:$B$35,$B17)*[1]Configuration!$C$3) + (COUNTIFS(D$31:D$35,[1]Configuration!$B$4,$B$31:$B$35,$B17)*[1]Configuration!$C$4) + (COUNTIFS(D$31:D$35,[1]Configuration!$B$5,$B$31:$B$35,$B17)*[1]Configuration!$C$5) + (COUNTIFS(D$31:D$35,[1]Configuration!$B$6,$B$31:$B$35,$B17)*[1]Configuration!$C$6)</f>
        <v>0</v>
      </c>
      <c r="E17" s="26">
        <f>(COUNTIFS(E$31:E$35,[1]Configuration!$B$3,$B$31:$B$35,$B17)*[1]Configuration!$C$3) + (COUNTIFS(E$31:E$35,[1]Configuration!$B$4,$B$31:$B$35,$B17)*[1]Configuration!$C$4) + (COUNTIFS(E$31:E$35,[1]Configuration!$B$5,$B$31:$B$35,$B17)*[1]Configuration!$C$5) + (COUNTIFS(E$31:E$35,[1]Configuration!$B$6,$B$31:$B$35,$B17)*[1]Configuration!$C$6)</f>
        <v>0</v>
      </c>
      <c r="F17" s="27">
        <f>(COUNTIFS(F$31:F$35,[1]Configuration!$B$3,$B$31:$B$35,$B17)*[1]Configuration!$C$3) + (COUNTIFS(F$31:F$35,[1]Configuration!$B$4,$B$31:$B$35,$B17)*[1]Configuration!$C$4) + (COUNTIFS(F$31:F$35,[1]Configuration!$B$5,$B$31:$B$35,$B17)*[1]Configuration!$C$5) + (COUNTIFS(F$31:F$35,[1]Configuration!$B$6,$B$31:$B$35,$B17)*[1]Configuration!$C$6)</f>
        <v>0</v>
      </c>
      <c r="G17" s="27">
        <f>(COUNTIFS(G$31:G$35,[1]Configuration!$B$3,$B$31:$B$35,$B17)*[1]Configuration!$C$3) + (COUNTIFS(G$31:G$35,[1]Configuration!$B$4,$B$31:$B$35,$B17)*[1]Configuration!$C$4) + (COUNTIFS(G$31:G$35,[1]Configuration!$B$5,$B$31:$B$35,$B17)*[1]Configuration!$C$5) + (COUNTIFS(G$31:G$35,[1]Configuration!$B$6,$B$31:$B$35,$B17)*[1]Configuration!$C$6)</f>
        <v>0</v>
      </c>
      <c r="H17" s="16" t="str">
        <f>IF(SUM(D17:G17)=0, "N/A", SUM(D17:G17)/SUMIF(D17:G17,"&lt;&gt;0",D$25:G$25))</f>
        <v>N/A</v>
      </c>
      <c r="I17" s="16" t="str" cm="1">
        <f t="array" ref="I17">_xlfn.IFS(
  H17 = [1]Configuration!$B$6, [1]Configuration!$B$6,
  H17 &gt;= [1]Configuration!$D$3, [1]Configuration!$B$3,
  H17 &lt; [1]Configuration!$D$4, [1]Configuration!$B$5,
  TRUE, [1]Configuration!$B$4
)</f>
        <v>N/A</v>
      </c>
      <c r="J17" s="23" t="s">
        <v>15</v>
      </c>
      <c r="K17" s="16" t="s">
        <v>10</v>
      </c>
      <c r="L17" s="23"/>
    </row>
    <row r="18" spans="2:14">
      <c r="B18" s="15" t="s">
        <v>67</v>
      </c>
      <c r="C18" s="15" t="s">
        <v>27</v>
      </c>
      <c r="D18" s="26">
        <f>(COUNTIFS(D$31:D$35,[1]Configuration!$B$3,$B$31:$B$35,$B18)*[1]Configuration!$C$3) + (COUNTIFS(D$31:D$35,[1]Configuration!$B$4,$B$31:$B$35,$B18)*[1]Configuration!$C$4) + (COUNTIFS(D$31:D$35,[1]Configuration!$B$5,$B$31:$B$35,$B18)*[1]Configuration!$C$5) + (COUNTIFS(D$31:D$35,[1]Configuration!$B$6,$B$31:$B$35,$B18)*[1]Configuration!$C$6)</f>
        <v>0</v>
      </c>
      <c r="E18" s="26">
        <f>(COUNTIFS(E$31:E$35,[1]Configuration!$B$3,$B$31:$B$35,$B18)*[1]Configuration!$C$3) + (COUNTIFS(E$31:E$35,[1]Configuration!$B$4,$B$31:$B$35,$B18)*[1]Configuration!$C$4) + (COUNTIFS(E$31:E$35,[1]Configuration!$B$5,$B$31:$B$35,$B18)*[1]Configuration!$C$5) + (COUNTIFS(E$31:E$35,[1]Configuration!$B$6,$B$31:$B$35,$B18)*[1]Configuration!$C$6)</f>
        <v>0</v>
      </c>
      <c r="F18" s="27">
        <f>(COUNTIFS(F$31:F$35,[1]Configuration!$B$3,$B$31:$B$35,$B18)*[1]Configuration!$C$3) + (COUNTIFS(F$31:F$35,[1]Configuration!$B$4,$B$31:$B$35,$B18)*[1]Configuration!$C$4) + (COUNTIFS(F$31:F$35,[1]Configuration!$B$5,$B$31:$B$35,$B18)*[1]Configuration!$C$5) + (COUNTIFS(F$31:F$35,[1]Configuration!$B$6,$B$31:$B$35,$B18)*[1]Configuration!$C$6)</f>
        <v>0</v>
      </c>
      <c r="G18" s="27">
        <f>(COUNTIFS(G$31:G$35,[1]Configuration!$B$3,$B$31:$B$35,$B18)*[1]Configuration!$C$3) + (COUNTIFS(G$31:G$35,[1]Configuration!$B$4,$B$31:$B$35,$B18)*[1]Configuration!$C$4) + (COUNTIFS(G$31:G$35,[1]Configuration!$B$5,$B$31:$B$35,$B18)*[1]Configuration!$C$5) + (COUNTIFS(G$31:G$35,[1]Configuration!$B$6,$B$31:$B$35,$B18)*[1]Configuration!$C$6)</f>
        <v>0</v>
      </c>
      <c r="H18" s="16" t="str">
        <f>IF(SUM(D18:G18)=0, "N/A", SUM(D18:G18)/SUMIF(D18:G18,"&lt;&gt;0",D$25:G$25))</f>
        <v>N/A</v>
      </c>
      <c r="I18" s="16" t="str" cm="1">
        <f t="array" ref="I18">_xlfn.IFS(
  H18 = [1]Configuration!$B$6, [1]Configuration!$B$6,
  H18 &gt;= [1]Configuration!$D$3, [1]Configuration!$B$3,
  H18 &lt; [1]Configuration!$D$4, [1]Configuration!$B$5,
  TRUE, [1]Configuration!$B$4
)</f>
        <v>N/A</v>
      </c>
      <c r="J18" s="23" t="s">
        <v>15</v>
      </c>
      <c r="K18" s="16" t="s">
        <v>10</v>
      </c>
      <c r="L18" s="23"/>
    </row>
    <row r="21" spans="2:14" ht="18">
      <c r="B21" s="3" t="s">
        <v>28</v>
      </c>
    </row>
    <row r="22" spans="2:14" ht="18">
      <c r="B22" s="3"/>
      <c r="C22" s="28" t="s">
        <v>29</v>
      </c>
      <c r="D22" s="29" t="s">
        <v>30</v>
      </c>
      <c r="E22" s="29" t="s">
        <v>30</v>
      </c>
      <c r="F22" s="29" t="s">
        <v>30</v>
      </c>
      <c r="G22" s="29" t="s">
        <v>30</v>
      </c>
      <c r="H22" s="29"/>
    </row>
    <row r="23" spans="2:14" ht="18">
      <c r="B23" s="3"/>
      <c r="C23" s="28" t="s">
        <v>31</v>
      </c>
      <c r="D23" s="29"/>
      <c r="E23" s="29"/>
      <c r="F23" s="29"/>
      <c r="G23" s="29"/>
      <c r="H23" s="29"/>
    </row>
    <row r="24" spans="2:14" ht="18">
      <c r="B24" s="3"/>
      <c r="C24" s="28" t="s">
        <v>32</v>
      </c>
      <c r="D24" s="30">
        <v>0.02</v>
      </c>
      <c r="E24" s="30">
        <v>0.02</v>
      </c>
      <c r="F24" s="30">
        <v>0</v>
      </c>
      <c r="G24" s="30">
        <v>0.01</v>
      </c>
      <c r="H24" s="29"/>
    </row>
    <row r="25" spans="2:14" ht="18">
      <c r="B25" s="3"/>
      <c r="C25" s="28" t="s">
        <v>33</v>
      </c>
      <c r="D25" s="29">
        <v>3</v>
      </c>
      <c r="E25" s="29">
        <v>3</v>
      </c>
      <c r="F25" s="29">
        <v>1</v>
      </c>
      <c r="G25" s="29">
        <v>2</v>
      </c>
      <c r="H25" s="29"/>
    </row>
    <row r="26" spans="2:14">
      <c r="C26" s="28" t="s">
        <v>34</v>
      </c>
      <c r="D26" s="29" t="s">
        <v>35</v>
      </c>
      <c r="E26" s="29" t="s">
        <v>35</v>
      </c>
      <c r="F26" s="29" t="s">
        <v>35</v>
      </c>
      <c r="G26" s="29" t="s">
        <v>35</v>
      </c>
      <c r="H26" s="29"/>
    </row>
    <row r="27" spans="2:14">
      <c r="C27" s="28" t="s">
        <v>36</v>
      </c>
      <c r="D27" s="29" t="s">
        <v>35</v>
      </c>
      <c r="E27" s="29" t="s">
        <v>35</v>
      </c>
      <c r="F27" s="29" t="s">
        <v>35</v>
      </c>
      <c r="G27" s="29" t="s">
        <v>35</v>
      </c>
      <c r="H27" s="29"/>
    </row>
    <row r="28" spans="2:14">
      <c r="C28" s="28" t="s">
        <v>37</v>
      </c>
      <c r="D28" s="29" t="s">
        <v>35</v>
      </c>
      <c r="E28" s="29" t="s">
        <v>35</v>
      </c>
      <c r="F28" s="29" t="s">
        <v>35</v>
      </c>
      <c r="G28" s="29" t="s">
        <v>35</v>
      </c>
      <c r="H28" s="29"/>
      <c r="I28" s="2" t="s">
        <v>38</v>
      </c>
    </row>
    <row r="29" spans="2:14">
      <c r="C29" s="28" t="s">
        <v>39</v>
      </c>
      <c r="D29" s="29" t="s">
        <v>40</v>
      </c>
      <c r="E29" s="29" t="s">
        <v>41</v>
      </c>
      <c r="F29" s="29" t="s">
        <v>42</v>
      </c>
      <c r="G29" s="29" t="s">
        <v>43</v>
      </c>
      <c r="H29" s="29"/>
      <c r="I29" s="29"/>
      <c r="J29" s="29"/>
      <c r="K29" s="29"/>
      <c r="L29" s="29"/>
      <c r="M29" s="29"/>
      <c r="N29" s="29"/>
    </row>
    <row r="30" spans="2:14" ht="38.25">
      <c r="B30" s="31" t="s">
        <v>19</v>
      </c>
      <c r="C30" s="4" t="s">
        <v>53</v>
      </c>
      <c r="D30" s="32" t="s">
        <v>21</v>
      </c>
      <c r="E30" s="4" t="s">
        <v>44</v>
      </c>
      <c r="F30" s="4" t="s">
        <v>44</v>
      </c>
      <c r="G30" s="4" t="s">
        <v>44</v>
      </c>
      <c r="H30" s="4" t="s">
        <v>45</v>
      </c>
      <c r="I30" s="4" t="s">
        <v>46</v>
      </c>
      <c r="J30" s="4" t="s">
        <v>47</v>
      </c>
      <c r="K30" s="4" t="s">
        <v>48</v>
      </c>
      <c r="L30" s="32" t="s">
        <v>49</v>
      </c>
      <c r="M30" s="32" t="s">
        <v>50</v>
      </c>
      <c r="N30" s="32" t="s">
        <v>51</v>
      </c>
    </row>
    <row r="31" spans="2:14">
      <c r="B31" s="15" t="s">
        <v>58</v>
      </c>
      <c r="C31" s="33">
        <v>0</v>
      </c>
      <c r="D31" s="16" t="s">
        <v>59</v>
      </c>
      <c r="E31" s="16" t="s">
        <v>60</v>
      </c>
      <c r="F31" s="16"/>
      <c r="G31" s="16"/>
      <c r="H31" s="16"/>
      <c r="I31" s="22">
        <f>COUNTIF($D31:$G31,"GC")</f>
        <v>0</v>
      </c>
      <c r="J31" s="22">
        <f>COUNTIF($D31:$G31,"PC")</f>
        <v>0</v>
      </c>
      <c r="K31" s="22">
        <f>COUNTIF($D31:$G31,"DNC")</f>
        <v>0</v>
      </c>
      <c r="L31" s="22">
        <f>SUM(I31:K31)</f>
        <v>0</v>
      </c>
      <c r="M31" s="34" t="str">
        <f>IF(OR(L31=0, [1]Configuration!$C$3=0), "N/A", ((I31*[1]Configuration!$C$3) + (J31*[1]Configuration!$C$4) + (K31*[1]Configuration!$C$5)) / (L31*[1]Configuration!$C$3))</f>
        <v>N/A</v>
      </c>
      <c r="N31" s="16" t="str" cm="1">
        <f t="array" ref="N31">_xlfn.IFS(
  M31 = [1]Configuration!$B$6, [1]Configuration!$B$6,
  M31 &gt;= [1]Configuration!$D$3, [1]Configuration!$B$3,
  M31 &lt; [1]Configuration!$D$4, [1]Configuration!$B$5,
  TRUE, [1]Configuration!$B$4
)</f>
        <v>N/A</v>
      </c>
    </row>
    <row r="32" spans="2:14">
      <c r="B32" s="15" t="s">
        <v>61</v>
      </c>
      <c r="C32" s="15">
        <v>0</v>
      </c>
      <c r="D32" s="16" t="s">
        <v>62</v>
      </c>
      <c r="E32" s="16" t="s">
        <v>63</v>
      </c>
      <c r="F32" s="16"/>
      <c r="G32" s="16"/>
      <c r="H32" s="16"/>
      <c r="I32" s="22">
        <f>COUNTIF($D32:$G32,"GC")</f>
        <v>0</v>
      </c>
      <c r="J32" s="22">
        <f>COUNTIF($D32:$G32,"PC")</f>
        <v>0</v>
      </c>
      <c r="K32" s="22">
        <f>COUNTIF($D32:$G32,"DNC")</f>
        <v>0</v>
      </c>
      <c r="L32" s="22">
        <f>SUM(I32:K32)</f>
        <v>0</v>
      </c>
      <c r="M32" s="34" t="str">
        <f>IF(OR(L32=0, [1]Configuration!$C$3=0), "N/A", ((I32*[1]Configuration!$C$3) + (J32*[1]Configuration!$C$4) + (K32*[1]Configuration!$C$5)) / (L32*[1]Configuration!$C$3))</f>
        <v>N/A</v>
      </c>
      <c r="N32" s="16" t="str" cm="1">
        <f t="array" ref="N32">_xlfn.IFS(
  M32 = [1]Configuration!$B$6, [1]Configuration!$B$6,
  M32 &gt;= [1]Configuration!$D$3, [1]Configuration!$B$3,
  M32 &lt; [1]Configuration!$D$4, [1]Configuration!$B$5,
  TRUE, [1]Configuration!$B$4
)</f>
        <v>N/A</v>
      </c>
    </row>
    <row r="33" spans="2:14">
      <c r="B33" s="15" t="s">
        <v>64</v>
      </c>
      <c r="C33" s="15">
        <v>0</v>
      </c>
      <c r="D33" s="16" t="s">
        <v>65</v>
      </c>
      <c r="E33" s="16" t="s">
        <v>66</v>
      </c>
      <c r="F33" s="16"/>
      <c r="G33" s="16"/>
      <c r="H33" s="16"/>
      <c r="I33" s="22">
        <f>COUNTIF($D33:$G33,"GC")</f>
        <v>0</v>
      </c>
      <c r="J33" s="22">
        <f>COUNTIF($D33:$G33,"PC")</f>
        <v>0</v>
      </c>
      <c r="K33" s="22">
        <f>COUNTIF($D33:$G33,"DNC")</f>
        <v>0</v>
      </c>
      <c r="L33" s="22">
        <f>SUM(I33:K33)</f>
        <v>0</v>
      </c>
      <c r="M33" s="34" t="str">
        <f>IF(OR(L33=0, [1]Configuration!$C$3=0), "N/A", ((I33*[1]Configuration!$C$3) + (J33*[1]Configuration!$C$4) + (K33*[1]Configuration!$C$5)) / (L33*[1]Configuration!$C$3))</f>
        <v>N/A</v>
      </c>
      <c r="N33" s="16" t="str" cm="1">
        <f t="array" ref="N33">_xlfn.IFS(
  M33 = [1]Configuration!$B$6, [1]Configuration!$B$6,
  M33 &gt;= [1]Configuration!$D$3, [1]Configuration!$B$3,
  M33 &lt; [1]Configuration!$D$4, [1]Configuration!$B$5,
  TRUE, [1]Configuration!$B$4
)</f>
        <v>N/A</v>
      </c>
    </row>
    <row r="34" spans="2:14">
      <c r="B34" s="15" t="s">
        <v>67</v>
      </c>
      <c r="C34" s="15">
        <v>0</v>
      </c>
      <c r="D34" s="16" t="s">
        <v>68</v>
      </c>
      <c r="E34" s="16" t="s">
        <v>69</v>
      </c>
      <c r="F34" s="16"/>
      <c r="G34" s="16"/>
      <c r="H34" s="16"/>
      <c r="I34" s="22">
        <f>COUNTIF($D34:$G34,"GC")</f>
        <v>0</v>
      </c>
      <c r="J34" s="22">
        <f>COUNTIF($D34:$G34,"PC")</f>
        <v>0</v>
      </c>
      <c r="K34" s="22">
        <f>COUNTIF($D34:$G34,"DNC")</f>
        <v>0</v>
      </c>
      <c r="L34" s="22">
        <f>SUM(I34:K34)</f>
        <v>0</v>
      </c>
      <c r="M34" s="34" t="str">
        <f>IF(OR(L34=0, [1]Configuration!$C$3=0), "N/A", ((I34*[1]Configuration!$C$3) + (J34*[1]Configuration!$C$4) + (K34*[1]Configuration!$C$5)) / (L34*[1]Configuration!$C$3))</f>
        <v>N/A</v>
      </c>
      <c r="N34" s="16" t="str" cm="1">
        <f t="array" ref="N34">_xlfn.IFS(
  M34 = [1]Configuration!$B$6, [1]Configuration!$B$6,
  M34 &gt;= [1]Configuration!$D$3, [1]Configuration!$B$3,
  M34 &lt; [1]Configuration!$D$4, [1]Configuration!$B$5,
  TRUE, [1]Configuration!$B$4
)</f>
        <v>N/A</v>
      </c>
    </row>
  </sheetData>
  <mergeCells count="2">
    <mergeCell ref="H4:I4"/>
    <mergeCell ref="H13:I13"/>
  </mergeCells>
  <conditionalFormatting sqref="D22:H28 D29:N29 D35:I36 F37:I40 D41:I1048576">
    <cfRule type="containsText" dxfId="23" priority="25" operator="containsText" text="PC">
      <formula>NOT(ISERROR(SEARCH("PC",D22)))</formula>
    </cfRule>
    <cfRule type="containsText" dxfId="22" priority="26" operator="containsText" text="DNC">
      <formula>NOT(ISERROR(SEARCH("DNC",D22)))</formula>
    </cfRule>
    <cfRule type="containsText" dxfId="21" priority="27" operator="containsText" text="GC">
      <formula>NOT(ISERROR(SEARCH("GC",D22)))</formula>
    </cfRule>
    <cfRule type="containsText" dxfId="20" priority="28" operator="containsText" text="N/A">
      <formula>NOT(ISERROR(SEARCH("N/A",D22)))</formula>
    </cfRule>
  </conditionalFormatting>
  <conditionalFormatting sqref="D1:I5 E6:I9 D10:I13">
    <cfRule type="containsText" dxfId="19" priority="13" operator="containsText" text="PC">
      <formula>NOT(ISERROR(SEARCH("PC",D1)))</formula>
    </cfRule>
    <cfRule type="containsText" dxfId="18" priority="14" operator="containsText" text="DNC">
      <formula>NOT(ISERROR(SEARCH("DNC",D1)))</formula>
    </cfRule>
    <cfRule type="containsText" dxfId="17" priority="15" operator="containsText" text="GC">
      <formula>NOT(ISERROR(SEARCH("GC",D1)))</formula>
    </cfRule>
    <cfRule type="containsText" dxfId="16" priority="16" operator="containsText" text="N/A">
      <formula>NOT(ISERROR(SEARCH("N/A",D1)))</formula>
    </cfRule>
  </conditionalFormatting>
  <conditionalFormatting sqref="D15:I21">
    <cfRule type="containsText" dxfId="15" priority="17" operator="containsText" text="PC">
      <formula>NOT(ISERROR(SEARCH("PC",D15)))</formula>
    </cfRule>
    <cfRule type="containsText" dxfId="14" priority="18" operator="containsText" text="DNC">
      <formula>NOT(ISERROR(SEARCH("DNC",D15)))</formula>
    </cfRule>
    <cfRule type="containsText" dxfId="13" priority="19" operator="containsText" text="GC">
      <formula>NOT(ISERROR(SEARCH("GC",D15)))</formula>
    </cfRule>
    <cfRule type="containsText" dxfId="12" priority="20" operator="containsText" text="N/A">
      <formula>NOT(ISERROR(SEARCH("N/A",D15)))</formula>
    </cfRule>
  </conditionalFormatting>
  <conditionalFormatting sqref="D31:N34">
    <cfRule type="containsText" dxfId="11" priority="1" operator="containsText" text="PC">
      <formula>NOT(ISERROR(SEARCH("PC",D31)))</formula>
    </cfRule>
    <cfRule type="containsText" dxfId="10" priority="2" operator="containsText" text="DNC">
      <formula>NOT(ISERROR(SEARCH("DNC",D31)))</formula>
    </cfRule>
    <cfRule type="containsText" dxfId="9" priority="3" operator="containsText" text="GC">
      <formula>NOT(ISERROR(SEARCH("GC",D31)))</formula>
    </cfRule>
    <cfRule type="containsText" dxfId="8" priority="4" operator="containsText" text="N/A">
      <formula>NOT(ISERROR(SEARCH("N/A",D31)))</formula>
    </cfRule>
  </conditionalFormatting>
  <conditionalFormatting sqref="K10">
    <cfRule type="containsText" dxfId="7" priority="9" operator="containsText" text="PC">
      <formula>NOT(ISERROR(SEARCH("PC",K10)))</formula>
    </cfRule>
    <cfRule type="containsText" dxfId="6" priority="10" operator="containsText" text="DNC">
      <formula>NOT(ISERROR(SEARCH("DNC",K10)))</formula>
    </cfRule>
    <cfRule type="containsText" dxfId="5" priority="11" operator="containsText" text="GC">
      <formula>NOT(ISERROR(SEARCH("GC",K10)))</formula>
    </cfRule>
    <cfRule type="containsText" dxfId="4" priority="12" operator="containsText" text="N/A">
      <formula>NOT(ISERROR(SEARCH("N/A",K10)))</formula>
    </cfRule>
  </conditionalFormatting>
  <conditionalFormatting sqref="K15:K18">
    <cfRule type="containsText" dxfId="3" priority="5" operator="containsText" text="PC">
      <formula>NOT(ISERROR(SEARCH("PC",K15)))</formula>
    </cfRule>
    <cfRule type="containsText" dxfId="2" priority="6" operator="containsText" text="DNC">
      <formula>NOT(ISERROR(SEARCH("DNC",K15)))</formula>
    </cfRule>
    <cfRule type="containsText" dxfId="1" priority="7" operator="containsText" text="GC">
      <formula>NOT(ISERROR(SEARCH("GC",K15)))</formula>
    </cfRule>
    <cfRule type="containsText" dxfId="0" priority="8" operator="containsText" text="N/A">
      <formula>NOT(ISERROR(SEARCH("N/A",K15)))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IAG and AL Results and 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Lurian Blanes</dc:creator>
  <cp:lastModifiedBy>Lurian Blanes</cp:lastModifiedBy>
  <dcterms:created xsi:type="dcterms:W3CDTF">2025-05-28T12:10:51Z</dcterms:created>
  <dcterms:modified xsi:type="dcterms:W3CDTF">2025-05-30T00:37:26Z</dcterms:modified>
</cp:coreProperties>
</file>