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uiza\OneDrive\Documentos\Cursos\BootcampSantander-Excel-com-Inteligência-Artificial-2025\"/>
    </mc:Choice>
  </mc:AlternateContent>
  <xr:revisionPtr revIDLastSave="0" documentId="13_ncr:1_{8E025FB5-55CF-464E-B022-B28E246C83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lanilha1" sheetId="2" r:id="rId2"/>
  </sheets>
  <definedNames>
    <definedName name="Aporte">Sheet1!$D$20</definedName>
    <definedName name="qtd_anos">Sheet1!$D$21</definedName>
    <definedName name="Rendimento_Carteira">Sheet1!$D$14</definedName>
    <definedName name="Salário" localSheetId="0">Sheet1!$D$13</definedName>
    <definedName name="taxa_mensal">Sheet1!$D$22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41" i="1"/>
  <c r="D41" i="1" s="1"/>
  <c r="C42" i="1"/>
  <c r="D42" i="1" s="1"/>
  <c r="C43" i="1"/>
  <c r="D43" i="1" s="1"/>
  <c r="C38" i="1"/>
  <c r="I5" i="2"/>
  <c r="A20" i="2"/>
  <c r="A15" i="2"/>
  <c r="A16" i="2"/>
  <c r="A17" i="2"/>
  <c r="A18" i="2"/>
  <c r="A19" i="2"/>
  <c r="A10" i="2"/>
  <c r="A11" i="2"/>
  <c r="A12" i="2"/>
  <c r="A13" i="2"/>
  <c r="A14" i="2"/>
  <c r="A9" i="2"/>
  <c r="A8" i="2"/>
  <c r="A4" i="2"/>
  <c r="A5" i="2"/>
  <c r="A6" i="2"/>
  <c r="A7" i="2"/>
  <c r="A3" i="2"/>
  <c r="D38" i="1"/>
  <c r="D39" i="1"/>
  <c r="D40" i="1"/>
  <c r="C28" i="1"/>
  <c r="D28" i="1" s="1"/>
  <c r="D23" i="1"/>
  <c r="D24" i="1" s="1"/>
  <c r="D15" i="1"/>
  <c r="C29" i="1"/>
  <c r="D29" i="1" s="1"/>
  <c r="C30" i="1"/>
  <c r="D30" i="1" s="1"/>
  <c r="C31" i="1"/>
  <c r="D31" i="1" s="1"/>
  <c r="C27" i="1"/>
  <c r="D27" i="1" s="1"/>
  <c r="D44" i="1" l="1"/>
</calcChain>
</file>

<file path=xl/sharedStrings.xml><?xml version="1.0" encoding="utf-8"?>
<sst xmlns="http://schemas.openxmlformats.org/spreadsheetml/2006/main" count="72" uniqueCount="33">
  <si>
    <t>Quanto investir por mês?</t>
  </si>
  <si>
    <t>Por Quantos anos?</t>
  </si>
  <si>
    <t>Taxa de Rendimento mensal?</t>
  </si>
  <si>
    <t>Patrimônio acumulado?</t>
  </si>
  <si>
    <t>INVESTIMENTO MENSAL</t>
  </si>
  <si>
    <t>Quanto em2 anos?</t>
  </si>
  <si>
    <t>Quanto em5 anos?</t>
  </si>
  <si>
    <t>Quanto em10 anos?</t>
  </si>
  <si>
    <t>Quanto em20 anos?</t>
  </si>
  <si>
    <t>Quanto em30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</si>
  <si>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</si>
  <si>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</si>
  <si>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</si>
  <si>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</si>
  <si>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</si>
  <si>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</si>
  <si>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Moderado</t>
  </si>
  <si>
    <t>Agressivo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</si>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</sst>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FC23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theme="1" tint="4.9989318521683403E-2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theme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theme="1" tint="4.9989318521683403E-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Fill="1" applyAlignment="1">
      <alignment vertical="center"/>
    </xf>
    <xf numFmtId="9" fontId="0" fillId="0" borderId="0" xfId="0" applyNumberFormat="1"/>
    <xf numFmtId="166" fontId="7" fillId="0" borderId="0" xfId="1" applyNumberFormat="1" applyFont="1" applyFill="1" applyBorder="1" applyAlignment="1">
      <alignment horizontal="center" vertical="center"/>
    </xf>
    <xf numFmtId="166" fontId="9" fillId="3" borderId="13" xfId="1" applyNumberFormat="1" applyFont="1" applyFill="1" applyBorder="1" applyAlignment="1">
      <alignment horizontal="center" vertical="center"/>
    </xf>
    <xf numFmtId="166" fontId="9" fillId="3" borderId="12" xfId="1" applyNumberFormat="1" applyFont="1" applyFill="1" applyBorder="1" applyAlignment="1">
      <alignment horizontal="center" vertical="center"/>
    </xf>
    <xf numFmtId="166" fontId="9" fillId="3" borderId="11" xfId="1" applyNumberFormat="1" applyFont="1" applyFill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/>
    </xf>
    <xf numFmtId="10" fontId="5" fillId="0" borderId="25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8" fontId="9" fillId="3" borderId="7" xfId="0" applyNumberFormat="1" applyFont="1" applyFill="1" applyBorder="1" applyAlignment="1">
      <alignment horizontal="center"/>
    </xf>
    <xf numFmtId="8" fontId="9" fillId="3" borderId="29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/>
    </xf>
    <xf numFmtId="166" fontId="9" fillId="0" borderId="8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8" fontId="7" fillId="3" borderId="9" xfId="0" applyNumberFormat="1" applyFont="1" applyFill="1" applyBorder="1" applyAlignment="1">
      <alignment horizontal="center"/>
    </xf>
    <xf numFmtId="8" fontId="9" fillId="3" borderId="10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left" indent="3"/>
    </xf>
    <xf numFmtId="0" fontId="5" fillId="0" borderId="15" xfId="0" applyFont="1" applyBorder="1" applyAlignment="1">
      <alignment horizontal="left" indent="3"/>
    </xf>
    <xf numFmtId="0" fontId="5" fillId="0" borderId="23" xfId="0" applyFont="1" applyBorder="1" applyAlignment="1">
      <alignment horizontal="left" indent="3"/>
    </xf>
    <xf numFmtId="0" fontId="5" fillId="0" borderId="16" xfId="0" applyFont="1" applyBorder="1" applyAlignment="1">
      <alignment horizontal="left" indent="3"/>
    </xf>
    <xf numFmtId="0" fontId="5" fillId="0" borderId="21" xfId="0" applyFont="1" applyBorder="1" applyAlignment="1">
      <alignment horizontal="left" indent="3"/>
    </xf>
    <xf numFmtId="0" fontId="5" fillId="0" borderId="22" xfId="0" applyFont="1" applyBorder="1" applyAlignment="1">
      <alignment horizontal="left" indent="3"/>
    </xf>
    <xf numFmtId="0" fontId="5" fillId="0" borderId="27" xfId="0" applyFont="1" applyBorder="1" applyAlignment="1">
      <alignment horizontal="left" indent="3"/>
    </xf>
    <xf numFmtId="0" fontId="5" fillId="0" borderId="18" xfId="0" applyFont="1" applyBorder="1" applyAlignment="1">
      <alignment horizontal="left" indent="3"/>
    </xf>
    <xf numFmtId="0" fontId="5" fillId="0" borderId="14" xfId="0" applyFont="1" applyBorder="1" applyAlignment="1">
      <alignment horizontal="left" indent="3"/>
    </xf>
    <xf numFmtId="0" fontId="5" fillId="0" borderId="17" xfId="0" applyFont="1" applyBorder="1" applyAlignment="1">
      <alignment horizontal="left" indent="3"/>
    </xf>
    <xf numFmtId="0" fontId="9" fillId="3" borderId="4" xfId="0" applyFont="1" applyFill="1" applyBorder="1" applyAlignment="1">
      <alignment horizontal="left" indent="3"/>
    </xf>
    <xf numFmtId="0" fontId="9" fillId="3" borderId="6" xfId="0" applyFont="1" applyFill="1" applyBorder="1" applyAlignment="1">
      <alignment horizontal="left" indent="3"/>
    </xf>
    <xf numFmtId="0" fontId="9" fillId="3" borderId="28" xfId="0" applyFont="1" applyFill="1" applyBorder="1" applyAlignment="1">
      <alignment horizontal="left" indent="3"/>
    </xf>
    <xf numFmtId="0" fontId="9" fillId="3" borderId="23" xfId="0" applyFont="1" applyFill="1" applyBorder="1" applyAlignment="1">
      <alignment horizontal="left" indent="3"/>
    </xf>
    <xf numFmtId="0" fontId="9" fillId="3" borderId="16" xfId="0" applyFont="1" applyFill="1" applyBorder="1" applyAlignment="1">
      <alignment horizontal="left" indent="3"/>
    </xf>
    <xf numFmtId="0" fontId="9" fillId="3" borderId="14" xfId="0" applyFont="1" applyFill="1" applyBorder="1" applyAlignment="1">
      <alignment horizontal="left" indent="3"/>
    </xf>
    <xf numFmtId="0" fontId="9" fillId="3" borderId="17" xfId="0" applyFont="1" applyFill="1" applyBorder="1" applyAlignment="1">
      <alignment horizontal="left" indent="3"/>
    </xf>
    <xf numFmtId="0" fontId="6" fillId="4" borderId="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66" fontId="9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indent="3"/>
    </xf>
    <xf numFmtId="8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  <xf numFmtId="166" fontId="2" fillId="2" borderId="0" xfId="3" applyNumberFormat="1" applyBorder="1" applyAlignment="1">
      <alignment horizontal="center" vertical="center"/>
    </xf>
    <xf numFmtId="8" fontId="2" fillId="2" borderId="0" xfId="3" applyNumberFormat="1" applyBorder="1" applyAlignment="1">
      <alignment horizontal="center" vertical="center"/>
    </xf>
    <xf numFmtId="0" fontId="2" fillId="2" borderId="0" xfId="3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8" fontId="9" fillId="3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8" fontId="9" fillId="0" borderId="0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6" borderId="0" xfId="0" applyFill="1" applyAlignment="1">
      <alignment vertical="center"/>
    </xf>
    <xf numFmtId="8" fontId="3" fillId="6" borderId="0" xfId="0" applyNumberFormat="1" applyFont="1" applyFill="1" applyAlignment="1">
      <alignment vertical="center"/>
    </xf>
    <xf numFmtId="8" fontId="0" fillId="7" borderId="0" xfId="0" applyNumberFormat="1" applyFill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Border="1"/>
    <xf numFmtId="0" fontId="0" fillId="0" borderId="30" xfId="0" applyBorder="1"/>
    <xf numFmtId="0" fontId="0" fillId="0" borderId="30" xfId="0" applyBorder="1" applyAlignment="1">
      <alignment horizontal="center" vertical="center"/>
    </xf>
    <xf numFmtId="9" fontId="0" fillId="0" borderId="30" xfId="0" applyNumberFormat="1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9" fontId="0" fillId="0" borderId="20" xfId="0" applyNumberFormat="1" applyBorder="1"/>
    <xf numFmtId="0" fontId="0" fillId="0" borderId="30" xfId="0" applyBorder="1" applyAlignment="1">
      <alignment horizontal="center"/>
    </xf>
    <xf numFmtId="0" fontId="2" fillId="2" borderId="0" xfId="3"/>
    <xf numFmtId="9" fontId="0" fillId="0" borderId="0" xfId="2" applyNumberFormat="1" applyFont="1"/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6FC230"/>
      <color rgb="FF75CC34"/>
      <color rgb="FF3366FF"/>
      <color rgb="FF0066FF"/>
      <color rgb="FF66FF66"/>
      <color rgb="FFA5F06C"/>
      <color rgb="FFC0E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Sheet1!$C$38:$C$43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AFC-BBFB-71E22BBC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85106231639744"/>
          <c:y val="0.67167691625996317"/>
          <c:w val="0.69437502745811508"/>
          <c:h val="0.28540504339456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www.vecteezy.com/vector-art/664487-abstract-banner-design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114301</xdr:colOff>
      <xdr:row>0</xdr:row>
      <xdr:rowOff>47626</xdr:rowOff>
    </xdr:from>
    <xdr:to>
      <xdr:col>7</xdr:col>
      <xdr:colOff>247650</xdr:colOff>
      <xdr:row>10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5C1E7A-86D0-C0B9-E3F3-0C587AD1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6FC23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14301" y="47626"/>
          <a:ext cx="11972924" cy="18764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3590926</xdr:colOff>
      <xdr:row>45</xdr:row>
      <xdr:rowOff>90488</xdr:rowOff>
    </xdr:from>
    <xdr:to>
      <xdr:col>2</xdr:col>
      <xdr:colOff>1638300</xdr:colOff>
      <xdr:row>1048568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4AA690-1108-EBA5-AEBB-4ADD845C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showGridLines="0" tabSelected="1" workbookViewId="0">
      <selection activeCell="C51" sqref="C51"/>
    </sheetView>
  </sheetViews>
  <sheetFormatPr defaultColWidth="0" defaultRowHeight="15" zeroHeight="1" x14ac:dyDescent="0.25"/>
  <cols>
    <col min="1" max="1" width="9.140625" customWidth="1"/>
    <col min="2" max="2" width="75.7109375" customWidth="1"/>
    <col min="3" max="3" width="57.7109375" customWidth="1"/>
    <col min="4" max="4" width="16.28515625" bestFit="1" customWidth="1"/>
    <col min="5" max="5" width="6.5703125" customWidth="1"/>
    <col min="6" max="6" width="6.28515625" customWidth="1"/>
    <col min="7" max="7" width="5.85546875" customWidth="1"/>
    <col min="8" max="8" width="5.5703125" customWidth="1"/>
    <col min="9" max="10" width="9.140625" hidden="1" customWidth="1"/>
    <col min="11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ht="15.75" customHeight="1" thickBot="1" x14ac:dyDescent="0.3"/>
    <row r="12" spans="2:4" ht="27" thickBot="1" x14ac:dyDescent="0.3">
      <c r="B12" s="37" t="s">
        <v>15</v>
      </c>
      <c r="C12" s="38"/>
      <c r="D12" s="39"/>
    </row>
    <row r="13" spans="2:4" ht="15.75" customHeight="1" x14ac:dyDescent="0.25">
      <c r="B13" s="24" t="s">
        <v>13</v>
      </c>
      <c r="C13" s="25"/>
      <c r="D13" s="11">
        <v>4200</v>
      </c>
    </row>
    <row r="14" spans="2:4" ht="15.75" customHeight="1" x14ac:dyDescent="0.25">
      <c r="B14" s="26" t="s">
        <v>12</v>
      </c>
      <c r="C14" s="27"/>
      <c r="D14" s="10">
        <v>6.0000000000000001E-3</v>
      </c>
    </row>
    <row r="15" spans="2:4" ht="15.75" customHeight="1" thickBot="1" x14ac:dyDescent="0.3">
      <c r="B15" s="28" t="s">
        <v>14</v>
      </c>
      <c r="C15" s="29"/>
      <c r="D15" s="9">
        <f>D13*30%</f>
        <v>1260</v>
      </c>
    </row>
    <row r="16" spans="2:4" ht="15.75" customHeight="1" x14ac:dyDescent="0.25"/>
    <row r="17" spans="1:7" ht="15.75" customHeight="1" x14ac:dyDescent="0.25"/>
    <row r="18" spans="1:7" ht="15.75" customHeight="1" thickBot="1" x14ac:dyDescent="0.3"/>
    <row r="19" spans="1:7" ht="48" customHeight="1" thickBot="1" x14ac:dyDescent="0.3">
      <c r="B19" s="40" t="s">
        <v>4</v>
      </c>
      <c r="C19" s="41"/>
      <c r="D19" s="42"/>
      <c r="G19" s="3"/>
    </row>
    <row r="20" spans="1:7" ht="17.25" customHeight="1" x14ac:dyDescent="0.25">
      <c r="B20" s="20" t="s">
        <v>0</v>
      </c>
      <c r="C20" s="21"/>
      <c r="D20" s="15">
        <v>1260</v>
      </c>
    </row>
    <row r="21" spans="1:7" ht="17.25" customHeight="1" x14ac:dyDescent="0.25">
      <c r="B21" s="22" t="s">
        <v>1</v>
      </c>
      <c r="C21" s="23"/>
      <c r="D21" s="16">
        <v>5</v>
      </c>
    </row>
    <row r="22" spans="1:7" ht="17.25" customHeight="1" x14ac:dyDescent="0.25">
      <c r="B22" s="22" t="s">
        <v>2</v>
      </c>
      <c r="C22" s="23"/>
      <c r="D22" s="17">
        <v>1.0789999999999999E-2</v>
      </c>
    </row>
    <row r="23" spans="1:7" ht="17.25" customHeight="1" x14ac:dyDescent="0.3">
      <c r="B23" s="33" t="s">
        <v>3</v>
      </c>
      <c r="C23" s="34"/>
      <c r="D23" s="18">
        <f>FV(taxa_mensal,qtd_anos*12,Aporte*-1)</f>
        <v>105558.91163809443</v>
      </c>
      <c r="F23" s="1"/>
    </row>
    <row r="24" spans="1:7" ht="18" customHeight="1" thickBot="1" x14ac:dyDescent="0.3">
      <c r="B24" s="35" t="s">
        <v>12</v>
      </c>
      <c r="C24" s="36"/>
      <c r="D24" s="19">
        <f>D23*Rendimento_Carteira</f>
        <v>633.35346982856663</v>
      </c>
    </row>
    <row r="25" spans="1:7" ht="29.25" customHeight="1" thickBot="1" x14ac:dyDescent="0.3"/>
    <row r="26" spans="1:7" ht="53.25" customHeight="1" thickBot="1" x14ac:dyDescent="0.3">
      <c r="B26" s="40" t="s">
        <v>10</v>
      </c>
      <c r="C26" s="42"/>
      <c r="D26" s="43" t="s">
        <v>11</v>
      </c>
    </row>
    <row r="27" spans="1:7" ht="17.25" customHeight="1" x14ac:dyDescent="0.25">
      <c r="A27" s="2">
        <v>2</v>
      </c>
      <c r="B27" s="30" t="s">
        <v>5</v>
      </c>
      <c r="C27" s="14">
        <f>FV($D$22,$A27*12,$D$20*-1)</f>
        <v>34306.810395032975</v>
      </c>
      <c r="D27" s="8">
        <f>C27*Rendimento_Carteira</f>
        <v>205.84086237019787</v>
      </c>
    </row>
    <row r="28" spans="1:7" ht="17.25" customHeight="1" x14ac:dyDescent="0.25">
      <c r="A28" s="2">
        <v>5</v>
      </c>
      <c r="B28" s="31" t="s">
        <v>6</v>
      </c>
      <c r="C28" s="12">
        <f>FV($D$22,$A28*12,$D$20*-1)</f>
        <v>105558.91163809443</v>
      </c>
      <c r="D28" s="7">
        <f>C28*Rendimento_Carteira</f>
        <v>633.35346982856663</v>
      </c>
    </row>
    <row r="29" spans="1:7" ht="17.25" customHeight="1" x14ac:dyDescent="0.25">
      <c r="A29" s="2">
        <v>10</v>
      </c>
      <c r="B29" s="31" t="s">
        <v>7</v>
      </c>
      <c r="C29" s="12">
        <f>FV($D$22,$A29*12,$D$20*-1)</f>
        <v>306538.10778801696</v>
      </c>
      <c r="D29" s="7">
        <f>C29*Rendimento_Carteira</f>
        <v>1839.2286467281017</v>
      </c>
    </row>
    <row r="30" spans="1:7" ht="17.25" customHeight="1" x14ac:dyDescent="0.25">
      <c r="A30" s="2">
        <v>20</v>
      </c>
      <c r="B30" s="31" t="s">
        <v>8</v>
      </c>
      <c r="C30" s="12">
        <f>FV($D$22,$A30*12,$D$20*-1)</f>
        <v>1417749.9841223215</v>
      </c>
      <c r="D30" s="7">
        <f>C30*Rendimento_Carteira</f>
        <v>8506.4999047339297</v>
      </c>
    </row>
    <row r="31" spans="1:7" ht="18" customHeight="1" thickBot="1" x14ac:dyDescent="0.3">
      <c r="A31" s="2">
        <v>30</v>
      </c>
      <c r="B31" s="32" t="s">
        <v>9</v>
      </c>
      <c r="C31" s="13">
        <f>FV($D$22,$A31*12,$D$20*-1)</f>
        <v>5445933.7653059401</v>
      </c>
      <c r="D31" s="6">
        <f>C31*Rendimento_Carteira</f>
        <v>32675.602591835643</v>
      </c>
    </row>
    <row r="32" spans="1:7" ht="18" customHeight="1" x14ac:dyDescent="0.25">
      <c r="A32" s="2"/>
      <c r="B32" s="45"/>
      <c r="C32" s="46"/>
      <c r="D32" s="47"/>
    </row>
    <row r="33" spans="1:4" ht="18" customHeight="1" x14ac:dyDescent="0.25">
      <c r="A33" s="2"/>
      <c r="B33" s="45"/>
      <c r="C33" s="46"/>
      <c r="D33" s="47"/>
    </row>
    <row r="34" spans="1:4" ht="18" customHeight="1" x14ac:dyDescent="0.25">
      <c r="A34" s="2"/>
      <c r="B34" s="50" t="s">
        <v>18</v>
      </c>
      <c r="C34" s="49" t="s">
        <v>29</v>
      </c>
      <c r="D34" s="48"/>
    </row>
    <row r="35" spans="1:4" ht="18" customHeight="1" x14ac:dyDescent="0.25">
      <c r="A35" s="2"/>
      <c r="B35" s="51" t="s">
        <v>19</v>
      </c>
      <c r="C35" s="52">
        <v>1260</v>
      </c>
      <c r="D35" s="44"/>
    </row>
    <row r="36" spans="1:4" ht="18" customHeight="1" x14ac:dyDescent="0.25">
      <c r="A36" s="2"/>
      <c r="B36" s="53"/>
      <c r="C36" s="54"/>
      <c r="D36" s="47"/>
    </row>
    <row r="37" spans="1:4" ht="18" customHeight="1" x14ac:dyDescent="0.25">
      <c r="A37" s="2"/>
      <c r="B37" s="55" t="s">
        <v>20</v>
      </c>
      <c r="C37" s="55" t="s">
        <v>21</v>
      </c>
      <c r="D37" s="55" t="s">
        <v>22</v>
      </c>
    </row>
    <row r="38" spans="1:4" ht="18" customHeight="1" x14ac:dyDescent="0.25">
      <c r="A38" s="2"/>
      <c r="B38" s="56" t="s">
        <v>23</v>
      </c>
      <c r="C38" s="57">
        <f>VLOOKUP($C$34&amp;"-"&amp;B38,Planilha1!$A:$D,4,0)</f>
        <v>0.3</v>
      </c>
      <c r="D38" s="60">
        <f>$C$35*C38</f>
        <v>378</v>
      </c>
    </row>
    <row r="39" spans="1:4" ht="18" customHeight="1" x14ac:dyDescent="0.25">
      <c r="A39" s="2"/>
      <c r="B39" s="56" t="s">
        <v>24</v>
      </c>
      <c r="C39" s="57">
        <f>VLOOKUP($C$34&amp;"-"&amp;B39,Planilha1!$A:$D,4,0)</f>
        <v>0.5</v>
      </c>
      <c r="D39" s="60">
        <f t="shared" ref="D39:D43" si="0">$C$35*C39</f>
        <v>630</v>
      </c>
    </row>
    <row r="40" spans="1:4" ht="18" customHeight="1" x14ac:dyDescent="0.25">
      <c r="A40" s="2"/>
      <c r="B40" s="56" t="s">
        <v>25</v>
      </c>
      <c r="C40" s="57">
        <f>VLOOKUP($C$34&amp;"-"&amp;B40,Planilha1!$A:$D,4,0)</f>
        <v>0.1</v>
      </c>
      <c r="D40" s="60">
        <f t="shared" si="0"/>
        <v>126</v>
      </c>
    </row>
    <row r="41" spans="1:4" ht="18" customHeight="1" x14ac:dyDescent="0.25">
      <c r="A41" s="2"/>
      <c r="B41" s="56" t="s">
        <v>26</v>
      </c>
      <c r="C41" s="57">
        <f>VLOOKUP($C$34&amp;"-"&amp;B41,Planilha1!$A:$D,4,0)</f>
        <v>0.1</v>
      </c>
      <c r="D41" s="60">
        <f t="shared" si="0"/>
        <v>126</v>
      </c>
    </row>
    <row r="42" spans="1:4" ht="18" customHeight="1" x14ac:dyDescent="0.25">
      <c r="A42" s="2"/>
      <c r="B42" s="56" t="s">
        <v>27</v>
      </c>
      <c r="C42" s="57">
        <f>VLOOKUP($C$34&amp;"-"&amp;B42,Planilha1!$A:$D,4,0)</f>
        <v>0</v>
      </c>
      <c r="D42" s="60">
        <f t="shared" si="0"/>
        <v>0</v>
      </c>
    </row>
    <row r="43" spans="1:4" ht="18" customHeight="1" x14ac:dyDescent="0.25">
      <c r="A43" s="2"/>
      <c r="B43" s="56" t="s">
        <v>28</v>
      </c>
      <c r="C43" s="57">
        <f>VLOOKUP($C$34&amp;"-"&amp;B43,Planilha1!$A:$D,4,0)</f>
        <v>0</v>
      </c>
      <c r="D43" s="60">
        <f t="shared" si="0"/>
        <v>0</v>
      </c>
    </row>
    <row r="44" spans="1:4" ht="18" customHeight="1" x14ac:dyDescent="0.25">
      <c r="A44" s="2"/>
      <c r="B44" s="58"/>
      <c r="C44" s="58"/>
      <c r="D44" s="59">
        <f>SUM(D38:D43)</f>
        <v>1260</v>
      </c>
    </row>
    <row r="45" spans="1:4" ht="18" customHeight="1" x14ac:dyDescent="0.25">
      <c r="A45" s="2"/>
    </row>
    <row r="46" spans="1:4" ht="18" customHeight="1" x14ac:dyDescent="0.25">
      <c r="A46" s="2"/>
    </row>
    <row r="47" spans="1:4" ht="18" customHeight="1" x14ac:dyDescent="0.25">
      <c r="A47" s="2"/>
    </row>
    <row r="48" spans="1:4" x14ac:dyDescent="0.25"/>
    <row r="49" spans="5:5" ht="11.25" customHeight="1" x14ac:dyDescent="0.25"/>
    <row r="50" spans="5:5" x14ac:dyDescent="0.25"/>
    <row r="51" spans="5:5" x14ac:dyDescent="0.25"/>
    <row r="52" spans="5:5" ht="15" hidden="1" customHeight="1" x14ac:dyDescent="0.25"/>
    <row r="53" spans="5:5" ht="15" hidden="1" customHeight="1" x14ac:dyDescent="0.25">
      <c r="E53" s="5"/>
    </row>
    <row r="1048547" x14ac:dyDescent="0.25"/>
    <row r="1048561" spans="2:2" x14ac:dyDescent="0.25"/>
    <row r="1048562" spans="2:2" x14ac:dyDescent="0.25"/>
    <row r="1048563" spans="2:2" x14ac:dyDescent="0.25"/>
    <row r="1048566" spans="2:2" hidden="1" x14ac:dyDescent="0.25">
      <c r="B1048566" t="s">
        <v>23</v>
      </c>
    </row>
    <row r="1048568" spans="2:2" x14ac:dyDescent="0.25"/>
    <row r="1048569" spans="2:2" x14ac:dyDescent="0.25"/>
    <row r="1048570" spans="2:2" x14ac:dyDescent="0.25"/>
    <row r="1048571" spans="2:2" x14ac:dyDescent="0.25"/>
    <row r="1048572" spans="2:2" x14ac:dyDescent="0.25"/>
    <row r="1048573" spans="2:2" x14ac:dyDescent="0.25"/>
    <row r="1048574" spans="2:2" x14ac:dyDescent="0.25"/>
    <row r="1048575" spans="2:2" x14ac:dyDescent="0.25"/>
    <row r="1048576" spans="2:2" x14ac:dyDescent="0.25"/>
  </sheetData>
  <mergeCells count="11">
    <mergeCell ref="B24:C24"/>
    <mergeCell ref="B26:C26"/>
    <mergeCell ref="B21:C21"/>
    <mergeCell ref="B22:C22"/>
    <mergeCell ref="B23:C23"/>
    <mergeCell ref="B19:D19"/>
    <mergeCell ref="B12:D12"/>
    <mergeCell ref="B13:C13"/>
    <mergeCell ref="B14:C14"/>
    <mergeCell ref="B15:C15"/>
    <mergeCell ref="B20:C20"/>
  </mergeCells>
  <dataValidations count="1">
    <dataValidation type="list" allowBlank="1" showInputMessage="1" showErrorMessage="1" sqref="C34" xr:uid="{683E01F2-E9EB-467B-A4E0-5B85BA6559AC}">
      <formula1>"Conservador,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68A7-A0F8-4AEB-8B03-FC4A35429EE9}">
  <dimension ref="A2:I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8.5703125" bestFit="1" customWidth="1"/>
    <col min="9" max="9" width="10.140625" customWidth="1"/>
  </cols>
  <sheetData>
    <row r="2" spans="1:9" ht="15.75" thickBot="1" x14ac:dyDescent="0.3">
      <c r="A2" s="64" t="s">
        <v>31</v>
      </c>
      <c r="B2" s="64" t="s">
        <v>18</v>
      </c>
      <c r="C2" s="70" t="s">
        <v>20</v>
      </c>
      <c r="D2" s="65" t="s">
        <v>30</v>
      </c>
    </row>
    <row r="3" spans="1:9" x14ac:dyDescent="0.25">
      <c r="A3" s="61" t="str">
        <f>$B$3&amp;"-"&amp;C3</f>
        <v>Conservador-PAPEL</v>
      </c>
      <c r="B3" s="61" t="s">
        <v>29</v>
      </c>
      <c r="C3" s="62" t="s">
        <v>23</v>
      </c>
      <c r="D3" s="63">
        <v>0.3</v>
      </c>
    </row>
    <row r="4" spans="1:9" x14ac:dyDescent="0.25">
      <c r="A4" s="61" t="str">
        <f t="shared" ref="A4:A14" si="0">$B$3&amp;"-"&amp;C4</f>
        <v>Conservador-TIJOLO</v>
      </c>
      <c r="B4" s="61" t="s">
        <v>29</v>
      </c>
      <c r="C4" s="62" t="s">
        <v>24</v>
      </c>
      <c r="D4" s="63">
        <v>0.5</v>
      </c>
      <c r="G4" s="61"/>
      <c r="I4" t="s">
        <v>30</v>
      </c>
    </row>
    <row r="5" spans="1:9" x14ac:dyDescent="0.25">
      <c r="A5" s="61" t="str">
        <f t="shared" si="0"/>
        <v>Conservador-HÍBRIDOS</v>
      </c>
      <c r="B5" s="61" t="s">
        <v>29</v>
      </c>
      <c r="C5" s="62" t="s">
        <v>25</v>
      </c>
      <c r="D5" s="63">
        <v>0.1</v>
      </c>
      <c r="G5" s="71" t="s">
        <v>32</v>
      </c>
      <c r="H5" s="71"/>
      <c r="I5" s="73">
        <f>VLOOKUP(G5,$A:$D,4,0)</f>
        <v>0.35</v>
      </c>
    </row>
    <row r="6" spans="1:9" x14ac:dyDescent="0.25">
      <c r="A6" s="61" t="str">
        <f t="shared" si="0"/>
        <v>Conservador-FOFs</v>
      </c>
      <c r="B6" s="61" t="s">
        <v>29</v>
      </c>
      <c r="C6" s="62" t="s">
        <v>26</v>
      </c>
      <c r="D6" s="63">
        <v>0.1</v>
      </c>
      <c r="I6" s="72"/>
    </row>
    <row r="7" spans="1:9" x14ac:dyDescent="0.25">
      <c r="A7" s="61" t="str">
        <f t="shared" si="0"/>
        <v>Conservador-DESENVOLVIMENTO</v>
      </c>
      <c r="B7" s="61" t="s">
        <v>29</v>
      </c>
      <c r="C7" s="62" t="s">
        <v>27</v>
      </c>
      <c r="D7" s="63">
        <v>0</v>
      </c>
    </row>
    <row r="8" spans="1:9" ht="15.75" thickBot="1" x14ac:dyDescent="0.3">
      <c r="A8" s="64" t="str">
        <f>B3&amp;"-"&amp;C8</f>
        <v>Conservador-HOTELARIAS</v>
      </c>
      <c r="B8" s="64" t="s">
        <v>29</v>
      </c>
      <c r="C8" s="65" t="s">
        <v>28</v>
      </c>
      <c r="D8" s="66">
        <v>0</v>
      </c>
    </row>
    <row r="9" spans="1:9" x14ac:dyDescent="0.25">
      <c r="A9" s="61" t="str">
        <f>B9&amp;"-"&amp;C9</f>
        <v>Moderado-PAPEL</v>
      </c>
      <c r="B9" s="67" t="s">
        <v>16</v>
      </c>
      <c r="C9" s="68" t="s">
        <v>23</v>
      </c>
      <c r="D9" s="69">
        <v>0.32</v>
      </c>
    </row>
    <row r="10" spans="1:9" x14ac:dyDescent="0.25">
      <c r="A10" s="61" t="str">
        <f t="shared" ref="A10:A20" si="1">B10&amp;"-"&amp;C10</f>
        <v>Moderado-TIJOLO</v>
      </c>
      <c r="B10" s="61" t="s">
        <v>16</v>
      </c>
      <c r="C10" s="62" t="s">
        <v>24</v>
      </c>
      <c r="D10" s="63">
        <v>0.35</v>
      </c>
    </row>
    <row r="11" spans="1:9" x14ac:dyDescent="0.25">
      <c r="A11" s="61" t="str">
        <f t="shared" si="1"/>
        <v>Moderado-HÍBRIDOS</v>
      </c>
      <c r="B11" s="61" t="s">
        <v>16</v>
      </c>
      <c r="C11" s="62" t="s">
        <v>25</v>
      </c>
      <c r="D11" s="63">
        <v>0.08</v>
      </c>
    </row>
    <row r="12" spans="1:9" x14ac:dyDescent="0.25">
      <c r="A12" s="61" t="str">
        <f t="shared" si="1"/>
        <v>Moderado-FOFs</v>
      </c>
      <c r="B12" s="61" t="s">
        <v>16</v>
      </c>
      <c r="C12" s="62" t="s">
        <v>26</v>
      </c>
      <c r="D12" s="63">
        <v>0.05</v>
      </c>
    </row>
    <row r="13" spans="1:9" x14ac:dyDescent="0.25">
      <c r="A13" s="61" t="str">
        <f t="shared" si="1"/>
        <v>Moderado-DESENVOLVIMENTO</v>
      </c>
      <c r="B13" s="61" t="s">
        <v>16</v>
      </c>
      <c r="C13" s="62" t="s">
        <v>27</v>
      </c>
      <c r="D13" s="63">
        <v>0.1</v>
      </c>
    </row>
    <row r="14" spans="1:9" ht="15.75" thickBot="1" x14ac:dyDescent="0.3">
      <c r="A14" s="64" t="str">
        <f t="shared" si="1"/>
        <v>Moderado-HOTELARIAS</v>
      </c>
      <c r="B14" s="64" t="s">
        <v>16</v>
      </c>
      <c r="C14" s="65" t="s">
        <v>28</v>
      </c>
      <c r="D14" s="66">
        <v>0.1</v>
      </c>
    </row>
    <row r="15" spans="1:9" x14ac:dyDescent="0.25">
      <c r="A15" s="61" t="str">
        <f t="shared" si="1"/>
        <v>Agressivo-PAPEL</v>
      </c>
      <c r="B15" t="s">
        <v>17</v>
      </c>
      <c r="C15" s="68" t="s">
        <v>23</v>
      </c>
      <c r="D15" s="4">
        <v>0.5</v>
      </c>
    </row>
    <row r="16" spans="1:9" x14ac:dyDescent="0.25">
      <c r="A16" s="61" t="str">
        <f t="shared" si="1"/>
        <v>Agressivo-TIJOLO</v>
      </c>
      <c r="B16" t="s">
        <v>17</v>
      </c>
      <c r="C16" s="62" t="s">
        <v>24</v>
      </c>
      <c r="D16" s="4">
        <v>0.1</v>
      </c>
    </row>
    <row r="17" spans="1:4" x14ac:dyDescent="0.25">
      <c r="A17" s="61" t="str">
        <f t="shared" si="1"/>
        <v>Agressivo-HÍBRIDOS</v>
      </c>
      <c r="B17" t="s">
        <v>17</v>
      </c>
      <c r="C17" s="62" t="s">
        <v>25</v>
      </c>
      <c r="D17" s="4">
        <v>0.1</v>
      </c>
    </row>
    <row r="18" spans="1:4" x14ac:dyDescent="0.25">
      <c r="A18" s="61" t="str">
        <f t="shared" si="1"/>
        <v>Agressivo-FOFs</v>
      </c>
      <c r="B18" t="s">
        <v>17</v>
      </c>
      <c r="C18" s="62" t="s">
        <v>26</v>
      </c>
      <c r="D18" s="4">
        <v>0.05</v>
      </c>
    </row>
    <row r="19" spans="1:4" x14ac:dyDescent="0.25">
      <c r="A19" s="61" t="str">
        <f t="shared" si="1"/>
        <v>Agressivo-DESENVOLVIMENTO</v>
      </c>
      <c r="B19" t="s">
        <v>17</v>
      </c>
      <c r="C19" s="62" t="s">
        <v>27</v>
      </c>
      <c r="D19" s="4">
        <v>0.2</v>
      </c>
    </row>
    <row r="20" spans="1:4" ht="15.75" thickBot="1" x14ac:dyDescent="0.3">
      <c r="A20" s="64" t="str">
        <f t="shared" si="1"/>
        <v>Agressivo-HOTELARIAS</v>
      </c>
      <c r="B20" s="64" t="s">
        <v>17</v>
      </c>
      <c r="C20" s="65" t="s">
        <v>28</v>
      </c>
      <c r="D20" s="6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Sheet1</vt:lpstr>
      <vt:lpstr>Planilha1</vt:lpstr>
      <vt:lpstr>Aporte</vt:lpstr>
      <vt:lpstr>qtd_anos</vt:lpstr>
      <vt:lpstr>Rendimento_Carteira</vt:lpstr>
      <vt:lpstr>Sheet1!Salário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Coutinho</dc:creator>
  <cp:lastModifiedBy>Luiza Coutinho</cp:lastModifiedBy>
  <dcterms:created xsi:type="dcterms:W3CDTF">2015-06-05T18:17:20Z</dcterms:created>
  <dcterms:modified xsi:type="dcterms:W3CDTF">2025-06-27T19:52:47Z</dcterms:modified>
</cp:coreProperties>
</file>