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d0a08f7536aa89e/Documents/"/>
    </mc:Choice>
  </mc:AlternateContent>
  <xr:revisionPtr revIDLastSave="407" documentId="8_{ABC533FA-CD6A-4369-A377-CAD14E871260}" xr6:coauthVersionLast="47" xr6:coauthVersionMax="47" xr10:uidLastSave="{FC3BCB41-E4C5-4765-8F5A-0399C048C933}"/>
  <bookViews>
    <workbookView xWindow="-120" yWindow="-120" windowWidth="29040" windowHeight="15840" activeTab="5" xr2:uid="{00000000-000D-0000-FFFF-FFFF00000000}"/>
  </bookViews>
  <sheets>
    <sheet name="Crowdfunding" sheetId="1" r:id="rId1"/>
    <sheet name="Outcomes by Category" sheetId="2" r:id="rId2"/>
    <sheet name="Outcomes by Subcategory" sheetId="3" r:id="rId3"/>
    <sheet name="Outcomes by Date Created" sheetId="4" r:id="rId4"/>
    <sheet name="Analysis" sheetId="5" r:id="rId5"/>
    <sheet name="Comparison" sheetId="6" r:id="rId6"/>
  </sheets>
  <definedNames>
    <definedName name="_xlnm._FilterDatabase" localSheetId="0" hidden="1">Crowdfunding!$F$1:$F$1001</definedName>
    <definedName name="_xlchart.v1.0" hidden="1">Comparison!$B$1</definedName>
    <definedName name="_xlchart.v1.1" hidden="1">Comparison!$B$2:$B$558</definedName>
    <definedName name="_xlchart.v1.2" hidden="1">Comparison!$E$1</definedName>
    <definedName name="_xlchart.v1.3" hidden="1">Comparison!$E$2:$E$558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" l="1"/>
  <c r="I8" i="6"/>
  <c r="I7" i="6"/>
  <c r="I6" i="6"/>
  <c r="I5" i="6"/>
  <c r="I4" i="6"/>
  <c r="I3" i="6"/>
  <c r="H9" i="6"/>
  <c r="H8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5" i="5"/>
  <c r="C6" i="5"/>
  <c r="C4" i="5"/>
  <c r="C3" i="5"/>
  <c r="C2" i="5"/>
  <c r="B13" i="5"/>
  <c r="B12" i="5"/>
  <c r="B11" i="5"/>
  <c r="B10" i="5"/>
  <c r="B9" i="5"/>
  <c r="B7" i="5"/>
  <c r="B8" i="5"/>
  <c r="B6" i="5"/>
  <c r="B5" i="5"/>
  <c r="B4" i="5"/>
  <c r="B3" i="5"/>
  <c r="B2" i="5"/>
  <c r="M59" i="1"/>
  <c r="K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" i="1"/>
  <c r="M68" i="1"/>
  <c r="M445" i="1"/>
  <c r="M69" i="1"/>
  <c r="M446" i="1"/>
  <c r="M447" i="1"/>
  <c r="M448" i="1"/>
  <c r="M449" i="1"/>
  <c r="M3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4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5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6" i="1"/>
  <c r="M7" i="1"/>
  <c r="M519" i="1"/>
  <c r="M520" i="1"/>
  <c r="M521" i="1"/>
  <c r="M522" i="1"/>
  <c r="M100" i="1"/>
  <c r="M101" i="1"/>
  <c r="M8" i="1"/>
  <c r="M523" i="1"/>
  <c r="M102" i="1"/>
  <c r="M103" i="1"/>
  <c r="M524" i="1"/>
  <c r="M525" i="1"/>
  <c r="M526" i="1"/>
  <c r="M527" i="1"/>
  <c r="M528" i="1"/>
  <c r="M529" i="1"/>
  <c r="M9" i="1"/>
  <c r="M530" i="1"/>
  <c r="M531" i="1"/>
  <c r="M532" i="1"/>
  <c r="M104" i="1"/>
  <c r="M105" i="1"/>
  <c r="M533" i="1"/>
  <c r="M106" i="1"/>
  <c r="M107" i="1"/>
  <c r="M108" i="1"/>
  <c r="M1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11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2" i="1"/>
  <c r="M556" i="1"/>
  <c r="M131" i="1"/>
  <c r="M557" i="1"/>
  <c r="M1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14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15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16" i="1"/>
  <c r="M612" i="1"/>
  <c r="M153" i="1"/>
  <c r="M613" i="1"/>
  <c r="M154" i="1"/>
  <c r="M614" i="1"/>
  <c r="M155" i="1"/>
  <c r="M17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18" i="1"/>
  <c r="M165" i="1"/>
  <c r="M621" i="1"/>
  <c r="M622" i="1"/>
  <c r="M623" i="1"/>
  <c r="M624" i="1"/>
  <c r="M166" i="1"/>
  <c r="M167" i="1"/>
  <c r="M168" i="1"/>
  <c r="M169" i="1"/>
  <c r="M19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20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2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22" i="1"/>
  <c r="M217" i="1"/>
  <c r="M681" i="1"/>
  <c r="M218" i="1"/>
  <c r="M219" i="1"/>
  <c r="M23" i="1"/>
  <c r="M682" i="1"/>
  <c r="M683" i="1"/>
  <c r="M684" i="1"/>
  <c r="M685" i="1"/>
  <c r="M686" i="1"/>
  <c r="M687" i="1"/>
  <c r="M220" i="1"/>
  <c r="M688" i="1"/>
  <c r="M24" i="1"/>
  <c r="M689" i="1"/>
  <c r="M690" i="1"/>
  <c r="M221" i="1"/>
  <c r="M25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2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27" i="1"/>
  <c r="M28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9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30" i="1"/>
  <c r="M758" i="1"/>
  <c r="M759" i="1"/>
  <c r="M274" i="1"/>
  <c r="M275" i="1"/>
  <c r="M31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32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33" i="1"/>
  <c r="M794" i="1"/>
  <c r="M431" i="1"/>
  <c r="M293" i="1"/>
  <c r="M34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6" i="1"/>
  <c r="M307" i="1"/>
  <c r="M308" i="1"/>
  <c r="M309" i="1"/>
  <c r="M310" i="1"/>
  <c r="M311" i="1"/>
  <c r="M312" i="1"/>
  <c r="M803" i="1"/>
  <c r="M37" i="1"/>
  <c r="M804" i="1"/>
  <c r="M313" i="1"/>
  <c r="M805" i="1"/>
  <c r="M806" i="1"/>
  <c r="M807" i="1"/>
  <c r="M314" i="1"/>
  <c r="M315" i="1"/>
  <c r="M38" i="1"/>
  <c r="M808" i="1"/>
  <c r="M809" i="1"/>
  <c r="M316" i="1"/>
  <c r="M39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40" i="1"/>
  <c r="M41" i="1"/>
  <c r="M838" i="1"/>
  <c r="M839" i="1"/>
  <c r="M840" i="1"/>
  <c r="M330" i="1"/>
  <c r="M42" i="1"/>
  <c r="M841" i="1"/>
  <c r="M331" i="1"/>
  <c r="M842" i="1"/>
  <c r="M843" i="1"/>
  <c r="M43" i="1"/>
  <c r="M332" i="1"/>
  <c r="M844" i="1"/>
  <c r="M845" i="1"/>
  <c r="M846" i="1"/>
  <c r="M44" i="1"/>
  <c r="M847" i="1"/>
  <c r="M333" i="1"/>
  <c r="M334" i="1"/>
  <c r="M335" i="1"/>
  <c r="M848" i="1"/>
  <c r="M849" i="1"/>
  <c r="M336" i="1"/>
  <c r="M850" i="1"/>
  <c r="M337" i="1"/>
  <c r="M851" i="1"/>
  <c r="M852" i="1"/>
  <c r="M45" i="1"/>
  <c r="M853" i="1"/>
  <c r="M338" i="1"/>
  <c r="M854" i="1"/>
  <c r="M46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47" i="1"/>
  <c r="M868" i="1"/>
  <c r="M869" i="1"/>
  <c r="M870" i="1"/>
  <c r="M344" i="1"/>
  <c r="M345" i="1"/>
  <c r="M346" i="1"/>
  <c r="M871" i="1"/>
  <c r="M347" i="1"/>
  <c r="M872" i="1"/>
  <c r="M48" i="1"/>
  <c r="M873" i="1"/>
  <c r="M874" i="1"/>
  <c r="M875" i="1"/>
  <c r="M876" i="1"/>
  <c r="M877" i="1"/>
  <c r="M348" i="1"/>
  <c r="M433" i="1"/>
  <c r="M349" i="1"/>
  <c r="M49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50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1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52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3" i="1"/>
  <c r="M972" i="1"/>
  <c r="M397" i="1"/>
  <c r="M436" i="1"/>
  <c r="M398" i="1"/>
  <c r="M399" i="1"/>
  <c r="M973" i="1"/>
  <c r="M400" i="1"/>
  <c r="M401" i="1"/>
  <c r="M402" i="1"/>
  <c r="M403" i="1"/>
  <c r="M54" i="1"/>
  <c r="M974" i="1"/>
  <c r="M404" i="1"/>
  <c r="M975" i="1"/>
  <c r="M55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56" i="1"/>
  <c r="M420" i="1"/>
  <c r="M1001" i="1"/>
  <c r="M421" i="1"/>
  <c r="M57" i="1"/>
  <c r="M422" i="1"/>
  <c r="M58" i="1"/>
  <c r="K60" i="1"/>
  <c r="K61" i="1"/>
  <c r="K439" i="1"/>
  <c r="K62" i="1"/>
  <c r="K440" i="1"/>
  <c r="K423" i="1"/>
  <c r="K63" i="1"/>
  <c r="K441" i="1"/>
  <c r="K64" i="1"/>
  <c r="K65" i="1"/>
  <c r="K442" i="1"/>
  <c r="K66" i="1"/>
  <c r="K67" i="1"/>
  <c r="K443" i="1"/>
  <c r="K444" i="1"/>
  <c r="K2" i="1"/>
  <c r="K68" i="1"/>
  <c r="K445" i="1"/>
  <c r="K69" i="1"/>
  <c r="K446" i="1"/>
  <c r="K447" i="1"/>
  <c r="K448" i="1"/>
  <c r="K449" i="1"/>
  <c r="K3" i="1"/>
  <c r="K70" i="1"/>
  <c r="K450" i="1"/>
  <c r="K451" i="1"/>
  <c r="K452" i="1"/>
  <c r="K453" i="1"/>
  <c r="K71" i="1"/>
  <c r="K454" i="1"/>
  <c r="K455" i="1"/>
  <c r="K456" i="1"/>
  <c r="K457" i="1"/>
  <c r="K458" i="1"/>
  <c r="K459" i="1"/>
  <c r="K72" i="1"/>
  <c r="K460" i="1"/>
  <c r="K461" i="1"/>
  <c r="K462" i="1"/>
  <c r="K463" i="1"/>
  <c r="K464" i="1"/>
  <c r="K73" i="1"/>
  <c r="K465" i="1"/>
  <c r="K466" i="1"/>
  <c r="K467" i="1"/>
  <c r="K468" i="1"/>
  <c r="K74" i="1"/>
  <c r="K75" i="1"/>
  <c r="K76" i="1"/>
  <c r="K469" i="1"/>
  <c r="K77" i="1"/>
  <c r="K470" i="1"/>
  <c r="K471" i="1"/>
  <c r="K472" i="1"/>
  <c r="K473" i="1"/>
  <c r="K474" i="1"/>
  <c r="K475" i="1"/>
  <c r="K78" i="1"/>
  <c r="K476" i="1"/>
  <c r="K79" i="1"/>
  <c r="K80" i="1"/>
  <c r="K477" i="1"/>
  <c r="K81" i="1"/>
  <c r="K478" i="1"/>
  <c r="K479" i="1"/>
  <c r="K4" i="1"/>
  <c r="K480" i="1"/>
  <c r="K481" i="1"/>
  <c r="K482" i="1"/>
  <c r="K483" i="1"/>
  <c r="K484" i="1"/>
  <c r="K485" i="1"/>
  <c r="K82" i="1"/>
  <c r="K83" i="1"/>
  <c r="K486" i="1"/>
  <c r="K84" i="1"/>
  <c r="K487" i="1"/>
  <c r="K488" i="1"/>
  <c r="K489" i="1"/>
  <c r="K85" i="1"/>
  <c r="K490" i="1"/>
  <c r="K491" i="1"/>
  <c r="K492" i="1"/>
  <c r="K86" i="1"/>
  <c r="K493" i="1"/>
  <c r="K494" i="1"/>
  <c r="K87" i="1"/>
  <c r="K88" i="1"/>
  <c r="K495" i="1"/>
  <c r="K5" i="1"/>
  <c r="K496" i="1"/>
  <c r="K497" i="1"/>
  <c r="K498" i="1"/>
  <c r="K499" i="1"/>
  <c r="K89" i="1"/>
  <c r="K500" i="1"/>
  <c r="K90" i="1"/>
  <c r="K501" i="1"/>
  <c r="K502" i="1"/>
  <c r="K91" i="1"/>
  <c r="K503" i="1"/>
  <c r="K504" i="1"/>
  <c r="K505" i="1"/>
  <c r="K506" i="1"/>
  <c r="K507" i="1"/>
  <c r="K92" i="1"/>
  <c r="K93" i="1"/>
  <c r="K508" i="1"/>
  <c r="K509" i="1"/>
  <c r="K510" i="1"/>
  <c r="K511" i="1"/>
  <c r="K94" i="1"/>
  <c r="K95" i="1"/>
  <c r="K512" i="1"/>
  <c r="K513" i="1"/>
  <c r="K514" i="1"/>
  <c r="K515" i="1"/>
  <c r="K516" i="1"/>
  <c r="K96" i="1"/>
  <c r="K97" i="1"/>
  <c r="K517" i="1"/>
  <c r="K518" i="1"/>
  <c r="K98" i="1"/>
  <c r="K99" i="1"/>
  <c r="K6" i="1"/>
  <c r="K7" i="1"/>
  <c r="K519" i="1"/>
  <c r="K520" i="1"/>
  <c r="K521" i="1"/>
  <c r="K522" i="1"/>
  <c r="K100" i="1"/>
  <c r="K101" i="1"/>
  <c r="K8" i="1"/>
  <c r="K523" i="1"/>
  <c r="K102" i="1"/>
  <c r="K103" i="1"/>
  <c r="K524" i="1"/>
  <c r="K525" i="1"/>
  <c r="K526" i="1"/>
  <c r="K527" i="1"/>
  <c r="K528" i="1"/>
  <c r="K529" i="1"/>
  <c r="K9" i="1"/>
  <c r="K530" i="1"/>
  <c r="K531" i="1"/>
  <c r="K532" i="1"/>
  <c r="K104" i="1"/>
  <c r="K105" i="1"/>
  <c r="K533" i="1"/>
  <c r="K106" i="1"/>
  <c r="K107" i="1"/>
  <c r="K108" i="1"/>
  <c r="K10" i="1"/>
  <c r="K109" i="1"/>
  <c r="K534" i="1"/>
  <c r="K535" i="1"/>
  <c r="K536" i="1"/>
  <c r="K110" i="1"/>
  <c r="K537" i="1"/>
  <c r="K538" i="1"/>
  <c r="K539" i="1"/>
  <c r="K540" i="1"/>
  <c r="K541" i="1"/>
  <c r="K542" i="1"/>
  <c r="K111" i="1"/>
  <c r="K543" i="1"/>
  <c r="K112" i="1"/>
  <c r="K113" i="1"/>
  <c r="K114" i="1"/>
  <c r="K544" i="1"/>
  <c r="K545" i="1"/>
  <c r="K115" i="1"/>
  <c r="K116" i="1"/>
  <c r="K546" i="1"/>
  <c r="K117" i="1"/>
  <c r="K547" i="1"/>
  <c r="K548" i="1"/>
  <c r="K118" i="1"/>
  <c r="K549" i="1"/>
  <c r="K119" i="1"/>
  <c r="K550" i="1"/>
  <c r="K120" i="1"/>
  <c r="K121" i="1"/>
  <c r="K551" i="1"/>
  <c r="K122" i="1"/>
  <c r="K11" i="1"/>
  <c r="K123" i="1"/>
  <c r="K124" i="1"/>
  <c r="K125" i="1"/>
  <c r="K126" i="1"/>
  <c r="K552" i="1"/>
  <c r="K553" i="1"/>
  <c r="K127" i="1"/>
  <c r="K554" i="1"/>
  <c r="K128" i="1"/>
  <c r="K129" i="1"/>
  <c r="K130" i="1"/>
  <c r="K555" i="1"/>
  <c r="K12" i="1"/>
  <c r="K556" i="1"/>
  <c r="K131" i="1"/>
  <c r="K557" i="1"/>
  <c r="K13" i="1"/>
  <c r="K558" i="1"/>
  <c r="K559" i="1"/>
  <c r="K424" i="1"/>
  <c r="K132" i="1"/>
  <c r="K133" i="1"/>
  <c r="K560" i="1"/>
  <c r="K561" i="1"/>
  <c r="K562" i="1"/>
  <c r="K134" i="1"/>
  <c r="K563" i="1"/>
  <c r="K135" i="1"/>
  <c r="K564" i="1"/>
  <c r="K565" i="1"/>
  <c r="K136" i="1"/>
  <c r="K137" i="1"/>
  <c r="K566" i="1"/>
  <c r="K138" i="1"/>
  <c r="K567" i="1"/>
  <c r="K568" i="1"/>
  <c r="K569" i="1"/>
  <c r="K570" i="1"/>
  <c r="K571" i="1"/>
  <c r="K572" i="1"/>
  <c r="K573" i="1"/>
  <c r="K14" i="1"/>
  <c r="K574" i="1"/>
  <c r="K575" i="1"/>
  <c r="K576" i="1"/>
  <c r="K139" i="1"/>
  <c r="K140" i="1"/>
  <c r="K577" i="1"/>
  <c r="K578" i="1"/>
  <c r="K141" i="1"/>
  <c r="K579" i="1"/>
  <c r="K580" i="1"/>
  <c r="K581" i="1"/>
  <c r="K582" i="1"/>
  <c r="K583" i="1"/>
  <c r="K584" i="1"/>
  <c r="K585" i="1"/>
  <c r="K586" i="1"/>
  <c r="K587" i="1"/>
  <c r="K588" i="1"/>
  <c r="K142" i="1"/>
  <c r="K143" i="1"/>
  <c r="K589" i="1"/>
  <c r="K144" i="1"/>
  <c r="K590" i="1"/>
  <c r="K591" i="1"/>
  <c r="K145" i="1"/>
  <c r="K592" i="1"/>
  <c r="K593" i="1"/>
  <c r="K594" i="1"/>
  <c r="K595" i="1"/>
  <c r="K146" i="1"/>
  <c r="K596" i="1"/>
  <c r="K597" i="1"/>
  <c r="K598" i="1"/>
  <c r="K599" i="1"/>
  <c r="K147" i="1"/>
  <c r="K600" i="1"/>
  <c r="K601" i="1"/>
  <c r="K602" i="1"/>
  <c r="K15" i="1"/>
  <c r="K425" i="1"/>
  <c r="K603" i="1"/>
  <c r="K604" i="1"/>
  <c r="K148" i="1"/>
  <c r="K605" i="1"/>
  <c r="K149" i="1"/>
  <c r="K606" i="1"/>
  <c r="K607" i="1"/>
  <c r="K608" i="1"/>
  <c r="K609" i="1"/>
  <c r="K150" i="1"/>
  <c r="K610" i="1"/>
  <c r="K151" i="1"/>
  <c r="K152" i="1"/>
  <c r="K611" i="1"/>
  <c r="K16" i="1"/>
  <c r="K612" i="1"/>
  <c r="K153" i="1"/>
  <c r="K613" i="1"/>
  <c r="K154" i="1"/>
  <c r="K614" i="1"/>
  <c r="K155" i="1"/>
  <c r="K17" i="1"/>
  <c r="K615" i="1"/>
  <c r="K156" i="1"/>
  <c r="K157" i="1"/>
  <c r="K158" i="1"/>
  <c r="K616" i="1"/>
  <c r="K159" i="1"/>
  <c r="K160" i="1"/>
  <c r="K617" i="1"/>
  <c r="K161" i="1"/>
  <c r="K162" i="1"/>
  <c r="K618" i="1"/>
  <c r="K619" i="1"/>
  <c r="K163" i="1"/>
  <c r="K620" i="1"/>
  <c r="K164" i="1"/>
  <c r="K18" i="1"/>
  <c r="K165" i="1"/>
  <c r="K621" i="1"/>
  <c r="K622" i="1"/>
  <c r="K623" i="1"/>
  <c r="K624" i="1"/>
  <c r="K166" i="1"/>
  <c r="K167" i="1"/>
  <c r="K168" i="1"/>
  <c r="K169" i="1"/>
  <c r="K19" i="1"/>
  <c r="K170" i="1"/>
  <c r="K171" i="1"/>
  <c r="K625" i="1"/>
  <c r="K172" i="1"/>
  <c r="K626" i="1"/>
  <c r="K173" i="1"/>
  <c r="K174" i="1"/>
  <c r="K175" i="1"/>
  <c r="K627" i="1"/>
  <c r="K426" i="1"/>
  <c r="K628" i="1"/>
  <c r="K629" i="1"/>
  <c r="K630" i="1"/>
  <c r="K631" i="1"/>
  <c r="K632" i="1"/>
  <c r="K633" i="1"/>
  <c r="K176" i="1"/>
  <c r="K634" i="1"/>
  <c r="K635" i="1"/>
  <c r="K20" i="1"/>
  <c r="K177" i="1"/>
  <c r="K178" i="1"/>
  <c r="K179" i="1"/>
  <c r="K180" i="1"/>
  <c r="K181" i="1"/>
  <c r="K182" i="1"/>
  <c r="K183" i="1"/>
  <c r="K636" i="1"/>
  <c r="K184" i="1"/>
  <c r="K185" i="1"/>
  <c r="K186" i="1"/>
  <c r="K637" i="1"/>
  <c r="K187" i="1"/>
  <c r="K638" i="1"/>
  <c r="K639" i="1"/>
  <c r="K427" i="1"/>
  <c r="K188" i="1"/>
  <c r="K640" i="1"/>
  <c r="K189" i="1"/>
  <c r="K641" i="1"/>
  <c r="K642" i="1"/>
  <c r="K643" i="1"/>
  <c r="K644" i="1"/>
  <c r="K645" i="1"/>
  <c r="K646" i="1"/>
  <c r="K647" i="1"/>
  <c r="K648" i="1"/>
  <c r="K190" i="1"/>
  <c r="K649" i="1"/>
  <c r="K650" i="1"/>
  <c r="K651" i="1"/>
  <c r="K191" i="1"/>
  <c r="K652" i="1"/>
  <c r="K653" i="1"/>
  <c r="K192" i="1"/>
  <c r="K193" i="1"/>
  <c r="K654" i="1"/>
  <c r="K194" i="1"/>
  <c r="K195" i="1"/>
  <c r="K196" i="1"/>
  <c r="K655" i="1"/>
  <c r="K656" i="1"/>
  <c r="K197" i="1"/>
  <c r="K657" i="1"/>
  <c r="K658" i="1"/>
  <c r="K659" i="1"/>
  <c r="K198" i="1"/>
  <c r="K199" i="1"/>
  <c r="K21" i="1"/>
  <c r="K660" i="1"/>
  <c r="K661" i="1"/>
  <c r="K200" i="1"/>
  <c r="K201" i="1"/>
  <c r="K662" i="1"/>
  <c r="K663" i="1"/>
  <c r="K664" i="1"/>
  <c r="K665" i="1"/>
  <c r="K666" i="1"/>
  <c r="K667" i="1"/>
  <c r="K202" i="1"/>
  <c r="K203" i="1"/>
  <c r="K668" i="1"/>
  <c r="K204" i="1"/>
  <c r="K205" i="1"/>
  <c r="K669" i="1"/>
  <c r="K206" i="1"/>
  <c r="K670" i="1"/>
  <c r="K671" i="1"/>
  <c r="K672" i="1"/>
  <c r="K207" i="1"/>
  <c r="K428" i="1"/>
  <c r="K673" i="1"/>
  <c r="K674" i="1"/>
  <c r="K429" i="1"/>
  <c r="K208" i="1"/>
  <c r="K209" i="1"/>
  <c r="K210" i="1"/>
  <c r="K211" i="1"/>
  <c r="K212" i="1"/>
  <c r="K675" i="1"/>
  <c r="K676" i="1"/>
  <c r="K213" i="1"/>
  <c r="K677" i="1"/>
  <c r="K214" i="1"/>
  <c r="K215" i="1"/>
  <c r="K678" i="1"/>
  <c r="K679" i="1"/>
  <c r="K680" i="1"/>
  <c r="K216" i="1"/>
  <c r="K22" i="1"/>
  <c r="K217" i="1"/>
  <c r="K681" i="1"/>
  <c r="K218" i="1"/>
  <c r="K219" i="1"/>
  <c r="K23" i="1"/>
  <c r="K682" i="1"/>
  <c r="K683" i="1"/>
  <c r="K684" i="1"/>
  <c r="K685" i="1"/>
  <c r="K686" i="1"/>
  <c r="K687" i="1"/>
  <c r="K220" i="1"/>
  <c r="K688" i="1"/>
  <c r="K24" i="1"/>
  <c r="K689" i="1"/>
  <c r="K690" i="1"/>
  <c r="K221" i="1"/>
  <c r="K25" i="1"/>
  <c r="K222" i="1"/>
  <c r="K691" i="1"/>
  <c r="K223" i="1"/>
  <c r="K692" i="1"/>
  <c r="K224" i="1"/>
  <c r="K225" i="1"/>
  <c r="K226" i="1"/>
  <c r="K693" i="1"/>
  <c r="K694" i="1"/>
  <c r="K227" i="1"/>
  <c r="K695" i="1"/>
  <c r="K228" i="1"/>
  <c r="K696" i="1"/>
  <c r="K697" i="1"/>
  <c r="K229" i="1"/>
  <c r="K698" i="1"/>
  <c r="K699" i="1"/>
  <c r="K700" i="1"/>
  <c r="K701" i="1"/>
  <c r="K702" i="1"/>
  <c r="K230" i="1"/>
  <c r="K703" i="1"/>
  <c r="K704" i="1"/>
  <c r="K705" i="1"/>
  <c r="K231" i="1"/>
  <c r="K706" i="1"/>
  <c r="K707" i="1"/>
  <c r="K708" i="1"/>
  <c r="K232" i="1"/>
  <c r="K233" i="1"/>
  <c r="K709" i="1"/>
  <c r="K710" i="1"/>
  <c r="K711" i="1"/>
  <c r="K234" i="1"/>
  <c r="K235" i="1"/>
  <c r="K236" i="1"/>
  <c r="K712" i="1"/>
  <c r="K237" i="1"/>
  <c r="K238" i="1"/>
  <c r="K713" i="1"/>
  <c r="K714" i="1"/>
  <c r="K715" i="1"/>
  <c r="K716" i="1"/>
  <c r="K717" i="1"/>
  <c r="K26" i="1"/>
  <c r="K718" i="1"/>
  <c r="K719" i="1"/>
  <c r="K720" i="1"/>
  <c r="K239" i="1"/>
  <c r="K240" i="1"/>
  <c r="K241" i="1"/>
  <c r="K242" i="1"/>
  <c r="K243" i="1"/>
  <c r="K244" i="1"/>
  <c r="K721" i="1"/>
  <c r="K722" i="1"/>
  <c r="K245" i="1"/>
  <c r="K246" i="1"/>
  <c r="K723" i="1"/>
  <c r="K247" i="1"/>
  <c r="K724" i="1"/>
  <c r="K248" i="1"/>
  <c r="K725" i="1"/>
  <c r="K249" i="1"/>
  <c r="K726" i="1"/>
  <c r="K27" i="1"/>
  <c r="K28" i="1"/>
  <c r="K250" i="1"/>
  <c r="K251" i="1"/>
  <c r="K727" i="1"/>
  <c r="K252" i="1"/>
  <c r="K728" i="1"/>
  <c r="K729" i="1"/>
  <c r="K730" i="1"/>
  <c r="K253" i="1"/>
  <c r="K731" i="1"/>
  <c r="K254" i="1"/>
  <c r="K255" i="1"/>
  <c r="K732" i="1"/>
  <c r="K256" i="1"/>
  <c r="K257" i="1"/>
  <c r="K258" i="1"/>
  <c r="K259" i="1"/>
  <c r="K430" i="1"/>
  <c r="K733" i="1"/>
  <c r="K734" i="1"/>
  <c r="K260" i="1"/>
  <c r="K735" i="1"/>
  <c r="K736" i="1"/>
  <c r="K737" i="1"/>
  <c r="K261" i="1"/>
  <c r="K262" i="1"/>
  <c r="K738" i="1"/>
  <c r="K263" i="1"/>
  <c r="K264" i="1"/>
  <c r="K265" i="1"/>
  <c r="K739" i="1"/>
  <c r="K266" i="1"/>
  <c r="K740" i="1"/>
  <c r="K741" i="1"/>
  <c r="K742" i="1"/>
  <c r="K743" i="1"/>
  <c r="K29" i="1"/>
  <c r="K267" i="1"/>
  <c r="K268" i="1"/>
  <c r="K269" i="1"/>
  <c r="K744" i="1"/>
  <c r="K745" i="1"/>
  <c r="K746" i="1"/>
  <c r="K747" i="1"/>
  <c r="K748" i="1"/>
  <c r="K749" i="1"/>
  <c r="K750" i="1"/>
  <c r="K751" i="1"/>
  <c r="K270" i="1"/>
  <c r="K752" i="1"/>
  <c r="K271" i="1"/>
  <c r="K753" i="1"/>
  <c r="K272" i="1"/>
  <c r="K754" i="1"/>
  <c r="K755" i="1"/>
  <c r="K756" i="1"/>
  <c r="K757" i="1"/>
  <c r="K273" i="1"/>
  <c r="K30" i="1"/>
  <c r="K758" i="1"/>
  <c r="K759" i="1"/>
  <c r="K274" i="1"/>
  <c r="K275" i="1"/>
  <c r="K31" i="1"/>
  <c r="K276" i="1"/>
  <c r="K760" i="1"/>
  <c r="K761" i="1"/>
  <c r="K277" i="1"/>
  <c r="K278" i="1"/>
  <c r="K762" i="1"/>
  <c r="K763" i="1"/>
  <c r="K764" i="1"/>
  <c r="K765" i="1"/>
  <c r="K279" i="1"/>
  <c r="K280" i="1"/>
  <c r="K281" i="1"/>
  <c r="K282" i="1"/>
  <c r="K766" i="1"/>
  <c r="K283" i="1"/>
  <c r="K767" i="1"/>
  <c r="K284" i="1"/>
  <c r="K768" i="1"/>
  <c r="K285" i="1"/>
  <c r="K769" i="1"/>
  <c r="K770" i="1"/>
  <c r="K286" i="1"/>
  <c r="K287" i="1"/>
  <c r="K771" i="1"/>
  <c r="K772" i="1"/>
  <c r="K773" i="1"/>
  <c r="K774" i="1"/>
  <c r="K775" i="1"/>
  <c r="K776" i="1"/>
  <c r="K777" i="1"/>
  <c r="K778" i="1"/>
  <c r="K779" i="1"/>
  <c r="K780" i="1"/>
  <c r="K32" i="1"/>
  <c r="K781" i="1"/>
  <c r="K782" i="1"/>
  <c r="K783" i="1"/>
  <c r="K784" i="1"/>
  <c r="K785" i="1"/>
  <c r="K786" i="1"/>
  <c r="K288" i="1"/>
  <c r="K289" i="1"/>
  <c r="K787" i="1"/>
  <c r="K788" i="1"/>
  <c r="K290" i="1"/>
  <c r="K789" i="1"/>
  <c r="K790" i="1"/>
  <c r="K291" i="1"/>
  <c r="K791" i="1"/>
  <c r="K792" i="1"/>
  <c r="K793" i="1"/>
  <c r="K292" i="1"/>
  <c r="K33" i="1"/>
  <c r="K794" i="1"/>
  <c r="K431" i="1"/>
  <c r="K293" i="1"/>
  <c r="K34" i="1"/>
  <c r="K795" i="1"/>
  <c r="K294" i="1"/>
  <c r="K295" i="1"/>
  <c r="K296" i="1"/>
  <c r="K432" i="1"/>
  <c r="K297" i="1"/>
  <c r="K796" i="1"/>
  <c r="K797" i="1"/>
  <c r="K798" i="1"/>
  <c r="K298" i="1"/>
  <c r="K299" i="1"/>
  <c r="K300" i="1"/>
  <c r="K301" i="1"/>
  <c r="K35" i="1"/>
  <c r="K302" i="1"/>
  <c r="K303" i="1"/>
  <c r="K304" i="1"/>
  <c r="K799" i="1"/>
  <c r="K800" i="1"/>
  <c r="K801" i="1"/>
  <c r="K802" i="1"/>
  <c r="K305" i="1"/>
  <c r="K306" i="1"/>
  <c r="K36" i="1"/>
  <c r="K307" i="1"/>
  <c r="K308" i="1"/>
  <c r="K309" i="1"/>
  <c r="K310" i="1"/>
  <c r="K311" i="1"/>
  <c r="K312" i="1"/>
  <c r="K803" i="1"/>
  <c r="K37" i="1"/>
  <c r="K804" i="1"/>
  <c r="K313" i="1"/>
  <c r="K805" i="1"/>
  <c r="K806" i="1"/>
  <c r="K807" i="1"/>
  <c r="K314" i="1"/>
  <c r="K315" i="1"/>
  <c r="K38" i="1"/>
  <c r="K808" i="1"/>
  <c r="K809" i="1"/>
  <c r="K316" i="1"/>
  <c r="K39" i="1"/>
  <c r="K810" i="1"/>
  <c r="K317" i="1"/>
  <c r="K318" i="1"/>
  <c r="K811" i="1"/>
  <c r="K812" i="1"/>
  <c r="K813" i="1"/>
  <c r="K319" i="1"/>
  <c r="K814" i="1"/>
  <c r="K815" i="1"/>
  <c r="K816" i="1"/>
  <c r="K817" i="1"/>
  <c r="K818" i="1"/>
  <c r="K819" i="1"/>
  <c r="K320" i="1"/>
  <c r="K321" i="1"/>
  <c r="K322" i="1"/>
  <c r="K820" i="1"/>
  <c r="K323" i="1"/>
  <c r="K821" i="1"/>
  <c r="K822" i="1"/>
  <c r="K324" i="1"/>
  <c r="K325" i="1"/>
  <c r="K823" i="1"/>
  <c r="K326" i="1"/>
  <c r="K824" i="1"/>
  <c r="K825" i="1"/>
  <c r="K327" i="1"/>
  <c r="K826" i="1"/>
  <c r="K827" i="1"/>
  <c r="K828" i="1"/>
  <c r="K829" i="1"/>
  <c r="K830" i="1"/>
  <c r="K328" i="1"/>
  <c r="K831" i="1"/>
  <c r="K832" i="1"/>
  <c r="K833" i="1"/>
  <c r="K329" i="1"/>
  <c r="K834" i="1"/>
  <c r="K835" i="1"/>
  <c r="K836" i="1"/>
  <c r="K837" i="1"/>
  <c r="K40" i="1"/>
  <c r="K41" i="1"/>
  <c r="K838" i="1"/>
  <c r="K839" i="1"/>
  <c r="K840" i="1"/>
  <c r="K330" i="1"/>
  <c r="K42" i="1"/>
  <c r="K841" i="1"/>
  <c r="K331" i="1"/>
  <c r="K842" i="1"/>
  <c r="K843" i="1"/>
  <c r="K43" i="1"/>
  <c r="K332" i="1"/>
  <c r="K844" i="1"/>
  <c r="K845" i="1"/>
  <c r="K846" i="1"/>
  <c r="K44" i="1"/>
  <c r="K847" i="1"/>
  <c r="K333" i="1"/>
  <c r="K334" i="1"/>
  <c r="K335" i="1"/>
  <c r="K848" i="1"/>
  <c r="K849" i="1"/>
  <c r="K336" i="1"/>
  <c r="K850" i="1"/>
  <c r="K337" i="1"/>
  <c r="K851" i="1"/>
  <c r="K852" i="1"/>
  <c r="K45" i="1"/>
  <c r="K853" i="1"/>
  <c r="K338" i="1"/>
  <c r="K854" i="1"/>
  <c r="K46" i="1"/>
  <c r="K855" i="1"/>
  <c r="K856" i="1"/>
  <c r="K857" i="1"/>
  <c r="K858" i="1"/>
  <c r="K859" i="1"/>
  <c r="K860" i="1"/>
  <c r="K339" i="1"/>
  <c r="K340" i="1"/>
  <c r="K861" i="1"/>
  <c r="K862" i="1"/>
  <c r="K863" i="1"/>
  <c r="K864" i="1"/>
  <c r="K865" i="1"/>
  <c r="K341" i="1"/>
  <c r="K342" i="1"/>
  <c r="K866" i="1"/>
  <c r="K343" i="1"/>
  <c r="K867" i="1"/>
  <c r="K47" i="1"/>
  <c r="K868" i="1"/>
  <c r="K869" i="1"/>
  <c r="K870" i="1"/>
  <c r="K344" i="1"/>
  <c r="K345" i="1"/>
  <c r="K346" i="1"/>
  <c r="K871" i="1"/>
  <c r="K347" i="1"/>
  <c r="K872" i="1"/>
  <c r="K48" i="1"/>
  <c r="K873" i="1"/>
  <c r="K874" i="1"/>
  <c r="K875" i="1"/>
  <c r="K876" i="1"/>
  <c r="K877" i="1"/>
  <c r="K348" i="1"/>
  <c r="K433" i="1"/>
  <c r="K349" i="1"/>
  <c r="K49" i="1"/>
  <c r="K350" i="1"/>
  <c r="K351" i="1"/>
  <c r="K878" i="1"/>
  <c r="K879" i="1"/>
  <c r="K352" i="1"/>
  <c r="K353" i="1"/>
  <c r="K880" i="1"/>
  <c r="K881" i="1"/>
  <c r="K354" i="1"/>
  <c r="K355" i="1"/>
  <c r="K882" i="1"/>
  <c r="K883" i="1"/>
  <c r="K884" i="1"/>
  <c r="K885" i="1"/>
  <c r="K356" i="1"/>
  <c r="K886" i="1"/>
  <c r="K887" i="1"/>
  <c r="K357" i="1"/>
  <c r="K358" i="1"/>
  <c r="K888" i="1"/>
  <c r="K359" i="1"/>
  <c r="K889" i="1"/>
  <c r="K890" i="1"/>
  <c r="K360" i="1"/>
  <c r="K891" i="1"/>
  <c r="K892" i="1"/>
  <c r="K893" i="1"/>
  <c r="K894" i="1"/>
  <c r="K361" i="1"/>
  <c r="K895" i="1"/>
  <c r="K896" i="1"/>
  <c r="K897" i="1"/>
  <c r="K898" i="1"/>
  <c r="K899" i="1"/>
  <c r="K900" i="1"/>
  <c r="K901" i="1"/>
  <c r="K902" i="1"/>
  <c r="K362" i="1"/>
  <c r="K363" i="1"/>
  <c r="K364" i="1"/>
  <c r="K903" i="1"/>
  <c r="K904" i="1"/>
  <c r="K905" i="1"/>
  <c r="K906" i="1"/>
  <c r="K365" i="1"/>
  <c r="K366" i="1"/>
  <c r="K907" i="1"/>
  <c r="K908" i="1"/>
  <c r="K909" i="1"/>
  <c r="K910" i="1"/>
  <c r="K911" i="1"/>
  <c r="K912" i="1"/>
  <c r="K367" i="1"/>
  <c r="K50" i="1"/>
  <c r="K913" i="1"/>
  <c r="K914" i="1"/>
  <c r="K915" i="1"/>
  <c r="K916" i="1"/>
  <c r="K917" i="1"/>
  <c r="K368" i="1"/>
  <c r="K918" i="1"/>
  <c r="K369" i="1"/>
  <c r="K919" i="1"/>
  <c r="K920" i="1"/>
  <c r="K921" i="1"/>
  <c r="K922" i="1"/>
  <c r="K923" i="1"/>
  <c r="K370" i="1"/>
  <c r="K371" i="1"/>
  <c r="K924" i="1"/>
  <c r="K925" i="1"/>
  <c r="K926" i="1"/>
  <c r="K927" i="1"/>
  <c r="K928" i="1"/>
  <c r="K929" i="1"/>
  <c r="K51" i="1"/>
  <c r="K930" i="1"/>
  <c r="K931" i="1"/>
  <c r="K372" i="1"/>
  <c r="K373" i="1"/>
  <c r="K932" i="1"/>
  <c r="K933" i="1"/>
  <c r="K934" i="1"/>
  <c r="K935" i="1"/>
  <c r="K374" i="1"/>
  <c r="K375" i="1"/>
  <c r="K376" i="1"/>
  <c r="K377" i="1"/>
  <c r="K936" i="1"/>
  <c r="K937" i="1"/>
  <c r="K378" i="1"/>
  <c r="K938" i="1"/>
  <c r="K939" i="1"/>
  <c r="K379" i="1"/>
  <c r="K940" i="1"/>
  <c r="K380" i="1"/>
  <c r="K381" i="1"/>
  <c r="K941" i="1"/>
  <c r="K942" i="1"/>
  <c r="K943" i="1"/>
  <c r="K944" i="1"/>
  <c r="K945" i="1"/>
  <c r="K946" i="1"/>
  <c r="K947" i="1"/>
  <c r="K382" i="1"/>
  <c r="K948" i="1"/>
  <c r="K383" i="1"/>
  <c r="K384" i="1"/>
  <c r="K949" i="1"/>
  <c r="K385" i="1"/>
  <c r="K950" i="1"/>
  <c r="K951" i="1"/>
  <c r="K434" i="1"/>
  <c r="K386" i="1"/>
  <c r="K952" i="1"/>
  <c r="K953" i="1"/>
  <c r="K387" i="1"/>
  <c r="K954" i="1"/>
  <c r="K955" i="1"/>
  <c r="K52" i="1"/>
  <c r="K956" i="1"/>
  <c r="K957" i="1"/>
  <c r="K388" i="1"/>
  <c r="K389" i="1"/>
  <c r="K958" i="1"/>
  <c r="K390" i="1"/>
  <c r="K435" i="1"/>
  <c r="K959" i="1"/>
  <c r="K391" i="1"/>
  <c r="K960" i="1"/>
  <c r="K392" i="1"/>
  <c r="K961" i="1"/>
  <c r="K962" i="1"/>
  <c r="K963" i="1"/>
  <c r="K964" i="1"/>
  <c r="K393" i="1"/>
  <c r="K394" i="1"/>
  <c r="K965" i="1"/>
  <c r="K966" i="1"/>
  <c r="K967" i="1"/>
  <c r="K395" i="1"/>
  <c r="K968" i="1"/>
  <c r="K969" i="1"/>
  <c r="K970" i="1"/>
  <c r="K971" i="1"/>
  <c r="K396" i="1"/>
  <c r="K53" i="1"/>
  <c r="K972" i="1"/>
  <c r="K397" i="1"/>
  <c r="K436" i="1"/>
  <c r="K398" i="1"/>
  <c r="K399" i="1"/>
  <c r="K973" i="1"/>
  <c r="K400" i="1"/>
  <c r="K401" i="1"/>
  <c r="K402" i="1"/>
  <c r="K403" i="1"/>
  <c r="K54" i="1"/>
  <c r="K974" i="1"/>
  <c r="K404" i="1"/>
  <c r="K975" i="1"/>
  <c r="K55" i="1"/>
  <c r="K405" i="1"/>
  <c r="K976" i="1"/>
  <c r="K977" i="1"/>
  <c r="K406" i="1"/>
  <c r="K978" i="1"/>
  <c r="K979" i="1"/>
  <c r="K407" i="1"/>
  <c r="K408" i="1"/>
  <c r="K980" i="1"/>
  <c r="K981" i="1"/>
  <c r="K409" i="1"/>
  <c r="K982" i="1"/>
  <c r="K983" i="1"/>
  <c r="K984" i="1"/>
  <c r="K985" i="1"/>
  <c r="K986" i="1"/>
  <c r="K987" i="1"/>
  <c r="K410" i="1"/>
  <c r="K411" i="1"/>
  <c r="K988" i="1"/>
  <c r="K412" i="1"/>
  <c r="K989" i="1"/>
  <c r="K990" i="1"/>
  <c r="K991" i="1"/>
  <c r="K413" i="1"/>
  <c r="K992" i="1"/>
  <c r="K993" i="1"/>
  <c r="K414" i="1"/>
  <c r="K994" i="1"/>
  <c r="K415" i="1"/>
  <c r="K995" i="1"/>
  <c r="K996" i="1"/>
  <c r="K416" i="1"/>
  <c r="K417" i="1"/>
  <c r="K997" i="1"/>
  <c r="K418" i="1"/>
  <c r="K998" i="1"/>
  <c r="K419" i="1"/>
  <c r="K999" i="1"/>
  <c r="K1000" i="1"/>
  <c r="K56" i="1"/>
  <c r="K420" i="1"/>
  <c r="K1001" i="1"/>
  <c r="K421" i="1"/>
  <c r="K57" i="1"/>
  <c r="K422" i="1"/>
  <c r="K58" i="1"/>
  <c r="K437" i="1"/>
  <c r="K438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437" i="1"/>
  <c r="S438" i="1"/>
  <c r="S60" i="1"/>
  <c r="S59" i="1"/>
  <c r="F2" i="5" l="1"/>
  <c r="G5" i="5"/>
  <c r="F9" i="5"/>
  <c r="G9" i="5"/>
  <c r="H9" i="5"/>
  <c r="H2" i="5"/>
  <c r="H12" i="5"/>
  <c r="F13" i="5"/>
  <c r="G13" i="5"/>
  <c r="H13" i="5"/>
  <c r="E2" i="5"/>
  <c r="G2" i="5" s="1"/>
  <c r="E13" i="5"/>
  <c r="E12" i="5"/>
  <c r="F12" i="5" s="1"/>
  <c r="E11" i="5"/>
  <c r="F11" i="5" s="1"/>
  <c r="E10" i="5"/>
  <c r="F10" i="5" s="1"/>
  <c r="E9" i="5"/>
  <c r="E8" i="5"/>
  <c r="F8" i="5" s="1"/>
  <c r="E7" i="5"/>
  <c r="G7" i="5" s="1"/>
  <c r="E6" i="5"/>
  <c r="H6" i="5" s="1"/>
  <c r="E5" i="5"/>
  <c r="H5" i="5" s="1"/>
  <c r="E4" i="5"/>
  <c r="F4" i="5" s="1"/>
  <c r="E3" i="5"/>
  <c r="F3" i="5" s="1"/>
  <c r="F6" i="5" l="1"/>
  <c r="G12" i="5"/>
  <c r="G6" i="5"/>
  <c r="H8" i="5"/>
  <c r="F5" i="5"/>
  <c r="H11" i="5"/>
  <c r="G8" i="5"/>
  <c r="H4" i="5"/>
  <c r="G11" i="5"/>
  <c r="F7" i="5"/>
  <c r="G4" i="5"/>
  <c r="H7" i="5"/>
  <c r="H10" i="5"/>
  <c r="H3" i="5"/>
  <c r="G10" i="5"/>
  <c r="G3" i="5"/>
</calcChain>
</file>

<file path=xl/sharedStrings.xml><?xml version="1.0" encoding="utf-8"?>
<sst xmlns="http://schemas.openxmlformats.org/spreadsheetml/2006/main" count="9055" uniqueCount="2117">
  <si>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</si>
  <si>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</si>
  <si>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</si>
  <si>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</si>
  <si>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</si>
  <si>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</si>
  <si>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</si>
  <si>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</si>
  <si>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</si>
  <si>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</si>
  <si>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</si>
  <si>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</si>
  <si>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</si>
  <si>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</si>
  <si>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</si>
  <si>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</si>
  <si>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</si>
  <si>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</si>
  <si>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</si>
  <si>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</si>
  <si>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</si>
  <si>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</si>
  <si>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</si>
  <si>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</si>
  <si>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</si>
  <si>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</si>
  <si>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</si>
  <si>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</si>
  <si>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</si>
  <si>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</si>
  <si>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</si>
  <si>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</si>
  <si>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</si>
  <si>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</si>
  <si>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</si>
  <si>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</si>
  <si>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</si>
  <si>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</si>
  <si>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</si>
  <si>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</si>
  <si>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</si>
  <si>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</si>
  <si>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</si>
  <si>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</si>
  <si>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</si>
  <si>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</si>
  <si>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</si>
  <si>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</si>
  <si>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</si>
  <si>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</si>
  <si>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</si>
  <si>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</si>
  <si>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</si>
  <si>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</si>
  <si>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</si>
  <si>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</si>
  <si>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</si>
  <si>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</si>
  <si>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</si>
  <si>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</si>
  <si>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</si>
  <si>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</si>
  <si>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</si>
  <si>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</si>
  <si>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</si>
  <si>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</si>
  <si>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</si>
  <si>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</si>
  <si>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</si>
  <si>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</si>
  <si>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</si>
  <si>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</si>
  <si>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</si>
  <si>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</si>
  <si>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</si>
  <si>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</si>
  <si>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</si>
  <si>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</si>
  <si>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</si>
  <si>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</si>
  <si>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</si>
  <si>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</si>
  <si>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</si>
  <si>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</si>
  <si>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</si>
  <si>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</si>
  <si>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</si>
  <si>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</si>
  <si>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</si>
  <si>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</si>
  <si>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</si>
  <si>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</si>
  <si>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</si>
  <si>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</si>
  <si>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</si>
  <si>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</si>
  <si>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</si>
  <si>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</si>
  <si>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</si>
  <si>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</si>
  <si>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</si>
  <si>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</si>
  <si>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</si>
  <si>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</si>
  <si>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</si>
  <si>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</si>
  <si>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</si>
  <si>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</si>
  <si>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</si>
  <si>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</si>
  <si>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</si>
  <si>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</si>
  <si>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</si>
  <si>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</si>
  <si>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</si>
  <si>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</si>
  <si>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</si>
  <si>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</si>
  <si>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</si>
  <si>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</si>
  <si>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</si>
  <si>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</si>
  <si>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</si>
  <si>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</si>
  <si>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</si>
  <si>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</si>
  <si>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</si>
  <si>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</si>
  <si>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</si>
  <si>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</si>
  <si>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</si>
  <si>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</si>
  <si>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</si>
  <si>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</si>
  <si>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</si>
  <si>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</si>
  <si>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</si>
  <si>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</si>
  <si>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</si>
  <si>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</si>
  <si>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</si>
  <si>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</si>
  <si>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</si>
  <si>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</si>
  <si>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</si>
  <si>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</si>
  <si>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</si>
  <si>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</si>
  <si>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</si>
  <si>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</si>
  <si>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</si>
  <si>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</si>
  <si>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</si>
  <si>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</si>
  <si>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</si>
  <si>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</si>
  <si>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</si>
  <si>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</si>
  <si>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</si>
  <si>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</si>
  <si>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</si>
  <si>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</si>
  <si>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</si>
  <si>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</si>
  <si>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</si>
  <si>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</si>
  <si>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</si>
  <si>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</si>
  <si>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</si>
  <si>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</si>
  <si>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</si>
  <si>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</si>
  <si>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</si>
  <si>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</si>
  <si>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</si>
  <si>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</si>
  <si>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</si>
  <si>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</si>
  <si>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</si>
  <si>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</si>
  <si>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</si>
  <si>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</si>
  <si>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</si>
  <si>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</si>
  <si>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</si>
  <si>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</si>
  <si>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</si>
  <si>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</si>
  <si>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</si>
  <si>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</si>
  <si>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</si>
  <si>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</si>
  <si>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</si>
  <si>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</si>
  <si>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</si>
  <si>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</si>
  <si>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</si>
  <si>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</si>
  <si>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</si>
  <si>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</si>
  <si>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</si>
  <si>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</si>
  <si>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</si>
  <si>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</si>
  <si>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</si>
  <si>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</si>
  <si>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</si>
  <si>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</si>
  <si>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</si>
  <si>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</si>
  <si>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</si>
  <si>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</si>
  <si>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</si>
  <si>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</si>
  <si>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</si>
  <si>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</si>
  <si>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</si>
  <si>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</si>
  <si>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</si>
  <si>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</si>
  <si>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</si>
  <si>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</si>
  <si>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</si>
  <si>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</si>
  <si>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</si>
  <si>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</si>
  <si>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</si>
  <si>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</si>
  <si>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</si>
  <si>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</si>
  <si>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</si>
  <si>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</si>
  <si>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</si>
  <si>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</si>
  <si>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</si>
  <si>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</si>
  <si>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</si>
  <si>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</si>
  <si>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</si>
  <si>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</si>
  <si>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</si>
  <si>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</si>
  <si>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</si>
  <si>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</si>
  <si>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</si>
  <si>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</si>
  <si>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</si>
  <si>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</si>
  <si>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</si>
  <si>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</si>
  <si>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</si>
  <si>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</si>
  <si>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</si>
  <si>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</si>
  <si>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</si>
  <si>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</si>
  <si>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</si>
  <si>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</si>
  <si>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</si>
  <si>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</si>
  <si>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</si>
  <si>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</si>
  <si>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</si>
  <si>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</si>
  <si>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</si>
  <si>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</si>
  <si>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</si>
  <si>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</si>
  <si>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</si>
  <si>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</si>
  <si>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</si>
  <si>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</si>
  <si>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</si>
  <si>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</si>
  <si>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</si>
  <si>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</si>
  <si>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</si>
  <si>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</si>
  <si>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</si>
  <si>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</si>
  <si>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</si>
  <si>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</si>
  <si>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</si>
  <si>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</si>
  <si>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</si>
  <si>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</si>
  <si>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</si>
  <si>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</si>
  <si>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</si>
  <si>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</si>
  <si>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</si>
  <si>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</si>
  <si>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</si>
  <si>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</si>
  <si>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</si>
  <si>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</si>
  <si>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</si>
  <si>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</si>
  <si>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</si>
  <si>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</si>
  <si>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</si>
  <si>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</si>
  <si>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</si>
  <si>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</si>
  <si>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</si>
  <si>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</si>
  <si>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</si>
  <si>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</si>
  <si>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</si>
  <si>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</si>
  <si>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</si>
  <si>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</si>
  <si>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</si>
  <si>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</si>
  <si>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</si>
  <si>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</si>
  <si>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</si>
  <si>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</si>
  <si>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</si>
  <si>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</si>
  <si>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</si>
  <si>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</si>
  <si>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</si>
  <si>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</si>
  <si>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</si>
  <si>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</si>
  <si>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</si>
  <si>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</si>
  <si>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</si>
  <si>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</si>
  <si>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</si>
  <si>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</si>
  <si>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</si>
  <si>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</si>
  <si>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</si>
  <si>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</si>
  <si>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</si>
  <si>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</si>
  <si>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</si>
  <si>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</si>
  <si>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</si>
  <si>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</si>
  <si>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</si>
  <si>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</si>
  <si>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</si>
  <si>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</si>
  <si>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</si>
  <si>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</si>
  <si>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</si>
  <si>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</si>
  <si>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</si>
  <si>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</si>
  <si>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</si>
  <si>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</si>
  <si>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</si>
  <si>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</si>
  <si>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</si>
  <si>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</si>
  <si>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</si>
  <si>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</si>
  <si>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</si>
  <si>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</si>
  <si>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</si>
  <si>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</si>
  <si>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</si>
  <si>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</si>
  <si>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</si>
  <si>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</si>
  <si>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</si>
  <si>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</si>
  <si>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</si>
  <si>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</si>
  <si>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</si>
  <si>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</si>
  <si>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</si>
  <si>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</si>
  <si>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</si>
  <si>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</si>
  <si>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</si>
  <si>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</si>
  <si>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</si>
  <si>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</si>
  <si>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</si>
  <si>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</si>
  <si>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</si>
  <si>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</si>
  <si>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</si>
  <si>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</si>
  <si>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</si>
  <si>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</si>
  <si>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</si>
  <si>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</si>
  <si>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</si>
  <si>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</si>
  <si>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</si>
  <si>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</si>
  <si>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</si>
  <si>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</si>
  <si>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</si>
  <si>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</si>
  <si>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</si>
  <si>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</si>
  <si>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</si>
  <si>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</si>
  <si>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</si>
  <si>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</si>
  <si>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</si>
  <si>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</si>
  <si>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</si>
  <si>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</si>
  <si>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</si>
  <si>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</si>
  <si>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</si>
  <si>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</si>
  <si>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</si>
  <si>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</si>
  <si>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</si>
  <si>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</si>
  <si>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</si>
  <si>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</si>
  <si>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</si>
  <si>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</si>
  <si>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</si>
  <si>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</si>
  <si>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</si>
  <si>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</si>
  <si>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</si>
  <si>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</si>
  <si>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</si>
  <si>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</si>
  <si>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</si>
  <si>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</si>
  <si>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</si>
  <si>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</si>
  <si>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</si>
  <si>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</si>
  <si>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</si>
  <si>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</si>
  <si>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</si>
  <si>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</si>
  <si>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</si>
  <si>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</si>
  <si>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</si>
  <si>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</si>
  <si>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</si>
  <si>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</si>
  <si>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</si>
  <si>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</si>
  <si>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</si>
  <si>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</si>
  <si>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</si>
  <si>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</si>
  <si>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</si>
  <si>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</si>
  <si>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</si>
  <si>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</si>
  <si>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</si>
  <si>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</si>
  <si>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</si>
  <si>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</si>
  <si>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</si>
  <si>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</si>
  <si>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</si>
  <si>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</si>
  <si>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</si>
  <si>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</si>
  <si>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</si>
  <si>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</si>
  <si>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</si>
  <si>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</si>
  <si>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</si>
  <si>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</si>
  <si>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</si>
  <si>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</si>
  <si>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</si>
  <si>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</si>
  <si>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</si>
  <si>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</si>
  <si>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</si>
  <si>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</si>
  <si>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</si>
  <si>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</si>
  <si>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</si>
  <si>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</si>
  <si>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</si>
  <si>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</si>
  <si>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</si>
  <si>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</si>
  <si>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</si>
  <si>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</si>
  <si>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</si>
  <si>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</si>
  <si>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</si>
  <si>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</si>
  <si>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</si>
  <si>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</si>
  <si>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</si>
  <si>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</si>
  <si>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</si>
  <si>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</si>
  <si>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</si>
  <si>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</si>
  <si>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</si>
  <si>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</si>
  <si>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</si>
  <si>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</si>
  <si>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</si>
  <si>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</si>
  <si>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</si>
  <si>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</si>
  <si>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</si>
  <si>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</si>
  <si>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</si>
  <si>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</si>
  <si>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</si>
  <si>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</si>
  <si>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</si>
  <si>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</si>
  <si>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</si>
  <si>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</si>
  <si>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</si>
  <si>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</si>
  <si>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</si>
  <si>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</si>
  <si>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</si>
  <si>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</si>
  <si>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</si>
  <si>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</si>
  <si>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</si>
  <si>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</si>
  <si>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</si>
  <si>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</si>
  <si>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</si>
  <si>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</si>
  <si>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</si>
  <si>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</si>
  <si>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</si>
  <si>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</si>
  <si>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</si>
  <si>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</si>
  <si>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</si>
  <si>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</si>
  <si>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</si>
  <si>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</si>
  <si>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</si>
  <si>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</si>
  <si>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</si>
  <si>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</si>
  <si>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</si>
  <si>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</si>
  <si>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</si>
  <si>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</si>
  <si>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</si>
  <si>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</si>
  <si>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</si>
  <si>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</si>
  <si>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</si>
  <si>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</si>
  <si>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</si>
  <si>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</si>
  <si>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</si>
  <si>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</si>
  <si>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</si>
  <si>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</si>
  <si>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</si>
  <si>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</si>
  <si>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</si>
  <si>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</si>
  <si>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</si>
  <si>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</si>
  <si>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</si>
  <si>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</si>
  <si>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</si>
  <si>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</si>
  <si>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</si>
  <si>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</si>
  <si>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</si>
  <si>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</si>
  <si>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</si>
  <si>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</si>
  <si>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</si>
  <si>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</si>
  <si>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</si>
  <si>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</si>
  <si>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</si>
  <si>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</si>
  <si>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</si>
  <si>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</si>
  <si>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</si>
  <si>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</si>
  <si>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</si>
  <si>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</si>
  <si>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</si>
  <si>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</si>
  <si>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</si>
  <si>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</si>
  <si>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</si>
  <si>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</si>
  <si>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</si>
  <si>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</si>
  <si>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</si>
  <si>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</si>
  <si>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</si>
  <si>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</si>
  <si>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</si>
  <si>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</si>
  <si>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</si>
  <si>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</si>
  <si>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</si>
  <si>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</si>
  <si>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</si>
  <si>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</si>
  <si>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</si>
  <si>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</si>
  <si>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</si>
  <si>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</si>
  <si>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</si>
  <si>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</si>
  <si>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</si>
  <si>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</si>
  <si>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</si>
  <si>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</si>
  <si>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</si>
  <si>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</si>
  <si>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</si>
  <si>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</si>
  <si>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</si>
  <si>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</si>
  <si>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</si>
  <si>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</si>
  <si>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</si>
  <si>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</si>
  <si>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</si>
  <si>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</si>
  <si>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</si>
  <si>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</si>
  <si>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</si>
  <si>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</si>
  <si>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</si>
  <si>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</si>
  <si>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</si>
  <si>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</si>
  <si>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</si>
  <si>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</si>
  <si>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</si>
  <si>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</si>
  <si>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</si>
  <si>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</si>
  <si>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</si>
  <si>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</si>
  <si>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</si>
  <si>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</si>
  <si>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</si>
  <si>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</si>
  <si>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</si>
  <si>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</si>
  <si>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</si>
  <si>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</si>
  <si>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</si>
  <si>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</si>
  <si>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</si>
  <si>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</si>
  <si>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</si>
  <si>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</si>
  <si>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</si>
  <si>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</si>
  <si>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</si>
  <si>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</si>
  <si>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</si>
  <si>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</si>
  <si>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</si>
  <si>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</si>
  <si>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</si>
  <si>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</si>
  <si>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</si>
  <si>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</si>
  <si>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</si>
  <si>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</si>
  <si>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</si>
  <si>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</si>
  <si>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</si>
  <si>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</si>
  <si>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</si>
  <si>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</si>
  <si>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</si>
  <si>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</si>
  <si>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</si>
  <si>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</si>
  <si>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</si>
  <si>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</si>
  <si>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</si>
  <si>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</si>
  <si>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</si>
  <si>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</si>
  <si>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</si>
  <si>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</si>
  <si>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</si>
  <si>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</si>
  <si>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</si>
  <si>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</si>
  <si>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</si>
  <si>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</si>
  <si>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</si>
  <si>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</si>
  <si>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</si>
  <si>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</si>
  <si>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</si>
  <si>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</si>
  <si>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</si>
  <si>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</si>
  <si>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</si>
  <si>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</si>
  <si>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</si>
  <si>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</si>
  <si>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</si>
  <si>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</si>
  <si>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</si>
  <si>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</si>
  <si>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</si>
  <si>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</si>
  <si>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</si>
  <si>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</si>
  <si>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</si>
  <si>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</si>
  <si>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</si>
  <si>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</si>
  <si>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</si>
  <si>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</si>
  <si>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</si>
  <si>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</si>
  <si>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</si>
  <si>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</si>
  <si>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</si>
  <si>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</si>
  <si>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</si>
  <si>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</si>
  <si>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</si>
  <si>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</si>
  <si>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</si>
  <si>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</si>
  <si>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</si>
  <si>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</si>
  <si>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</si>
  <si>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</si>
  <si>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</si>
  <si>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</si>
  <si>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</si>
  <si>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</si>
  <si>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</si>
  <si>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</si>
  <si>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</si>
  <si>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</si>
  <si>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</si>
  <si>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</si>
  <si>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</si>
  <si>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</si>
  <si>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</si>
  <si>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</si>
  <si>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</si>
  <si>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</si>
  <si>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</si>
  <si>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</si>
  <si>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</si>
  <si>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</si>
  <si>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</si>
  <si>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</si>
  <si>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</si>
  <si>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</si>
  <si>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</si>
  <si>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</si>
  <si>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</si>
  <si>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</si>
  <si>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</si>
  <si>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</si>
  <si>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</si>
  <si>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</si>
  <si>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</si>
  <si>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</si>
  <si>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</si>
  <si>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</si>
  <si>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</si>
  <si>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</si>
  <si>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</si>
  <si>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</si>
  <si>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</si>
  <si>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</si>
  <si>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</si>
  <si>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</si>
  <si>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</si>
  <si>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</si>
  <si>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</si>
  <si>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</si>
  <si>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</si>
  <si>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</si>
  <si>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</si>
  <si>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</si>
  <si>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</si>
  <si>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</si>
  <si>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</si>
  <si>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</si>
  <si>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</si>
  <si>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</si>
  <si>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</si>
  <si>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</si>
  <si>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</si>
  <si>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</si>
  <si>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</si>
  <si>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</si>
  <si>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</si>
  <si>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</si>
  <si>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</si>
  <si>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</si>
  <si>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</si>
  <si>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</si>
  <si>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</si>
  <si>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</si>
  <si>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</si>
  <si>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</si>
  <si>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</si>
  <si>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</si>
  <si>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</si>
  <si>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</si>
  <si>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</si>
  <si>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</si>
  <si>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</si>
  <si>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</si>
  <si>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</si>
  <si>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</si>
  <si>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</si>
  <si>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</si>
  <si>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</si>
  <si>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</si>
  <si>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</si>
  <si>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</si>
  <si>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</si>
  <si>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</si>
  <si>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</si>
  <si>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</si>
  <si>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</si>
  <si>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</si>
  <si>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</si>
  <si>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</si>
  <si>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</si>
  <si>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</si>
  <si>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</si>
  <si>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</si>
  <si>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</si>
  <si>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</si>
  <si>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</si>
  <si>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</si>
  <si>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</si>
  <si>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</si>
  <si>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</si>
  <si>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</si>
  <si>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</si>
  <si>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</si>
  <si>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</si>
  <si>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</si>
  <si>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</si>
  <si>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</si>
  <si>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</si>
  <si>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</si>
  <si>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</si>
  <si>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</si>
  <si>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</si>
  <si>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</si>
  <si>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</si>
  <si>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</si>
  <si>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</si>
  <si>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</si>
  <si>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</si>
  <si>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</si>
  <si>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</si>
  <si>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</si>
  <si>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</si>
  <si>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</si>
  <si>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</si>
  <si>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</si>
  <si>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</si>
  <si>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</si>
  <si>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</si>
  <si>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</si>
  <si>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</si>
  <si>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</si>
  <si>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</si>
  <si>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</si>
  <si>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</si>
  <si>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</si>
  <si>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</si>
  <si>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</si>
  <si>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</si>
  <si>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</si>
  <si>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</si>
  <si>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</si>
  <si>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</si>
  <si>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</si>
  <si>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</si>
  <si>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</si>
  <si>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</si>
  <si>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</si>
  <si>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</si>
  <si>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</si>
  <si>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</si>
  <si>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</si>
  <si>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</si>
  <si>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</si>
  <si>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</si>
  <si>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</si>
  <si>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</si>
  <si>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</si>
  <si>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</si>
  <si>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</si>
  <si>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</si>
  <si>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</si>
  <si>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</si>
  <si>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</si>
  <si>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</si>
  <si>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</si>
  <si>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</si>
  <si>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</si>
  <si>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</si>
  <si>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</si>
  <si>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</si>
  <si>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</si>
  <si>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</si>
  <si>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</si>
  <si>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</si>
  <si>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</si>
  <si>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</si>
  <si>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</si>
  <si>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</si>
  <si>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</si>
  <si>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</si>
  <si>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</si>
  <si>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</si>
  <si>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</si>
  <si>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</si>
  <si>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</si>
  <si>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</si>
  <si>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</si>
  <si>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</si>
  <si>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</si>
  <si>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</si>
  <si>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</si>
  <si>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</si>
  <si>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</si>
  <si>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</si>
  <si>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</si>
  <si>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</si>
  <si>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</si>
  <si>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</si>
  <si>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</si>
  <si>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</si>
  <si>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</si>
  <si>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</si>
  <si>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</si>
  <si>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</si>
  <si>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</si>
  <si>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</si>
  <si>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</si>
  <si>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</si>
  <si>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</si>
  <si>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</si>
  <si>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</si>
  <si>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</si>
  <si>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</si>
  <si>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</si>
  <si>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</si>
  <si>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</si>
  <si>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</si>
  <si>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</si>
  <si>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</si>
  <si>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</si>
  <si>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</si>
  <si>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</si>
  <si>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</si>
  <si>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</si>
  <si>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</si>
  <si>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</si>
  <si>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</si>
  <si>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</si>
  <si>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</si>
  <si>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</si>
  <si>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</si>
  <si>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</si>
  <si>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</si>
  <si>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</si>
  <si>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</si>
  <si>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</si>
  <si>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</si>
  <si>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</si>
  <si>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</si>
  <si>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</si>
  <si>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</si>
  <si>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</si>
  <si>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</si>
  <si>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</si>
  <si>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</si>
  <si>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</si>
  <si>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</si>
  <si>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</si>
  <si>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</si>
  <si>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</si>
  <si>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</si>
  <si>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</si>
  <si>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</si>
  <si>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</si>
  <si>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</si>
  <si>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</si>
  <si>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</si>
  <si>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</si>
  <si>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</si>
  <si>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</si>
  <si>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</si>
  <si>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</si>
  <si>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</si>
  <si>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</si>
  <si>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</si>
  <si>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</si>
  <si>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</si>
  <si>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</si>
  <si>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</si>
  <si>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</si>
  <si>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</si>
  <si>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</si>
  <si>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</si>
  <si>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</si>
  <si>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</si>
  <si>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</si>
  <si>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</si>
  <si>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</si>
  <si>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</si>
  <si>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</si>
  <si>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</si>
  <si>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</si>
  <si>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</si>
  <si>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</si>
  <si>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</si>
  <si>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</si>
  <si>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</si>
  <si>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</si>
  <si>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</si>
  <si>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</si>
  <si>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</si>
  <si>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</si>
  <si>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</si>
  <si>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</si>
  <si>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</si>
  <si>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</si>
  <si>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</si>
  <si>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</si>
  <si>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</si>
  <si>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</si>
  <si>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</si>
  <si>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</si>
  <si>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</si>
  <si>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</si>
  <si>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</si>
  <si>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</si>
  <si>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</si>
  <si>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</si>
  <si>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</si>
  <si>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</si>
  <si>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</si>
  <si>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</si>
  <si>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</si>
  <si>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</si>
  <si>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</si>
  <si>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</si>
  <si>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</si>
  <si>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</si>
  <si>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</si>
  <si>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</si>
  <si>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</si>
  <si>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</si>
  <si>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</si>
  <si>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</si>
  <si>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</si>
  <si>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</si>
  <si>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</si>
  <si>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</si>
  <si>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</si>
  <si>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</si>
  <si>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</si>
  <si>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</si>
  <si>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</si>
  <si>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</si>
  <si>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</si>
  <si>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</si>
  <si>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</si>
  <si>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</si>
  <si>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</si>
  <si>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</si>
  <si>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</si>
  <si>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</si>
  <si>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</si>
  <si>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</si>
  <si>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</si>
  <si>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</si>
  <si>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</si>
  <si>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</si>
  <si>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</si>
  <si>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</si>
  <si>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</si>
  <si>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</si>
  <si>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</si>
  <si>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</si>
  <si>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</si>
  <si>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</si>
  <si>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</si>
  <si>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</si>
  <si>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</si>
  <si>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</si>
  <si>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</si>
  <si>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</si>
  <si>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</si>
  <si>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</si>
  <si>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</si>
  <si>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</si>
  <si>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</si>
  <si>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</si>
  <si>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</si>
  <si>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</si>
  <si>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</si>
  <si>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</si>
  <si>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</si>
  <si>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</si>
  <si>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</si>
  <si>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</si>
  <si>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</si>
  <si>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</si>
  <si>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</si>
  <si>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</si>
  <si>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</si>
  <si>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</si>
  <si>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</si>
  <si>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</si>
  <si>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</si>
  <si>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</si>
  <si>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</si>
  <si>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</si>
  <si>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</si>
  <si>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</si>
  <si>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</si>
  <si>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</si>
  <si>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</si>
  <si>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</si>
  <si>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</si>
  <si>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</si>
  <si>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</si>
  <si>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</si>
  <si>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</si>
  <si>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</si>
  <si>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</si>
  <si>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</si>
  <si>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</si>
  <si>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</si>
  <si>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</si>
  <si>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</si>
  <si>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</si>
  <si>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</si>
  <si>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</si>
  <si>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</si>
  <si>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</si>
  <si>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</si>
  <si>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</si>
  <si>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</si>
  <si>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</si>
  <si>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</si>
  <si>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</si>
  <si>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</si>
  <si>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</si>
  <si>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</si>
  <si>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</si>
  <si>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</si>
  <si>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</si>
  <si>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</si>
  <si>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</si>
  <si>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</si>
  <si>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</si>
  <si>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</si>
  <si>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</si>
  <si>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</si>
  <si>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</si>
  <si>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</si>
  <si>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</si>
  <si>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</si>
  <si>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</si>
  <si>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</si>
  <si>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</si>
  <si>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</si>
  <si>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</si>
  <si>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</si>
  <si>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</si>
  <si>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</si>
  <si>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</si>
  <si>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</si>
  <si>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</si>
  <si>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</si>
  <si>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</si>
  <si>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</si>
  <si>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</si>
  <si>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</si>
  <si>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</si>
  <si>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</si>
  <si>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</si>
  <si>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</si>
  <si>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</si>
  <si>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</si>
  <si>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</si>
  <si>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</si>
  <si>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</si>
  <si>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</si>
  <si>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</si>
  <si>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</si>
  <si>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</si>
  <si>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</si>
  <si>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</si>
  <si>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</si>
  <si>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</si>
  <si>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</si>
  <si>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</si>
  <si>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</si>
  <si>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</si>
  <si>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</si>
  <si>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</si>
  <si>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</si>
  <si>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</si>
  <si>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</si>
  <si>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</si>
  <si>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</si>
  <si>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</si>
  <si>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</si>
  <si>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</si>
  <si>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</si>
  <si>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</si>
  <si>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</si>
  <si>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</si>
  <si>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</si>
  <si>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</si>
  <si>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</si>
  <si>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</si>
  <si>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</si>
  <si>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</si>
  <si>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</si>
  <si>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</si>
  <si>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</si>
  <si>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</si>
  <si>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</si>
  <si>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</si>
  <si>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</si>
  <si>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</si>
  <si>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</si>
  <si>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</si>
  <si>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</si>
  <si>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</si>
  <si>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</si>
  <si>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</si>
  <si>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</si>
  <si>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</si>
  <si>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</si>
  <si>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</si>
  <si>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</si>
  <si>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</si>
  <si>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</si>
  <si>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</si>
  <si>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</si>
  <si>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</si>
  <si>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</si>
  <si>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</si>
  <si>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</si>
  <si>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</si>
  <si>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</si>
  <si>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</si>
  <si>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</si>
  <si>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</si>
  <si>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</si>
  <si>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</si>
  <si>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</si>
  <si>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</si>
  <si>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</si>
  <si>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</si>
  <si>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</si>
  <si>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</si>
  <si>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</si>
  <si>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</si>
  <si>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</si>
  <si>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</si>
  <si>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</si>
  <si>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</si>
  <si>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</si>
  <si>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</si>
  <si>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</si>
  <si>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</si>
  <si>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</si>
  <si>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</si>
  <si>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</si>
  <si>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</si>
  <si>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</si>
  <si>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</si>
  <si>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</si>
  <si>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</si>
  <si>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</si>
  <si>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</si>
  <si>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</si>
  <si>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</si>
  <si>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</si>
  <si>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</si>
  <si>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</si>
  <si>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</si>
  <si>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</si>
  <si>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</si>
  <si>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</si>
  <si>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</si>
  <si>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</si>
  <si>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</si>
  <si>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</si>
  <si>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</si>
  <si>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</si>
  <si>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</si>
  <si>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</si>
  <si>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</si>
  <si>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</si>
  <si>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</si>
  <si>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</si>
  <si>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</si>
  <si>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</si>
  <si>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</si>
  <si>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</si>
  <si>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</si>
  <si>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</si>
  <si>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</si>
  <si>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</si>
  <si>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</si>
  <si>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</si>
  <si>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</si>
  <si>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</si>
  <si>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</si>
  <si>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</si>
  <si>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</si>
  <si>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</si>
  <si>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</si>
  <si>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</si>
  <si>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</si>
  <si>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</si>
  <si>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</si>
  <si>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</si>
  <si>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</si>
  <si>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</si>
  <si>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</si>
  <si>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</si>
  <si>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</si>
  <si>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</si>
  <si>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</si>
  <si>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</si>
  <si>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</si>
  <si>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</si>
  <si>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</si>
  <si>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</si>
  <si>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</si>
  <si>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</si>
  <si>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</si>
  <si>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</si>
  <si>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</si>
  <si>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</si>
  <si>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</si>
  <si>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</si>
  <si>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</si>
  <si>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</si>
  <si>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</si>
  <si>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</si>
  <si>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</si>
  <si>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</si>
  <si>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</si>
  <si>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</si>
  <si>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</si>
  <si>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</si>
  <si>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</si>
  <si>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</si>
  <si>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</si>
  <si>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</si>
  <si>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</si>
  <si>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</si>
  <si>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</si>
  <si>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</si>
  <si>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</si>
  <si>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</si>
  <si>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</si>
  <si>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</si>
  <si>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</si>
  <si>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</si>
  <si>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</si>
  <si>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</si>
  <si>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</si>
  <si>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</si>
  <si>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</si>
  <si>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</si>
  <si>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</si>
  <si>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</si>
  <si>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</si>
  <si>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</si>
  <si>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</si>
  <si>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</si>
  <si>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</si>
  <si>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</si>
  <si>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</si>
  <si>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</si>
  <si>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</si>
  <si>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</si>
  <si>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</si>
  <si>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</si>
  <si>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</si>
  <si>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</si>
  <si>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</si>
  <si>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</si>
  <si>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</si>
  <si>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</si>
  <si>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</si>
  <si>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</si>
  <si>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</si>
  <si>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</si>
  <si>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</si>
  <si>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</si>
  <si>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</si>
  <si>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</si>
  <si>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</si>
  <si>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</si>
  <si>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</si>
  <si>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</si>
  <si>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</si>
  <si>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</si>
  <si>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</si>
  <si>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</si>
  <si>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</si>
  <si>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</si>
  <si>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</si>
  <si>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</si>
  <si>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</si>
  <si>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</si>
  <si>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</si>
  <si>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</si>
  <si>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</si>
  <si>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</si>
  <si>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</si>
  <si>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</si>
  <si>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</si>
  <si>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</si>
  <si>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</si>
  <si>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</si>
  <si>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</si>
  <si>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</si>
  <si>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</si>
  <si>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</si>
  <si>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</si>
  <si>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</si>
  <si>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</si>
  <si>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</si>
  <si>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</si>
  <si>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</si>
  <si>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</si>
  <si>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</si>
  <si>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</si>
  <si>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</si>
  <si>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</si>
  <si>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</si>
  <si>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</si>
  <si>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</si>
  <si>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</si>
  <si>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</si>
  <si>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</si>
  <si>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</si>
  <si>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</si>
  <si>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</si>
  <si>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</si>
  <si>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</si>
  <si>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</si>
  <si>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</si>
  <si>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</si>
  <si>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</si>
  <si>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</si>
  <si>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</si>
  <si>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</si>
  <si>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</si>
  <si>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</si>
  <si>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</si>
  <si>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</si>
  <si>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</si>
  <si>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</si>
  <si>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</si>
  <si>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</si>
  <si>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</si>
  <si>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</si>
  <si>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</si>
  <si>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</si>
  <si>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</si>
  <si>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</si>
  <si>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</si>
  <si>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</si>
  <si>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</si>
  <si>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</si>
  <si>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</si>
  <si>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</si>
  <si>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</si>
  <si>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</si>
  <si>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</si>
  <si>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</si>
  <si>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</si>
  <si>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</si>
  <si>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</si>
  <si>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</si>
  <si>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</si>
  <si>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</si>
  <si>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</si>
  <si>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</si>
  <si>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</si>
  <si>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</si>
  <si>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</si>
  <si>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</si>
  <si>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</si>
  <si>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</si>
  <si>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</si>
  <si>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</si>
  <si>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</si>
  <si>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</si>
  <si>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</si>
  <si>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</si>
  <si>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</si>
  <si>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</si>
  <si>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</si>
  <si>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</si>
  <si>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</si>
  <si>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</si>
  <si>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</si>
  <si>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</si>
  <si>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</si>
  <si>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</si>
  <si>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</si>
  <si>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</si>
  <si>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</si>
  <si>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</si>
  <si>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</si>
  <si>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</si>
  <si>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</si>
  <si>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</si>
  <si>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</si>
  <si>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</si>
  <si>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</si>
  <si>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</si>
  <si>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</si>
  <si>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</si>
  <si>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</si>
  <si>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</si>
  <si>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</si>
  <si>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</si>
  <si>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</si>
  <si>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</si>
  <si>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</si>
  <si>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</si>
  <si>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</si>
  <si>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</si>
  <si>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</si>
  <si>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</si>
  <si>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</si>
  <si>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</si>
  <si>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</si>
  <si>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</si>
  <si>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</si>
  <si>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</si>
  <si>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</si>
  <si>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</si>
  <si>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</si>
  <si>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</si>
  <si>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</si>
  <si>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</si>
  <si>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</si>
  <si>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</si>
  <si>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</si>
  <si>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</si>
  <si>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</si>
  <si>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</si>
  <si>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</si>
  <si>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</si>
  <si>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</si>
  <si>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</si>
  <si>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</si>
  <si>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</si>
  <si>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</si>
  <si>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</si>
  <si>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</si>
  <si>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</si>
  <si>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</si>
  <si>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</si>
  <si>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</si>
  <si>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</si>
  <si>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</si>
  <si>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</si>
  <si>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</si>
  <si>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</si>
  <si>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</si>
  <si>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</si>
  <si>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</si>
  <si>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</si>
  <si>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</si>
  <si>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</si>
  <si>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</si>
  <si>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</si>
  <si>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</si>
  <si>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</si>
  <si>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</si>
  <si>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</si>
  <si>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</si>
  <si>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</si>
  <si>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</si>
  <si>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</si>
  <si>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</si>
  <si>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</si>
  <si>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</si>
  <si>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</si>
  <si>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</si>
  <si>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</si>
  <si>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</si>
  <si>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</si>
  <si>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</si>
  <si>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</si>
  <si>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</si>
  <si>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</si>
  <si>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</si>
  <si>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</si>
  <si>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</si>
  <si>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</si>
  <si>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</si>
  <si>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</si>
  <si>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</si>
  <si>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</si>
  <si>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</si>
  <si>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</si>
  <si>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</si>
  <si>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</si>
  <si>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</si>
  <si>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</si>
  <si>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</si>
  <si>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</si>
  <si>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</si>
  <si>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</si>
  <si>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</si>
  <si>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</si>
  <si>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</si>
  <si>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</si>
  <si>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</si>
  <si>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</si>
  <si>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</si>
  <si>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</si>
  <si>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</si>
  <si>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</si>
  <si>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</si>
  <si>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</si>
  <si>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</si>
  <si>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</si>
  <si>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</si>
  <si>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</si>
  <si>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</si>
  <si>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</si>
  <si>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</si>
  <si>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</si>
  <si>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</si>
  <si>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</si>
  <si>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</si>
  <si>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</si>
  <si>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</si>
  <si>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</si>
  <si>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</si>
  <si>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</si>
  <si>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</si>
  <si>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</si>
  <si>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</si>
  <si>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</si>
  <si>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</si>
  <si>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</si>
  <si>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</si>
  <si>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</si>
  <si>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</si>
  <si>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</si>
  <si>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</si>
  <si>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</si>
  <si>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</si>
  <si>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</si>
  <si>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</si>
  <si>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</si>
  <si>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</si>
  <si>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</si>
  <si>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</si>
  <si>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</si>
  <si>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</si>
  <si>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</si>
  <si>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</si>
  <si>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</si>
  <si>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</si>
  <si>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</si>
  <si>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</si>
  <si>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</si>
  <si>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</si>
  <si>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</si>
  <si>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</si>
  <si>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</si>
  <si>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</si>
  <si>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</si>
  <si>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</si>
  <si>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</si>
  <si>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</si>
  <si>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</si>
  <si>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</si>
  <si>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</si>
  <si>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</si>
  <si>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</si>
  <si>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</si>
  <si>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</si>
  <si>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</si>
  <si>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</si>
  <si>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</si>
  <si>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</si>
  <si>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</si>
  <si>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</si>
  <si>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</si>
  <si>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</si>
  <si>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</si>
  <si>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</si>
  <si>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</si>
  <si>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</si>
  <si>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</si>
  <si>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</si>
  <si>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</si>
  <si>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</si>
  <si>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</si>
  <si>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</si>
  <si>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</si>
  <si>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</si>
  <si>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</si>
  <si>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</si>
  <si>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</si>
  <si>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</si>
  <si>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</si>
  <si>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</si>
  <si>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</si>
  <si>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</si>
  <si>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</si>
  <si>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</si>
  <si>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</si>
  <si>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</si>
  <si>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</si>
  <si>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</si>
  <si>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</si>
  <si>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</si>
  <si>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</si>
  <si>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</si>
  <si>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</si>
  <si>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</si>
  <si>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</si>
  <si>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</si>
  <si>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</si>
  <si>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</si>
  <si>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</si>
  <si>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</si>
  <si>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</si>
  <si>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</si>
  <si>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</si>
  <si>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</si>
  <si>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</si>
  <si>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</si>
  <si>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</si>
  <si>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</si>
  <si>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</si>
  <si>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</si>
  <si>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</si>
  <si>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</si>
  <si>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</si>
  <si>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</si>
  <si>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</si>
  <si>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</si>
  <si>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</si>
  <si>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</si>
  <si>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</si>
  <si>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</si>
  <si>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</si>
  <si>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</si>
  <si>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</si>
  <si>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</si>
  <si>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</si>
  <si>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</si>
  <si>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</si>
  <si>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</si>
  <si>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</si>
  <si>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</si>
  <si>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</si>
  <si>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</si>
  <si>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</si>
  <si>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</si>
  <si>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</si>
  <si>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</si>
  <si>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</si>
  <si>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</si>
  <si>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</si>
  <si>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</si>
  <si>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</si>
  <si>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</si>
  <si>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</si>
  <si>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</si>
  <si>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</si>
  <si>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</si>
  <si>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</si>
  <si>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</si>
  <si>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</si>
  <si>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</si>
  <si>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</si>
  <si>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</si>
  <si>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</si>
  <si>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</si>
  <si>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</si>
  <si>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</si>
  <si>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</si>
  <si>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</si>
  <si>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</si>
  <si>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</si>
  <si>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</si>
  <si>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</si>
  <si>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</si>
  <si>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</si>
  <si>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</si>
  <si>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</si>
  <si>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</si>
  <si>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</si>
  <si>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</si>
  <si>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</si>
  <si>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</si>
  <si>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</si>
  <si>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</si>
  <si>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</si>
  <si>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</si>
  <si>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</si>
  <si>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</si>
  <si>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</si>
  <si>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</si>
  <si>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</si>
  <si>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</si>
  <si>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</si>
  <si>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</si>
  <si>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</si>
  <si>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</si>
  <si>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</si>
  <si>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</si>
  <si>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</si>
  <si>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</si>
  <si>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</si>
  <si>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</si>
  <si>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</si>
  <si>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</si>
  <si>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</si>
  <si>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</si>
  <si>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</si>
  <si>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</si>
  <si>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</si>
  <si>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</si>
  <si>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</si>
  <si>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</si>
  <si>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</si>
  <si>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</si>
  <si>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</si>
  <si>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</si>
  <si>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</si>
  <si>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</si>
  <si>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</si>
  <si>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</si>
  <si>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</si>
  <si>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</si>
  <si>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</si>
  <si>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</si>
  <si>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</si>
  <si>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</si>
  <si>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</si>
  <si>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</si>
  <si>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</si>
  <si>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</si>
  <si>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</si>
  <si>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</si>
  <si>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</si>
  <si>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</si>
  <si>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</si>
  <si>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</si>
  <si>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</si>
  <si>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</si>
  <si>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</si>
  <si>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</si>
  <si>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</si>
  <si>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</si>
  <si>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</si>
  <si>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</si>
  <si>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</si>
  <si>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</si>
  <si>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</si>
  <si>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</si>
  <si>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</si>
  <si>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</si>
  <si>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</si>
  <si>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</si>
  <si>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</si>
  <si>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</si>
  <si>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</si>
  <si>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</si>
  <si>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</si>
  <si>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</si>
  <si>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</si>
  <si>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</si>
  <si>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</si>
  <si>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</si>
  <si>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</si>
  <si>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</si>
  <si>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</si>
  <si>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</si>
  <si>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</si>
  <si>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</si>
  <si>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</si>
  <si>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</si>
  <si>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</si>
  <si>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</si>
  <si>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</si>
  <si>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</si>
  <si>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</si>
  <si>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</si>
  <si>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</si>
  <si>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</si>
  <si>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</si>
  <si>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</si>
  <si>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</si>
  <si>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</si>
  <si>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</si>
  <si>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</si>
  <si>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</si>
  <si>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</si>
  <si>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</si>
  <si>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</si>
  <si>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</si>
  <si>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</si>
  <si>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</si>
  <si>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</si>
  <si>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</si>
  <si>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</si>
  <si>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</si>
  <si>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</si>
  <si>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</si>
  <si>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</si>
  <si>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</si>
  <si>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</si>
  <si>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</si>
  <si>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</si>
  <si>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</si>
  <si>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</si>
  <si>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</si>
  <si>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</si>
  <si>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</si>
  <si>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</si>
  <si>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</si>
  <si>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</si>
  <si>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</si>
  <si>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</si>
  <si>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</si>
  <si>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</si>
  <si>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</si>
  <si>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</si>
  <si>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</si>
  <si>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</si>
  <si>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</si>
  <si>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</si>
  <si>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</si>
  <si>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</si>
  <si>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</si>
  <si>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</si>
  <si>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</si>
  <si>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</si>
  <si>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</si>
  <si>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</si>
  <si>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</si>
  <si>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</si>
  <si>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</si>
  <si>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</si>
  <si>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</si>
  <si>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</si>
  <si>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</si>
  <si>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</si>
  <si>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</si>
  <si>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</si>
  <si>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</si>
  <si>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</si>
  <si>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</si>
  <si>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</si>
  <si>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</si>
  <si>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</si>
  <si>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</si>
  <si>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</si>
  <si>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</si>
  <si>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</si>
  <si>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</si>
  <si>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</si>
  <si>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</si>
  <si>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</si>
  <si>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</si>
  <si>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</si>
  <si>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</si>
  <si>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</si>
  <si>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</si>
  <si>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</si>
  <si>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</si>
  <si>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</si>
  <si>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</si>
  <si>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</si>
  <si>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</si>
  <si>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</si>
  <si>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</si>
  <si>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</si>
  <si>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</si>
  <si>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</si>
  <si>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</si>
  <si>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</si>
  <si>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</si>
  <si>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</si>
  <si>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</si>
  <si>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</si>
  <si>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</si>
  <si>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</si>
  <si>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</si>
  <si>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</si>
  <si>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</si>
  <si>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average_pledge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</si>
  <si>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</si>
  <si>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</si>
  <si>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</si>
  <si>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</si>
  <si>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</si>
  <si>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</si>
  <si>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</si>
  <si>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</si>
  <si>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</si>
  <si>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</si>
  <si>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</si>
  <si>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</si>
  <si>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</si>
  <si>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</si>
  <si>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</si>
  <si>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</si>
  <si>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</si>
  <si>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</si>
  <si>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</si>
  <si>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</si>
  <si>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</si>
  <si>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</si>
  <si>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</si>
  <si>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</si>
  <si>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</si>
  <si>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</si>
  <si>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</si>
  <si>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</si>
  <si>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</si>
  <si>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</si>
  <si>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</si>
  <si>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</si>
  <si>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</si>
  <si>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</si>
  <si>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</si>
  <si>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Converstion</t>
  </si>
  <si>
    <t>Date Ended Conversion</t>
  </si>
  <si>
    <t>(All)</t>
  </si>
  <si>
    <t>Row Labels</t>
  </si>
  <si>
    <t>Grand Total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</si>
  <si>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</si>
  <si>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</si>
  <si>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</si>
  <si>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</si>
  <si>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</si>
  <si>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</si>
  <si>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</si>
  <si>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</si>
  <si>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</si>
  <si>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</si>
  <si>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</si>
  <si>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</si>
  <si>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</si>
  <si>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</si>
  <si>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</si>
  <si>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</si>
  <si>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</si>
  <si>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</si>
  <si>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</si>
  <si>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</si>
  <si>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</si>
  <si>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</si>
  <si>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</si>
  <si>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</si>
  <si>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</si>
  <si>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</si>
  <si>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</si>
  <si>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</si>
  <si>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</si>
  <si>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</si>
  <si>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</si>
  <si>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</si>
  <si>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 xml:space="preserve">Greter than or equal to 50000 </t>
  </si>
  <si>
    <t>25000 to 39999</t>
  </si>
  <si>
    <t>Number Canceled</t>
  </si>
  <si>
    <t>Mean</t>
  </si>
  <si>
    <t>Median</t>
  </si>
  <si>
    <t>Mode</t>
  </si>
  <si>
    <t>Min</t>
  </si>
  <si>
    <t>Successful</t>
  </si>
  <si>
    <t>Failed</t>
  </si>
  <si>
    <t>Max</t>
  </si>
  <si>
    <t>Var.</t>
  </si>
  <si>
    <t>SD</t>
  </si>
  <si>
    <t>Successful Backers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</si>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</sst>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717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17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17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[Lburgan_Crowdfunding.xlsx]Outcomes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403-B0A1-E9DCB0DD305E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403-B0A1-E9DCB0DD305E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403-B0A1-E9DCB0DD305E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403-B0A1-E9DCB0DD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53584"/>
        <c:axId val="1796570736"/>
      </c:barChart>
      <c:catAx>
        <c:axId val="18389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70736"/>
        <c:crosses val="autoZero"/>
        <c:auto val="1"/>
        <c:lblAlgn val="ctr"/>
        <c:lblOffset val="100"/>
        <c:noMultiLvlLbl val="0"/>
      </c:catAx>
      <c:valAx>
        <c:axId val="17965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[Lburgan_Crowdfunding.xlsx]Outcomes by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3A5-AFB0-F51DB26BA242}"/>
            </c:ext>
          </c:extLst>
        </c:ser>
        <c:ser>
          <c:idx val="1"/>
          <c:order val="1"/>
          <c:tx>
            <c:strRef>
              <c:f>'Outcomes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1-43A5-AFB0-F51DB26BA242}"/>
            </c:ext>
          </c:extLst>
        </c:ser>
        <c:ser>
          <c:idx val="2"/>
          <c:order val="2"/>
          <c:tx>
            <c:strRef>
              <c:f>'Outcomes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1-43A5-AFB0-F51DB26BA242}"/>
            </c:ext>
          </c:extLst>
        </c:ser>
        <c:ser>
          <c:idx val="3"/>
          <c:order val="3"/>
          <c:tx>
            <c:strRef>
              <c:f>'Outcomes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1-43A5-AFB0-F51DB26B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11936"/>
        <c:axId val="1980700608"/>
      </c:barChart>
      <c:catAx>
        <c:axId val="2011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00608"/>
        <c:crosses val="autoZero"/>
        <c:auto val="1"/>
        <c:lblAlgn val="ctr"/>
        <c:lblOffset val="100"/>
        <c:noMultiLvlLbl val="0"/>
      </c:catAx>
      <c:valAx>
        <c:axId val="1980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[Lburgan_Crowdfunding.xlsx]Outcomes by Date Created!PivotTable1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C-411A-9D97-EED2EEC2427E}"/>
            </c:ext>
          </c:extLst>
        </c:ser>
        <c:ser>
          <c:idx val="1"/>
          <c:order val="1"/>
          <c:tx>
            <c:strRef>
              <c:f>'Outcomes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C-411A-9D97-EED2EEC2427E}"/>
            </c:ext>
          </c:extLst>
        </c:ser>
        <c:ser>
          <c:idx val="2"/>
          <c:order val="2"/>
          <c:tx>
            <c:strRef>
              <c:f>'Outcomes 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C-411A-9D97-EED2EEC2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26799"/>
        <c:axId val="1475653039"/>
      </c:lineChart>
      <c:catAx>
        <c:axId val="1516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3039"/>
        <c:crosses val="autoZero"/>
        <c:auto val="1"/>
        <c:lblAlgn val="ctr"/>
        <c:lblOffset val="100"/>
        <c:noMultiLvlLbl val="0"/>
      </c:catAx>
      <c:valAx>
        <c:axId val="1475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39999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 </c:v>
                </c:pt>
              </c:strCache>
            </c:strRef>
          </c:cat>
          <c:val>
            <c:numRef>
              <c:f>Analysis!$F$2:$F$13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3-4D80-8EED-8D3784D373F1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39999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 </c:v>
                </c:pt>
              </c:strCache>
            </c:strRef>
          </c:cat>
          <c:val>
            <c:numRef>
              <c:f>Analysis!$G$2:$G$13</c:f>
              <c:numCache>
                <c:formatCode>0.00%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0.18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3-4D80-8EED-8D3784D373F1}"/>
            </c:ext>
          </c:extLst>
        </c:ser>
        <c:ser>
          <c:idx val="2"/>
          <c:order val="2"/>
          <c:tx>
            <c:strRef>
              <c:f>Analysis!$H$1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39999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 </c:v>
                </c:pt>
              </c:strCache>
            </c:strRef>
          </c:cat>
          <c:val>
            <c:numRef>
              <c:f>Analysis!$H$2:$H$13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3-4D80-8EED-8D3784D3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69215"/>
        <c:axId val="1744769231"/>
      </c:lineChart>
      <c:catAx>
        <c:axId val="17460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69231"/>
        <c:crosses val="autoZero"/>
        <c:auto val="1"/>
        <c:lblAlgn val="ctr"/>
        <c:lblOffset val="100"/>
        <c:noMultiLvlLbl val="0"/>
      </c:catAx>
      <c:valAx>
        <c:axId val="17447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 by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by Outcome</a:t>
          </a:r>
        </a:p>
      </cx:txPr>
    </cx:title>
    <cx:plotArea>
      <cx:plotAreaRegion>
        <cx:series layoutId="boxWhisker" uniqueId="{AE020A57-F02A-40D6-9D0C-79A6DC20A404}">
          <cx:tx>
            <cx:txData>
              <cx:f>_xlchart.v1.0</cx:f>
              <cx:v>Successful Backers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88ADB8B-1CB2-4426-B0CB-2AB6F477B1B6}">
          <cx:tx>
            <cx:txData>
              <cx:f>_xlchart.v1.2</cx:f>
              <cx:v>Failed Backers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66674</xdr:rowOff>
    </xdr:from>
    <xdr:to>
      <xdr:col>15</xdr:col>
      <xdr:colOff>581025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69695-6F3A-9D14-DADF-4C90AD89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0</xdr:rowOff>
    </xdr:from>
    <xdr:to>
      <xdr:col>15</xdr:col>
      <xdr:colOff>647699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B0858-9B86-C69B-FAD0-D12F666C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3</xdr:row>
      <xdr:rowOff>95250</xdr:rowOff>
    </xdr:from>
    <xdr:to>
      <xdr:col>14</xdr:col>
      <xdr:colOff>647700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523AD-3270-F2E9-124C-DD59A162B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1357312</xdr:colOff>
      <xdr:row>14</xdr:row>
      <xdr:rowOff>85725</xdr:rowOff>
    </xdr:from>
    <xdr:to>
      <xdr:col>5</xdr:col>
      <xdr:colOff>685800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F1477-26CE-B471-BC9B-3C9F2457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1019174</xdr:colOff>
      <xdr:row>10</xdr:row>
      <xdr:rowOff>38099</xdr:rowOff>
    </xdr:from>
    <xdr:to>
      <xdr:col>11</xdr:col>
      <xdr:colOff>419100</xdr:colOff>
      <xdr:row>28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CC0C38-9E73-0889-7C4E-84239A0B4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4" y="2038349"/>
              <a:ext cx="5657851" cy="3609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yla Burgan" refreshedDate="45000.541808680558" createdVersion="8" refreshedVersion="8" minRefreshableVersion="3" recordCount="1000" xr:uid="{37BD48F1-61E7-4DC1-8393-49A893D689D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_funded" numFmtId="0">
      <sharedItems containsSemiMixedTypes="0" containsString="0" containsNumber="1" minValue="0" maxValue="2338.8000000000002"/>
    </cacheField>
    <cacheField name="average_pledge" numFmtId="0">
      <sharedItems containsMixedTypes="1" containsNumber="1" minValue="1" maxValue="113.2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x v="1"/>
    <x v="1"/>
    <n v="1040"/>
    <n v="92.2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x v="2"/>
    <x v="2"/>
    <n v="131.5"/>
    <n v="100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x v="1"/>
    <x v="1"/>
    <n v="59"/>
    <n v="103.2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x v="3"/>
    <x v="3"/>
    <n v="69.3"/>
    <n v="99.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x v="3"/>
    <x v="3"/>
    <n v="173.6"/>
    <n v="75.8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x v="4"/>
    <x v="4"/>
    <n v="21"/>
    <n v="60.6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x v="3"/>
    <x v="3"/>
    <n v="327.60000000000002"/>
    <n v="64.900000000000006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x v="3"/>
    <x v="3"/>
    <n v="19.899999999999999"/>
    <n v="31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x v="1"/>
    <x v="5"/>
    <n v="51.7"/>
    <n v="72.900000000000006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x v="4"/>
    <x v="6"/>
    <n v="266.1000000000000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x v="3"/>
    <x v="3"/>
    <n v="48.1"/>
    <n v="112.2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x v="4"/>
    <x v="6"/>
    <n v="89.3"/>
    <n v="102.3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x v="1"/>
    <x v="7"/>
    <n v="245.1"/>
    <n v="105.1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x v="1"/>
    <x v="7"/>
    <n v="66.8"/>
    <n v="94.1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x v="2"/>
    <x v="8"/>
    <n v="47.3"/>
    <n v="85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x v="5"/>
    <x v="9"/>
    <n v="649.5"/>
    <n v="110.4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x v="4"/>
    <x v="10"/>
    <n v="159.4"/>
    <n v="108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x v="3"/>
    <x v="3"/>
    <n v="66.900000000000006"/>
    <n v="45.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x v="3"/>
    <x v="3"/>
    <n v="48.5"/>
    <n v="45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x v="4"/>
    <x v="6"/>
    <n v="112.2"/>
    <n v="10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x v="3"/>
    <x v="3"/>
    <n v="41"/>
    <n v="69.099999999999994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x v="3"/>
    <x v="3"/>
    <n v="128.1"/>
    <n v="85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x v="4"/>
    <x v="4"/>
    <n v="332"/>
    <n v="105.2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x v="2"/>
    <x v="8"/>
    <n v="112.8"/>
    <n v="39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x v="6"/>
    <x v="11"/>
    <n v="216.4"/>
    <n v="73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x v="3"/>
    <x v="3"/>
    <n v="48.2"/>
    <n v="35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x v="1"/>
    <x v="1"/>
    <n v="80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x v="3"/>
    <x v="3"/>
    <n v="105.2"/>
    <n v="62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x v="4"/>
    <x v="12"/>
    <n v="328.9"/>
    <n v="94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x v="4"/>
    <x v="10"/>
    <n v="160.6"/>
    <n v="112.1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x v="6"/>
    <x v="11"/>
    <n v="310"/>
    <n v="48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x v="4"/>
    <x v="4"/>
    <n v="86.8"/>
    <n v="38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x v="3"/>
    <x v="3"/>
    <n v="377.8"/>
    <n v="35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x v="4"/>
    <x v="4"/>
    <n v="150.80000000000001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x v="4"/>
    <x v="6"/>
    <n v="150.30000000000001"/>
    <n v="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x v="3"/>
    <x v="3"/>
    <n v="157.30000000000001"/>
    <n v="68.8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x v="5"/>
    <x v="13"/>
    <n v="140"/>
    <n v="106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x v="7"/>
    <x v="14"/>
    <n v="325.3"/>
    <n v="75.3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x v="3"/>
    <x v="3"/>
    <n v="50.8"/>
    <n v="57.1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x v="2"/>
    <x v="8"/>
    <n v="169.1"/>
    <n v="75.099999999999994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x v="1"/>
    <x v="1"/>
    <n v="212.9"/>
    <n v="107.4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x v="0"/>
    <x v="0"/>
    <n v="443.9"/>
    <n v="36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x v="5"/>
    <x v="15"/>
    <n v="185.9"/>
    <n v="27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x v="5"/>
    <x v="13"/>
    <n v="658.8"/>
    <n v="107.6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x v="3"/>
    <x v="3"/>
    <n v="47.7"/>
    <n v="94.4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x v="1"/>
    <x v="1"/>
    <n v="114.8"/>
    <n v="46.2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x v="3"/>
    <x v="3"/>
    <n v="475.3"/>
    <n v="47.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x v="3"/>
    <x v="3"/>
    <n v="387"/>
    <n v="5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x v="1"/>
    <x v="1"/>
    <n v="189.6"/>
    <n v="45.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x v="2"/>
    <x v="8"/>
    <n v="91.9"/>
    <n v="99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x v="3"/>
    <x v="3"/>
    <n v="34.200000000000003"/>
    <n v="32.799999999999997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x v="4"/>
    <x v="6"/>
    <n v="140.4"/>
    <n v="59.1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x v="2"/>
    <x v="8"/>
    <n v="89.9"/>
    <n v="44.9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x v="1"/>
    <x v="17"/>
    <n v="178"/>
    <n v="89.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x v="2"/>
    <x v="8"/>
    <n v="143.69999999999999"/>
    <n v="70.099999999999994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x v="6"/>
    <x v="11"/>
    <n v="215.3"/>
    <n v="31.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x v="3"/>
    <x v="3"/>
    <n v="227.1"/>
    <n v="29.1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x v="3"/>
    <x v="3"/>
    <n v="275.10000000000002"/>
    <n v="30.1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x v="3"/>
    <x v="3"/>
    <n v="144.4"/>
    <n v="85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x v="3"/>
    <x v="3"/>
    <n v="92.7"/>
    <n v="82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x v="2"/>
    <x v="2"/>
    <n v="722.6"/>
    <n v="5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x v="3"/>
    <x v="3"/>
    <n v="11.9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x v="2"/>
    <x v="2"/>
    <n v="97.6"/>
    <n v="71.900000000000006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x v="3"/>
    <x v="3"/>
    <n v="236.1"/>
    <n v="61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x v="3"/>
    <x v="3"/>
    <n v="45.1"/>
    <n v="108.9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x v="2"/>
    <x v="8"/>
    <n v="162.4"/>
    <n v="29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x v="3"/>
    <x v="3"/>
    <n v="254.5"/>
    <n v="59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x v="3"/>
    <x v="3"/>
    <n v="24.1"/>
    <n v="111.8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x v="3"/>
    <x v="3"/>
    <n v="123.7"/>
    <n v="64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x v="3"/>
    <x v="3"/>
    <n v="108.1"/>
    <n v="85.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x v="4"/>
    <x v="10"/>
    <n v="670.3"/>
    <n v="74.5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x v="1"/>
    <x v="17"/>
    <n v="660.9"/>
    <n v="105.1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x v="1"/>
    <x v="16"/>
    <n v="122.5"/>
    <n v="56.2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x v="7"/>
    <x v="14"/>
    <n v="150.6"/>
    <n v="85.9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x v="3"/>
    <x v="3"/>
    <n v="78.099999999999994"/>
    <n v="57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x v="4"/>
    <x v="10"/>
    <n v="46.9"/>
    <n v="79.599999999999994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x v="5"/>
    <x v="18"/>
    <n v="300.8"/>
    <n v="41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x v="3"/>
    <x v="3"/>
    <n v="69.599999999999994"/>
    <n v="48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x v="6"/>
    <x v="11"/>
    <n v="637.5"/>
    <n v="55.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x v="1"/>
    <x v="1"/>
    <n v="225.3"/>
    <n v="92.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x v="6"/>
    <x v="11"/>
    <n v="1497.3"/>
    <n v="83.2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x v="1"/>
    <x v="5"/>
    <n v="37.6"/>
    <n v="40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x v="2"/>
    <x v="8"/>
    <n v="132.4"/>
    <n v="111.1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x v="1"/>
    <x v="7"/>
    <n v="131.19999999999999"/>
    <n v="90.6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x v="3"/>
    <x v="3"/>
    <n v="167.6"/>
    <n v="61.1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x v="1"/>
    <x v="1"/>
    <n v="62"/>
    <n v="83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x v="5"/>
    <x v="18"/>
    <n v="260.8"/>
    <n v="110.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x v="3"/>
    <x v="3"/>
    <n v="252.6"/>
    <n v="89.5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x v="3"/>
    <x v="3"/>
    <n v="78.599999999999994"/>
    <n v="57.8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x v="5"/>
    <x v="18"/>
    <n v="48.4"/>
    <n v="110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x v="6"/>
    <x v="11"/>
    <n v="258.89999999999998"/>
    <n v="104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x v="3"/>
    <x v="3"/>
    <n v="60.5"/>
    <n v="108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x v="2"/>
    <x v="2"/>
    <n v="303.7"/>
    <n v="48.9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x v="4"/>
    <x v="4"/>
    <n v="113"/>
    <n v="37.700000000000003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x v="3"/>
    <x v="3"/>
    <n v="217.4"/>
    <n v="65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x v="0"/>
    <x v="0"/>
    <n v="926.7"/>
    <n v="106.6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x v="6"/>
    <x v="11"/>
    <n v="33.700000000000003"/>
    <n v="27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x v="3"/>
    <x v="3"/>
    <n v="196.7"/>
    <n v="91.2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x v="1"/>
    <x v="5"/>
    <n v="1021.4"/>
    <n v="56.1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x v="2"/>
    <x v="8"/>
    <n v="281.7"/>
    <n v="31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x v="1"/>
    <x v="5"/>
    <n v="24.6"/>
    <n v="66.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x v="1"/>
    <x v="7"/>
    <n v="143.1"/>
    <n v="8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x v="2"/>
    <x v="2"/>
    <n v="144.5"/>
    <n v="103.5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x v="3"/>
    <x v="3"/>
    <n v="359.1"/>
    <n v="95.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x v="3"/>
    <x v="3"/>
    <n v="186.5"/>
    <n v="75.900000000000006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x v="4"/>
    <x v="4"/>
    <n v="595.29999999999995"/>
    <n v="107.6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x v="4"/>
    <x v="19"/>
    <n v="59.2"/>
    <n v="51.3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x v="0"/>
    <x v="0"/>
    <n v="15"/>
    <n v="7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x v="5"/>
    <x v="15"/>
    <n v="120"/>
    <n v="109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x v="2"/>
    <x v="2"/>
    <n v="268.8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x v="0"/>
    <x v="0"/>
    <n v="376.9"/>
    <n v="94.9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x v="2"/>
    <x v="8"/>
    <n v="727.2"/>
    <n v="109.7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x v="5"/>
    <x v="13"/>
    <n v="87.2"/>
    <n v="44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x v="3"/>
    <x v="3"/>
    <n v="88"/>
    <n v="86.8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x v="4"/>
    <x v="19"/>
    <n v="173.9"/>
    <n v="31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x v="7"/>
    <x v="14"/>
    <n v="117.6"/>
    <n v="94.8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x v="4"/>
    <x v="4"/>
    <n v="215"/>
    <n v="69.8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x v="6"/>
    <x v="20"/>
    <n v="149.5"/>
    <n v="6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x v="6"/>
    <x v="11"/>
    <n v="219.3"/>
    <n v="110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x v="5"/>
    <x v="13"/>
    <n v="64.400000000000006"/>
    <n v="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x v="3"/>
    <x v="3"/>
    <n v="18.600000000000001"/>
    <n v="50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x v="7"/>
    <x v="14"/>
    <n v="367.8"/>
    <n v="101.7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x v="3"/>
    <x v="3"/>
    <n v="159.9"/>
    <n v="47.1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x v="3"/>
    <x v="3"/>
    <n v="38.6"/>
    <n v="89.9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x v="3"/>
    <x v="3"/>
    <n v="51.4"/>
    <n v="79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x v="1"/>
    <x v="1"/>
    <n v="60.3"/>
    <n v="80.099999999999994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x v="0"/>
    <x v="0"/>
    <n v="3.2"/>
    <n v="86.5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x v="4"/>
    <x v="6"/>
    <n v="155.5"/>
    <n v="28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x v="2"/>
    <x v="2"/>
    <n v="100.9"/>
    <n v="68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x v="3"/>
    <x v="3"/>
    <n v="116.2"/>
    <n v="43.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x v="1"/>
    <x v="21"/>
    <n v="310.8"/>
    <n v="88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x v="4"/>
    <x v="4"/>
    <n v="89.7"/>
    <n v="95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x v="3"/>
    <x v="3"/>
    <n v="71.3"/>
    <n v="46.9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x v="4"/>
    <x v="6"/>
    <n v="3.3"/>
    <n v="46.9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x v="5"/>
    <x v="9"/>
    <n v="261.8"/>
    <n v="94.2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x v="6"/>
    <x v="20"/>
    <n v="96"/>
    <n v="80.099999999999994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x v="2"/>
    <x v="8"/>
    <n v="20.9"/>
    <n v="59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x v="4"/>
    <x v="4"/>
    <n v="223.2"/>
    <n v="66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x v="2"/>
    <x v="2"/>
    <n v="101.6"/>
    <n v="61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x v="2"/>
    <x v="2"/>
    <n v="230"/>
    <n v="98.3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x v="1"/>
    <x v="7"/>
    <n v="135.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x v="3"/>
    <x v="3"/>
    <n v="129.1"/>
    <n v="86.1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x v="2"/>
    <x v="8"/>
    <n v="236.5"/>
    <n v="77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x v="3"/>
    <x v="3"/>
    <n v="17.3"/>
    <n v="29.8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x v="3"/>
    <x v="3"/>
    <n v="112.5"/>
    <n v="46.9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x v="2"/>
    <x v="8"/>
    <n v="121"/>
    <n v="105.2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x v="1"/>
    <x v="7"/>
    <n v="219.9"/>
    <n v="69.900000000000006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x v="1"/>
    <x v="5"/>
    <n v="64.2"/>
    <n v="60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x v="1"/>
    <x v="7"/>
    <n v="423.1"/>
    <n v="52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x v="3"/>
    <x v="3"/>
    <n v="93"/>
    <n v="31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x v="1"/>
    <x v="7"/>
    <n v="58.8"/>
    <n v="95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x v="3"/>
    <x v="3"/>
    <n v="65"/>
    <n v="76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x v="1"/>
    <x v="1"/>
    <n v="73.900000000000006"/>
    <n v="7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x v="7"/>
    <x v="14"/>
    <n v="52.7"/>
    <n v="73.7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x v="1"/>
    <x v="1"/>
    <n v="221"/>
    <n v="113.2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x v="3"/>
    <x v="3"/>
    <n v="100"/>
    <n v="105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x v="2"/>
    <x v="8"/>
    <n v="162.30000000000001"/>
    <n v="79.2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x v="2"/>
    <x v="2"/>
    <n v="78.2"/>
    <n v="57.3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x v="1"/>
    <x v="1"/>
    <n v="149.69999999999999"/>
    <n v="58.2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x v="7"/>
    <x v="14"/>
    <n v="253.3"/>
    <n v="36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x v="3"/>
    <x v="3"/>
    <n v="100.2"/>
    <n v="108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x v="2"/>
    <x v="2"/>
    <n v="122"/>
    <n v="44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x v="7"/>
    <x v="14"/>
    <n v="137.1"/>
    <n v="55.1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x v="3"/>
    <x v="3"/>
    <n v="415.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x v="1"/>
    <x v="7"/>
    <n v="31.3"/>
    <n v="42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x v="4"/>
    <x v="12"/>
    <n v="424.1"/>
    <n v="78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x v="1"/>
    <x v="7"/>
    <n v="2.9"/>
    <n v="82.5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x v="5"/>
    <x v="18"/>
    <n v="10.6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x v="4"/>
    <x v="4"/>
    <n v="82.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x v="3"/>
    <x v="3"/>
    <n v="163"/>
    <n v="101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x v="2"/>
    <x v="8"/>
    <n v="894.7"/>
    <n v="111.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x v="3"/>
    <x v="3"/>
    <n v="26.2"/>
    <n v="42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x v="3"/>
    <x v="3"/>
    <n v="74.8"/>
    <n v="110.1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x v="3"/>
    <x v="3"/>
    <n v="416.5"/>
    <n v="59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x v="0"/>
    <x v="0"/>
    <n v="96.2"/>
    <n v="33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x v="3"/>
    <x v="3"/>
    <n v="357.7"/>
    <n v="45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x v="2"/>
    <x v="8"/>
    <n v="308.5"/>
    <n v="82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x v="2"/>
    <x v="2"/>
    <n v="61.8"/>
    <n v="39.1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x v="3"/>
    <x v="3"/>
    <n v="722.3"/>
    <n v="59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x v="1"/>
    <x v="1"/>
    <n v="69.099999999999994"/>
    <n v="4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x v="3"/>
    <x v="3"/>
    <n v="293.10000000000002"/>
    <n v="31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x v="4"/>
    <x v="19"/>
    <n v="71.8"/>
    <n v="37.79999999999999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x v="3"/>
    <x v="3"/>
    <n v="31.9"/>
    <n v="32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x v="4"/>
    <x v="12"/>
    <n v="229.9"/>
    <n v="96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x v="3"/>
    <x v="3"/>
    <n v="3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x v="3"/>
    <x v="3"/>
    <n v="23.5"/>
    <n v="10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x v="3"/>
    <x v="3"/>
    <n v="68.599999999999994"/>
    <n v="105.8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x v="3"/>
    <x v="3"/>
    <n v="38"/>
    <n v="37.1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x v="1"/>
    <x v="1"/>
    <n v="20"/>
    <n v="35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x v="1"/>
    <x v="7"/>
    <n v="45.6"/>
    <n v="46.3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x v="1"/>
    <x v="16"/>
    <n v="122.8"/>
    <n v="69.2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x v="1"/>
    <x v="5"/>
    <n v="361.8"/>
    <n v="109.1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x v="2"/>
    <x v="8"/>
    <n v="63.1"/>
    <n v="51.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x v="4"/>
    <x v="6"/>
    <n v="298.2"/>
    <n v="82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x v="1"/>
    <x v="5"/>
    <n v="9.6"/>
    <n v="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x v="1"/>
    <x v="1"/>
    <n v="53.8"/>
    <n v="74.5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x v="2"/>
    <x v="2"/>
    <n v="681.2"/>
    <n v="91.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x v="0"/>
    <x v="0"/>
    <n v="78.8"/>
    <n v="79.8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x v="3"/>
    <x v="3"/>
    <n v="134.4"/>
    <n v="4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x v="1"/>
    <x v="17"/>
    <n v="3.4"/>
    <n v="63.2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x v="3"/>
    <x v="3"/>
    <n v="431.8"/>
    <n v="70.2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x v="5"/>
    <x v="13"/>
    <n v="38.799999999999997"/>
    <n v="61.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x v="1"/>
    <x v="1"/>
    <n v="425.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x v="4"/>
    <x v="4"/>
    <n v="101.1"/>
    <n v="97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x v="4"/>
    <x v="4"/>
    <n v="21.2"/>
    <n v="51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x v="4"/>
    <x v="22"/>
    <n v="67.400000000000006"/>
    <n v="28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x v="3"/>
    <x v="3"/>
    <n v="94.9"/>
    <n v="6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x v="3"/>
    <x v="3"/>
    <n v="151.9"/>
    <n v="73.2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x v="1"/>
    <x v="7"/>
    <n v="195.2"/>
    <n v="40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x v="1"/>
    <x v="1"/>
    <n v="1023.1"/>
    <n v="86.8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x v="3"/>
    <x v="3"/>
    <n v="3.8"/>
    <n v="42.1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x v="3"/>
    <x v="3"/>
    <n v="155.1"/>
    <n v="104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x v="4"/>
    <x v="22"/>
    <n v="44.8"/>
    <n v="6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x v="4"/>
    <x v="12"/>
    <n v="215.9"/>
    <n v="31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x v="4"/>
    <x v="10"/>
    <n v="332.1"/>
    <n v="9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x v="3"/>
    <x v="3"/>
    <n v="8.4"/>
    <n v="39.20000000000000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x v="0"/>
    <x v="0"/>
    <n v="98.6"/>
    <n v="55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x v="7"/>
    <x v="14"/>
    <n v="138"/>
    <n v="48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x v="3"/>
    <x v="3"/>
    <n v="93.8"/>
    <n v="8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x v="4"/>
    <x v="22"/>
    <n v="403.6"/>
    <n v="5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x v="1"/>
    <x v="1"/>
    <n v="260.2"/>
    <n v="30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x v="7"/>
    <x v="14"/>
    <n v="366.6"/>
    <n v="98.2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x v="6"/>
    <x v="20"/>
    <n v="168.7"/>
    <n v="109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x v="4"/>
    <x v="10"/>
    <n v="119.9"/>
    <n v="67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x v="6"/>
    <x v="20"/>
    <n v="193.7"/>
    <n v="65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x v="6"/>
    <x v="11"/>
    <n v="420.2"/>
    <n v="99.8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x v="3"/>
    <x v="3"/>
    <n v="76.7"/>
    <n v="82.4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x v="3"/>
    <x v="3"/>
    <n v="171.3"/>
    <n v="63.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x v="4"/>
    <x v="10"/>
    <n v="157.9"/>
    <n v="96.8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x v="6"/>
    <x v="11"/>
    <n v="109.1"/>
    <n v="54.9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x v="4"/>
    <x v="10"/>
    <n v="41.7"/>
    <n v="39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x v="1"/>
    <x v="1"/>
    <n v="10.9"/>
    <n v="75.8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x v="4"/>
    <x v="10"/>
    <n v="159.4"/>
    <n v="45.1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x v="3"/>
    <x v="3"/>
    <n v="422.4"/>
    <n v="104.5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x v="2"/>
    <x v="8"/>
    <n v="97.7"/>
    <n v="76.3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x v="3"/>
    <x v="3"/>
    <n v="418.8"/>
    <n v="69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x v="5"/>
    <x v="9"/>
    <n v="101.9"/>
    <n v="102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x v="1"/>
    <x v="1"/>
    <n v="127.7"/>
    <n v="42.9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x v="3"/>
    <x v="3"/>
    <n v="445.2"/>
    <n v="4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x v="3"/>
    <x v="3"/>
    <n v="569.70000000000005"/>
    <n v="75.2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x v="3"/>
    <x v="3"/>
    <n v="509.3"/>
    <n v="69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x v="2"/>
    <x v="2"/>
    <n v="325.5"/>
    <n v="66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x v="5"/>
    <x v="13"/>
    <n v="932.6"/>
    <n v="98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x v="6"/>
    <x v="20"/>
    <n v="211.3"/>
    <n v="60.1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x v="5"/>
    <x v="18"/>
    <n v="273.3"/>
    <n v="26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x v="3"/>
    <x v="3"/>
    <n v="54.1"/>
    <n v="3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x v="3"/>
    <x v="3"/>
    <n v="626.29999999999995"/>
    <n v="106.2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x v="4"/>
    <x v="6"/>
    <n v="89"/>
    <n v="8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x v="5"/>
    <x v="9"/>
    <n v="184.9"/>
    <n v="96.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x v="1"/>
    <x v="1"/>
    <n v="120.2"/>
    <n v="57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x v="1"/>
    <x v="1"/>
    <n v="23.4"/>
    <n v="63.9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x v="3"/>
    <x v="3"/>
    <n v="146"/>
    <n v="90.5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x v="3"/>
    <x v="3"/>
    <n v="268.5"/>
    <n v="72.2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x v="7"/>
    <x v="14"/>
    <n v="597.5"/>
    <n v="77.90000000000000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x v="1"/>
    <x v="1"/>
    <n v="157.69999999999999"/>
    <n v="38.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x v="1"/>
    <x v="1"/>
    <n v="31.2"/>
    <n v="57.9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x v="1"/>
    <x v="7"/>
    <n v="313.39999999999998"/>
    <n v="49.8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x v="7"/>
    <x v="14"/>
    <n v="370.9"/>
    <n v="54.1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x v="3"/>
    <x v="3"/>
    <n v="362.7"/>
    <n v="30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x v="3"/>
    <x v="3"/>
    <n v="123.1"/>
    <n v="70.099999999999994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x v="1"/>
    <x v="17"/>
    <n v="76.8"/>
    <n v="2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x v="3"/>
    <x v="3"/>
    <n v="233.6"/>
    <n v="52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x v="4"/>
    <x v="4"/>
    <n v="180.5"/>
    <n v="56.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x v="4"/>
    <x v="19"/>
    <n v="252.6"/>
    <n v="101.6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x v="6"/>
    <x v="11"/>
    <n v="27.2"/>
    <n v="25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x v="7"/>
    <x v="14"/>
    <n v="1.3"/>
    <n v="32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x v="3"/>
    <x v="3"/>
    <n v="304"/>
    <n v="82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x v="3"/>
    <x v="3"/>
    <n v="137.19999999999999"/>
    <n v="38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x v="3"/>
    <x v="3"/>
    <n v="32.200000000000003"/>
    <n v="51.5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x v="5"/>
    <x v="18"/>
    <n v="241.5"/>
    <n v="81.2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x v="6"/>
    <x v="11"/>
    <n v="96.8"/>
    <n v="40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x v="3"/>
    <x v="3"/>
    <n v="1066.4000000000001"/>
    <n v="89.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x v="2"/>
    <x v="2"/>
    <n v="325.89999999999998"/>
    <n v="96.7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x v="3"/>
    <x v="3"/>
    <n v="170.7"/>
    <n v="25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x v="4"/>
    <x v="10"/>
    <n v="581.4"/>
    <n v="37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x v="3"/>
    <x v="3"/>
    <n v="91.5"/>
    <n v="7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x v="4"/>
    <x v="19"/>
    <n v="108"/>
    <n v="68.2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x v="1"/>
    <x v="1"/>
    <n v="18.7"/>
    <n v="52.3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x v="2"/>
    <x v="2"/>
    <n v="83.2"/>
    <n v="61.8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x v="3"/>
    <x v="3"/>
    <n v="706.3"/>
    <n v="25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x v="3"/>
    <x v="3"/>
    <n v="17.399999999999999"/>
    <n v="106.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x v="1"/>
    <x v="5"/>
    <n v="209.7"/>
    <n v="75.09999999999999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x v="1"/>
    <x v="16"/>
    <n v="97.8"/>
    <n v="40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x v="3"/>
    <x v="3"/>
    <n v="1684.3"/>
    <n v="40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x v="4"/>
    <x v="4"/>
    <n v="54.4"/>
    <n v="101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x v="2"/>
    <x v="2"/>
    <n v="456.6"/>
    <n v="76.8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x v="0"/>
    <x v="0"/>
    <n v="9.8000000000000007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x v="3"/>
    <x v="3"/>
    <n v="16.399999999999999"/>
    <n v="33.299999999999997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x v="3"/>
    <x v="3"/>
    <n v="1339.7"/>
    <n v="43.9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x v="3"/>
    <x v="3"/>
    <n v="35.700000000000003"/>
    <n v="36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x v="3"/>
    <x v="3"/>
    <n v="55"/>
    <n v="88.2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x v="3"/>
    <x v="3"/>
    <n v="94.2"/>
    <n v="65.2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x v="1"/>
    <x v="1"/>
    <n v="143.9"/>
    <n v="70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x v="0"/>
    <x v="0"/>
    <n v="51.4"/>
    <n v="39.9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x v="4"/>
    <x v="4"/>
    <n v="1344.7"/>
    <n v="41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x v="3"/>
    <x v="3"/>
    <n v="31.8"/>
    <n v="98.9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x v="1"/>
    <x v="7"/>
    <n v="82.6"/>
    <n v="87.8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x v="4"/>
    <x v="4"/>
    <n v="546.1"/>
    <n v="80.8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x v="3"/>
    <x v="3"/>
    <n v="286.2"/>
    <n v="94.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x v="3"/>
    <x v="3"/>
    <n v="7.9"/>
    <n v="73.400000000000006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x v="5"/>
    <x v="13"/>
    <n v="132.1"/>
    <n v="66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x v="3"/>
    <x v="3"/>
    <n v="74.099999999999994"/>
    <n v="109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x v="1"/>
    <x v="7"/>
    <n v="75.3"/>
    <n v="41.2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x v="6"/>
    <x v="11"/>
    <n v="20.3"/>
    <n v="99.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x v="3"/>
    <x v="3"/>
    <n v="203.4"/>
    <n v="105.9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x v="3"/>
    <x v="3"/>
    <n v="310.2"/>
    <n v="49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x v="1"/>
    <x v="1"/>
    <n v="395.3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x v="4"/>
    <x v="4"/>
    <n v="294.7"/>
    <n v="31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x v="3"/>
    <x v="3"/>
    <n v="33.9"/>
    <n v="103.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x v="0"/>
    <x v="0"/>
    <n v="66.7"/>
    <n v="59.3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x v="3"/>
    <x v="3"/>
    <n v="19.2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x v="1"/>
    <x v="1"/>
    <n v="15.8"/>
    <n v="53.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x v="2"/>
    <x v="2"/>
    <n v="38.700000000000003"/>
    <n v="50.8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x v="5"/>
    <x v="13"/>
    <n v="9.6"/>
    <n v="101.2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x v="4"/>
    <x v="12"/>
    <n v="94.1"/>
    <n v="65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x v="3"/>
    <x v="3"/>
    <n v="166.6"/>
    <n v="38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x v="4"/>
    <x v="4"/>
    <n v="24.1"/>
    <n v="82.6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x v="3"/>
    <x v="3"/>
    <n v="164.1"/>
    <n v="37.9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x v="3"/>
    <x v="3"/>
    <n v="90.7"/>
    <n v="80.8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x v="4"/>
    <x v="10"/>
    <n v="46.2"/>
    <n v="26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x v="3"/>
    <x v="3"/>
    <n v="38.5"/>
    <n v="30.4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x v="1"/>
    <x v="1"/>
    <n v="133.6"/>
    <n v="54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x v="6"/>
    <x v="11"/>
    <n v="22.9"/>
    <n v="101.8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x v="4"/>
    <x v="4"/>
    <n v="185"/>
    <n v="45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x v="0"/>
    <x v="0"/>
    <n v="443.7"/>
    <n v="77.099999999999994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x v="2"/>
    <x v="8"/>
    <n v="200"/>
    <n v="88.1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x v="3"/>
    <x v="3"/>
    <n v="124"/>
    <n v="47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x v="1"/>
    <x v="1"/>
    <n v="186.6"/>
    <n v="11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x v="1"/>
    <x v="1"/>
    <n v="114.3"/>
    <n v="87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x v="1"/>
    <x v="1"/>
    <n v="97"/>
    <n v="64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x v="3"/>
    <x v="3"/>
    <n v="122.8"/>
    <n v="106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x v="3"/>
    <x v="3"/>
    <n v="179.1"/>
    <n v="74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x v="3"/>
    <x v="3"/>
    <n v="80"/>
    <n v="84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x v="7"/>
    <x v="14"/>
    <n v="94.2"/>
    <n v="89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x v="1"/>
    <x v="7"/>
    <n v="84.7"/>
    <n v="7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x v="3"/>
    <x v="3"/>
    <n v="66.5"/>
    <n v="97.1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x v="3"/>
    <x v="3"/>
    <n v="53.9"/>
    <n v="3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x v="6"/>
    <x v="11"/>
    <n v="42"/>
    <n v="100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x v="4"/>
    <x v="6"/>
    <n v="14.7"/>
    <n v="70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x v="1"/>
    <x v="7"/>
    <n v="34.5"/>
    <n v="110.3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x v="2"/>
    <x v="2"/>
    <n v="1400.8"/>
    <n v="66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x v="0"/>
    <x v="0"/>
    <n v="71.8"/>
    <n v="41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x v="3"/>
    <x v="3"/>
    <n v="53.1"/>
    <n v="104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x v="1"/>
    <x v="1"/>
    <n v="127.7"/>
    <n v="4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x v="3"/>
    <x v="3"/>
    <n v="34.9"/>
    <n v="29.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x v="3"/>
    <x v="3"/>
    <n v="410.6"/>
    <n v="81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x v="4"/>
    <x v="4"/>
    <n v="123.7"/>
    <n v="94.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x v="2"/>
    <x v="8"/>
    <n v="59"/>
    <n v="26.1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x v="3"/>
    <x v="3"/>
    <n v="36.9"/>
    <n v="85.8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x v="6"/>
    <x v="11"/>
    <n v="184.9"/>
    <n v="103.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x v="7"/>
    <x v="14"/>
    <n v="11.8"/>
    <n v="49.8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x v="4"/>
    <x v="10"/>
    <n v="298.7"/>
    <n v="63.9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x v="3"/>
    <x v="3"/>
    <n v="226.4"/>
    <n v="47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x v="3"/>
    <x v="3"/>
    <n v="173.6"/>
    <n v="108.5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x v="1"/>
    <x v="1"/>
    <n v="371.8"/>
    <n v="7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x v="1"/>
    <x v="1"/>
    <n v="160.19999999999999"/>
    <n v="59.9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x v="1"/>
    <x v="7"/>
    <n v="1616.3"/>
    <n v="78.2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x v="3"/>
    <x v="3"/>
    <n v="733.4"/>
    <n v="104.8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x v="3"/>
    <x v="3"/>
    <n v="592.1"/>
    <n v="105.5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x v="3"/>
    <x v="3"/>
    <n v="18.899999999999999"/>
    <n v="24.9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x v="4"/>
    <x v="4"/>
    <n v="276.8"/>
    <n v="69.900000000000006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x v="4"/>
    <x v="19"/>
    <n v="273"/>
    <n v="95.7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x v="3"/>
    <x v="3"/>
    <n v="159.4"/>
    <n v="30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x v="3"/>
    <x v="3"/>
    <n v="67.900000000000006"/>
    <n v="59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x v="4"/>
    <x v="4"/>
    <n v="1591.6"/>
    <n v="84.8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x v="3"/>
    <x v="3"/>
    <n v="730.2"/>
    <n v="78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x v="4"/>
    <x v="4"/>
    <n v="13.2"/>
    <n v="50.1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x v="1"/>
    <x v="7"/>
    <n v="54.8"/>
    <n v="59.2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x v="1"/>
    <x v="1"/>
    <n v="361"/>
    <n v="93.7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x v="3"/>
    <x v="3"/>
    <n v="10.3"/>
    <n v="40.1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x v="4"/>
    <x v="4"/>
    <n v="14"/>
    <n v="70.09999999999999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x v="3"/>
    <x v="3"/>
    <n v="40.4"/>
    <n v="66.2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x v="3"/>
    <x v="3"/>
    <n v="160.30000000000001"/>
    <n v="47.7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x v="3"/>
    <x v="3"/>
    <n v="183.9"/>
    <n v="62.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x v="7"/>
    <x v="14"/>
    <n v="63.8"/>
    <n v="86.6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x v="0"/>
    <x v="0"/>
    <n v="225.4"/>
    <n v="75.099999999999994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x v="4"/>
    <x v="4"/>
    <n v="172"/>
    <n v="41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x v="5"/>
    <x v="9"/>
    <n v="146.19999999999999"/>
    <n v="50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x v="3"/>
    <x v="3"/>
    <n v="76.400000000000006"/>
    <n v="97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x v="2"/>
    <x v="8"/>
    <n v="39.299999999999997"/>
    <n v="100.9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x v="1"/>
    <x v="7"/>
    <n v="11.3"/>
    <n v="89.2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x v="3"/>
    <x v="3"/>
    <n v="122.1"/>
    <n v="88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x v="7"/>
    <x v="14"/>
    <n v="186.5"/>
    <n v="89.5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x v="5"/>
    <x v="9"/>
    <n v="7.3"/>
    <n v="29.1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x v="2"/>
    <x v="8"/>
    <n v="65.599999999999994"/>
    <n v="42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x v="1"/>
    <x v="17"/>
    <n v="229"/>
    <n v="4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x v="4"/>
    <x v="4"/>
    <n v="469.4"/>
    <n v="110.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x v="3"/>
    <x v="3"/>
    <n v="130.1"/>
    <n v="4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x v="4"/>
    <x v="6"/>
    <n v="167.1"/>
    <n v="4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x v="1"/>
    <x v="1"/>
    <n v="173.9"/>
    <n v="3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x v="4"/>
    <x v="10"/>
    <n v="717.8"/>
    <n v="99.2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x v="1"/>
    <x v="7"/>
    <n v="63.9"/>
    <n v="66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x v="3"/>
    <x v="3"/>
    <n v="1530.2"/>
    <n v="46.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x v="4"/>
    <x v="12"/>
    <n v="40.4"/>
    <n v="73.7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x v="3"/>
    <x v="3"/>
    <n v="86.2"/>
    <n v="56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x v="3"/>
    <x v="3"/>
    <n v="315.60000000000002"/>
    <n v="69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x v="3"/>
    <x v="3"/>
    <n v="89.6"/>
    <n v="61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x v="4"/>
    <x v="4"/>
    <n v="182.1"/>
    <n v="11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x v="3"/>
    <x v="3"/>
    <n v="355.9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x v="4"/>
    <x v="4"/>
    <n v="131.80000000000001"/>
    <n v="78.8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x v="1"/>
    <x v="1"/>
    <n v="46.3"/>
    <n v="88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x v="6"/>
    <x v="20"/>
    <n v="36.1"/>
    <n v="5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x v="3"/>
    <x v="3"/>
    <n v="104.6"/>
    <n v="99.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x v="5"/>
    <x v="13"/>
    <n v="668.9"/>
    <n v="104.8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x v="4"/>
    <x v="10"/>
    <n v="62.1"/>
    <n v="108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x v="0"/>
    <x v="0"/>
    <n v="84.7"/>
    <n v="29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x v="3"/>
    <x v="3"/>
    <n v="11.1"/>
    <n v="30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x v="4"/>
    <x v="4"/>
    <n v="43.8"/>
    <n v="41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x v="3"/>
    <x v="3"/>
    <n v="55.5"/>
    <n v="62.9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x v="4"/>
    <x v="4"/>
    <n v="57.4"/>
    <n v="47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x v="2"/>
    <x v="2"/>
    <n v="123.4"/>
    <n v="27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x v="3"/>
    <x v="3"/>
    <n v="128.5"/>
    <n v="68.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x v="2"/>
    <x v="8"/>
    <n v="64"/>
    <n v="51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x v="3"/>
    <x v="3"/>
    <n v="127.3"/>
    <n v="54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x v="0"/>
    <x v="0"/>
    <n v="10.6"/>
    <n v="97.1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x v="1"/>
    <x v="7"/>
    <n v="40.5"/>
    <n v="24.9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x v="7"/>
    <x v="14"/>
    <n v="287.7"/>
    <n v="84.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x v="3"/>
    <x v="3"/>
    <n v="572.9"/>
    <n v="47.1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x v="3"/>
    <x v="3"/>
    <n v="112.9"/>
    <n v="78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x v="4"/>
    <x v="10"/>
    <n v="46.4"/>
    <n v="63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x v="7"/>
    <x v="14"/>
    <n v="90.7"/>
    <n v="81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x v="3"/>
    <x v="3"/>
    <n v="67.7"/>
    <n v="65.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x v="3"/>
    <x v="3"/>
    <n v="192.5"/>
    <n v="104.4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x v="3"/>
    <x v="3"/>
    <n v="82.7"/>
    <n v="70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x v="4"/>
    <x v="4"/>
    <n v="54.2"/>
    <n v="83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x v="3"/>
    <x v="3"/>
    <n v="16.7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x v="3"/>
    <x v="3"/>
    <n v="116.9"/>
    <n v="104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x v="1"/>
    <x v="17"/>
    <n v="1052.2"/>
    <n v="54.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x v="4"/>
    <x v="10"/>
    <n v="123.1"/>
    <n v="51.9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x v="3"/>
    <x v="3"/>
    <n v="178.6"/>
    <n v="60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x v="4"/>
    <x v="22"/>
    <n v="355.3"/>
    <n v="44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x v="4"/>
    <x v="19"/>
    <n v="161.9"/>
    <n v="53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x v="2"/>
    <x v="8"/>
    <n v="24.9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x v="3"/>
    <x v="3"/>
    <n v="198.7"/>
    <n v="75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x v="3"/>
    <x v="3"/>
    <n v="34.799999999999997"/>
    <n v="35.9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x v="1"/>
    <x v="7"/>
    <n v="176.4"/>
    <n v="3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x v="3"/>
    <x v="3"/>
    <n v="511.4"/>
    <n v="63.2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x v="2"/>
    <x v="8"/>
    <n v="82"/>
    <n v="30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x v="4"/>
    <x v="19"/>
    <n v="24.3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x v="6"/>
    <x v="11"/>
    <n v="50.5"/>
    <n v="7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x v="6"/>
    <x v="11"/>
    <n v="967"/>
    <n v="101.2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x v="1"/>
    <x v="1"/>
    <n v="122.8"/>
    <n v="29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x v="4"/>
    <x v="6"/>
    <n v="63.4"/>
    <n v="98.2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x v="4"/>
    <x v="22"/>
    <n v="56.3"/>
    <n v="87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x v="4"/>
    <x v="6"/>
    <n v="44.1"/>
    <n v="45.2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x v="3"/>
    <x v="3"/>
    <n v="118.4"/>
    <n v="37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x v="1"/>
    <x v="7"/>
    <n v="104.1"/>
    <n v="9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x v="3"/>
    <x v="3"/>
    <n v="26.6"/>
    <n v="29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x v="3"/>
    <x v="3"/>
    <n v="351.2"/>
    <n v="56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x v="4"/>
    <x v="4"/>
    <n v="90.1"/>
    <n v="5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x v="3"/>
    <x v="3"/>
    <n v="171.6"/>
    <n v="82.4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x v="4"/>
    <x v="6"/>
    <n v="141"/>
    <n v="67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x v="6"/>
    <x v="20"/>
    <n v="30.6"/>
    <n v="107.9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x v="4"/>
    <x v="10"/>
    <n v="108.2"/>
    <n v="69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x v="3"/>
    <x v="3"/>
    <n v="133.5"/>
    <n v="39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x v="5"/>
    <x v="18"/>
    <n v="187.9"/>
    <n v="110.4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x v="2"/>
    <x v="8"/>
    <n v="332"/>
    <n v="94.9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x v="2"/>
    <x v="2"/>
    <n v="575.20000000000005"/>
    <n v="57.9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x v="3"/>
    <x v="3"/>
    <n v="40.5"/>
    <n v="101.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x v="4"/>
    <x v="6"/>
    <n v="184.4"/>
    <n v="65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x v="2"/>
    <x v="8"/>
    <n v="285.8"/>
    <n v="27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x v="0"/>
    <x v="0"/>
    <n v="319"/>
    <n v="5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x v="1"/>
    <x v="1"/>
    <n v="39.200000000000003"/>
    <n v="104.9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x v="1"/>
    <x v="5"/>
    <n v="178.1"/>
    <n v="84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x v="4"/>
    <x v="19"/>
    <n v="365.2"/>
    <n v="102.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x v="5"/>
    <x v="18"/>
    <n v="113.9"/>
    <n v="40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x v="5"/>
    <x v="13"/>
    <n v="29.8"/>
    <n v="51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x v="4"/>
    <x v="22"/>
    <n v="54.3"/>
    <n v="40.799999999999997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x v="2"/>
    <x v="8"/>
    <n v="236.3"/>
    <n v="59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x v="0"/>
    <x v="0"/>
    <n v="512.9"/>
    <n v="71.2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x v="7"/>
    <x v="14"/>
    <n v="100.7"/>
    <n v="99.5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x v="3"/>
    <x v="3"/>
    <n v="81.3"/>
    <n v="10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x v="5"/>
    <x v="13"/>
    <n v="16.399999999999999"/>
    <n v="76.599999999999994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x v="3"/>
    <x v="3"/>
    <n v="52.8"/>
    <n v="87.1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x v="0"/>
    <x v="0"/>
    <n v="260.2"/>
    <n v="49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x v="3"/>
    <x v="3"/>
    <n v="30.7"/>
    <n v="4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x v="5"/>
    <x v="18"/>
    <n v="13.5"/>
    <n v="33.4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x v="3"/>
    <x v="3"/>
    <n v="178.6"/>
    <n v="84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x v="3"/>
    <x v="3"/>
    <n v="220.1"/>
    <n v="101.4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x v="2"/>
    <x v="8"/>
    <n v="101.5"/>
    <n v="109.9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x v="8"/>
    <x v="23"/>
    <n v="191.5"/>
    <n v="31.9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x v="0"/>
    <x v="0"/>
    <n v="305.3"/>
    <n v="71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x v="4"/>
    <x v="12"/>
    <n v="24"/>
    <n v="77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x v="7"/>
    <x v="14"/>
    <n v="723.8"/>
    <n v="101.8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x v="2"/>
    <x v="8"/>
    <n v="547.4"/>
    <n v="51.1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x v="3"/>
    <x v="3"/>
    <n v="414.5"/>
    <n v="68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x v="4"/>
    <x v="10"/>
    <n v="0.9"/>
    <n v="30.9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x v="2"/>
    <x v="8"/>
    <n v="34.200000000000003"/>
    <n v="27.9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x v="2"/>
    <x v="2"/>
    <n v="23.9"/>
    <n v="80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x v="4"/>
    <x v="4"/>
    <n v="48.1"/>
    <n v="38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x v="4"/>
    <x v="4"/>
    <n v="70.099999999999994"/>
    <n v="60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x v="6"/>
    <x v="11"/>
    <n v="529.9"/>
    <n v="37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x v="4"/>
    <x v="6"/>
    <n v="180.3"/>
    <n v="100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x v="1"/>
    <x v="1"/>
    <n v="92.3"/>
    <n v="111.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x v="5"/>
    <x v="15"/>
    <n v="13.9"/>
    <n v="36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x v="3"/>
    <x v="3"/>
    <n v="927.1"/>
    <n v="66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x v="2"/>
    <x v="2"/>
    <n v="39.9"/>
    <n v="44.1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x v="3"/>
    <x v="3"/>
    <n v="112.2"/>
    <n v="5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x v="3"/>
    <x v="3"/>
    <n v="70.900000000000006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x v="4"/>
    <x v="6"/>
    <n v="119.1"/>
    <n v="70.90000000000000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x v="3"/>
    <x v="3"/>
    <n v="24"/>
    <n v="98.1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x v="6"/>
    <x v="11"/>
    <n v="139.30000000000001"/>
    <n v="53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x v="4"/>
    <x v="19"/>
    <n v="39.299999999999997"/>
    <n v="93.1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x v="1"/>
    <x v="1"/>
    <n v="22.4"/>
    <n v="58.9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x v="3"/>
    <x v="3"/>
    <n v="55.8"/>
    <n v="36.1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x v="5"/>
    <x v="9"/>
    <n v="42.5"/>
    <n v="63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x v="0"/>
    <x v="0"/>
    <n v="112"/>
    <n v="84.7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x v="4"/>
    <x v="10"/>
    <n v="7.1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x v="1"/>
    <x v="1"/>
    <n v="101.7"/>
    <n v="102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x v="3"/>
    <x v="3"/>
    <n v="425.8"/>
    <n v="106.4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x v="4"/>
    <x v="6"/>
    <n v="145.5"/>
    <n v="30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x v="4"/>
    <x v="12"/>
    <n v="32.5"/>
    <n v="85.8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x v="4"/>
    <x v="12"/>
    <n v="700.3"/>
    <n v="70.8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x v="3"/>
    <x v="3"/>
    <n v="83.9"/>
    <n v="41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x v="2"/>
    <x v="8"/>
    <n v="84.2"/>
    <n v="28.1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x v="3"/>
    <x v="3"/>
    <n v="156"/>
    <n v="88.1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x v="4"/>
    <x v="10"/>
    <n v="99.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x v="1"/>
    <x v="7"/>
    <n v="80.3"/>
    <n v="90.3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x v="6"/>
    <x v="11"/>
    <n v="11.3"/>
    <n v="63.8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x v="5"/>
    <x v="13"/>
    <n v="91.7"/>
    <n v="54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x v="6"/>
    <x v="11"/>
    <n v="95.5"/>
    <n v="49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x v="3"/>
    <x v="3"/>
    <n v="502.9"/>
    <n v="63.9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x v="1"/>
    <x v="7"/>
    <n v="159.19999999999999"/>
    <n v="83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x v="4"/>
    <x v="6"/>
    <n v="15"/>
    <n v="55.1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x v="3"/>
    <x v="3"/>
    <n v="482"/>
    <n v="6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x v="5"/>
    <x v="13"/>
    <n v="150"/>
    <n v="105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x v="4"/>
    <x v="4"/>
    <n v="117.2"/>
    <n v="9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x v="6"/>
    <x v="20"/>
    <n v="37.700000000000003"/>
    <n v="44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x v="0"/>
    <x v="0"/>
    <n v="72.7"/>
    <n v="92.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x v="7"/>
    <x v="14"/>
    <n v="266"/>
    <n v="57.1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x v="6"/>
    <x v="20"/>
    <n v="24.2"/>
    <n v="109.1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x v="1"/>
    <x v="7"/>
    <n v="2.5"/>
    <n v="39.4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x v="6"/>
    <x v="11"/>
    <n v="16.3"/>
    <n v="77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x v="1"/>
    <x v="1"/>
    <n v="276.5"/>
    <n v="92.2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x v="3"/>
    <x v="3"/>
    <n v="88.8"/>
    <n v="6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x v="3"/>
    <x v="3"/>
    <n v="163.6"/>
    <n v="78.099999999999994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x v="4"/>
    <x v="6"/>
    <n v="969"/>
    <n v="80.8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x v="3"/>
    <x v="3"/>
    <n v="270.89999999999998"/>
    <n v="60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x v="2"/>
    <x v="8"/>
    <n v="284.2"/>
    <n v="110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x v="2"/>
    <x v="2"/>
    <n v="58.6"/>
    <n v="38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x v="3"/>
    <x v="3"/>
    <n v="98.5"/>
    <n v="96.4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x v="1"/>
    <x v="1"/>
    <n v="44"/>
    <n v="73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x v="1"/>
    <x v="7"/>
    <n v="151.69999999999999"/>
    <n v="26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x v="1"/>
    <x v="1"/>
    <n v="223.6"/>
    <n v="104.4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x v="5"/>
    <x v="18"/>
    <n v="239.8"/>
    <n v="102.2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x v="4"/>
    <x v="22"/>
    <n v="199.3"/>
    <n v="54.1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x v="3"/>
    <x v="3"/>
    <n v="137.30000000000001"/>
    <n v="63.2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x v="3"/>
    <x v="3"/>
    <n v="101"/>
    <n v="1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x v="4"/>
    <x v="10"/>
    <n v="794.2"/>
    <n v="5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x v="3"/>
    <x v="3"/>
    <n v="369.7"/>
    <n v="5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x v="1"/>
    <x v="1"/>
    <n v="12.8"/>
    <n v="48.8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x v="4"/>
    <x v="4"/>
    <n v="138"/>
    <n v="60.1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x v="3"/>
    <x v="3"/>
    <n v="83.8"/>
    <n v="79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x v="3"/>
    <x v="3"/>
    <n v="204.6"/>
    <n v="5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x v="1"/>
    <x v="5"/>
    <n v="44.3"/>
    <n v="111.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x v="1"/>
    <x v="1"/>
    <n v="218.6"/>
    <n v="60.9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x v="3"/>
    <x v="3"/>
    <n v="186"/>
    <n v="26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x v="4"/>
    <x v="10"/>
    <n v="237.3"/>
    <n v="81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x v="1"/>
    <x v="1"/>
    <n v="305.7"/>
    <n v="35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x v="4"/>
    <x v="12"/>
    <n v="94.1"/>
    <n v="94.1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x v="1"/>
    <x v="1"/>
    <n v="54.4"/>
    <n v="52.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x v="8"/>
    <x v="23"/>
    <n v="111.9"/>
    <n v="25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x v="0"/>
    <x v="0"/>
    <n v="369.1"/>
    <n v="69.2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x v="3"/>
    <x v="3"/>
    <n v="62.9"/>
    <n v="93.9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x v="3"/>
    <x v="3"/>
    <n v="64.900000000000006"/>
    <n v="98.4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x v="1"/>
    <x v="17"/>
    <n v="18.899999999999999"/>
    <n v="41.8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x v="4"/>
    <x v="22"/>
    <n v="16.8"/>
    <n v="66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x v="1"/>
    <x v="17"/>
    <n v="101.1"/>
    <n v="72.099999999999994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x v="3"/>
    <x v="3"/>
    <n v="341.5"/>
    <n v="48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x v="2"/>
    <x v="2"/>
    <n v="64"/>
    <n v="54.1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x v="6"/>
    <x v="11"/>
    <n v="52.1"/>
    <n v="107.9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x v="4"/>
    <x v="4"/>
    <n v="322.39999999999998"/>
    <n v="67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x v="2"/>
    <x v="2"/>
    <n v="119.5"/>
    <n v="64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x v="5"/>
    <x v="18"/>
    <n v="146.80000000000001"/>
    <n v="96.1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x v="1"/>
    <x v="1"/>
    <n v="950.6"/>
    <n v="51.2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x v="0"/>
    <x v="0"/>
    <n v="72.900000000000006"/>
    <n v="43.9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x v="3"/>
    <x v="3"/>
    <n v="79"/>
    <n v="9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x v="4"/>
    <x v="4"/>
    <n v="64.7"/>
    <n v="50.1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x v="5"/>
    <x v="15"/>
    <n v="82"/>
    <n v="67.7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x v="6"/>
    <x v="11"/>
    <n v="1037.7"/>
    <n v="6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x v="3"/>
    <x v="3"/>
    <n v="12.9"/>
    <n v="80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x v="4"/>
    <x v="10"/>
    <n v="154.80000000000001"/>
    <n v="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x v="3"/>
    <x v="3"/>
    <n v="7.1"/>
    <n v="71.099999999999994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x v="3"/>
    <x v="3"/>
    <n v="208.5"/>
    <n v="90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x v="4"/>
    <x v="6"/>
    <n v="99.7"/>
    <n v="43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x v="3"/>
    <x v="3"/>
    <n v="201.6"/>
    <n v="68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x v="1"/>
    <x v="1"/>
    <n v="162.1"/>
    <n v="73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x v="4"/>
    <x v="4"/>
    <n v="3.6"/>
    <n v="62.3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x v="2"/>
    <x v="8"/>
    <n v="206.6"/>
    <n v="67.099999999999994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x v="3"/>
    <x v="3"/>
    <n v="128.19999999999999"/>
    <n v="80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x v="3"/>
    <x v="3"/>
    <n v="119.7"/>
    <n v="62.2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x v="3"/>
    <x v="3"/>
    <n v="170.7"/>
    <n v="5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x v="5"/>
    <x v="9"/>
    <n v="187.2"/>
    <n v="57.7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x v="1"/>
    <x v="1"/>
    <n v="188.4"/>
    <n v="40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x v="0"/>
    <x v="0"/>
    <n v="131.30000000000001"/>
    <n v="81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x v="1"/>
    <x v="17"/>
    <n v="284"/>
    <n v="35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x v="4"/>
    <x v="22"/>
    <n v="120.4"/>
    <n v="102.9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x v="3"/>
    <x v="3"/>
    <n v="419.1"/>
    <n v="28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x v="3"/>
    <x v="3"/>
    <n v="13.9"/>
    <n v="75.7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x v="1"/>
    <x v="5"/>
    <n v="139.4"/>
    <n v="4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x v="3"/>
    <x v="3"/>
    <n v="174"/>
    <n v="73.599999999999994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x v="3"/>
    <x v="3"/>
    <n v="155.5"/>
    <n v="57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x v="3"/>
    <x v="3"/>
    <n v="170.4"/>
    <n v="85.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x v="1"/>
    <x v="7"/>
    <n v="189.5"/>
    <n v="51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x v="3"/>
    <x v="3"/>
    <n v="249.7"/>
    <n v="63.6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x v="5"/>
    <x v="9"/>
    <n v="48.9"/>
    <n v="81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x v="3"/>
    <x v="3"/>
    <n v="28.5"/>
    <n v="8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x v="7"/>
    <x v="14"/>
    <n v="268"/>
    <n v="90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x v="3"/>
    <x v="3"/>
    <n v="619.79999999999995"/>
    <n v="74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x v="1"/>
    <x v="7"/>
    <n v="3.1"/>
    <n v="92.4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x v="3"/>
    <x v="3"/>
    <n v="159.9"/>
    <n v="5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x v="7"/>
    <x v="14"/>
    <n v="279.39999999999998"/>
    <n v="33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x v="3"/>
    <x v="3"/>
    <n v="77.400000000000006"/>
    <n v="93.6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x v="3"/>
    <x v="3"/>
    <n v="206.3"/>
    <n v="69.900000000000006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x v="0"/>
    <x v="0"/>
    <n v="694.3"/>
    <n v="72.099999999999994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x v="1"/>
    <x v="7"/>
    <n v="151.80000000000001"/>
    <n v="30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x v="3"/>
    <x v="3"/>
    <n v="64.599999999999994"/>
    <n v="7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x v="3"/>
    <x v="3"/>
    <n v="62.9"/>
    <n v="68.7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x v="3"/>
    <x v="3"/>
    <n v="310.39999999999998"/>
    <n v="60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x v="3"/>
    <x v="3"/>
    <n v="42.9"/>
    <n v="111.2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x v="4"/>
    <x v="10"/>
    <n v="83.1"/>
    <n v="53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x v="4"/>
    <x v="19"/>
    <n v="78.5"/>
    <n v="56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x v="4"/>
    <x v="19"/>
    <n v="114.1"/>
    <n v="70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x v="4"/>
    <x v="10"/>
    <n v="64.5"/>
    <n v="49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x v="3"/>
    <x v="3"/>
    <n v="79.400000000000006"/>
    <n v="103.8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x v="3"/>
    <x v="3"/>
    <n v="11.4"/>
    <n v="99.1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x v="4"/>
    <x v="6"/>
    <n v="56.2"/>
    <n v="107.4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x v="3"/>
    <x v="3"/>
    <n v="16.5"/>
    <n v="76.900000000000006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x v="3"/>
    <x v="3"/>
    <n v="120"/>
    <n v="58.1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x v="2"/>
    <x v="8"/>
    <n v="145.5"/>
    <n v="103.7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x v="3"/>
    <x v="3"/>
    <n v="221.4"/>
    <n v="88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x v="3"/>
    <x v="3"/>
    <n v="48.4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x v="1"/>
    <x v="1"/>
    <n v="92.9"/>
    <n v="38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x v="6"/>
    <x v="11"/>
    <n v="88.6"/>
    <n v="30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x v="5"/>
    <x v="18"/>
    <n v="41.4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x v="0"/>
    <x v="0"/>
    <n v="63.1"/>
    <n v="86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x v="3"/>
    <x v="3"/>
    <n v="48.5"/>
    <n v="98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x v="4"/>
    <x v="12"/>
    <n v="88.5"/>
    <n v="45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x v="2"/>
    <x v="2"/>
    <n v="126.8"/>
    <n v="31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x v="2"/>
    <x v="2"/>
    <n v="2338.8000000000002"/>
    <n v="60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x v="1"/>
    <x v="16"/>
    <n v="508.4"/>
    <n v="59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x v="7"/>
    <x v="14"/>
    <n v="191.5"/>
    <n v="50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x v="0"/>
    <x v="0"/>
    <n v="42.1"/>
    <n v="99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x v="4"/>
    <x v="22"/>
    <n v="8.1999999999999993"/>
    <n v="58.9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x v="1"/>
    <x v="1"/>
    <n v="60.1"/>
    <n v="8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x v="4"/>
    <x v="4"/>
    <n v="47.2"/>
    <n v="76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x v="3"/>
    <x v="3"/>
    <n v="81.7"/>
    <n v="96.6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x v="1"/>
    <x v="17"/>
    <n v="54.2"/>
    <n v="7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x v="3"/>
    <x v="3"/>
    <n v="97.9"/>
    <n v="68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x v="3"/>
    <x v="3"/>
    <n v="77.2"/>
    <n v="88.8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x v="1"/>
    <x v="17"/>
    <n v="33.5"/>
    <n v="25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x v="4"/>
    <x v="4"/>
    <n v="239.6"/>
    <n v="44.9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x v="3"/>
    <x v="3"/>
    <n v="6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x v="8"/>
    <x v="23"/>
    <n v="176.2"/>
    <n v="29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x v="3"/>
    <x v="3"/>
    <n v="20.3"/>
    <n v="73.599999999999994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x v="3"/>
    <x v="3"/>
    <n v="358.6"/>
    <n v="108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x v="1"/>
    <x v="7"/>
    <n v="468.9"/>
    <n v="69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x v="3"/>
    <x v="3"/>
    <n v="122.1"/>
    <n v="111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x v="3"/>
    <x v="3"/>
    <n v="55.9"/>
    <n v="25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x v="1"/>
    <x v="7"/>
    <n v="43.7"/>
    <n v="42.2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x v="7"/>
    <x v="14"/>
    <n v="33.5"/>
    <n v="47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x v="8"/>
    <x v="23"/>
    <n v="123"/>
    <n v="36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x v="7"/>
    <x v="14"/>
    <n v="189.7"/>
    <n v="101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x v="5"/>
    <x v="13"/>
    <n v="83.6"/>
    <n v="39.9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x v="4"/>
    <x v="6"/>
    <n v="18"/>
    <n v="83.2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x v="0"/>
    <x v="0"/>
    <n v="1036.5"/>
    <n v="4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x v="6"/>
    <x v="20"/>
    <n v="97.4"/>
    <n v="48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x v="3"/>
    <x v="3"/>
    <n v="86.4"/>
    <n v="96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x v="3"/>
    <x v="3"/>
    <n v="150.19999999999999"/>
    <n v="78.7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x v="3"/>
    <x v="3"/>
    <n v="358.4"/>
    <n v="56.1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x v="5"/>
    <x v="9"/>
    <n v="542.9"/>
    <n v="69.099999999999994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x v="3"/>
    <x v="3"/>
    <n v="67.5"/>
    <n v="102.1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x v="2"/>
    <x v="8"/>
    <n v="191.7"/>
    <n v="107.3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x v="3"/>
    <x v="3"/>
    <n v="932"/>
    <n v="52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x v="4"/>
    <x v="19"/>
    <n v="429.3"/>
    <n v="71.099999999999994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x v="2"/>
    <x v="2"/>
    <n v="100.7"/>
    <n v="106.5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x v="4"/>
    <x v="4"/>
    <n v="226.6"/>
    <n v="42.9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x v="4"/>
    <x v="4"/>
    <n v="142.4"/>
    <n v="30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x v="1"/>
    <x v="1"/>
    <n v="90.6"/>
    <n v="70.599999999999994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x v="3"/>
    <x v="3"/>
    <n v="64"/>
    <n v="66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x v="3"/>
    <x v="3"/>
    <n v="84.1"/>
    <n v="96.9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x v="1"/>
    <x v="1"/>
    <n v="133.9"/>
    <n v="62.9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x v="3"/>
    <x v="3"/>
    <n v="59"/>
    <n v="109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x v="1"/>
    <x v="5"/>
    <n v="152.80000000000001"/>
    <n v="27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x v="2"/>
    <x v="8"/>
    <n v="446.7"/>
    <n v="65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x v="4"/>
    <x v="6"/>
    <n v="84.4"/>
    <n v="111.5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x v="3"/>
    <x v="3"/>
    <n v="175"/>
    <n v="111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x v="2"/>
    <x v="8"/>
    <n v="54.1"/>
    <n v="56.7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x v="5"/>
    <x v="18"/>
    <n v="311.89999999999998"/>
    <n v="97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x v="4"/>
    <x v="10"/>
    <n v="122.8"/>
    <n v="92.1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x v="5"/>
    <x v="9"/>
    <n v="99"/>
    <n v="83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x v="2"/>
    <x v="2"/>
    <n v="127.8"/>
    <n v="103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x v="4"/>
    <x v="6"/>
    <n v="158.6"/>
    <n v="68.90000000000000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x v="3"/>
    <x v="3"/>
    <n v="707.1"/>
    <n v="87.7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x v="3"/>
    <x v="3"/>
    <n v="142.4"/>
    <n v="75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x v="3"/>
    <x v="3"/>
    <n v="147.9"/>
    <n v="50.9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x v="3"/>
    <x v="3"/>
    <n v="20.3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x v="3"/>
    <x v="3"/>
    <n v="1840.6"/>
    <n v="72.900000000000006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x v="5"/>
    <x v="15"/>
    <n v="161.9"/>
    <n v="108.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x v="1"/>
    <x v="1"/>
    <n v="472.8"/>
    <n v="102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x v="6"/>
    <x v="20"/>
    <n v="24.5"/>
    <n v="44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x v="3"/>
    <x v="3"/>
    <n v="517.70000000000005"/>
    <n v="65.900000000000006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x v="4"/>
    <x v="4"/>
    <n v="247.6"/>
    <n v="25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x v="2"/>
    <x v="8"/>
    <n v="100.2"/>
    <n v="2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x v="5"/>
    <x v="13"/>
    <n v="153"/>
    <n v="85.8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x v="3"/>
    <x v="3"/>
    <n v="37.1"/>
    <n v="84.9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x v="1"/>
    <x v="1"/>
    <n v="4.4000000000000004"/>
    <n v="90.5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x v="4"/>
    <x v="4"/>
    <n v="156.5"/>
    <n v="25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x v="3"/>
    <x v="3"/>
    <n v="270.39999999999998"/>
    <n v="92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x v="3"/>
    <x v="3"/>
    <n v="134.1"/>
    <n v="93.1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x v="6"/>
    <x v="20"/>
    <n v="50.4"/>
    <n v="61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x v="3"/>
    <x v="3"/>
    <n v="88.8"/>
    <n v="92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x v="2"/>
    <x v="2"/>
    <n v="165"/>
    <n v="81.099999999999994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x v="3"/>
    <x v="3"/>
    <n v="17.5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x v="4"/>
    <x v="6"/>
    <n v="185.7"/>
    <n v="85.2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x v="2"/>
    <x v="8"/>
    <n v="412.7"/>
    <n v="111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x v="2"/>
    <x v="2"/>
    <n v="90.3"/>
    <n v="33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x v="1"/>
    <x v="1"/>
    <n v="92"/>
    <n v="96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x v="1"/>
    <x v="16"/>
    <n v="527"/>
    <n v="8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x v="3"/>
    <x v="3"/>
    <n v="319.10000000000002"/>
    <n v="25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x v="7"/>
    <x v="14"/>
    <n v="354.2"/>
    <n v="66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x v="5"/>
    <x v="9"/>
    <n v="32.9"/>
    <n v="87.3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x v="1"/>
    <x v="7"/>
    <n v="135.9"/>
    <n v="27.9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x v="3"/>
    <x v="3"/>
    <n v="2.1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x v="1"/>
    <x v="7"/>
    <n v="61"/>
    <n v="31.9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x v="3"/>
    <x v="3"/>
    <n v="30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x v="3"/>
    <x v="3"/>
    <n v="1179.2"/>
    <n v="108.8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x v="1"/>
    <x v="5"/>
    <n v="1126.0999999999999"/>
    <n v="110.8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x v="3"/>
    <x v="3"/>
    <n v="12.9"/>
    <n v="29.6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x v="3"/>
    <x v="3"/>
    <n v="712"/>
    <n v="101.7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x v="2"/>
    <x v="8"/>
    <n v="30.3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x v="2"/>
    <x v="2"/>
    <n v="212.5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x v="3"/>
    <x v="3"/>
    <n v="228.9"/>
    <n v="40.1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x v="4"/>
    <x v="10"/>
    <n v="35"/>
    <n v="111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x v="2"/>
    <x v="8"/>
    <n v="157.30000000000001"/>
    <n v="37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x v="5"/>
    <x v="9"/>
    <n v="232.3"/>
    <n v="31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x v="3"/>
    <x v="3"/>
    <n v="92.4"/>
    <n v="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x v="7"/>
    <x v="14"/>
    <n v="256.7"/>
    <n v="88.1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x v="3"/>
    <x v="3"/>
    <n v="168.5"/>
    <n v="37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x v="3"/>
    <x v="3"/>
    <n v="166.6"/>
    <n v="26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x v="3"/>
    <x v="3"/>
    <n v="772.1"/>
    <n v="67.8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x v="4"/>
    <x v="6"/>
    <n v="406.9"/>
    <n v="50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x v="1"/>
    <x v="1"/>
    <n v="564.20000000000005"/>
    <n v="110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x v="1"/>
    <x v="5"/>
    <n v="68.400000000000006"/>
    <n v="90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x v="6"/>
    <x v="11"/>
    <n v="34.4"/>
    <n v="79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x v="1"/>
    <x v="1"/>
    <n v="655.5"/>
    <n v="86.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x v="1"/>
    <x v="17"/>
    <n v="177.3"/>
    <n v="62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x v="3"/>
    <x v="3"/>
    <n v="113.2"/>
    <n v="27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x v="1"/>
    <x v="1"/>
    <n v="728.2"/>
    <n v="54.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x v="1"/>
    <x v="7"/>
    <n v="208.3"/>
    <n v="41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x v="4"/>
    <x v="22"/>
    <n v="31.2"/>
    <n v="55.1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x v="5"/>
    <x v="18"/>
    <n v="57"/>
    <n v="107.9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x v="3"/>
    <x v="3"/>
    <n v="231"/>
    <n v="73.900000000000006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x v="6"/>
    <x v="11"/>
    <n v="86.9"/>
    <n v="32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x v="3"/>
    <x v="3"/>
    <n v="270.7"/>
    <n v="53.9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x v="3"/>
    <x v="3"/>
    <n v="49.4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x v="1"/>
    <x v="7"/>
    <n v="113.4"/>
    <n v="33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x v="3"/>
    <x v="3"/>
    <n v="190.6"/>
    <n v="4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x v="2"/>
    <x v="2"/>
    <n v="135.5"/>
    <n v="86.9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x v="1"/>
    <x v="1"/>
    <n v="10.3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x v="3"/>
    <x v="3"/>
    <n v="65.5"/>
    <n v="3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x v="3"/>
    <x v="3"/>
    <n v="49"/>
    <n v="68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x v="4"/>
    <x v="10"/>
    <n v="787.9"/>
    <n v="58.9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x v="3"/>
    <x v="3"/>
    <n v="80.3"/>
    <n v="105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x v="4"/>
    <x v="6"/>
    <n v="106.3"/>
    <n v="33.1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x v="3"/>
    <x v="3"/>
    <n v="50.7"/>
    <n v="78.8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x v="4"/>
    <x v="10"/>
    <n v="215.3"/>
    <n v="68.2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x v="1"/>
    <x v="1"/>
    <n v="141.19999999999999"/>
    <n v="75.7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x v="2"/>
    <x v="2"/>
    <n v="115.3"/>
    <n v="31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x v="4"/>
    <x v="10"/>
    <n v="193.1"/>
    <n v="101.9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x v="1"/>
    <x v="17"/>
    <n v="729.7"/>
    <n v="52.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x v="1"/>
    <x v="1"/>
    <n v="99.7"/>
    <n v="7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x v="4"/>
    <x v="10"/>
    <n v="88.2"/>
    <n v="102.4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x v="3"/>
    <x v="3"/>
    <n v="37.200000000000003"/>
    <n v="74.5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x v="3"/>
    <x v="3"/>
    <n v="30.5"/>
    <n v="5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x v="0"/>
    <x v="0"/>
    <n v="25.7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x v="3"/>
    <x v="3"/>
    <n v="34"/>
    <n v="97.1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x v="5"/>
    <x v="9"/>
    <n v="1185.9000000000001"/>
    <n v="72.099999999999994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x v="1"/>
    <x v="1"/>
    <n v="125.4"/>
    <n v="75.2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x v="4"/>
    <x v="6"/>
    <n v="14.4"/>
    <n v="33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x v="6"/>
    <x v="20"/>
    <n v="54.8"/>
    <n v="54.8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x v="2"/>
    <x v="2"/>
    <n v="109.6"/>
    <n v="45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x v="3"/>
    <x v="3"/>
    <n v="188.5"/>
    <n v="5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x v="3"/>
    <x v="3"/>
    <n v="87"/>
    <n v="60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x v="7"/>
    <x v="14"/>
    <n v="202.9"/>
    <n v="4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x v="7"/>
    <x v="14"/>
    <n v="197"/>
    <n v="86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x v="3"/>
    <x v="3"/>
    <n v="107"/>
    <n v="28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x v="1"/>
    <x v="1"/>
    <n v="268.7"/>
    <n v="32.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x v="4"/>
    <x v="4"/>
    <n v="50.8"/>
    <n v="73.59999999999999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x v="4"/>
    <x v="6"/>
    <n v="1180.3"/>
    <n v="108.7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x v="3"/>
    <x v="3"/>
    <n v="264"/>
    <n v="4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x v="0"/>
    <x v="0"/>
    <n v="30.4"/>
    <n v="83.3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x v="4"/>
    <x v="4"/>
    <n v="62.9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x v="3"/>
    <x v="3"/>
    <n v="193.1"/>
    <n v="55.9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x v="6"/>
    <x v="11"/>
    <n v="77.099999999999994"/>
    <n v="105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x v="5"/>
    <x v="9"/>
    <n v="225.5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x v="6"/>
    <x v="11"/>
    <n v="239.4"/>
    <n v="112.7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x v="1"/>
    <x v="1"/>
    <n v="92.2"/>
    <n v="81.900000000000006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x v="1"/>
    <x v="1"/>
    <n v="130.19999999999999"/>
    <n v="6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x v="3"/>
    <x v="3"/>
    <n v="615.20000000000005"/>
    <n v="106.4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x v="5"/>
    <x v="9"/>
    <n v="368.8"/>
    <n v="76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x v="3"/>
    <x v="3"/>
    <n v="1094.9000000000001"/>
    <n v="111.1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x v="6"/>
    <x v="11"/>
    <n v="50.7"/>
    <n v="95.9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x v="1"/>
    <x v="1"/>
    <n v="800.6"/>
    <n v="43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x v="4"/>
    <x v="4"/>
    <n v="291.3"/>
    <n v="68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x v="1"/>
    <x v="1"/>
    <n v="350"/>
    <n v="90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x v="1"/>
    <x v="1"/>
    <n v="357.1"/>
    <n v="58.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x v="5"/>
    <x v="9"/>
    <n v="126.5"/>
    <n v="84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x v="4"/>
    <x v="12"/>
    <n v="387.5"/>
    <n v="88.9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x v="3"/>
    <x v="3"/>
    <n v="457"/>
    <n v="66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x v="4"/>
    <x v="6"/>
    <n v="266.7"/>
    <n v="74.8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x v="3"/>
    <x v="3"/>
    <n v="69"/>
    <n v="70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x v="3"/>
    <x v="3"/>
    <n v="51.3"/>
    <n v="32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x v="3"/>
    <x v="3"/>
    <n v="1.2"/>
    <n v="64.7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x v="7"/>
    <x v="14"/>
    <n v="109"/>
    <n v="25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x v="5"/>
    <x v="18"/>
    <n v="315.2"/>
    <n v="105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x v="5"/>
    <x v="18"/>
    <n v="157.69999999999999"/>
    <n v="6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x v="3"/>
    <x v="3"/>
    <n v="153.80000000000001"/>
    <n v="94.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x v="2"/>
    <x v="2"/>
    <n v="89.7"/>
    <n v="44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x v="1"/>
    <x v="7"/>
    <n v="75.099999999999994"/>
    <n v="64.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x v="1"/>
    <x v="17"/>
    <n v="852.9"/>
    <n v="84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x v="3"/>
    <x v="3"/>
    <n v="138.9"/>
    <n v="34.1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x v="4"/>
    <x v="4"/>
    <n v="190.2"/>
    <n v="93.3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x v="3"/>
    <x v="3"/>
    <n v="100.2"/>
    <n v="3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x v="2"/>
    <x v="2"/>
    <n v="142.80000000000001"/>
    <n v="83.8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x v="2"/>
    <x v="8"/>
    <n v="563.1"/>
    <n v="64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x v="7"/>
    <x v="14"/>
    <n v="30.7"/>
    <n v="81.900000000000006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x v="4"/>
    <x v="4"/>
    <n v="99.4"/>
    <n v="93.1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x v="2"/>
    <x v="2"/>
    <n v="197.5"/>
    <n v="10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x v="2"/>
    <x v="2"/>
    <n v="508.5"/>
    <n v="105.9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x v="0"/>
    <x v="0"/>
    <n v="237.7"/>
    <n v="101.6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x v="4"/>
    <x v="6"/>
    <n v="338.5"/>
    <n v="63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x v="1"/>
    <x v="7"/>
    <n v="133.1"/>
    <n v="29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x v="1"/>
    <x v="5"/>
    <n v="207.8"/>
    <n v="77.900000000000006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x v="6"/>
    <x v="11"/>
    <n v="51.1"/>
    <n v="80.8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x v="1"/>
    <x v="7"/>
    <n v="652.1"/>
    <n v="76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x v="5"/>
    <x v="13"/>
    <n v="113.6"/>
    <n v="7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x v="3"/>
    <x v="3"/>
    <n v="102.4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x v="0"/>
    <x v="0"/>
    <n v="356.6"/>
    <n v="54.2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x v="4"/>
    <x v="12"/>
    <n v="139.9"/>
    <n v="32.9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x v="0"/>
    <x v="0"/>
    <n v="69.5"/>
    <n v="79.400000000000006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x v="3"/>
    <x v="3"/>
    <n v="35.5"/>
    <n v="41.2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x v="2"/>
    <x v="8"/>
    <n v="251.7"/>
    <n v="77.400000000000006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x v="3"/>
    <x v="3"/>
    <n v="105.9"/>
    <n v="57.2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x v="3"/>
    <x v="3"/>
    <n v="187.4"/>
    <n v="77.2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x v="4"/>
    <x v="19"/>
    <n v="386.8"/>
    <n v="25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x v="4"/>
    <x v="12"/>
    <n v="347.1"/>
    <n v="97.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x v="3"/>
    <x v="3"/>
    <n v="185.8"/>
    <n v="46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x v="7"/>
    <x v="14"/>
    <n v="43.2"/>
    <n v="88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x v="0"/>
    <x v="0"/>
    <n v="162.4"/>
    <n v="26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x v="3"/>
    <x v="3"/>
    <n v="184.8"/>
    <n v="102.7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x v="4"/>
    <x v="6"/>
    <n v="23.7"/>
    <n v="73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x v="3"/>
    <x v="3"/>
    <n v="89.9"/>
    <n v="57.2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x v="3"/>
    <x v="3"/>
    <n v="272.60000000000002"/>
    <n v="84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x v="4"/>
    <x v="22"/>
    <n v="170"/>
    <n v="98.7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x v="7"/>
    <x v="14"/>
    <n v="188.3"/>
    <n v="42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x v="7"/>
    <x v="14"/>
    <n v="346.9"/>
    <n v="32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x v="1"/>
    <x v="1"/>
    <n v="69.2"/>
    <n v="81.599999999999994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x v="7"/>
    <x v="14"/>
    <n v="25.4"/>
    <n v="3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x v="0"/>
    <x v="0"/>
    <n v="77.400000000000006"/>
    <n v="103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x v="1"/>
    <x v="16"/>
    <n v="37.5"/>
    <n v="84.3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x v="5"/>
    <x v="9"/>
    <n v="543.79999999999995"/>
    <n v="102.6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x v="1"/>
    <x v="5"/>
    <n v="228.5"/>
    <n v="80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x v="3"/>
    <x v="3"/>
    <n v="38.9"/>
    <n v="70.099999999999994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x v="4"/>
    <x v="12"/>
    <n v="237.9"/>
    <n v="41.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x v="3"/>
    <x v="3"/>
    <n v="64"/>
    <n v="58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x v="3"/>
    <x v="3"/>
    <n v="118.3"/>
    <n v="40.9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x v="1"/>
    <x v="7"/>
    <n v="84.8"/>
    <n v="70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x v="3"/>
    <x v="3"/>
    <n v="29.3"/>
    <n v="73.8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x v="3"/>
    <x v="3"/>
    <n v="209.9"/>
    <n v="42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x v="1"/>
    <x v="5"/>
    <n v="169.8"/>
    <n v="77.900000000000006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x v="1"/>
    <x v="7"/>
    <n v="116"/>
    <n v="10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x v="4"/>
    <x v="4"/>
    <n v="258.60000000000002"/>
    <n v="47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x v="5"/>
    <x v="18"/>
    <n v="230.6"/>
    <n v="76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x v="4"/>
    <x v="4"/>
    <n v="128.19999999999999"/>
    <n v="54.1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x v="4"/>
    <x v="19"/>
    <n v="188.7"/>
    <n v="57.3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x v="3"/>
    <x v="3"/>
    <n v="7"/>
    <n v="103.8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x v="0"/>
    <x v="0"/>
    <n v="774.4"/>
    <n v="105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x v="3"/>
    <x v="3"/>
    <n v="27.7"/>
    <n v="90.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x v="4"/>
    <x v="4"/>
    <n v="52.5"/>
    <n v="77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x v="1"/>
    <x v="17"/>
    <n v="407.1"/>
    <n v="102.6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x v="1"/>
    <x v="1"/>
    <n v="156.19999999999999"/>
    <n v="55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x v="2"/>
    <x v="2"/>
    <n v="252.4"/>
    <n v="32.1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x v="5"/>
    <x v="9"/>
    <n v="1.7"/>
    <n v="50.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x v="5"/>
    <x v="15"/>
    <n v="12.2"/>
    <n v="49.7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x v="3"/>
    <x v="3"/>
    <n v="164"/>
    <n v="54.9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x v="4"/>
    <x v="4"/>
    <n v="163"/>
    <n v="46.9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x v="3"/>
    <x v="3"/>
    <n v="20.3"/>
    <n v="45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x v="6"/>
    <x v="11"/>
    <n v="319.2"/>
    <n v="3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x v="3"/>
    <x v="3"/>
    <n v="478.9"/>
    <n v="107.8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x v="3"/>
    <x v="3"/>
    <n v="19.600000000000001"/>
    <n v="102.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x v="2"/>
    <x v="2"/>
    <n v="198.9"/>
    <n v="25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x v="4"/>
    <x v="6"/>
    <n v="795"/>
    <n v="79.90000000000000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x v="4"/>
    <x v="6"/>
    <n v="50.6"/>
    <n v="67.90000000000000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x v="3"/>
    <x v="3"/>
    <n v="57.4"/>
    <n v="26.1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x v="4"/>
    <x v="19"/>
    <n v="155.6"/>
    <n v="105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x v="7"/>
    <x v="14"/>
    <n v="36.299999999999997"/>
    <n v="25.8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x v="4"/>
    <x v="12"/>
    <n v="58.3"/>
    <n v="77.7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x v="5"/>
    <x v="15"/>
    <n v="237.4"/>
    <n v="57.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x v="3"/>
    <x v="3"/>
    <n v="58.8"/>
    <n v="9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x v="4"/>
    <x v="10"/>
    <n v="182.6"/>
    <n v="37.9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x v="2"/>
    <x v="2"/>
    <n v="0.8"/>
    <n v="31.8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x v="1"/>
    <x v="21"/>
    <n v="176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x v="3"/>
    <x v="3"/>
    <n v="237.9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x v="3"/>
    <x v="3"/>
    <n v="488.1"/>
    <n v="84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x v="3"/>
    <x v="3"/>
    <n v="224.1"/>
    <n v="103.4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x v="0"/>
    <x v="0"/>
    <n v="18.100000000000001"/>
    <n v="105.1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x v="3"/>
    <x v="3"/>
    <n v="45.8"/>
    <n v="89.2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x v="2"/>
    <x v="2"/>
    <n v="117.3"/>
    <n v="5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x v="3"/>
    <x v="3"/>
    <n v="217.3"/>
    <n v="65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x v="3"/>
    <x v="3"/>
    <n v="112.3"/>
    <n v="46.2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x v="3"/>
    <x v="3"/>
    <n v="72.5"/>
    <n v="51.2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x v="1"/>
    <x v="1"/>
    <n v="212.3"/>
    <n v="33.9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x v="3"/>
    <x v="3"/>
    <n v="239.7"/>
    <n v="9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x v="3"/>
    <x v="3"/>
    <n v="181.9"/>
    <n v="107.4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x v="3"/>
    <x v="3"/>
    <n v="164.1"/>
    <n v="75.8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x v="3"/>
    <x v="3"/>
    <n v="1.6"/>
    <n v="80.5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x v="4"/>
    <x v="4"/>
    <n v="49.6"/>
    <n v="87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x v="5"/>
    <x v="13"/>
    <n v="109.7"/>
    <n v="105.1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x v="6"/>
    <x v="11"/>
    <n v="49.2"/>
    <n v="57.3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x v="2"/>
    <x v="2"/>
    <n v="62.2"/>
    <n v="93.3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x v="3"/>
    <x v="3"/>
    <n v="13.1"/>
    <n v="72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x v="3"/>
    <x v="3"/>
    <n v="64.599999999999994"/>
    <n v="92.6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x v="0"/>
    <x v="0"/>
    <n v="159.6"/>
    <n v="105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x v="7"/>
    <x v="14"/>
    <n v="81.400000000000006"/>
    <n v="31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x v="7"/>
    <x v="14"/>
    <n v="32.4"/>
    <n v="33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x v="3"/>
    <x v="3"/>
    <n v="9.9"/>
    <n v="84.2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x v="3"/>
    <x v="3"/>
    <n v="26.7"/>
    <n v="73.900000000000006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x v="4"/>
    <x v="4"/>
    <n v="63"/>
    <n v="3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x v="2"/>
    <x v="2"/>
    <n v="161.4"/>
    <n v="46.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x v="1"/>
    <x v="1"/>
    <n v="1096.9000000000001"/>
    <n v="102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x v="4"/>
    <x v="4"/>
    <n v="70.099999999999994"/>
    <n v="4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x v="4"/>
    <x v="22"/>
    <n v="60"/>
    <n v="94.3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x v="2"/>
    <x v="2"/>
    <n v="367.1"/>
    <n v="101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x v="3"/>
    <x v="3"/>
    <n v="1109"/>
    <n v="97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x v="4"/>
    <x v="22"/>
    <n v="19"/>
    <n v="43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x v="3"/>
    <x v="3"/>
    <n v="126.9"/>
    <n v="94.9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x v="4"/>
    <x v="10"/>
    <n v="734.6"/>
    <n v="72.2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x v="5"/>
    <x v="18"/>
    <n v="4.5999999999999996"/>
    <n v="51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x v="2"/>
    <x v="2"/>
    <n v="85.1"/>
    <n v="85.1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x v="5"/>
    <x v="18"/>
    <n v="119.3"/>
    <n v="43.9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x v="0"/>
    <x v="0"/>
    <n v="296"/>
    <n v="40.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x v="7"/>
    <x v="14"/>
    <n v="84.7"/>
    <n v="43.8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x v="3"/>
    <x v="3"/>
    <n v="355.8"/>
    <n v="84.9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x v="1"/>
    <x v="1"/>
    <n v="386.4"/>
    <n v="41.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x v="3"/>
    <x v="3"/>
    <n v="792.2"/>
    <n v="55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x v="1"/>
    <x v="21"/>
    <n v="137"/>
    <n v="77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x v="0"/>
    <x v="0"/>
    <n v="338.2"/>
    <n v="71.2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x v="3"/>
    <x v="3"/>
    <n v="108.2"/>
    <n v="91.9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x v="3"/>
    <x v="3"/>
    <n v="60.8"/>
    <n v="97.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x v="4"/>
    <x v="19"/>
    <n v="27.7"/>
    <n v="58.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x v="2"/>
    <x v="2"/>
    <n v="228.4"/>
    <n v="58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x v="3"/>
    <x v="3"/>
    <n v="21.6"/>
    <n v="103.9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x v="1"/>
    <x v="7"/>
    <n v="373.9"/>
    <n v="93.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x v="3"/>
    <x v="3"/>
    <n v="154.9"/>
    <n v="62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x v="3"/>
    <x v="3"/>
    <n v="322.2"/>
    <n v="92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x v="0"/>
    <x v="0"/>
    <n v="74"/>
    <n v="77.3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x v="6"/>
    <x v="11"/>
    <n v="864.1"/>
    <n v="93.9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x v="3"/>
    <x v="3"/>
    <n v="143.30000000000001"/>
    <n v="85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x v="5"/>
    <x v="9"/>
    <n v="40.299999999999997"/>
    <n v="106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x v="2"/>
    <x v="2"/>
    <n v="178.2"/>
    <n v="37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x v="4"/>
    <x v="4"/>
    <n v="84.9"/>
    <n v="81.5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x v="4"/>
    <x v="4"/>
    <n v="145.9"/>
    <n v="81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x v="3"/>
    <x v="3"/>
    <n v="152.5"/>
    <n v="26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x v="1"/>
    <x v="1"/>
    <n v="67.099999999999994"/>
    <n v="2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x v="1"/>
    <x v="1"/>
    <n v="40.299999999999997"/>
    <n v="34.200000000000003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x v="4"/>
    <x v="4"/>
    <n v="216.8"/>
    <n v="28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x v="5"/>
    <x v="15"/>
    <n v="52.1"/>
    <n v="76.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x v="5"/>
    <x v="18"/>
    <n v="499.6"/>
    <n v="53.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x v="4"/>
    <x v="6"/>
    <n v="87.7"/>
    <n v="106.9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x v="1"/>
    <x v="1"/>
    <n v="113.2"/>
    <n v="46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x v="4"/>
    <x v="6"/>
    <n v="426.5"/>
    <n v="100.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x v="7"/>
    <x v="14"/>
    <n v="77.599999999999994"/>
    <n v="101.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x v="5"/>
    <x v="18"/>
    <n v="52.5"/>
    <n v="8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x v="0"/>
    <x v="0"/>
    <n v="157.5"/>
    <n v="75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x v="3"/>
    <x v="3"/>
    <n v="72.900000000000006"/>
    <n v="4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x v="3"/>
    <x v="3"/>
    <n v="60.6"/>
    <n v="33.1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x v="1"/>
    <x v="7"/>
    <n v="56.8"/>
    <n v="101.1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x v="0"/>
    <x v="0"/>
    <n v="56.5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3B738-C2F7-498C-A9D6-670FAA0A12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F8E02-78DF-4DCC-B40C-513258EB2A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6FBAD-A178-4294-9B25-36C8A37F83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350" sqref="B35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" customWidth="1"/>
    <col min="7" max="7" width="13" bestFit="1" customWidth="1"/>
    <col min="10" max="10" width="11.125" bestFit="1" customWidth="1"/>
    <col min="11" max="11" width="29.625" style="5" customWidth="1"/>
    <col min="12" max="12" width="11.125" bestFit="1" customWidth="1"/>
    <col min="13" max="13" width="22.125" style="5" customWidth="1"/>
    <col min="16" max="18" width="27.875" customWidth="1"/>
    <col min="19" max="19" width="19" customWidth="1"/>
    <col min="20" max="20" width="1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2066</v>
      </c>
      <c r="L1" s="1" t="s">
        <v>9</v>
      </c>
      <c r="M1" s="4" t="s">
        <v>2067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2029</v>
      </c>
      <c r="T1" s="1" t="s">
        <v>2030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t="s">
        <v>74</v>
      </c>
      <c r="G2">
        <v>135</v>
      </c>
      <c r="H2" t="s">
        <v>21</v>
      </c>
      <c r="I2" t="s">
        <v>22</v>
      </c>
      <c r="J2">
        <v>1536382800</v>
      </c>
      <c r="K2" s="5">
        <f t="shared" ref="K2:K65" si="0">(((J2/60)/60)/24)+DATE(1970,1,1)</f>
        <v>43351.208333333328</v>
      </c>
      <c r="L2">
        <v>1537074000</v>
      </c>
      <c r="M2" s="5">
        <f t="shared" ref="M2:M65" si="1">(((L2/60)/60)/24)+DATE(1970,1,1)</f>
        <v>43359.208333333328</v>
      </c>
      <c r="N2" t="b">
        <v>0</v>
      </c>
      <c r="O2" t="b">
        <v>0</v>
      </c>
      <c r="P2" t="s">
        <v>33</v>
      </c>
      <c r="Q2" t="s">
        <v>2039</v>
      </c>
      <c r="R2" t="s">
        <v>2040</v>
      </c>
      <c r="S2">
        <f t="shared" ref="S2:S65" si="2">ROUND(((E2/D2)*100), 1)</f>
        <v>66.900000000000006</v>
      </c>
      <c r="T2">
        <f t="shared" ref="T2:T65" si="3">ROUND((E2/G2),1)</f>
        <v>45.1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t="s">
        <v>74</v>
      </c>
      <c r="G3">
        <v>1480</v>
      </c>
      <c r="H3" t="s">
        <v>21</v>
      </c>
      <c r="I3" t="s">
        <v>22</v>
      </c>
      <c r="J3">
        <v>1533013200</v>
      </c>
      <c r="K3" s="5">
        <f t="shared" si="0"/>
        <v>43312.208333333328</v>
      </c>
      <c r="L3">
        <v>1535346000</v>
      </c>
      <c r="M3" s="5">
        <f t="shared" si="1"/>
        <v>43339.208333333328</v>
      </c>
      <c r="N3" t="b">
        <v>0</v>
      </c>
      <c r="O3" t="b">
        <v>0</v>
      </c>
      <c r="P3" t="s">
        <v>33</v>
      </c>
      <c r="Q3" t="s">
        <v>2039</v>
      </c>
      <c r="R3" t="s">
        <v>2040</v>
      </c>
      <c r="S3">
        <f t="shared" si="2"/>
        <v>48.2</v>
      </c>
      <c r="T3">
        <f t="shared" si="3"/>
        <v>35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t="s">
        <v>74</v>
      </c>
      <c r="G4">
        <v>17</v>
      </c>
      <c r="H4" t="s">
        <v>21</v>
      </c>
      <c r="I4" t="s">
        <v>22</v>
      </c>
      <c r="J4">
        <v>1292738400</v>
      </c>
      <c r="K4" s="5">
        <f t="shared" si="0"/>
        <v>40531.25</v>
      </c>
      <c r="L4">
        <v>1295676000</v>
      </c>
      <c r="M4" s="5">
        <f t="shared" si="1"/>
        <v>40565.25</v>
      </c>
      <c r="N4" t="b">
        <v>0</v>
      </c>
      <c r="O4" t="b">
        <v>0</v>
      </c>
      <c r="P4" t="s">
        <v>33</v>
      </c>
      <c r="Q4" t="s">
        <v>2039</v>
      </c>
      <c r="R4" t="s">
        <v>2040</v>
      </c>
      <c r="S4">
        <f t="shared" si="2"/>
        <v>24.1</v>
      </c>
      <c r="T4">
        <f t="shared" si="3"/>
        <v>111.8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t="s">
        <v>74</v>
      </c>
      <c r="G5">
        <v>610</v>
      </c>
      <c r="H5" t="s">
        <v>21</v>
      </c>
      <c r="I5" t="s">
        <v>22</v>
      </c>
      <c r="J5">
        <v>1350709200</v>
      </c>
      <c r="K5" s="5">
        <f t="shared" si="0"/>
        <v>41202.208333333336</v>
      </c>
      <c r="L5">
        <v>1351054800</v>
      </c>
      <c r="M5" s="5">
        <f t="shared" si="1"/>
        <v>41206.208333333336</v>
      </c>
      <c r="N5" t="b">
        <v>0</v>
      </c>
      <c r="O5" t="b">
        <v>1</v>
      </c>
      <c r="P5" t="s">
        <v>33</v>
      </c>
      <c r="Q5" t="s">
        <v>2039</v>
      </c>
      <c r="R5" t="s">
        <v>2040</v>
      </c>
      <c r="S5">
        <f t="shared" si="2"/>
        <v>60.5</v>
      </c>
      <c r="T5">
        <f t="shared" si="3"/>
        <v>108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t="s">
        <v>74</v>
      </c>
      <c r="G6">
        <v>532</v>
      </c>
      <c r="H6" t="s">
        <v>21</v>
      </c>
      <c r="I6" t="s">
        <v>22</v>
      </c>
      <c r="J6">
        <v>1282885200</v>
      </c>
      <c r="K6" s="5">
        <f t="shared" si="0"/>
        <v>40417.208333333336</v>
      </c>
      <c r="L6">
        <v>1284008400</v>
      </c>
      <c r="M6" s="5">
        <f t="shared" si="1"/>
        <v>40430.208333333336</v>
      </c>
      <c r="N6" t="b">
        <v>0</v>
      </c>
      <c r="O6" t="b">
        <v>0</v>
      </c>
      <c r="P6" t="s">
        <v>23</v>
      </c>
      <c r="Q6" t="s">
        <v>2035</v>
      </c>
      <c r="R6" t="s">
        <v>2036</v>
      </c>
      <c r="S6">
        <f t="shared" si="2"/>
        <v>60.3</v>
      </c>
      <c r="T6">
        <f t="shared" si="3"/>
        <v>80.099999999999994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t="s">
        <v>74</v>
      </c>
      <c r="G7">
        <v>55</v>
      </c>
      <c r="H7" t="s">
        <v>26</v>
      </c>
      <c r="I7" t="s">
        <v>27</v>
      </c>
      <c r="J7">
        <v>1422943200</v>
      </c>
      <c r="K7" s="5">
        <f t="shared" si="0"/>
        <v>42038.25</v>
      </c>
      <c r="L7">
        <v>1425103200</v>
      </c>
      <c r="M7" s="5">
        <f t="shared" si="1"/>
        <v>42063.25</v>
      </c>
      <c r="N7" t="b">
        <v>0</v>
      </c>
      <c r="O7" t="b">
        <v>0</v>
      </c>
      <c r="P7" t="s">
        <v>17</v>
      </c>
      <c r="Q7" t="s">
        <v>2033</v>
      </c>
      <c r="R7" t="s">
        <v>2034</v>
      </c>
      <c r="S7">
        <f t="shared" si="2"/>
        <v>3.2</v>
      </c>
      <c r="T7">
        <f t="shared" si="3"/>
        <v>86.5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t="s">
        <v>74</v>
      </c>
      <c r="G8">
        <v>58</v>
      </c>
      <c r="H8" t="s">
        <v>21</v>
      </c>
      <c r="I8" t="s">
        <v>22</v>
      </c>
      <c r="J8">
        <v>1402117200</v>
      </c>
      <c r="K8" s="5">
        <f t="shared" si="0"/>
        <v>41797.208333333336</v>
      </c>
      <c r="L8">
        <v>1403154000</v>
      </c>
      <c r="M8" s="5">
        <f t="shared" si="1"/>
        <v>41809.208333333336</v>
      </c>
      <c r="N8" t="b">
        <v>0</v>
      </c>
      <c r="O8" t="b">
        <v>1</v>
      </c>
      <c r="P8" t="s">
        <v>53</v>
      </c>
      <c r="Q8" t="s">
        <v>2041</v>
      </c>
      <c r="R8" t="s">
        <v>2044</v>
      </c>
      <c r="S8">
        <f t="shared" si="2"/>
        <v>3.3</v>
      </c>
      <c r="T8">
        <f t="shared" si="3"/>
        <v>46.9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t="s">
        <v>74</v>
      </c>
      <c r="G9">
        <v>51</v>
      </c>
      <c r="H9" t="s">
        <v>21</v>
      </c>
      <c r="I9" t="s">
        <v>22</v>
      </c>
      <c r="J9">
        <v>1320732000</v>
      </c>
      <c r="K9" s="5">
        <f t="shared" si="0"/>
        <v>40855.25</v>
      </c>
      <c r="L9">
        <v>1322460000</v>
      </c>
      <c r="M9" s="5">
        <f t="shared" si="1"/>
        <v>40875.25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>
        <f t="shared" si="2"/>
        <v>17.3</v>
      </c>
      <c r="T9">
        <f t="shared" si="3"/>
        <v>29.8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t="s">
        <v>74</v>
      </c>
      <c r="G10">
        <v>379</v>
      </c>
      <c r="H10" t="s">
        <v>26</v>
      </c>
      <c r="I10" t="s">
        <v>27</v>
      </c>
      <c r="J10">
        <v>1570251600</v>
      </c>
      <c r="K10" s="5">
        <f t="shared" si="0"/>
        <v>43743.208333333328</v>
      </c>
      <c r="L10">
        <v>1572325200</v>
      </c>
      <c r="M10" s="5">
        <f t="shared" si="1"/>
        <v>43767.208333333328</v>
      </c>
      <c r="N10" t="b">
        <v>0</v>
      </c>
      <c r="O10" t="b">
        <v>0</v>
      </c>
      <c r="P10" t="s">
        <v>23</v>
      </c>
      <c r="Q10" t="s">
        <v>2035</v>
      </c>
      <c r="R10" t="s">
        <v>2036</v>
      </c>
      <c r="S10">
        <f t="shared" si="2"/>
        <v>73.900000000000006</v>
      </c>
      <c r="T10">
        <f t="shared" si="3"/>
        <v>71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t="s">
        <v>74</v>
      </c>
      <c r="G11">
        <v>441</v>
      </c>
      <c r="H11" t="s">
        <v>21</v>
      </c>
      <c r="I11" t="s">
        <v>22</v>
      </c>
      <c r="J11">
        <v>1457071200</v>
      </c>
      <c r="K11" s="5">
        <f t="shared" si="0"/>
        <v>42433.25</v>
      </c>
      <c r="L11">
        <v>1457071200</v>
      </c>
      <c r="M11" s="5">
        <f t="shared" si="1"/>
        <v>42433.25</v>
      </c>
      <c r="N11" t="b">
        <v>0</v>
      </c>
      <c r="O11" t="b">
        <v>0</v>
      </c>
      <c r="P11" t="s">
        <v>33</v>
      </c>
      <c r="Q11" t="s">
        <v>2039</v>
      </c>
      <c r="R11" t="s">
        <v>2040</v>
      </c>
      <c r="S11">
        <f t="shared" si="2"/>
        <v>23.5</v>
      </c>
      <c r="T11">
        <f t="shared" si="3"/>
        <v>102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t="s">
        <v>74</v>
      </c>
      <c r="G12">
        <v>82</v>
      </c>
      <c r="H12" t="s">
        <v>21</v>
      </c>
      <c r="I12" t="s">
        <v>22</v>
      </c>
      <c r="J12">
        <v>1317531600</v>
      </c>
      <c r="K12" s="5">
        <f t="shared" si="0"/>
        <v>40818.208333333336</v>
      </c>
      <c r="L12">
        <v>1317877200</v>
      </c>
      <c r="M12" s="5">
        <f t="shared" si="1"/>
        <v>40822.208333333336</v>
      </c>
      <c r="N12" t="b">
        <v>0</v>
      </c>
      <c r="O12" t="b">
        <v>0</v>
      </c>
      <c r="P12" t="s">
        <v>17</v>
      </c>
      <c r="Q12" t="s">
        <v>2033</v>
      </c>
      <c r="R12" t="s">
        <v>2034</v>
      </c>
      <c r="S12">
        <f t="shared" si="2"/>
        <v>78.8</v>
      </c>
      <c r="T12">
        <f t="shared" si="3"/>
        <v>79.8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t="s">
        <v>74</v>
      </c>
      <c r="G13">
        <v>57</v>
      </c>
      <c r="H13" t="s">
        <v>21</v>
      </c>
      <c r="I13" t="s">
        <v>22</v>
      </c>
      <c r="J13">
        <v>1267250400</v>
      </c>
      <c r="K13" s="5">
        <f t="shared" si="0"/>
        <v>40236.25</v>
      </c>
      <c r="L13">
        <v>1268028000</v>
      </c>
      <c r="M13" s="5">
        <f t="shared" si="1"/>
        <v>40245.25</v>
      </c>
      <c r="N13" t="b">
        <v>0</v>
      </c>
      <c r="O13" t="b">
        <v>0</v>
      </c>
      <c r="P13" t="s">
        <v>119</v>
      </c>
      <c r="Q13" t="s">
        <v>2047</v>
      </c>
      <c r="R13" t="s">
        <v>2053</v>
      </c>
      <c r="S13">
        <f t="shared" si="2"/>
        <v>38.799999999999997</v>
      </c>
      <c r="T13">
        <f t="shared" si="3"/>
        <v>61.3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t="s">
        <v>74</v>
      </c>
      <c r="G14">
        <v>67</v>
      </c>
      <c r="H14" t="s">
        <v>21</v>
      </c>
      <c r="I14" t="s">
        <v>22</v>
      </c>
      <c r="J14">
        <v>1369112400</v>
      </c>
      <c r="K14" s="5">
        <f t="shared" si="0"/>
        <v>41415.208333333336</v>
      </c>
      <c r="L14">
        <v>1374123600</v>
      </c>
      <c r="M14" s="5">
        <f t="shared" si="1"/>
        <v>41473.208333333336</v>
      </c>
      <c r="N14" t="b">
        <v>0</v>
      </c>
      <c r="O14" t="b">
        <v>0</v>
      </c>
      <c r="P14" t="s">
        <v>33</v>
      </c>
      <c r="Q14" t="s">
        <v>2039</v>
      </c>
      <c r="R14" t="s">
        <v>2040</v>
      </c>
      <c r="S14">
        <f t="shared" si="2"/>
        <v>76.7</v>
      </c>
      <c r="T14">
        <f t="shared" si="3"/>
        <v>82.4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t="s">
        <v>74</v>
      </c>
      <c r="G15">
        <v>1890</v>
      </c>
      <c r="H15" t="s">
        <v>21</v>
      </c>
      <c r="I15" t="s">
        <v>22</v>
      </c>
      <c r="J15">
        <v>1291269600</v>
      </c>
      <c r="K15" s="5">
        <f t="shared" si="0"/>
        <v>40514.25</v>
      </c>
      <c r="L15">
        <v>1291442400</v>
      </c>
      <c r="M15" s="5">
        <f t="shared" si="1"/>
        <v>40516.25</v>
      </c>
      <c r="N15" t="b">
        <v>0</v>
      </c>
      <c r="O15" t="b">
        <v>0</v>
      </c>
      <c r="P15" t="s">
        <v>89</v>
      </c>
      <c r="Q15" t="s">
        <v>2050</v>
      </c>
      <c r="R15" t="s">
        <v>2051</v>
      </c>
      <c r="S15">
        <f t="shared" si="2"/>
        <v>27.2</v>
      </c>
      <c r="T15">
        <f t="shared" si="3"/>
        <v>25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t="s">
        <v>74</v>
      </c>
      <c r="G16">
        <v>184</v>
      </c>
      <c r="H16" t="s">
        <v>21</v>
      </c>
      <c r="I16" t="s">
        <v>22</v>
      </c>
      <c r="J16">
        <v>1479880800</v>
      </c>
      <c r="K16" s="5">
        <f t="shared" si="0"/>
        <v>42697.25</v>
      </c>
      <c r="L16">
        <v>1480485600</v>
      </c>
      <c r="M16" s="5">
        <f t="shared" si="1"/>
        <v>42704.25</v>
      </c>
      <c r="N16" t="b">
        <v>0</v>
      </c>
      <c r="O16" t="b">
        <v>0</v>
      </c>
      <c r="P16" t="s">
        <v>33</v>
      </c>
      <c r="Q16" t="s">
        <v>2039</v>
      </c>
      <c r="R16" t="s">
        <v>2040</v>
      </c>
      <c r="S16">
        <f t="shared" si="2"/>
        <v>17.399999999999999</v>
      </c>
      <c r="T16">
        <f t="shared" si="3"/>
        <v>106.3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t="s">
        <v>74</v>
      </c>
      <c r="G17">
        <v>32</v>
      </c>
      <c r="H17" t="s">
        <v>107</v>
      </c>
      <c r="I17" t="s">
        <v>108</v>
      </c>
      <c r="J17">
        <v>1286254800</v>
      </c>
      <c r="K17" s="5">
        <f t="shared" si="0"/>
        <v>40456.208333333336</v>
      </c>
      <c r="L17">
        <v>1287032400</v>
      </c>
      <c r="M17" s="5">
        <f t="shared" si="1"/>
        <v>40465.208333333336</v>
      </c>
      <c r="N17" t="b">
        <v>0</v>
      </c>
      <c r="O17" t="b">
        <v>0</v>
      </c>
      <c r="P17" t="s">
        <v>33</v>
      </c>
      <c r="Q17" t="s">
        <v>2039</v>
      </c>
      <c r="R17" t="s">
        <v>2040</v>
      </c>
      <c r="S17">
        <f t="shared" si="2"/>
        <v>16.399999999999999</v>
      </c>
      <c r="T17">
        <f t="shared" si="3"/>
        <v>33.299999999999997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t="s">
        <v>74</v>
      </c>
      <c r="G18">
        <v>75</v>
      </c>
      <c r="H18" t="s">
        <v>21</v>
      </c>
      <c r="I18" t="s">
        <v>22</v>
      </c>
      <c r="J18">
        <v>1316581200</v>
      </c>
      <c r="K18" s="5">
        <f t="shared" si="0"/>
        <v>40807.208333333336</v>
      </c>
      <c r="L18">
        <v>1318309200</v>
      </c>
      <c r="M18" s="5">
        <f t="shared" si="1"/>
        <v>40827.208333333336</v>
      </c>
      <c r="N18" t="b">
        <v>0</v>
      </c>
      <c r="O18" t="b">
        <v>1</v>
      </c>
      <c r="P18" t="s">
        <v>60</v>
      </c>
      <c r="Q18" t="s">
        <v>2035</v>
      </c>
      <c r="R18" t="s">
        <v>2045</v>
      </c>
      <c r="S18">
        <f t="shared" si="2"/>
        <v>75.3</v>
      </c>
      <c r="T18">
        <f t="shared" si="3"/>
        <v>41.2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t="s">
        <v>74</v>
      </c>
      <c r="G19">
        <v>64</v>
      </c>
      <c r="H19" t="s">
        <v>21</v>
      </c>
      <c r="I19" t="s">
        <v>22</v>
      </c>
      <c r="J19">
        <v>1281589200</v>
      </c>
      <c r="K19" s="5">
        <f t="shared" si="0"/>
        <v>40402.208333333336</v>
      </c>
      <c r="L19">
        <v>1283662800</v>
      </c>
      <c r="M19" s="5">
        <f t="shared" si="1"/>
        <v>40426.208333333336</v>
      </c>
      <c r="N19" t="b">
        <v>0</v>
      </c>
      <c r="O19" t="b">
        <v>0</v>
      </c>
      <c r="P19" t="s">
        <v>28</v>
      </c>
      <c r="Q19" t="s">
        <v>2037</v>
      </c>
      <c r="R19" t="s">
        <v>2038</v>
      </c>
      <c r="S19">
        <f t="shared" si="2"/>
        <v>38.700000000000003</v>
      </c>
      <c r="T19">
        <f t="shared" si="3"/>
        <v>50.8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t="s">
        <v>74</v>
      </c>
      <c r="G20">
        <v>1297</v>
      </c>
      <c r="H20" t="s">
        <v>15</v>
      </c>
      <c r="I20" t="s">
        <v>16</v>
      </c>
      <c r="J20">
        <v>1501650000</v>
      </c>
      <c r="K20" s="5">
        <f t="shared" si="0"/>
        <v>42949.208333333328</v>
      </c>
      <c r="L20">
        <v>1502859600</v>
      </c>
      <c r="M20" s="5">
        <f t="shared" si="1"/>
        <v>42963.208333333328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>
        <f t="shared" si="2"/>
        <v>80</v>
      </c>
      <c r="T20">
        <f t="shared" si="3"/>
        <v>84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t="s">
        <v>74</v>
      </c>
      <c r="G21">
        <v>145</v>
      </c>
      <c r="H21" t="s">
        <v>98</v>
      </c>
      <c r="I21" t="s">
        <v>99</v>
      </c>
      <c r="J21">
        <v>1325656800</v>
      </c>
      <c r="K21" s="5">
        <f t="shared" si="0"/>
        <v>40912.25</v>
      </c>
      <c r="L21">
        <v>1325829600</v>
      </c>
      <c r="M21" s="5">
        <f t="shared" si="1"/>
        <v>40914.25</v>
      </c>
      <c r="N21" t="b">
        <v>0</v>
      </c>
      <c r="O21" t="b">
        <v>0</v>
      </c>
      <c r="P21" t="s">
        <v>60</v>
      </c>
      <c r="Q21" t="s">
        <v>2035</v>
      </c>
      <c r="R21" t="s">
        <v>2045</v>
      </c>
      <c r="S21">
        <f t="shared" si="2"/>
        <v>11.3</v>
      </c>
      <c r="T21">
        <f t="shared" si="3"/>
        <v>89.2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t="s">
        <v>74</v>
      </c>
      <c r="G22">
        <v>2138</v>
      </c>
      <c r="H22" t="s">
        <v>21</v>
      </c>
      <c r="I22" t="s">
        <v>22</v>
      </c>
      <c r="J22">
        <v>1392012000</v>
      </c>
      <c r="K22" s="5">
        <f t="shared" si="0"/>
        <v>41680.25</v>
      </c>
      <c r="L22">
        <v>1394427600</v>
      </c>
      <c r="M22" s="5">
        <f t="shared" si="1"/>
        <v>41708.208333333336</v>
      </c>
      <c r="N22" t="b">
        <v>0</v>
      </c>
      <c r="O22" t="b">
        <v>1</v>
      </c>
      <c r="P22" t="s">
        <v>122</v>
      </c>
      <c r="Q22" t="s">
        <v>2054</v>
      </c>
      <c r="R22" t="s">
        <v>2055</v>
      </c>
      <c r="S22">
        <f t="shared" si="2"/>
        <v>90.7</v>
      </c>
      <c r="T22">
        <f t="shared" si="3"/>
        <v>81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t="s">
        <v>74</v>
      </c>
      <c r="G23">
        <v>10</v>
      </c>
      <c r="H23" t="s">
        <v>15</v>
      </c>
      <c r="I23" t="s">
        <v>16</v>
      </c>
      <c r="J23">
        <v>1480572000</v>
      </c>
      <c r="K23" s="5">
        <f t="shared" si="0"/>
        <v>42705.25</v>
      </c>
      <c r="L23">
        <v>1481781600</v>
      </c>
      <c r="M23" s="5">
        <f t="shared" si="1"/>
        <v>42719.25</v>
      </c>
      <c r="N23" t="b">
        <v>1</v>
      </c>
      <c r="O23" t="b">
        <v>0</v>
      </c>
      <c r="P23" t="s">
        <v>33</v>
      </c>
      <c r="Q23" t="s">
        <v>2039</v>
      </c>
      <c r="R23" t="s">
        <v>2040</v>
      </c>
      <c r="S23">
        <f t="shared" si="2"/>
        <v>16.7</v>
      </c>
      <c r="T23">
        <f t="shared" si="3"/>
        <v>90.3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t="s">
        <v>74</v>
      </c>
      <c r="G24">
        <v>90</v>
      </c>
      <c r="H24" t="s">
        <v>21</v>
      </c>
      <c r="I24" t="s">
        <v>22</v>
      </c>
      <c r="J24">
        <v>1285822800</v>
      </c>
      <c r="K24" s="5">
        <f t="shared" si="0"/>
        <v>40451.208333333336</v>
      </c>
      <c r="L24">
        <v>1287464400</v>
      </c>
      <c r="M24" s="5">
        <f t="shared" si="1"/>
        <v>40470.208333333336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>
        <f t="shared" si="2"/>
        <v>34.799999999999997</v>
      </c>
      <c r="T24">
        <f t="shared" si="3"/>
        <v>35.9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t="s">
        <v>74</v>
      </c>
      <c r="G25">
        <v>439</v>
      </c>
      <c r="H25" t="s">
        <v>40</v>
      </c>
      <c r="I25" t="s">
        <v>41</v>
      </c>
      <c r="J25">
        <v>1513663200</v>
      </c>
      <c r="K25" s="5">
        <f t="shared" si="0"/>
        <v>43088.25</v>
      </c>
      <c r="L25">
        <v>1515045600</v>
      </c>
      <c r="M25" s="5">
        <f t="shared" si="1"/>
        <v>43104.25</v>
      </c>
      <c r="N25" t="b">
        <v>0</v>
      </c>
      <c r="O25" t="b">
        <v>0</v>
      </c>
      <c r="P25" t="s">
        <v>269</v>
      </c>
      <c r="Q25" t="s">
        <v>2041</v>
      </c>
      <c r="R25" t="s">
        <v>2060</v>
      </c>
      <c r="S25">
        <f t="shared" si="2"/>
        <v>24.3</v>
      </c>
      <c r="T25">
        <f t="shared" si="3"/>
        <v>86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t="s">
        <v>74</v>
      </c>
      <c r="G26">
        <v>595</v>
      </c>
      <c r="H26" t="s">
        <v>21</v>
      </c>
      <c r="I26" t="s">
        <v>22</v>
      </c>
      <c r="J26">
        <v>1275886800</v>
      </c>
      <c r="K26" s="5">
        <f t="shared" si="0"/>
        <v>40336.208333333336</v>
      </c>
      <c r="L26">
        <v>1278910800</v>
      </c>
      <c r="M26" s="5">
        <f t="shared" si="1"/>
        <v>40371.208333333336</v>
      </c>
      <c r="N26" t="b">
        <v>1</v>
      </c>
      <c r="O26" t="b">
        <v>1</v>
      </c>
      <c r="P26" t="s">
        <v>100</v>
      </c>
      <c r="Q26" t="s">
        <v>2041</v>
      </c>
      <c r="R26" t="s">
        <v>2052</v>
      </c>
      <c r="S26">
        <f t="shared" si="2"/>
        <v>24</v>
      </c>
      <c r="T26">
        <f t="shared" si="3"/>
        <v>77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t="s">
        <v>74</v>
      </c>
      <c r="G27">
        <v>35</v>
      </c>
      <c r="H27" t="s">
        <v>21</v>
      </c>
      <c r="I27" t="s">
        <v>22</v>
      </c>
      <c r="J27">
        <v>1284008400</v>
      </c>
      <c r="K27" s="5">
        <f t="shared" si="0"/>
        <v>40430.208333333336</v>
      </c>
      <c r="L27">
        <v>1284181200</v>
      </c>
      <c r="M27" s="5">
        <f t="shared" si="1"/>
        <v>40432.208333333336</v>
      </c>
      <c r="N27" t="b">
        <v>0</v>
      </c>
      <c r="O27" t="b">
        <v>0</v>
      </c>
      <c r="P27" t="s">
        <v>269</v>
      </c>
      <c r="Q27" t="s">
        <v>2041</v>
      </c>
      <c r="R27" t="s">
        <v>2060</v>
      </c>
      <c r="S27">
        <f t="shared" si="2"/>
        <v>39.299999999999997</v>
      </c>
      <c r="T27">
        <f t="shared" si="3"/>
        <v>93.1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t="s">
        <v>74</v>
      </c>
      <c r="G28">
        <v>528</v>
      </c>
      <c r="H28" t="s">
        <v>98</v>
      </c>
      <c r="I28" t="s">
        <v>99</v>
      </c>
      <c r="J28">
        <v>1386309600</v>
      </c>
      <c r="K28" s="5">
        <f t="shared" si="0"/>
        <v>41614.25</v>
      </c>
      <c r="L28">
        <v>1386741600</v>
      </c>
      <c r="M28" s="5">
        <f t="shared" si="1"/>
        <v>41619.25</v>
      </c>
      <c r="N28" t="b">
        <v>0</v>
      </c>
      <c r="O28" t="b">
        <v>1</v>
      </c>
      <c r="P28" t="s">
        <v>23</v>
      </c>
      <c r="Q28" t="s">
        <v>2035</v>
      </c>
      <c r="R28" t="s">
        <v>2036</v>
      </c>
      <c r="S28">
        <f t="shared" si="2"/>
        <v>22.4</v>
      </c>
      <c r="T28">
        <f t="shared" si="3"/>
        <v>58.9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t="s">
        <v>74</v>
      </c>
      <c r="G29">
        <v>1</v>
      </c>
      <c r="H29" t="s">
        <v>98</v>
      </c>
      <c r="I29" t="s">
        <v>99</v>
      </c>
      <c r="J29">
        <v>1330495200</v>
      </c>
      <c r="K29" s="5">
        <f t="shared" si="0"/>
        <v>40968.25</v>
      </c>
      <c r="L29">
        <v>1332306000</v>
      </c>
      <c r="M29" s="5">
        <f t="shared" si="1"/>
        <v>40989.208333333336</v>
      </c>
      <c r="N29" t="b">
        <v>0</v>
      </c>
      <c r="O29" t="b">
        <v>0</v>
      </c>
      <c r="P29" t="s">
        <v>60</v>
      </c>
      <c r="Q29" t="s">
        <v>2035</v>
      </c>
      <c r="R29" t="s">
        <v>2045</v>
      </c>
      <c r="S29">
        <f t="shared" si="2"/>
        <v>4</v>
      </c>
      <c r="T29">
        <f t="shared" si="3"/>
        <v>4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t="s">
        <v>74</v>
      </c>
      <c r="G30">
        <v>94</v>
      </c>
      <c r="H30" t="s">
        <v>21</v>
      </c>
      <c r="I30" t="s">
        <v>22</v>
      </c>
      <c r="J30">
        <v>1443416400</v>
      </c>
      <c r="K30" s="5">
        <f t="shared" si="0"/>
        <v>42275.208333333328</v>
      </c>
      <c r="L30">
        <v>1444798800</v>
      </c>
      <c r="M30" s="5">
        <f t="shared" si="1"/>
        <v>42291.208333333328</v>
      </c>
      <c r="N30" t="b">
        <v>0</v>
      </c>
      <c r="O30" t="b">
        <v>1</v>
      </c>
      <c r="P30" t="s">
        <v>23</v>
      </c>
      <c r="Q30" t="s">
        <v>2035</v>
      </c>
      <c r="R30" t="s">
        <v>2036</v>
      </c>
      <c r="S30">
        <f t="shared" si="2"/>
        <v>54.4</v>
      </c>
      <c r="T30">
        <f t="shared" si="3"/>
        <v>52.1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t="s">
        <v>74</v>
      </c>
      <c r="G31">
        <v>37</v>
      </c>
      <c r="H31" t="s">
        <v>21</v>
      </c>
      <c r="I31" t="s">
        <v>22</v>
      </c>
      <c r="J31">
        <v>1299823200</v>
      </c>
      <c r="K31" s="5">
        <f t="shared" si="0"/>
        <v>40613.25</v>
      </c>
      <c r="L31">
        <v>1302066000</v>
      </c>
      <c r="M31" s="5">
        <f t="shared" si="1"/>
        <v>40639.208333333336</v>
      </c>
      <c r="N31" t="b">
        <v>0</v>
      </c>
      <c r="O31" t="b">
        <v>0</v>
      </c>
      <c r="P31" t="s">
        <v>159</v>
      </c>
      <c r="Q31" t="s">
        <v>2035</v>
      </c>
      <c r="R31" t="s">
        <v>2058</v>
      </c>
      <c r="S31">
        <f t="shared" si="2"/>
        <v>18.899999999999999</v>
      </c>
      <c r="T31">
        <f t="shared" si="3"/>
        <v>41.8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t="s">
        <v>74</v>
      </c>
      <c r="G32">
        <v>15</v>
      </c>
      <c r="H32" t="s">
        <v>21</v>
      </c>
      <c r="I32" t="s">
        <v>22</v>
      </c>
      <c r="J32">
        <v>1374728400</v>
      </c>
      <c r="K32" s="5">
        <f t="shared" si="0"/>
        <v>41480.208333333336</v>
      </c>
      <c r="L32">
        <v>1375765200</v>
      </c>
      <c r="M32" s="5">
        <f t="shared" si="1"/>
        <v>41492.208333333336</v>
      </c>
      <c r="N32" t="b">
        <v>0</v>
      </c>
      <c r="O32" t="b">
        <v>0</v>
      </c>
      <c r="P32" t="s">
        <v>33</v>
      </c>
      <c r="Q32" t="s">
        <v>2039</v>
      </c>
      <c r="R32" t="s">
        <v>2040</v>
      </c>
      <c r="S32">
        <f t="shared" si="2"/>
        <v>13.9</v>
      </c>
      <c r="T32">
        <f t="shared" si="3"/>
        <v>75.7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t="s">
        <v>74</v>
      </c>
      <c r="G33">
        <v>87</v>
      </c>
      <c r="H33" t="s">
        <v>21</v>
      </c>
      <c r="I33" t="s">
        <v>22</v>
      </c>
      <c r="J33">
        <v>1556686800</v>
      </c>
      <c r="K33" s="5">
        <f t="shared" si="0"/>
        <v>43586.208333333328</v>
      </c>
      <c r="L33">
        <v>1557637200</v>
      </c>
      <c r="M33" s="5">
        <f t="shared" si="1"/>
        <v>43597.208333333328</v>
      </c>
      <c r="N33" t="b">
        <v>0</v>
      </c>
      <c r="O33" t="b">
        <v>1</v>
      </c>
      <c r="P33" t="s">
        <v>33</v>
      </c>
      <c r="Q33" t="s">
        <v>2039</v>
      </c>
      <c r="R33" t="s">
        <v>2040</v>
      </c>
      <c r="S33">
        <f t="shared" si="2"/>
        <v>62.9</v>
      </c>
      <c r="T33">
        <f t="shared" si="3"/>
        <v>68.7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t="s">
        <v>74</v>
      </c>
      <c r="G34">
        <v>1658</v>
      </c>
      <c r="H34" t="s">
        <v>21</v>
      </c>
      <c r="I34" t="s">
        <v>22</v>
      </c>
      <c r="J34">
        <v>1490418000</v>
      </c>
      <c r="K34" s="5">
        <f t="shared" si="0"/>
        <v>42819.208333333328</v>
      </c>
      <c r="L34">
        <v>1491627600</v>
      </c>
      <c r="M34" s="5">
        <f t="shared" si="1"/>
        <v>42833.208333333328</v>
      </c>
      <c r="N34" t="b">
        <v>0</v>
      </c>
      <c r="O34" t="b">
        <v>0</v>
      </c>
      <c r="P34" t="s">
        <v>269</v>
      </c>
      <c r="Q34" t="s">
        <v>2041</v>
      </c>
      <c r="R34" t="s">
        <v>2060</v>
      </c>
      <c r="S34">
        <f t="shared" si="2"/>
        <v>78.5</v>
      </c>
      <c r="T34">
        <f t="shared" si="3"/>
        <v>56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v>723</v>
      </c>
      <c r="H35" t="s">
        <v>21</v>
      </c>
      <c r="I35" t="s">
        <v>22</v>
      </c>
      <c r="J35">
        <v>1499317200</v>
      </c>
      <c r="K35" s="5">
        <f t="shared" si="0"/>
        <v>42922.208333333328</v>
      </c>
      <c r="L35">
        <v>1500872400</v>
      </c>
      <c r="M35" s="5">
        <f t="shared" si="1"/>
        <v>42940.208333333328</v>
      </c>
      <c r="N35" t="b">
        <v>1</v>
      </c>
      <c r="O35" t="b">
        <v>0</v>
      </c>
      <c r="P35" t="s">
        <v>17</v>
      </c>
      <c r="Q35" t="s">
        <v>2033</v>
      </c>
      <c r="R35" t="s">
        <v>2034</v>
      </c>
      <c r="S35">
        <f t="shared" si="2"/>
        <v>63.1</v>
      </c>
      <c r="T35">
        <f t="shared" si="3"/>
        <v>86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t="s">
        <v>74</v>
      </c>
      <c r="G36">
        <v>390</v>
      </c>
      <c r="H36" t="s">
        <v>21</v>
      </c>
      <c r="I36" t="s">
        <v>22</v>
      </c>
      <c r="J36">
        <v>1440910800</v>
      </c>
      <c r="K36" s="5">
        <f t="shared" si="0"/>
        <v>42246.208333333328</v>
      </c>
      <c r="L36">
        <v>1442898000</v>
      </c>
      <c r="M36" s="5">
        <f t="shared" si="1"/>
        <v>42269.208333333328</v>
      </c>
      <c r="N36" t="b">
        <v>0</v>
      </c>
      <c r="O36" t="b">
        <v>0</v>
      </c>
      <c r="P36" t="s">
        <v>23</v>
      </c>
      <c r="Q36" t="s">
        <v>2035</v>
      </c>
      <c r="R36" t="s">
        <v>2036</v>
      </c>
      <c r="S36">
        <f t="shared" si="2"/>
        <v>60.1</v>
      </c>
      <c r="T36">
        <f t="shared" si="3"/>
        <v>81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t="s">
        <v>74</v>
      </c>
      <c r="G37">
        <v>25</v>
      </c>
      <c r="H37" t="s">
        <v>21</v>
      </c>
      <c r="I37" t="s">
        <v>22</v>
      </c>
      <c r="J37">
        <v>1377838800</v>
      </c>
      <c r="K37" s="5">
        <f t="shared" si="0"/>
        <v>41516.208333333336</v>
      </c>
      <c r="L37">
        <v>1378357200</v>
      </c>
      <c r="M37" s="5">
        <f t="shared" si="1"/>
        <v>41522.208333333336</v>
      </c>
      <c r="N37" t="b">
        <v>0</v>
      </c>
      <c r="O37" t="b">
        <v>1</v>
      </c>
      <c r="P37" t="s">
        <v>33</v>
      </c>
      <c r="Q37" t="s">
        <v>2039</v>
      </c>
      <c r="R37" t="s">
        <v>2040</v>
      </c>
      <c r="S37">
        <f t="shared" si="2"/>
        <v>64</v>
      </c>
      <c r="T37">
        <f t="shared" si="3"/>
        <v>79.400000000000006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t="s">
        <v>74</v>
      </c>
      <c r="G38">
        <v>1218</v>
      </c>
      <c r="H38" t="s">
        <v>21</v>
      </c>
      <c r="I38" t="s">
        <v>22</v>
      </c>
      <c r="J38">
        <v>1313730000</v>
      </c>
      <c r="K38" s="5">
        <f t="shared" si="0"/>
        <v>40774.208333333336</v>
      </c>
      <c r="L38">
        <v>1317790800</v>
      </c>
      <c r="M38" s="5">
        <f t="shared" si="1"/>
        <v>40821.208333333336</v>
      </c>
      <c r="N38" t="b">
        <v>0</v>
      </c>
      <c r="O38" t="b">
        <v>0</v>
      </c>
      <c r="P38" t="s">
        <v>122</v>
      </c>
      <c r="Q38" t="s">
        <v>2054</v>
      </c>
      <c r="R38" t="s">
        <v>2055</v>
      </c>
      <c r="S38">
        <f t="shared" si="2"/>
        <v>33.5</v>
      </c>
      <c r="T38">
        <f t="shared" si="3"/>
        <v>47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t="s">
        <v>74</v>
      </c>
      <c r="G39">
        <v>215</v>
      </c>
      <c r="H39" t="s">
        <v>21</v>
      </c>
      <c r="I39" t="s">
        <v>22</v>
      </c>
      <c r="J39">
        <v>1547877600</v>
      </c>
      <c r="K39" s="5">
        <f t="shared" si="0"/>
        <v>43484.25</v>
      </c>
      <c r="L39">
        <v>1548050400</v>
      </c>
      <c r="M39" s="5">
        <f t="shared" si="1"/>
        <v>43486.25</v>
      </c>
      <c r="N39" t="b">
        <v>0</v>
      </c>
      <c r="O39" t="b">
        <v>0</v>
      </c>
      <c r="P39" t="s">
        <v>53</v>
      </c>
      <c r="Q39" t="s">
        <v>2041</v>
      </c>
      <c r="R39" t="s">
        <v>2044</v>
      </c>
      <c r="S39">
        <f t="shared" si="2"/>
        <v>18</v>
      </c>
      <c r="T39">
        <f t="shared" si="3"/>
        <v>83.2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t="s">
        <v>74</v>
      </c>
      <c r="G40">
        <v>38</v>
      </c>
      <c r="H40" t="s">
        <v>36</v>
      </c>
      <c r="I40" t="s">
        <v>37</v>
      </c>
      <c r="J40">
        <v>1519192800</v>
      </c>
      <c r="K40" s="5">
        <f t="shared" si="0"/>
        <v>43152.25</v>
      </c>
      <c r="L40">
        <v>1520402400</v>
      </c>
      <c r="M40" s="5">
        <f t="shared" si="1"/>
        <v>43166.25</v>
      </c>
      <c r="N40" t="b">
        <v>0</v>
      </c>
      <c r="O40" t="b">
        <v>1</v>
      </c>
      <c r="P40" t="s">
        <v>33</v>
      </c>
      <c r="Q40" t="s">
        <v>2039</v>
      </c>
      <c r="R40" t="s">
        <v>2040</v>
      </c>
      <c r="S40">
        <f t="shared" si="2"/>
        <v>37.1</v>
      </c>
      <c r="T40">
        <f t="shared" si="3"/>
        <v>84.9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t="s">
        <v>74</v>
      </c>
      <c r="G41">
        <v>60</v>
      </c>
      <c r="H41" t="s">
        <v>21</v>
      </c>
      <c r="I41" t="s">
        <v>22</v>
      </c>
      <c r="J41">
        <v>1522818000</v>
      </c>
      <c r="K41" s="5">
        <f t="shared" si="0"/>
        <v>43194.208333333328</v>
      </c>
      <c r="L41">
        <v>1523336400</v>
      </c>
      <c r="M41" s="5">
        <f t="shared" si="1"/>
        <v>43200.208333333328</v>
      </c>
      <c r="N41" t="b">
        <v>0</v>
      </c>
      <c r="O41" t="b">
        <v>0</v>
      </c>
      <c r="P41" t="s">
        <v>23</v>
      </c>
      <c r="Q41" t="s">
        <v>2035</v>
      </c>
      <c r="R41" t="s">
        <v>2036</v>
      </c>
      <c r="S41">
        <f t="shared" si="2"/>
        <v>4.4000000000000004</v>
      </c>
      <c r="T41">
        <f t="shared" si="3"/>
        <v>90.5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t="s">
        <v>74</v>
      </c>
      <c r="G42">
        <v>524</v>
      </c>
      <c r="H42" t="s">
        <v>21</v>
      </c>
      <c r="I42" t="s">
        <v>22</v>
      </c>
      <c r="J42">
        <v>1287982800</v>
      </c>
      <c r="K42" s="5">
        <f t="shared" si="0"/>
        <v>40476.208333333336</v>
      </c>
      <c r="L42">
        <v>1288501200</v>
      </c>
      <c r="M42" s="5">
        <f t="shared" si="1"/>
        <v>40482.208333333336</v>
      </c>
      <c r="N42" t="b">
        <v>0</v>
      </c>
      <c r="O42" t="b">
        <v>1</v>
      </c>
      <c r="P42" t="s">
        <v>33</v>
      </c>
      <c r="Q42" t="s">
        <v>2039</v>
      </c>
      <c r="R42" t="s">
        <v>2040</v>
      </c>
      <c r="S42">
        <f t="shared" si="2"/>
        <v>88.8</v>
      </c>
      <c r="T42">
        <f t="shared" si="3"/>
        <v>92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t="s">
        <v>74</v>
      </c>
      <c r="G43">
        <v>219</v>
      </c>
      <c r="H43" t="s">
        <v>21</v>
      </c>
      <c r="I43" t="s">
        <v>22</v>
      </c>
      <c r="J43">
        <v>1500786000</v>
      </c>
      <c r="K43" s="5">
        <f t="shared" si="0"/>
        <v>42939.208333333328</v>
      </c>
      <c r="L43">
        <v>1500872400</v>
      </c>
      <c r="M43" s="5">
        <f t="shared" si="1"/>
        <v>42940.208333333328</v>
      </c>
      <c r="N43" t="b">
        <v>0</v>
      </c>
      <c r="O43" t="b">
        <v>0</v>
      </c>
      <c r="P43" t="s">
        <v>28</v>
      </c>
      <c r="Q43" t="s">
        <v>2037</v>
      </c>
      <c r="R43" t="s">
        <v>2038</v>
      </c>
      <c r="S43">
        <f t="shared" si="2"/>
        <v>90.3</v>
      </c>
      <c r="T43">
        <f t="shared" si="3"/>
        <v>33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t="s">
        <v>74</v>
      </c>
      <c r="G44">
        <v>29</v>
      </c>
      <c r="H44" t="s">
        <v>21</v>
      </c>
      <c r="I44" t="s">
        <v>22</v>
      </c>
      <c r="J44">
        <v>1424412000</v>
      </c>
      <c r="K44" s="5">
        <f t="shared" si="0"/>
        <v>42055.25</v>
      </c>
      <c r="L44">
        <v>1424757600</v>
      </c>
      <c r="M44" s="5">
        <f t="shared" si="1"/>
        <v>42059.25</v>
      </c>
      <c r="N44" t="b">
        <v>0</v>
      </c>
      <c r="O44" t="b">
        <v>0</v>
      </c>
      <c r="P44" t="s">
        <v>68</v>
      </c>
      <c r="Q44" t="s">
        <v>2047</v>
      </c>
      <c r="R44" t="s">
        <v>2048</v>
      </c>
      <c r="S44">
        <f t="shared" si="2"/>
        <v>32.9</v>
      </c>
      <c r="T44">
        <f t="shared" si="3"/>
        <v>87.3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t="s">
        <v>74</v>
      </c>
      <c r="G45">
        <v>614</v>
      </c>
      <c r="H45" t="s">
        <v>21</v>
      </c>
      <c r="I45" t="s">
        <v>22</v>
      </c>
      <c r="J45">
        <v>1267423200</v>
      </c>
      <c r="K45" s="5">
        <f t="shared" si="0"/>
        <v>40238.25</v>
      </c>
      <c r="L45">
        <v>1269579600</v>
      </c>
      <c r="M45" s="5">
        <f t="shared" si="1"/>
        <v>40263.208333333336</v>
      </c>
      <c r="N45" t="b">
        <v>0</v>
      </c>
      <c r="O45" t="b">
        <v>1</v>
      </c>
      <c r="P45" t="s">
        <v>71</v>
      </c>
      <c r="Q45" t="s">
        <v>2041</v>
      </c>
      <c r="R45" t="s">
        <v>2049</v>
      </c>
      <c r="S45">
        <f t="shared" si="2"/>
        <v>35</v>
      </c>
      <c r="T45">
        <f t="shared" si="3"/>
        <v>111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t="s">
        <v>74</v>
      </c>
      <c r="G46">
        <v>114</v>
      </c>
      <c r="H46" t="s">
        <v>21</v>
      </c>
      <c r="I46" t="s">
        <v>22</v>
      </c>
      <c r="J46">
        <v>1280984400</v>
      </c>
      <c r="K46" s="5">
        <f t="shared" si="0"/>
        <v>40395.208333333336</v>
      </c>
      <c r="L46">
        <v>1282539600</v>
      </c>
      <c r="M46" s="5">
        <f t="shared" si="1"/>
        <v>40413.208333333336</v>
      </c>
      <c r="N46" t="b">
        <v>0</v>
      </c>
      <c r="O46" t="b">
        <v>1</v>
      </c>
      <c r="P46" t="s">
        <v>33</v>
      </c>
      <c r="Q46" t="s">
        <v>2039</v>
      </c>
      <c r="R46" t="s">
        <v>2040</v>
      </c>
      <c r="S46">
        <f t="shared" si="2"/>
        <v>92.4</v>
      </c>
      <c r="T46">
        <f t="shared" si="3"/>
        <v>47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t="s">
        <v>74</v>
      </c>
      <c r="G47">
        <v>26</v>
      </c>
      <c r="H47" t="s">
        <v>21</v>
      </c>
      <c r="I47" t="s">
        <v>22</v>
      </c>
      <c r="J47">
        <v>1548482400</v>
      </c>
      <c r="K47" s="5">
        <f t="shared" si="0"/>
        <v>43491.25</v>
      </c>
      <c r="L47">
        <v>1550815200</v>
      </c>
      <c r="M47" s="5">
        <f t="shared" si="1"/>
        <v>43518.25</v>
      </c>
      <c r="N47" t="b">
        <v>0</v>
      </c>
      <c r="O47" t="b">
        <v>0</v>
      </c>
      <c r="P47" t="s">
        <v>33</v>
      </c>
      <c r="Q47" t="s">
        <v>2039</v>
      </c>
      <c r="R47" t="s">
        <v>2040</v>
      </c>
      <c r="S47">
        <f t="shared" si="2"/>
        <v>49.4</v>
      </c>
      <c r="T47">
        <f t="shared" si="3"/>
        <v>106.5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t="s">
        <v>74</v>
      </c>
      <c r="G48">
        <v>56</v>
      </c>
      <c r="H48" t="s">
        <v>98</v>
      </c>
      <c r="I48" t="s">
        <v>99</v>
      </c>
      <c r="J48">
        <v>1288501200</v>
      </c>
      <c r="K48" s="5">
        <f t="shared" si="0"/>
        <v>40482.208333333336</v>
      </c>
      <c r="L48">
        <v>1292911200</v>
      </c>
      <c r="M48" s="5">
        <f t="shared" si="1"/>
        <v>40533.25</v>
      </c>
      <c r="N48" t="b">
        <v>0</v>
      </c>
      <c r="O48" t="b">
        <v>0</v>
      </c>
      <c r="P48" t="s">
        <v>33</v>
      </c>
      <c r="Q48" t="s">
        <v>2039</v>
      </c>
      <c r="R48" t="s">
        <v>2040</v>
      </c>
      <c r="S48">
        <f t="shared" si="2"/>
        <v>50.7</v>
      </c>
      <c r="T48">
        <f t="shared" si="3"/>
        <v>78.8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t="s">
        <v>74</v>
      </c>
      <c r="G49">
        <v>1113</v>
      </c>
      <c r="H49" t="s">
        <v>21</v>
      </c>
      <c r="I49" t="s">
        <v>22</v>
      </c>
      <c r="J49">
        <v>1266127200</v>
      </c>
      <c r="K49" s="5">
        <f t="shared" si="0"/>
        <v>40223.25</v>
      </c>
      <c r="L49">
        <v>1266645600</v>
      </c>
      <c r="M49" s="5">
        <f t="shared" si="1"/>
        <v>40229.25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>
        <f t="shared" si="2"/>
        <v>30.5</v>
      </c>
      <c r="T49">
        <f t="shared" si="3"/>
        <v>51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t="s">
        <v>74</v>
      </c>
      <c r="G50">
        <v>94</v>
      </c>
      <c r="H50" t="s">
        <v>21</v>
      </c>
      <c r="I50" t="s">
        <v>22</v>
      </c>
      <c r="J50">
        <v>1327212000</v>
      </c>
      <c r="K50" s="5">
        <f t="shared" si="0"/>
        <v>40930.25</v>
      </c>
      <c r="L50">
        <v>1327471200</v>
      </c>
      <c r="M50" s="5">
        <f t="shared" si="1"/>
        <v>40933.25</v>
      </c>
      <c r="N50" t="b">
        <v>0</v>
      </c>
      <c r="O50" t="b">
        <v>0</v>
      </c>
      <c r="P50" t="s">
        <v>42</v>
      </c>
      <c r="Q50" t="s">
        <v>2041</v>
      </c>
      <c r="R50" t="s">
        <v>2042</v>
      </c>
      <c r="S50">
        <f t="shared" si="2"/>
        <v>99.4</v>
      </c>
      <c r="T50">
        <f t="shared" si="3"/>
        <v>93.1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t="s">
        <v>74</v>
      </c>
      <c r="G51">
        <v>898</v>
      </c>
      <c r="H51" t="s">
        <v>21</v>
      </c>
      <c r="I51" t="s">
        <v>22</v>
      </c>
      <c r="J51">
        <v>1304830800</v>
      </c>
      <c r="K51" s="5">
        <f t="shared" si="0"/>
        <v>40671.208333333336</v>
      </c>
      <c r="L51">
        <v>1304917200</v>
      </c>
      <c r="M51" s="5">
        <f t="shared" si="1"/>
        <v>40672.208333333336</v>
      </c>
      <c r="N51" t="b">
        <v>0</v>
      </c>
      <c r="O51" t="b">
        <v>0</v>
      </c>
      <c r="P51" t="s">
        <v>122</v>
      </c>
      <c r="Q51" t="s">
        <v>2054</v>
      </c>
      <c r="R51" t="s">
        <v>2055</v>
      </c>
      <c r="S51">
        <f t="shared" si="2"/>
        <v>43.2</v>
      </c>
      <c r="T51">
        <f t="shared" si="3"/>
        <v>88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t="s">
        <v>74</v>
      </c>
      <c r="G52">
        <v>296</v>
      </c>
      <c r="H52" t="s">
        <v>21</v>
      </c>
      <c r="I52" t="s">
        <v>22</v>
      </c>
      <c r="J52">
        <v>1421906400</v>
      </c>
      <c r="K52" s="5">
        <f t="shared" si="0"/>
        <v>42026.25</v>
      </c>
      <c r="L52">
        <v>1421992800</v>
      </c>
      <c r="M52" s="5">
        <f t="shared" si="1"/>
        <v>42027.25</v>
      </c>
      <c r="N52" t="b">
        <v>0</v>
      </c>
      <c r="O52" t="b">
        <v>0</v>
      </c>
      <c r="P52" t="s">
        <v>33</v>
      </c>
      <c r="Q52" t="s">
        <v>2039</v>
      </c>
      <c r="R52" t="s">
        <v>2040</v>
      </c>
      <c r="S52">
        <f t="shared" si="2"/>
        <v>19.600000000000001</v>
      </c>
      <c r="T52">
        <f t="shared" si="3"/>
        <v>102.1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t="s">
        <v>74</v>
      </c>
      <c r="G53">
        <v>976</v>
      </c>
      <c r="H53" t="s">
        <v>21</v>
      </c>
      <c r="I53" t="s">
        <v>22</v>
      </c>
      <c r="J53">
        <v>1448517600</v>
      </c>
      <c r="K53" s="5">
        <f t="shared" si="0"/>
        <v>42334.25</v>
      </c>
      <c r="L53">
        <v>1449295200</v>
      </c>
      <c r="M53" s="5">
        <f t="shared" si="1"/>
        <v>42343.25</v>
      </c>
      <c r="N53" t="b">
        <v>0</v>
      </c>
      <c r="O53" t="b">
        <v>0</v>
      </c>
      <c r="P53" t="s">
        <v>42</v>
      </c>
      <c r="Q53" t="s">
        <v>2041</v>
      </c>
      <c r="R53" t="s">
        <v>2042</v>
      </c>
      <c r="S53">
        <f t="shared" si="2"/>
        <v>49.6</v>
      </c>
      <c r="T53">
        <f t="shared" si="3"/>
        <v>87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t="s">
        <v>74</v>
      </c>
      <c r="G54">
        <v>160</v>
      </c>
      <c r="H54" t="s">
        <v>21</v>
      </c>
      <c r="I54" t="s">
        <v>22</v>
      </c>
      <c r="J54">
        <v>1418364000</v>
      </c>
      <c r="K54" s="5">
        <f t="shared" si="0"/>
        <v>41985.25</v>
      </c>
      <c r="L54">
        <v>1419228000</v>
      </c>
      <c r="M54" s="5">
        <f t="shared" si="1"/>
        <v>41995.25</v>
      </c>
      <c r="N54" t="b">
        <v>1</v>
      </c>
      <c r="O54" t="b">
        <v>1</v>
      </c>
      <c r="P54" t="s">
        <v>42</v>
      </c>
      <c r="Q54" t="s">
        <v>2041</v>
      </c>
      <c r="R54" t="s">
        <v>2042</v>
      </c>
      <c r="S54">
        <f t="shared" si="2"/>
        <v>63</v>
      </c>
      <c r="T54">
        <f t="shared" si="3"/>
        <v>37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t="s">
        <v>74</v>
      </c>
      <c r="G55">
        <v>2266</v>
      </c>
      <c r="H55" t="s">
        <v>21</v>
      </c>
      <c r="I55" t="s">
        <v>22</v>
      </c>
      <c r="J55">
        <v>1470718800</v>
      </c>
      <c r="K55" s="5">
        <f t="shared" si="0"/>
        <v>42591.208333333328</v>
      </c>
      <c r="L55">
        <v>1471928400</v>
      </c>
      <c r="M55" s="5">
        <f t="shared" si="1"/>
        <v>42605.208333333328</v>
      </c>
      <c r="N55" t="b">
        <v>0</v>
      </c>
      <c r="O55" t="b">
        <v>0</v>
      </c>
      <c r="P55" t="s">
        <v>42</v>
      </c>
      <c r="Q55" t="s">
        <v>2041</v>
      </c>
      <c r="R55" t="s">
        <v>2042</v>
      </c>
      <c r="S55">
        <f t="shared" si="2"/>
        <v>70.099999999999994</v>
      </c>
      <c r="T55">
        <f t="shared" si="3"/>
        <v>45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t="s">
        <v>74</v>
      </c>
      <c r="G56">
        <v>75</v>
      </c>
      <c r="H56" t="s">
        <v>107</v>
      </c>
      <c r="I56" t="s">
        <v>108</v>
      </c>
      <c r="J56">
        <v>1450936800</v>
      </c>
      <c r="K56" s="5">
        <f t="shared" si="0"/>
        <v>42362.25</v>
      </c>
      <c r="L56">
        <v>1452405600</v>
      </c>
      <c r="M56" s="5">
        <f t="shared" si="1"/>
        <v>42379.25</v>
      </c>
      <c r="N56" t="b">
        <v>0</v>
      </c>
      <c r="O56" t="b">
        <v>1</v>
      </c>
      <c r="P56" t="s">
        <v>122</v>
      </c>
      <c r="Q56" t="s">
        <v>2054</v>
      </c>
      <c r="R56" t="s">
        <v>2055</v>
      </c>
      <c r="S56">
        <f t="shared" si="2"/>
        <v>77.599999999999994</v>
      </c>
      <c r="T56">
        <f t="shared" si="3"/>
        <v>101.4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t="s">
        <v>74</v>
      </c>
      <c r="G57">
        <v>139</v>
      </c>
      <c r="H57" t="s">
        <v>107</v>
      </c>
      <c r="I57" t="s">
        <v>108</v>
      </c>
      <c r="J57">
        <v>1390197600</v>
      </c>
      <c r="K57" s="5">
        <f t="shared" si="0"/>
        <v>41659.25</v>
      </c>
      <c r="L57">
        <v>1390629600</v>
      </c>
      <c r="M57" s="5">
        <f t="shared" si="1"/>
        <v>41664.25</v>
      </c>
      <c r="N57" t="b">
        <v>0</v>
      </c>
      <c r="O57" t="b">
        <v>0</v>
      </c>
      <c r="P57" t="s">
        <v>33</v>
      </c>
      <c r="Q57" t="s">
        <v>2039</v>
      </c>
      <c r="R57" t="s">
        <v>2040</v>
      </c>
      <c r="S57">
        <f t="shared" si="2"/>
        <v>60.6</v>
      </c>
      <c r="T57">
        <f t="shared" si="3"/>
        <v>33.1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t="s">
        <v>74</v>
      </c>
      <c r="G58">
        <v>1122</v>
      </c>
      <c r="H58" t="s">
        <v>21</v>
      </c>
      <c r="I58" t="s">
        <v>22</v>
      </c>
      <c r="J58">
        <v>1467176400</v>
      </c>
      <c r="K58" s="5">
        <f t="shared" si="0"/>
        <v>42550.208333333328</v>
      </c>
      <c r="L58">
        <v>1467781200</v>
      </c>
      <c r="M58" s="5">
        <f t="shared" si="1"/>
        <v>42557.208333333328</v>
      </c>
      <c r="N58" t="b">
        <v>0</v>
      </c>
      <c r="O58" t="b">
        <v>0</v>
      </c>
      <c r="P58" t="s">
        <v>17</v>
      </c>
      <c r="Q58" t="s">
        <v>2033</v>
      </c>
      <c r="R58" t="s">
        <v>2034</v>
      </c>
      <c r="S58">
        <f t="shared" si="2"/>
        <v>56.5</v>
      </c>
      <c r="T58">
        <f t="shared" si="3"/>
        <v>56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v>0</v>
      </c>
      <c r="H59" t="s">
        <v>15</v>
      </c>
      <c r="I59" t="s">
        <v>16</v>
      </c>
      <c r="J59">
        <v>1448690400</v>
      </c>
      <c r="K59" s="5">
        <f t="shared" si="0"/>
        <v>42336.25</v>
      </c>
      <c r="L59">
        <v>1450159200</v>
      </c>
      <c r="M59" s="5">
        <f t="shared" si="1"/>
        <v>42353.25</v>
      </c>
      <c r="N59" t="b">
        <v>0</v>
      </c>
      <c r="O59" t="b">
        <v>0</v>
      </c>
      <c r="P59" t="s">
        <v>17</v>
      </c>
      <c r="Q59" t="s">
        <v>2033</v>
      </c>
      <c r="R59" t="s">
        <v>2034</v>
      </c>
      <c r="S59">
        <f t="shared" si="2"/>
        <v>0</v>
      </c>
      <c r="T59" t="e">
        <f t="shared" si="3"/>
        <v>#DIV/0!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t="s">
        <v>14</v>
      </c>
      <c r="G60">
        <v>24</v>
      </c>
      <c r="H60" t="s">
        <v>21</v>
      </c>
      <c r="I60" t="s">
        <v>22</v>
      </c>
      <c r="J60">
        <v>1565499600</v>
      </c>
      <c r="K60" s="5">
        <f t="shared" si="0"/>
        <v>43688.208333333328</v>
      </c>
      <c r="L60">
        <v>1568955600</v>
      </c>
      <c r="M60" s="5">
        <f t="shared" si="1"/>
        <v>43728.208333333328</v>
      </c>
      <c r="N60" t="b">
        <v>0</v>
      </c>
      <c r="O60" t="b">
        <v>0</v>
      </c>
      <c r="P60" t="s">
        <v>23</v>
      </c>
      <c r="Q60" t="s">
        <v>2035</v>
      </c>
      <c r="R60" t="s">
        <v>2036</v>
      </c>
      <c r="S60">
        <f t="shared" si="2"/>
        <v>59</v>
      </c>
      <c r="T60">
        <f t="shared" si="3"/>
        <v>103.2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t="s">
        <v>14</v>
      </c>
      <c r="G61">
        <v>53</v>
      </c>
      <c r="H61" t="s">
        <v>21</v>
      </c>
      <c r="I61" t="s">
        <v>22</v>
      </c>
      <c r="J61">
        <v>1547964000</v>
      </c>
      <c r="K61" s="5">
        <f t="shared" si="0"/>
        <v>43485.25</v>
      </c>
      <c r="L61">
        <v>1548309600</v>
      </c>
      <c r="M61" s="5">
        <f t="shared" si="1"/>
        <v>43489.25</v>
      </c>
      <c r="N61" t="b">
        <v>0</v>
      </c>
      <c r="O61" t="b">
        <v>0</v>
      </c>
      <c r="P61" t="s">
        <v>33</v>
      </c>
      <c r="Q61" t="s">
        <v>2039</v>
      </c>
      <c r="R61" t="s">
        <v>2040</v>
      </c>
      <c r="S61">
        <f t="shared" si="2"/>
        <v>69.3</v>
      </c>
      <c r="T61">
        <f t="shared" si="3"/>
        <v>99.3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t="s">
        <v>14</v>
      </c>
      <c r="G62">
        <v>18</v>
      </c>
      <c r="H62" t="s">
        <v>40</v>
      </c>
      <c r="I62" t="s">
        <v>41</v>
      </c>
      <c r="J62">
        <v>1505278800</v>
      </c>
      <c r="K62" s="5">
        <f t="shared" si="0"/>
        <v>42991.208333333328</v>
      </c>
      <c r="L62">
        <v>1505365200</v>
      </c>
      <c r="M62" s="5">
        <f t="shared" si="1"/>
        <v>42992.208333333328</v>
      </c>
      <c r="N62" t="b">
        <v>0</v>
      </c>
      <c r="O62" t="b">
        <v>0</v>
      </c>
      <c r="P62" t="s">
        <v>42</v>
      </c>
      <c r="Q62" t="s">
        <v>2041</v>
      </c>
      <c r="R62" t="s">
        <v>2042</v>
      </c>
      <c r="S62">
        <f t="shared" si="2"/>
        <v>21</v>
      </c>
      <c r="T62">
        <f t="shared" si="3"/>
        <v>60.6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t="s">
        <v>14</v>
      </c>
      <c r="G63">
        <v>44</v>
      </c>
      <c r="H63" t="s">
        <v>21</v>
      </c>
      <c r="I63" t="s">
        <v>22</v>
      </c>
      <c r="J63">
        <v>1379566800</v>
      </c>
      <c r="K63" s="5">
        <f t="shared" si="0"/>
        <v>41536.208333333336</v>
      </c>
      <c r="L63">
        <v>1383804000</v>
      </c>
      <c r="M63" s="5">
        <f t="shared" si="1"/>
        <v>41585.25</v>
      </c>
      <c r="N63" t="b">
        <v>0</v>
      </c>
      <c r="O63" t="b">
        <v>0</v>
      </c>
      <c r="P63" t="s">
        <v>50</v>
      </c>
      <c r="Q63" t="s">
        <v>2035</v>
      </c>
      <c r="R63" t="s">
        <v>2043</v>
      </c>
      <c r="S63">
        <f t="shared" si="2"/>
        <v>51.7</v>
      </c>
      <c r="T63">
        <f t="shared" si="3"/>
        <v>72.900000000000006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t="s">
        <v>14</v>
      </c>
      <c r="G64">
        <v>27</v>
      </c>
      <c r="H64" t="s">
        <v>21</v>
      </c>
      <c r="I64" t="s">
        <v>22</v>
      </c>
      <c r="J64">
        <v>1285045200</v>
      </c>
      <c r="K64" s="5">
        <f t="shared" si="0"/>
        <v>40442.208333333336</v>
      </c>
      <c r="L64">
        <v>1285563600</v>
      </c>
      <c r="M64" s="5">
        <f t="shared" si="1"/>
        <v>40448.208333333336</v>
      </c>
      <c r="N64" t="b">
        <v>0</v>
      </c>
      <c r="O64" t="b">
        <v>1</v>
      </c>
      <c r="P64" t="s">
        <v>33</v>
      </c>
      <c r="Q64" t="s">
        <v>2039</v>
      </c>
      <c r="R64" t="s">
        <v>2040</v>
      </c>
      <c r="S64">
        <f t="shared" si="2"/>
        <v>48.1</v>
      </c>
      <c r="T64">
        <f t="shared" si="3"/>
        <v>112.2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t="s">
        <v>14</v>
      </c>
      <c r="G65">
        <v>55</v>
      </c>
      <c r="H65" t="s">
        <v>21</v>
      </c>
      <c r="I65" t="s">
        <v>22</v>
      </c>
      <c r="J65">
        <v>1571720400</v>
      </c>
      <c r="K65" s="5">
        <f t="shared" si="0"/>
        <v>43760.208333333328</v>
      </c>
      <c r="L65">
        <v>1572411600</v>
      </c>
      <c r="M65" s="5">
        <f t="shared" si="1"/>
        <v>43768.208333333328</v>
      </c>
      <c r="N65" t="b">
        <v>0</v>
      </c>
      <c r="O65" t="b">
        <v>0</v>
      </c>
      <c r="P65" t="s">
        <v>53</v>
      </c>
      <c r="Q65" t="s">
        <v>2041</v>
      </c>
      <c r="R65" t="s">
        <v>2044</v>
      </c>
      <c r="S65">
        <f t="shared" si="2"/>
        <v>89.3</v>
      </c>
      <c r="T65">
        <f t="shared" si="3"/>
        <v>102.3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t="s">
        <v>14</v>
      </c>
      <c r="G66">
        <v>200</v>
      </c>
      <c r="H66" t="s">
        <v>21</v>
      </c>
      <c r="I66" t="s">
        <v>22</v>
      </c>
      <c r="J66">
        <v>1331013600</v>
      </c>
      <c r="K66" s="5">
        <f t="shared" ref="K66:K129" si="4">(((J66/60)/60)/24)+DATE(1970,1,1)</f>
        <v>40974.25</v>
      </c>
      <c r="L66">
        <v>1333342800</v>
      </c>
      <c r="M66" s="5">
        <f t="shared" ref="M66:M129" si="5">(((L66/60)/60)/24)+DATE(1970,1,1)</f>
        <v>41001.208333333336</v>
      </c>
      <c r="N66" t="b">
        <v>0</v>
      </c>
      <c r="O66" t="b">
        <v>0</v>
      </c>
      <c r="P66" t="s">
        <v>60</v>
      </c>
      <c r="Q66" t="s">
        <v>2035</v>
      </c>
      <c r="R66" t="s">
        <v>2045</v>
      </c>
      <c r="S66">
        <f t="shared" ref="S66:S129" si="6">ROUND(((E66/D66)*100), 1)</f>
        <v>66.8</v>
      </c>
      <c r="T66">
        <f t="shared" ref="T66:T129" si="7">ROUND((E66/G66),1)</f>
        <v>94.1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t="s">
        <v>14</v>
      </c>
      <c r="G67">
        <v>452</v>
      </c>
      <c r="H67" t="s">
        <v>21</v>
      </c>
      <c r="I67" t="s">
        <v>22</v>
      </c>
      <c r="J67">
        <v>1575957600</v>
      </c>
      <c r="K67" s="5">
        <f t="shared" si="4"/>
        <v>43809.25</v>
      </c>
      <c r="L67">
        <v>1576303200</v>
      </c>
      <c r="M67" s="5">
        <f t="shared" si="5"/>
        <v>43813.25</v>
      </c>
      <c r="N67" t="b">
        <v>0</v>
      </c>
      <c r="O67" t="b">
        <v>0</v>
      </c>
      <c r="P67" t="s">
        <v>65</v>
      </c>
      <c r="Q67" t="s">
        <v>2037</v>
      </c>
      <c r="R67" t="s">
        <v>2046</v>
      </c>
      <c r="S67">
        <f t="shared" si="6"/>
        <v>47.3</v>
      </c>
      <c r="T67">
        <f t="shared" si="7"/>
        <v>85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t="s">
        <v>14</v>
      </c>
      <c r="G68">
        <v>674</v>
      </c>
      <c r="H68" t="s">
        <v>21</v>
      </c>
      <c r="I68" t="s">
        <v>22</v>
      </c>
      <c r="J68">
        <v>1551679200</v>
      </c>
      <c r="K68" s="5">
        <f t="shared" si="4"/>
        <v>43528.25</v>
      </c>
      <c r="L68">
        <v>1553490000</v>
      </c>
      <c r="M68" s="5">
        <f t="shared" si="5"/>
        <v>43549.208333333328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>
        <f t="shared" si="6"/>
        <v>48.5</v>
      </c>
      <c r="T68">
        <f t="shared" si="7"/>
        <v>45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t="s">
        <v>14</v>
      </c>
      <c r="G69">
        <v>558</v>
      </c>
      <c r="H69" t="s">
        <v>21</v>
      </c>
      <c r="I69" t="s">
        <v>22</v>
      </c>
      <c r="J69">
        <v>1313384400</v>
      </c>
      <c r="K69" s="5">
        <f t="shared" si="4"/>
        <v>40770.208333333336</v>
      </c>
      <c r="L69">
        <v>1316322000</v>
      </c>
      <c r="M69" s="5">
        <f t="shared" si="5"/>
        <v>40804.208333333336</v>
      </c>
      <c r="N69" t="b">
        <v>0</v>
      </c>
      <c r="O69" t="b">
        <v>0</v>
      </c>
      <c r="P69" t="s">
        <v>33</v>
      </c>
      <c r="Q69" t="s">
        <v>2039</v>
      </c>
      <c r="R69" t="s">
        <v>2040</v>
      </c>
      <c r="S69">
        <f t="shared" si="6"/>
        <v>41</v>
      </c>
      <c r="T69">
        <f t="shared" si="7"/>
        <v>69.099999999999994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t="s">
        <v>14</v>
      </c>
      <c r="G70">
        <v>15</v>
      </c>
      <c r="H70" t="s">
        <v>21</v>
      </c>
      <c r="I70" t="s">
        <v>22</v>
      </c>
      <c r="J70">
        <v>1443848400</v>
      </c>
      <c r="K70" s="5">
        <f t="shared" si="4"/>
        <v>42280.208333333328</v>
      </c>
      <c r="L70">
        <v>1444539600</v>
      </c>
      <c r="M70" s="5">
        <f t="shared" si="5"/>
        <v>42288.208333333328</v>
      </c>
      <c r="N70" t="b">
        <v>0</v>
      </c>
      <c r="O70" t="b">
        <v>0</v>
      </c>
      <c r="P70" t="s">
        <v>23</v>
      </c>
      <c r="Q70" t="s">
        <v>2035</v>
      </c>
      <c r="R70" t="s">
        <v>2036</v>
      </c>
      <c r="S70">
        <f t="shared" si="6"/>
        <v>80</v>
      </c>
      <c r="T70">
        <f t="shared" si="7"/>
        <v>106.6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t="s">
        <v>14</v>
      </c>
      <c r="G71">
        <v>2307</v>
      </c>
      <c r="H71" t="s">
        <v>107</v>
      </c>
      <c r="I71" t="s">
        <v>108</v>
      </c>
      <c r="J71">
        <v>1515564000</v>
      </c>
      <c r="K71" s="5">
        <f t="shared" si="4"/>
        <v>43110.25</v>
      </c>
      <c r="L71">
        <v>1517896800</v>
      </c>
      <c r="M71" s="5">
        <f t="shared" si="5"/>
        <v>43137.25</v>
      </c>
      <c r="N71" t="b">
        <v>0</v>
      </c>
      <c r="O71" t="b">
        <v>0</v>
      </c>
      <c r="P71" t="s">
        <v>42</v>
      </c>
      <c r="Q71" t="s">
        <v>2041</v>
      </c>
      <c r="R71" t="s">
        <v>2042</v>
      </c>
      <c r="S71">
        <f t="shared" si="6"/>
        <v>86.8</v>
      </c>
      <c r="T71">
        <f t="shared" si="7"/>
        <v>38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t="s">
        <v>14</v>
      </c>
      <c r="G72">
        <v>88</v>
      </c>
      <c r="H72" t="s">
        <v>36</v>
      </c>
      <c r="I72" t="s">
        <v>37</v>
      </c>
      <c r="J72">
        <v>1361772000</v>
      </c>
      <c r="K72" s="5">
        <f t="shared" si="4"/>
        <v>41330.25</v>
      </c>
      <c r="L72">
        <v>1362978000</v>
      </c>
      <c r="M72" s="5">
        <f t="shared" si="5"/>
        <v>41344.208333333336</v>
      </c>
      <c r="N72" t="b">
        <v>0</v>
      </c>
      <c r="O72" t="b">
        <v>0</v>
      </c>
      <c r="P72" t="s">
        <v>33</v>
      </c>
      <c r="Q72" t="s">
        <v>2039</v>
      </c>
      <c r="R72" t="s">
        <v>2040</v>
      </c>
      <c r="S72">
        <f t="shared" si="6"/>
        <v>50.8</v>
      </c>
      <c r="T72">
        <f t="shared" si="7"/>
        <v>57.1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t="s">
        <v>14</v>
      </c>
      <c r="G73">
        <v>48</v>
      </c>
      <c r="H73" t="s">
        <v>21</v>
      </c>
      <c r="I73" t="s">
        <v>22</v>
      </c>
      <c r="J73">
        <v>1478062800</v>
      </c>
      <c r="K73" s="5">
        <f t="shared" si="4"/>
        <v>42676.208333333328</v>
      </c>
      <c r="L73">
        <v>1479362400</v>
      </c>
      <c r="M73" s="5">
        <f t="shared" si="5"/>
        <v>42691.25</v>
      </c>
      <c r="N73" t="b">
        <v>0</v>
      </c>
      <c r="O73" t="b">
        <v>1</v>
      </c>
      <c r="P73" t="s">
        <v>33</v>
      </c>
      <c r="Q73" t="s">
        <v>2039</v>
      </c>
      <c r="R73" t="s">
        <v>2040</v>
      </c>
      <c r="S73">
        <f t="shared" si="6"/>
        <v>47.7</v>
      </c>
      <c r="T73">
        <f t="shared" si="7"/>
        <v>94.4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t="s">
        <v>14</v>
      </c>
      <c r="G74">
        <v>1</v>
      </c>
      <c r="H74" t="s">
        <v>107</v>
      </c>
      <c r="I74" t="s">
        <v>108</v>
      </c>
      <c r="J74">
        <v>1375333200</v>
      </c>
      <c r="K74" s="5">
        <f t="shared" si="4"/>
        <v>41487.208333333336</v>
      </c>
      <c r="L74">
        <v>1377752400</v>
      </c>
      <c r="M74" s="5">
        <f t="shared" si="5"/>
        <v>41515.208333333336</v>
      </c>
      <c r="N74" t="b">
        <v>0</v>
      </c>
      <c r="O74" t="b">
        <v>0</v>
      </c>
      <c r="P74" t="s">
        <v>148</v>
      </c>
      <c r="Q74" t="s">
        <v>2035</v>
      </c>
      <c r="R74" t="s">
        <v>2057</v>
      </c>
      <c r="S74">
        <f t="shared" si="6"/>
        <v>2</v>
      </c>
      <c r="T74">
        <f t="shared" si="7"/>
        <v>2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t="s">
        <v>14</v>
      </c>
      <c r="G75">
        <v>1467</v>
      </c>
      <c r="H75" t="s">
        <v>40</v>
      </c>
      <c r="I75" t="s">
        <v>41</v>
      </c>
      <c r="J75">
        <v>1332824400</v>
      </c>
      <c r="K75" s="5">
        <f t="shared" si="4"/>
        <v>40995.208333333336</v>
      </c>
      <c r="L75">
        <v>1334206800</v>
      </c>
      <c r="M75" s="5">
        <f t="shared" si="5"/>
        <v>41011.208333333336</v>
      </c>
      <c r="N75" t="b">
        <v>0</v>
      </c>
      <c r="O75" t="b">
        <v>1</v>
      </c>
      <c r="P75" t="s">
        <v>65</v>
      </c>
      <c r="Q75" t="s">
        <v>2037</v>
      </c>
      <c r="R75" t="s">
        <v>2046</v>
      </c>
      <c r="S75">
        <f t="shared" si="6"/>
        <v>91.9</v>
      </c>
      <c r="T75">
        <f t="shared" si="7"/>
        <v>99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t="s">
        <v>14</v>
      </c>
      <c r="G76">
        <v>75</v>
      </c>
      <c r="H76" t="s">
        <v>21</v>
      </c>
      <c r="I76" t="s">
        <v>22</v>
      </c>
      <c r="J76">
        <v>1284526800</v>
      </c>
      <c r="K76" s="5">
        <f t="shared" si="4"/>
        <v>40436.208333333336</v>
      </c>
      <c r="L76">
        <v>1284872400</v>
      </c>
      <c r="M76" s="5">
        <f t="shared" si="5"/>
        <v>40440.208333333336</v>
      </c>
      <c r="N76" t="b">
        <v>0</v>
      </c>
      <c r="O76" t="b">
        <v>0</v>
      </c>
      <c r="P76" t="s">
        <v>33</v>
      </c>
      <c r="Q76" t="s">
        <v>2039</v>
      </c>
      <c r="R76" t="s">
        <v>2040</v>
      </c>
      <c r="S76">
        <f t="shared" si="6"/>
        <v>34.200000000000003</v>
      </c>
      <c r="T76">
        <f t="shared" si="7"/>
        <v>32.799999999999997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t="s">
        <v>14</v>
      </c>
      <c r="G77">
        <v>120</v>
      </c>
      <c r="H77" t="s">
        <v>21</v>
      </c>
      <c r="I77" t="s">
        <v>22</v>
      </c>
      <c r="J77">
        <v>1520748000</v>
      </c>
      <c r="K77" s="5">
        <f t="shared" si="4"/>
        <v>43170.25</v>
      </c>
      <c r="L77">
        <v>1521262800</v>
      </c>
      <c r="M77" s="5">
        <f t="shared" si="5"/>
        <v>43176.208333333328</v>
      </c>
      <c r="N77" t="b">
        <v>0</v>
      </c>
      <c r="O77" t="b">
        <v>0</v>
      </c>
      <c r="P77" t="s">
        <v>65</v>
      </c>
      <c r="Q77" t="s">
        <v>2037</v>
      </c>
      <c r="R77" t="s">
        <v>2046</v>
      </c>
      <c r="S77">
        <f t="shared" si="6"/>
        <v>89.9</v>
      </c>
      <c r="T77">
        <f t="shared" si="7"/>
        <v>44.9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t="s">
        <v>14</v>
      </c>
      <c r="G78">
        <v>2253</v>
      </c>
      <c r="H78" t="s">
        <v>15</v>
      </c>
      <c r="I78" t="s">
        <v>16</v>
      </c>
      <c r="J78">
        <v>1298268000</v>
      </c>
      <c r="K78" s="5">
        <f t="shared" si="4"/>
        <v>40595.25</v>
      </c>
      <c r="L78">
        <v>1301720400</v>
      </c>
      <c r="M78" s="5">
        <f t="shared" si="5"/>
        <v>40635.208333333336</v>
      </c>
      <c r="N78" t="b">
        <v>0</v>
      </c>
      <c r="O78" t="b">
        <v>0</v>
      </c>
      <c r="P78" t="s">
        <v>33</v>
      </c>
      <c r="Q78" t="s">
        <v>2039</v>
      </c>
      <c r="R78" t="s">
        <v>2040</v>
      </c>
      <c r="S78">
        <f t="shared" si="6"/>
        <v>92.7</v>
      </c>
      <c r="T78">
        <f t="shared" si="7"/>
        <v>82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t="s">
        <v>14</v>
      </c>
      <c r="G79">
        <v>5</v>
      </c>
      <c r="H79" t="s">
        <v>21</v>
      </c>
      <c r="I79" t="s">
        <v>22</v>
      </c>
      <c r="J79">
        <v>1493355600</v>
      </c>
      <c r="K79" s="5">
        <f t="shared" si="4"/>
        <v>42853.208333333328</v>
      </c>
      <c r="L79">
        <v>1493874000</v>
      </c>
      <c r="M79" s="5">
        <f t="shared" si="5"/>
        <v>42859.208333333328</v>
      </c>
      <c r="N79" t="b">
        <v>0</v>
      </c>
      <c r="O79" t="b">
        <v>0</v>
      </c>
      <c r="P79" t="s">
        <v>33</v>
      </c>
      <c r="Q79" t="s">
        <v>2039</v>
      </c>
      <c r="R79" t="s">
        <v>2040</v>
      </c>
      <c r="S79">
        <f t="shared" si="6"/>
        <v>11.9</v>
      </c>
      <c r="T79">
        <f t="shared" si="7"/>
        <v>111.4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t="s">
        <v>14</v>
      </c>
      <c r="G80">
        <v>38</v>
      </c>
      <c r="H80" t="s">
        <v>21</v>
      </c>
      <c r="I80" t="s">
        <v>22</v>
      </c>
      <c r="J80">
        <v>1530507600</v>
      </c>
      <c r="K80" s="5">
        <f t="shared" si="4"/>
        <v>43283.208333333328</v>
      </c>
      <c r="L80">
        <v>1531803600</v>
      </c>
      <c r="M80" s="5">
        <f t="shared" si="5"/>
        <v>43298.208333333328</v>
      </c>
      <c r="N80" t="b">
        <v>0</v>
      </c>
      <c r="O80" t="b">
        <v>1</v>
      </c>
      <c r="P80" t="s">
        <v>28</v>
      </c>
      <c r="Q80" t="s">
        <v>2037</v>
      </c>
      <c r="R80" t="s">
        <v>2038</v>
      </c>
      <c r="S80">
        <f t="shared" si="6"/>
        <v>97.6</v>
      </c>
      <c r="T80">
        <f t="shared" si="7"/>
        <v>71.900000000000006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t="s">
        <v>14</v>
      </c>
      <c r="G81">
        <v>12</v>
      </c>
      <c r="H81" t="s">
        <v>21</v>
      </c>
      <c r="I81" t="s">
        <v>22</v>
      </c>
      <c r="J81">
        <v>1428469200</v>
      </c>
      <c r="K81" s="5">
        <f t="shared" si="4"/>
        <v>42102.208333333328</v>
      </c>
      <c r="L81">
        <v>1428901200</v>
      </c>
      <c r="M81" s="5">
        <f t="shared" si="5"/>
        <v>42107.208333333328</v>
      </c>
      <c r="N81" t="b">
        <v>0</v>
      </c>
      <c r="O81" t="b">
        <v>1</v>
      </c>
      <c r="P81" t="s">
        <v>33</v>
      </c>
      <c r="Q81" t="s">
        <v>2039</v>
      </c>
      <c r="R81" t="s">
        <v>2040</v>
      </c>
      <c r="S81">
        <f t="shared" si="6"/>
        <v>45.1</v>
      </c>
      <c r="T81">
        <f t="shared" si="7"/>
        <v>108.9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t="s">
        <v>14</v>
      </c>
      <c r="G82">
        <v>1684</v>
      </c>
      <c r="H82" t="s">
        <v>21</v>
      </c>
      <c r="I82" t="s">
        <v>22</v>
      </c>
      <c r="J82">
        <v>1421992800</v>
      </c>
      <c r="K82" s="5">
        <f t="shared" si="4"/>
        <v>42027.25</v>
      </c>
      <c r="L82">
        <v>1426222800</v>
      </c>
      <c r="M82" s="5">
        <f t="shared" si="5"/>
        <v>42076.208333333328</v>
      </c>
      <c r="N82" t="b">
        <v>1</v>
      </c>
      <c r="O82" t="b">
        <v>1</v>
      </c>
      <c r="P82" t="s">
        <v>33</v>
      </c>
      <c r="Q82" t="s">
        <v>2039</v>
      </c>
      <c r="R82" t="s">
        <v>2040</v>
      </c>
      <c r="S82">
        <f t="shared" si="6"/>
        <v>78.099999999999994</v>
      </c>
      <c r="T82">
        <f t="shared" si="7"/>
        <v>57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t="s">
        <v>14</v>
      </c>
      <c r="G83">
        <v>56</v>
      </c>
      <c r="H83" t="s">
        <v>21</v>
      </c>
      <c r="I83" t="s">
        <v>22</v>
      </c>
      <c r="J83">
        <v>1285563600</v>
      </c>
      <c r="K83" s="5">
        <f t="shared" si="4"/>
        <v>40448.208333333336</v>
      </c>
      <c r="L83">
        <v>1286773200</v>
      </c>
      <c r="M83" s="5">
        <f t="shared" si="5"/>
        <v>40462.208333333336</v>
      </c>
      <c r="N83" t="b">
        <v>0</v>
      </c>
      <c r="O83" t="b">
        <v>1</v>
      </c>
      <c r="P83" t="s">
        <v>71</v>
      </c>
      <c r="Q83" t="s">
        <v>2041</v>
      </c>
      <c r="R83" t="s">
        <v>2049</v>
      </c>
      <c r="S83">
        <f t="shared" si="6"/>
        <v>46.9</v>
      </c>
      <c r="T83">
        <f t="shared" si="7"/>
        <v>79.599999999999994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t="s">
        <v>14</v>
      </c>
      <c r="G84">
        <v>838</v>
      </c>
      <c r="H84" t="s">
        <v>21</v>
      </c>
      <c r="I84" t="s">
        <v>22</v>
      </c>
      <c r="J84">
        <v>1529125200</v>
      </c>
      <c r="K84" s="5">
        <f t="shared" si="4"/>
        <v>43267.208333333328</v>
      </c>
      <c r="L84">
        <v>1529557200</v>
      </c>
      <c r="M84" s="5">
        <f t="shared" si="5"/>
        <v>43272.208333333328</v>
      </c>
      <c r="N84" t="b">
        <v>0</v>
      </c>
      <c r="O84" t="b">
        <v>0</v>
      </c>
      <c r="P84" t="s">
        <v>33</v>
      </c>
      <c r="Q84" t="s">
        <v>2039</v>
      </c>
      <c r="R84" t="s">
        <v>2040</v>
      </c>
      <c r="S84">
        <f t="shared" si="6"/>
        <v>69.599999999999994</v>
      </c>
      <c r="T84">
        <f t="shared" si="7"/>
        <v>48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5">
        <f t="shared" si="4"/>
        <v>42579.208333333328</v>
      </c>
      <c r="L85">
        <v>1471582800</v>
      </c>
      <c r="M85" s="5">
        <f t="shared" si="5"/>
        <v>42601.208333333328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>
        <f t="shared" si="6"/>
        <v>37.6</v>
      </c>
      <c r="T85">
        <f t="shared" si="7"/>
        <v>40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t="s">
        <v>14</v>
      </c>
      <c r="G86">
        <v>1482</v>
      </c>
      <c r="H86" t="s">
        <v>26</v>
      </c>
      <c r="I86" t="s">
        <v>27</v>
      </c>
      <c r="J86">
        <v>1299564000</v>
      </c>
      <c r="K86" s="5">
        <f t="shared" si="4"/>
        <v>40610.25</v>
      </c>
      <c r="L86">
        <v>1300510800</v>
      </c>
      <c r="M86" s="5">
        <f t="shared" si="5"/>
        <v>40621.208333333336</v>
      </c>
      <c r="N86" t="b">
        <v>0</v>
      </c>
      <c r="O86" t="b">
        <v>1</v>
      </c>
      <c r="P86" t="s">
        <v>23</v>
      </c>
      <c r="Q86" t="s">
        <v>2035</v>
      </c>
      <c r="R86" t="s">
        <v>2036</v>
      </c>
      <c r="S86">
        <f t="shared" si="6"/>
        <v>62</v>
      </c>
      <c r="T86">
        <f t="shared" si="7"/>
        <v>83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t="s">
        <v>14</v>
      </c>
      <c r="G87">
        <v>106</v>
      </c>
      <c r="H87" t="s">
        <v>21</v>
      </c>
      <c r="I87" t="s">
        <v>22</v>
      </c>
      <c r="J87">
        <v>1456380000</v>
      </c>
      <c r="K87" s="5">
        <f t="shared" si="4"/>
        <v>42425.25</v>
      </c>
      <c r="L87">
        <v>1456380000</v>
      </c>
      <c r="M87" s="5">
        <f t="shared" si="5"/>
        <v>42425.25</v>
      </c>
      <c r="N87" t="b">
        <v>0</v>
      </c>
      <c r="O87" t="b">
        <v>1</v>
      </c>
      <c r="P87" t="s">
        <v>33</v>
      </c>
      <c r="Q87" t="s">
        <v>2039</v>
      </c>
      <c r="R87" t="s">
        <v>2040</v>
      </c>
      <c r="S87">
        <f t="shared" si="6"/>
        <v>78.599999999999994</v>
      </c>
      <c r="T87">
        <f t="shared" si="7"/>
        <v>57.8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t="s">
        <v>14</v>
      </c>
      <c r="G88">
        <v>679</v>
      </c>
      <c r="H88" t="s">
        <v>107</v>
      </c>
      <c r="I88" t="s">
        <v>108</v>
      </c>
      <c r="J88">
        <v>1470459600</v>
      </c>
      <c r="K88" s="5">
        <f t="shared" si="4"/>
        <v>42588.208333333328</v>
      </c>
      <c r="L88">
        <v>1472878800</v>
      </c>
      <c r="M88" s="5">
        <f t="shared" si="5"/>
        <v>42616.208333333328</v>
      </c>
      <c r="N88" t="b">
        <v>0</v>
      </c>
      <c r="O88" t="b">
        <v>0</v>
      </c>
      <c r="P88" t="s">
        <v>206</v>
      </c>
      <c r="Q88" t="s">
        <v>2047</v>
      </c>
      <c r="R88" t="s">
        <v>2059</v>
      </c>
      <c r="S88">
        <f t="shared" si="6"/>
        <v>48.4</v>
      </c>
      <c r="T88">
        <f t="shared" si="7"/>
        <v>110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t="s">
        <v>14</v>
      </c>
      <c r="G89">
        <v>1220</v>
      </c>
      <c r="H89" t="s">
        <v>26</v>
      </c>
      <c r="I89" t="s">
        <v>27</v>
      </c>
      <c r="J89">
        <v>1437973200</v>
      </c>
      <c r="K89" s="5">
        <f t="shared" si="4"/>
        <v>42212.208333333328</v>
      </c>
      <c r="L89">
        <v>1438318800</v>
      </c>
      <c r="M89" s="5">
        <f t="shared" si="5"/>
        <v>42216.208333333328</v>
      </c>
      <c r="N89" t="b">
        <v>0</v>
      </c>
      <c r="O89" t="b">
        <v>0</v>
      </c>
      <c r="P89" t="s">
        <v>89</v>
      </c>
      <c r="Q89" t="s">
        <v>2050</v>
      </c>
      <c r="R89" t="s">
        <v>2051</v>
      </c>
      <c r="S89">
        <f t="shared" si="6"/>
        <v>33.700000000000003</v>
      </c>
      <c r="T89">
        <f t="shared" si="7"/>
        <v>27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t="s">
        <v>14</v>
      </c>
      <c r="G90">
        <v>1</v>
      </c>
      <c r="H90" t="s">
        <v>21</v>
      </c>
      <c r="I90" t="s">
        <v>22</v>
      </c>
      <c r="J90">
        <v>1319000400</v>
      </c>
      <c r="K90" s="5">
        <f t="shared" si="4"/>
        <v>40835.208333333336</v>
      </c>
      <c r="L90">
        <v>1320555600</v>
      </c>
      <c r="M90" s="5">
        <f t="shared" si="5"/>
        <v>40853.208333333336</v>
      </c>
      <c r="N90" t="b">
        <v>0</v>
      </c>
      <c r="O90" t="b">
        <v>0</v>
      </c>
      <c r="P90" t="s">
        <v>33</v>
      </c>
      <c r="Q90" t="s">
        <v>2039</v>
      </c>
      <c r="R90" t="s">
        <v>2040</v>
      </c>
      <c r="S90">
        <f t="shared" si="6"/>
        <v>1</v>
      </c>
      <c r="T90">
        <f t="shared" si="7"/>
        <v>1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t="s">
        <v>14</v>
      </c>
      <c r="G91">
        <v>37</v>
      </c>
      <c r="H91" t="s">
        <v>107</v>
      </c>
      <c r="I91" t="s">
        <v>108</v>
      </c>
      <c r="J91">
        <v>1287896400</v>
      </c>
      <c r="K91" s="5">
        <f t="shared" si="4"/>
        <v>40475.208333333336</v>
      </c>
      <c r="L91">
        <v>1288674000</v>
      </c>
      <c r="M91" s="5">
        <f t="shared" si="5"/>
        <v>40484.208333333336</v>
      </c>
      <c r="N91" t="b">
        <v>0</v>
      </c>
      <c r="O91" t="b">
        <v>0</v>
      </c>
      <c r="P91" t="s">
        <v>50</v>
      </c>
      <c r="Q91" t="s">
        <v>2035</v>
      </c>
      <c r="R91" t="s">
        <v>2043</v>
      </c>
      <c r="S91">
        <f t="shared" si="6"/>
        <v>24.6</v>
      </c>
      <c r="T91">
        <f t="shared" si="7"/>
        <v>66.5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t="s">
        <v>14</v>
      </c>
      <c r="G92">
        <v>60</v>
      </c>
      <c r="H92" t="s">
        <v>21</v>
      </c>
      <c r="I92" t="s">
        <v>22</v>
      </c>
      <c r="J92">
        <v>1389506400</v>
      </c>
      <c r="K92" s="5">
        <f t="shared" si="4"/>
        <v>41651.25</v>
      </c>
      <c r="L92">
        <v>1389679200</v>
      </c>
      <c r="M92" s="5">
        <f t="shared" si="5"/>
        <v>41653.25</v>
      </c>
      <c r="N92" t="b">
        <v>0</v>
      </c>
      <c r="O92" t="b">
        <v>0</v>
      </c>
      <c r="P92" t="s">
        <v>269</v>
      </c>
      <c r="Q92" t="s">
        <v>2041</v>
      </c>
      <c r="R92" t="s">
        <v>2060</v>
      </c>
      <c r="S92">
        <f t="shared" si="6"/>
        <v>59.2</v>
      </c>
      <c r="T92">
        <f t="shared" si="7"/>
        <v>51.3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t="s">
        <v>14</v>
      </c>
      <c r="G93">
        <v>296</v>
      </c>
      <c r="H93" t="s">
        <v>21</v>
      </c>
      <c r="I93" t="s">
        <v>22</v>
      </c>
      <c r="J93">
        <v>1536642000</v>
      </c>
      <c r="K93" s="5">
        <f t="shared" si="4"/>
        <v>43354.208333333328</v>
      </c>
      <c r="L93">
        <v>1538283600</v>
      </c>
      <c r="M93" s="5">
        <f t="shared" si="5"/>
        <v>43373.208333333328</v>
      </c>
      <c r="N93" t="b">
        <v>0</v>
      </c>
      <c r="O93" t="b">
        <v>0</v>
      </c>
      <c r="P93" t="s">
        <v>17</v>
      </c>
      <c r="Q93" t="s">
        <v>2033</v>
      </c>
      <c r="R93" t="s">
        <v>2034</v>
      </c>
      <c r="S93">
        <f t="shared" si="6"/>
        <v>15</v>
      </c>
      <c r="T93">
        <f t="shared" si="7"/>
        <v>72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t="s">
        <v>14</v>
      </c>
      <c r="G94">
        <v>3304</v>
      </c>
      <c r="H94" t="s">
        <v>107</v>
      </c>
      <c r="I94" t="s">
        <v>108</v>
      </c>
      <c r="J94">
        <v>1510898400</v>
      </c>
      <c r="K94" s="5">
        <f t="shared" si="4"/>
        <v>43056.25</v>
      </c>
      <c r="L94">
        <v>1513922400</v>
      </c>
      <c r="M94" s="5">
        <f t="shared" si="5"/>
        <v>43091.25</v>
      </c>
      <c r="N94" t="b">
        <v>0</v>
      </c>
      <c r="O94" t="b">
        <v>0</v>
      </c>
      <c r="P94" t="s">
        <v>119</v>
      </c>
      <c r="Q94" t="s">
        <v>2047</v>
      </c>
      <c r="R94" t="s">
        <v>2053</v>
      </c>
      <c r="S94">
        <f t="shared" si="6"/>
        <v>87.2</v>
      </c>
      <c r="T94">
        <f t="shared" si="7"/>
        <v>44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t="s">
        <v>14</v>
      </c>
      <c r="G95">
        <v>73</v>
      </c>
      <c r="H95" t="s">
        <v>21</v>
      </c>
      <c r="I95" t="s">
        <v>22</v>
      </c>
      <c r="J95">
        <v>1442552400</v>
      </c>
      <c r="K95" s="5">
        <f t="shared" si="4"/>
        <v>42265.208333333328</v>
      </c>
      <c r="L95">
        <v>1442638800</v>
      </c>
      <c r="M95" s="5">
        <f t="shared" si="5"/>
        <v>42266.208333333328</v>
      </c>
      <c r="N95" t="b">
        <v>0</v>
      </c>
      <c r="O95" t="b">
        <v>0</v>
      </c>
      <c r="P95" t="s">
        <v>33</v>
      </c>
      <c r="Q95" t="s">
        <v>2039</v>
      </c>
      <c r="R95" t="s">
        <v>2040</v>
      </c>
      <c r="S95">
        <f t="shared" si="6"/>
        <v>88</v>
      </c>
      <c r="T95">
        <f t="shared" si="7"/>
        <v>86.8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t="s">
        <v>14</v>
      </c>
      <c r="G96">
        <v>3387</v>
      </c>
      <c r="H96" t="s">
        <v>21</v>
      </c>
      <c r="I96" t="s">
        <v>22</v>
      </c>
      <c r="J96">
        <v>1417068000</v>
      </c>
      <c r="K96" s="5">
        <f t="shared" si="4"/>
        <v>41970.25</v>
      </c>
      <c r="L96">
        <v>1419400800</v>
      </c>
      <c r="M96" s="5">
        <f t="shared" si="5"/>
        <v>41997.25</v>
      </c>
      <c r="N96" t="b">
        <v>0</v>
      </c>
      <c r="O96" t="b">
        <v>0</v>
      </c>
      <c r="P96" t="s">
        <v>119</v>
      </c>
      <c r="Q96" t="s">
        <v>2047</v>
      </c>
      <c r="R96" t="s">
        <v>2053</v>
      </c>
      <c r="S96">
        <f t="shared" si="6"/>
        <v>64.400000000000006</v>
      </c>
      <c r="T96">
        <f t="shared" si="7"/>
        <v>26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t="s">
        <v>14</v>
      </c>
      <c r="G97">
        <v>662</v>
      </c>
      <c r="H97" t="s">
        <v>15</v>
      </c>
      <c r="I97" t="s">
        <v>16</v>
      </c>
      <c r="J97">
        <v>1448344800</v>
      </c>
      <c r="K97" s="5">
        <f t="shared" si="4"/>
        <v>42332.25</v>
      </c>
      <c r="L97">
        <v>1448604000</v>
      </c>
      <c r="M97" s="5">
        <f t="shared" si="5"/>
        <v>42335.25</v>
      </c>
      <c r="N97" t="b">
        <v>1</v>
      </c>
      <c r="O97" t="b">
        <v>0</v>
      </c>
      <c r="P97" t="s">
        <v>33</v>
      </c>
      <c r="Q97" t="s">
        <v>2039</v>
      </c>
      <c r="R97" t="s">
        <v>2040</v>
      </c>
      <c r="S97">
        <f t="shared" si="6"/>
        <v>18.600000000000001</v>
      </c>
      <c r="T97">
        <f t="shared" si="7"/>
        <v>50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t="s">
        <v>14</v>
      </c>
      <c r="G98">
        <v>774</v>
      </c>
      <c r="H98" t="s">
        <v>21</v>
      </c>
      <c r="I98" t="s">
        <v>22</v>
      </c>
      <c r="J98">
        <v>1471150800</v>
      </c>
      <c r="K98" s="5">
        <f t="shared" si="4"/>
        <v>42596.208333333328</v>
      </c>
      <c r="L98">
        <v>1473570000</v>
      </c>
      <c r="M98" s="5">
        <f t="shared" si="5"/>
        <v>42624.208333333328</v>
      </c>
      <c r="N98" t="b">
        <v>0</v>
      </c>
      <c r="O98" t="b">
        <v>1</v>
      </c>
      <c r="P98" t="s">
        <v>33</v>
      </c>
      <c r="Q98" t="s">
        <v>2039</v>
      </c>
      <c r="R98" t="s">
        <v>2040</v>
      </c>
      <c r="S98">
        <f t="shared" si="6"/>
        <v>38.6</v>
      </c>
      <c r="T98">
        <f t="shared" si="7"/>
        <v>89.9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t="s">
        <v>14</v>
      </c>
      <c r="G99">
        <v>672</v>
      </c>
      <c r="H99" t="s">
        <v>15</v>
      </c>
      <c r="I99" t="s">
        <v>16</v>
      </c>
      <c r="J99">
        <v>1273640400</v>
      </c>
      <c r="K99" s="5">
        <f t="shared" si="4"/>
        <v>40310.208333333336</v>
      </c>
      <c r="L99">
        <v>1273899600</v>
      </c>
      <c r="M99" s="5">
        <f t="shared" si="5"/>
        <v>40313.208333333336</v>
      </c>
      <c r="N99" t="b">
        <v>0</v>
      </c>
      <c r="O99" t="b">
        <v>0</v>
      </c>
      <c r="P99" t="s">
        <v>33</v>
      </c>
      <c r="Q99" t="s">
        <v>2039</v>
      </c>
      <c r="R99" t="s">
        <v>2040</v>
      </c>
      <c r="S99">
        <f t="shared" si="6"/>
        <v>51.4</v>
      </c>
      <c r="T99">
        <f t="shared" si="7"/>
        <v>79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t="s">
        <v>14</v>
      </c>
      <c r="G100">
        <v>940</v>
      </c>
      <c r="H100" t="s">
        <v>98</v>
      </c>
      <c r="I100" t="s">
        <v>99</v>
      </c>
      <c r="J100">
        <v>1308459600</v>
      </c>
      <c r="K100" s="5">
        <f t="shared" si="4"/>
        <v>40713.208333333336</v>
      </c>
      <c r="L100">
        <v>1312693200</v>
      </c>
      <c r="M100" s="5">
        <f t="shared" si="5"/>
        <v>40762.208333333336</v>
      </c>
      <c r="N100" t="b">
        <v>0</v>
      </c>
      <c r="O100" t="b">
        <v>1</v>
      </c>
      <c r="P100" t="s">
        <v>42</v>
      </c>
      <c r="Q100" t="s">
        <v>2041</v>
      </c>
      <c r="R100" t="s">
        <v>2042</v>
      </c>
      <c r="S100">
        <f t="shared" si="6"/>
        <v>89.7</v>
      </c>
      <c r="T100">
        <f t="shared" si="7"/>
        <v>95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t="s">
        <v>14</v>
      </c>
      <c r="G101">
        <v>117</v>
      </c>
      <c r="H101" t="s">
        <v>21</v>
      </c>
      <c r="I101" t="s">
        <v>22</v>
      </c>
      <c r="J101">
        <v>1362636000</v>
      </c>
      <c r="K101" s="5">
        <f t="shared" si="4"/>
        <v>41340.25</v>
      </c>
      <c r="L101">
        <v>1363064400</v>
      </c>
      <c r="M101" s="5">
        <f t="shared" si="5"/>
        <v>41345.208333333336</v>
      </c>
      <c r="N101" t="b">
        <v>0</v>
      </c>
      <c r="O101" t="b">
        <v>1</v>
      </c>
      <c r="P101" t="s">
        <v>33</v>
      </c>
      <c r="Q101" t="s">
        <v>2039</v>
      </c>
      <c r="R101" t="s">
        <v>2040</v>
      </c>
      <c r="S101">
        <f t="shared" si="6"/>
        <v>71.3</v>
      </c>
      <c r="T101">
        <f t="shared" si="7"/>
        <v>46.9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t="s">
        <v>14</v>
      </c>
      <c r="G102">
        <v>115</v>
      </c>
      <c r="H102" t="s">
        <v>21</v>
      </c>
      <c r="I102" t="s">
        <v>22</v>
      </c>
      <c r="J102">
        <v>1348808400</v>
      </c>
      <c r="K102" s="5">
        <f t="shared" si="4"/>
        <v>41180.208333333336</v>
      </c>
      <c r="L102">
        <v>1349326800</v>
      </c>
      <c r="M102" s="5">
        <f t="shared" si="5"/>
        <v>41186.208333333336</v>
      </c>
      <c r="N102" t="b">
        <v>0</v>
      </c>
      <c r="O102" t="b">
        <v>0</v>
      </c>
      <c r="P102" t="s">
        <v>292</v>
      </c>
      <c r="Q102" t="s">
        <v>2050</v>
      </c>
      <c r="R102" t="s">
        <v>2061</v>
      </c>
      <c r="S102">
        <f t="shared" si="6"/>
        <v>96</v>
      </c>
      <c r="T102">
        <f t="shared" si="7"/>
        <v>80.099999999999994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t="s">
        <v>14</v>
      </c>
      <c r="G103">
        <v>326</v>
      </c>
      <c r="H103" t="s">
        <v>21</v>
      </c>
      <c r="I103" t="s">
        <v>22</v>
      </c>
      <c r="J103">
        <v>1429592400</v>
      </c>
      <c r="K103" s="5">
        <f t="shared" si="4"/>
        <v>42115.208333333328</v>
      </c>
      <c r="L103">
        <v>1430974800</v>
      </c>
      <c r="M103" s="5">
        <f t="shared" si="5"/>
        <v>42131.208333333328</v>
      </c>
      <c r="N103" t="b">
        <v>0</v>
      </c>
      <c r="O103" t="b">
        <v>1</v>
      </c>
      <c r="P103" t="s">
        <v>65</v>
      </c>
      <c r="Q103" t="s">
        <v>2037</v>
      </c>
      <c r="R103" t="s">
        <v>2046</v>
      </c>
      <c r="S103">
        <f t="shared" si="6"/>
        <v>20.9</v>
      </c>
      <c r="T103">
        <f t="shared" si="7"/>
        <v>59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t="s">
        <v>14</v>
      </c>
      <c r="G104">
        <v>1</v>
      </c>
      <c r="H104" t="s">
        <v>21</v>
      </c>
      <c r="I104" t="s">
        <v>22</v>
      </c>
      <c r="J104">
        <v>1544940000</v>
      </c>
      <c r="K104" s="5">
        <f t="shared" si="4"/>
        <v>43450.25</v>
      </c>
      <c r="L104">
        <v>1545026400</v>
      </c>
      <c r="M104" s="5">
        <f t="shared" si="5"/>
        <v>43451.25</v>
      </c>
      <c r="N104" t="b">
        <v>0</v>
      </c>
      <c r="O104" t="b">
        <v>0</v>
      </c>
      <c r="P104" t="s">
        <v>23</v>
      </c>
      <c r="Q104" t="s">
        <v>2035</v>
      </c>
      <c r="R104" t="s">
        <v>2036</v>
      </c>
      <c r="S104">
        <f t="shared" si="6"/>
        <v>1</v>
      </c>
      <c r="T104">
        <f t="shared" si="7"/>
        <v>1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t="s">
        <v>14</v>
      </c>
      <c r="G105">
        <v>1467</v>
      </c>
      <c r="H105" t="s">
        <v>21</v>
      </c>
      <c r="I105" t="s">
        <v>22</v>
      </c>
      <c r="J105">
        <v>1402290000</v>
      </c>
      <c r="K105" s="5">
        <f t="shared" si="4"/>
        <v>41799.208333333336</v>
      </c>
      <c r="L105">
        <v>1406696400</v>
      </c>
      <c r="M105" s="5">
        <f t="shared" si="5"/>
        <v>41850.208333333336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>
        <f t="shared" si="6"/>
        <v>64.2</v>
      </c>
      <c r="T105">
        <f t="shared" si="7"/>
        <v>60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t="s">
        <v>14</v>
      </c>
      <c r="G106">
        <v>5681</v>
      </c>
      <c r="H106" t="s">
        <v>21</v>
      </c>
      <c r="I106" t="s">
        <v>22</v>
      </c>
      <c r="J106">
        <v>1350622800</v>
      </c>
      <c r="K106" s="5">
        <f t="shared" si="4"/>
        <v>41201.208333333336</v>
      </c>
      <c r="L106">
        <v>1351141200</v>
      </c>
      <c r="M106" s="5">
        <f t="shared" si="5"/>
        <v>41207.208333333336</v>
      </c>
      <c r="N106" t="b">
        <v>0</v>
      </c>
      <c r="O106" t="b">
        <v>0</v>
      </c>
      <c r="P106" t="s">
        <v>33</v>
      </c>
      <c r="Q106" t="s">
        <v>2039</v>
      </c>
      <c r="R106" t="s">
        <v>2040</v>
      </c>
      <c r="S106">
        <f t="shared" si="6"/>
        <v>93</v>
      </c>
      <c r="T106">
        <f t="shared" si="7"/>
        <v>31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t="s">
        <v>14</v>
      </c>
      <c r="G107">
        <v>1059</v>
      </c>
      <c r="H107" t="s">
        <v>21</v>
      </c>
      <c r="I107" t="s">
        <v>22</v>
      </c>
      <c r="J107">
        <v>1463029200</v>
      </c>
      <c r="K107" s="5">
        <f t="shared" si="4"/>
        <v>42502.208333333328</v>
      </c>
      <c r="L107">
        <v>1465016400</v>
      </c>
      <c r="M107" s="5">
        <f t="shared" si="5"/>
        <v>42525.208333333328</v>
      </c>
      <c r="N107" t="b">
        <v>0</v>
      </c>
      <c r="O107" t="b">
        <v>1</v>
      </c>
      <c r="P107" t="s">
        <v>60</v>
      </c>
      <c r="Q107" t="s">
        <v>2035</v>
      </c>
      <c r="R107" t="s">
        <v>2045</v>
      </c>
      <c r="S107">
        <f t="shared" si="6"/>
        <v>58.8</v>
      </c>
      <c r="T107">
        <f t="shared" si="7"/>
        <v>95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t="s">
        <v>14</v>
      </c>
      <c r="G108">
        <v>1194</v>
      </c>
      <c r="H108" t="s">
        <v>21</v>
      </c>
      <c r="I108" t="s">
        <v>22</v>
      </c>
      <c r="J108">
        <v>1269493200</v>
      </c>
      <c r="K108" s="5">
        <f t="shared" si="4"/>
        <v>40262.208333333336</v>
      </c>
      <c r="L108">
        <v>1270789200</v>
      </c>
      <c r="M108" s="5">
        <f t="shared" si="5"/>
        <v>40277.208333333336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>
        <f t="shared" si="6"/>
        <v>65</v>
      </c>
      <c r="T108">
        <f t="shared" si="7"/>
        <v>76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v>30</v>
      </c>
      <c r="H109" t="s">
        <v>26</v>
      </c>
      <c r="I109" t="s">
        <v>27</v>
      </c>
      <c r="J109">
        <v>1388383200</v>
      </c>
      <c r="K109" s="5">
        <f t="shared" si="4"/>
        <v>41638.25</v>
      </c>
      <c r="L109">
        <v>1389420000</v>
      </c>
      <c r="M109" s="5">
        <f t="shared" si="5"/>
        <v>41650.25</v>
      </c>
      <c r="N109" t="b">
        <v>0</v>
      </c>
      <c r="O109" t="b">
        <v>0</v>
      </c>
      <c r="P109" t="s">
        <v>122</v>
      </c>
      <c r="Q109" t="s">
        <v>2054</v>
      </c>
      <c r="R109" t="s">
        <v>2055</v>
      </c>
      <c r="S109">
        <f t="shared" si="6"/>
        <v>52.7</v>
      </c>
      <c r="T109">
        <f t="shared" si="7"/>
        <v>73.7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t="s">
        <v>14</v>
      </c>
      <c r="G110">
        <v>75</v>
      </c>
      <c r="H110" t="s">
        <v>21</v>
      </c>
      <c r="I110" t="s">
        <v>22</v>
      </c>
      <c r="J110">
        <v>1442984400</v>
      </c>
      <c r="K110" s="5">
        <f t="shared" si="4"/>
        <v>42270.208333333328</v>
      </c>
      <c r="L110">
        <v>1443502800</v>
      </c>
      <c r="M110" s="5">
        <f t="shared" si="5"/>
        <v>42276.208333333328</v>
      </c>
      <c r="N110" t="b">
        <v>0</v>
      </c>
      <c r="O110" t="b">
        <v>1</v>
      </c>
      <c r="P110" t="s">
        <v>28</v>
      </c>
      <c r="Q110" t="s">
        <v>2037</v>
      </c>
      <c r="R110" t="s">
        <v>2038</v>
      </c>
      <c r="S110">
        <f t="shared" si="6"/>
        <v>78.2</v>
      </c>
      <c r="T110">
        <f t="shared" si="7"/>
        <v>57.3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t="s">
        <v>14</v>
      </c>
      <c r="G111">
        <v>955</v>
      </c>
      <c r="H111" t="s">
        <v>36</v>
      </c>
      <c r="I111" t="s">
        <v>37</v>
      </c>
      <c r="J111">
        <v>1550815200</v>
      </c>
      <c r="K111" s="5">
        <f t="shared" si="4"/>
        <v>43518.25</v>
      </c>
      <c r="L111">
        <v>1552798800</v>
      </c>
      <c r="M111" s="5">
        <f t="shared" si="5"/>
        <v>43541.208333333328</v>
      </c>
      <c r="N111" t="b">
        <v>0</v>
      </c>
      <c r="O111" t="b">
        <v>1</v>
      </c>
      <c r="P111" t="s">
        <v>60</v>
      </c>
      <c r="Q111" t="s">
        <v>2035</v>
      </c>
      <c r="R111" t="s">
        <v>2045</v>
      </c>
      <c r="S111">
        <f t="shared" si="6"/>
        <v>31.3</v>
      </c>
      <c r="T111">
        <f t="shared" si="7"/>
        <v>42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t="s">
        <v>14</v>
      </c>
      <c r="G112">
        <v>67</v>
      </c>
      <c r="H112" t="s">
        <v>21</v>
      </c>
      <c r="I112" t="s">
        <v>22</v>
      </c>
      <c r="J112">
        <v>1501736400</v>
      </c>
      <c r="K112" s="5">
        <f t="shared" si="4"/>
        <v>42950.208333333328</v>
      </c>
      <c r="L112">
        <v>1502341200</v>
      </c>
      <c r="M112" s="5">
        <f t="shared" si="5"/>
        <v>42957.208333333328</v>
      </c>
      <c r="N112" t="b">
        <v>0</v>
      </c>
      <c r="O112" t="b">
        <v>0</v>
      </c>
      <c r="P112" t="s">
        <v>60</v>
      </c>
      <c r="Q112" t="s">
        <v>2035</v>
      </c>
      <c r="R112" t="s">
        <v>2045</v>
      </c>
      <c r="S112">
        <f t="shared" si="6"/>
        <v>2.9</v>
      </c>
      <c r="T112">
        <f t="shared" si="7"/>
        <v>82.5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t="s">
        <v>14</v>
      </c>
      <c r="G113">
        <v>5</v>
      </c>
      <c r="H113" t="s">
        <v>21</v>
      </c>
      <c r="I113" t="s">
        <v>22</v>
      </c>
      <c r="J113">
        <v>1395291600</v>
      </c>
      <c r="K113" s="5">
        <f t="shared" si="4"/>
        <v>41718.208333333336</v>
      </c>
      <c r="L113">
        <v>1397192400</v>
      </c>
      <c r="M113" s="5">
        <f t="shared" si="5"/>
        <v>41740.208333333336</v>
      </c>
      <c r="N113" t="b">
        <v>0</v>
      </c>
      <c r="O113" t="b">
        <v>0</v>
      </c>
      <c r="P113" t="s">
        <v>206</v>
      </c>
      <c r="Q113" t="s">
        <v>2047</v>
      </c>
      <c r="R113" t="s">
        <v>2059</v>
      </c>
      <c r="S113">
        <f t="shared" si="6"/>
        <v>10.6</v>
      </c>
      <c r="T113">
        <f t="shared" si="7"/>
        <v>104.2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t="s">
        <v>14</v>
      </c>
      <c r="G114">
        <v>26</v>
      </c>
      <c r="H114" t="s">
        <v>21</v>
      </c>
      <c r="I114" t="s">
        <v>22</v>
      </c>
      <c r="J114">
        <v>1405746000</v>
      </c>
      <c r="K114" s="5">
        <f t="shared" si="4"/>
        <v>41839.208333333336</v>
      </c>
      <c r="L114">
        <v>1407042000</v>
      </c>
      <c r="M114" s="5">
        <f t="shared" si="5"/>
        <v>41854.208333333336</v>
      </c>
      <c r="N114" t="b">
        <v>0</v>
      </c>
      <c r="O114" t="b">
        <v>1</v>
      </c>
      <c r="P114" t="s">
        <v>42</v>
      </c>
      <c r="Q114" t="s">
        <v>2041</v>
      </c>
      <c r="R114" t="s">
        <v>2042</v>
      </c>
      <c r="S114">
        <f t="shared" si="6"/>
        <v>82.9</v>
      </c>
      <c r="T114">
        <f t="shared" si="7"/>
        <v>25.5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t="s">
        <v>14</v>
      </c>
      <c r="G115">
        <v>1130</v>
      </c>
      <c r="H115" t="s">
        <v>21</v>
      </c>
      <c r="I115" t="s">
        <v>22</v>
      </c>
      <c r="J115">
        <v>1472619600</v>
      </c>
      <c r="K115" s="5">
        <f t="shared" si="4"/>
        <v>42613.208333333328</v>
      </c>
      <c r="L115">
        <v>1474261200</v>
      </c>
      <c r="M115" s="5">
        <f t="shared" si="5"/>
        <v>42632.208333333328</v>
      </c>
      <c r="N115" t="b">
        <v>0</v>
      </c>
      <c r="O115" t="b">
        <v>0</v>
      </c>
      <c r="P115" t="s">
        <v>33</v>
      </c>
      <c r="Q115" t="s">
        <v>2039</v>
      </c>
      <c r="R115" t="s">
        <v>2040</v>
      </c>
      <c r="S115">
        <f t="shared" si="6"/>
        <v>26.2</v>
      </c>
      <c r="T115">
        <f t="shared" si="7"/>
        <v>42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t="s">
        <v>14</v>
      </c>
      <c r="G116">
        <v>782</v>
      </c>
      <c r="H116" t="s">
        <v>21</v>
      </c>
      <c r="I116" t="s">
        <v>22</v>
      </c>
      <c r="J116">
        <v>1472878800</v>
      </c>
      <c r="K116" s="5">
        <f t="shared" si="4"/>
        <v>42616.208333333328</v>
      </c>
      <c r="L116">
        <v>1473656400</v>
      </c>
      <c r="M116" s="5">
        <f t="shared" si="5"/>
        <v>42625.208333333328</v>
      </c>
      <c r="N116" t="b">
        <v>0</v>
      </c>
      <c r="O116" t="b">
        <v>0</v>
      </c>
      <c r="P116" t="s">
        <v>33</v>
      </c>
      <c r="Q116" t="s">
        <v>2039</v>
      </c>
      <c r="R116" t="s">
        <v>2040</v>
      </c>
      <c r="S116">
        <f t="shared" si="6"/>
        <v>74.8</v>
      </c>
      <c r="T116">
        <f t="shared" si="7"/>
        <v>110.1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t="s">
        <v>14</v>
      </c>
      <c r="G117">
        <v>210</v>
      </c>
      <c r="H117" t="s">
        <v>21</v>
      </c>
      <c r="I117" t="s">
        <v>22</v>
      </c>
      <c r="J117">
        <v>1505970000</v>
      </c>
      <c r="K117" s="5">
        <f t="shared" si="4"/>
        <v>42999.208333333328</v>
      </c>
      <c r="L117">
        <v>1506747600</v>
      </c>
      <c r="M117" s="5">
        <f t="shared" si="5"/>
        <v>43008.208333333328</v>
      </c>
      <c r="N117" t="b">
        <v>0</v>
      </c>
      <c r="O117" t="b">
        <v>0</v>
      </c>
      <c r="P117" t="s">
        <v>17</v>
      </c>
      <c r="Q117" t="s">
        <v>2033</v>
      </c>
      <c r="R117" t="s">
        <v>2034</v>
      </c>
      <c r="S117">
        <f t="shared" si="6"/>
        <v>96.2</v>
      </c>
      <c r="T117">
        <f t="shared" si="7"/>
        <v>33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t="s">
        <v>14</v>
      </c>
      <c r="G118">
        <v>136</v>
      </c>
      <c r="H118" t="s">
        <v>21</v>
      </c>
      <c r="I118" t="s">
        <v>22</v>
      </c>
      <c r="J118">
        <v>1507093200</v>
      </c>
      <c r="K118" s="5">
        <f t="shared" si="4"/>
        <v>43012.208333333328</v>
      </c>
      <c r="L118">
        <v>1508648400</v>
      </c>
      <c r="M118" s="5">
        <f t="shared" si="5"/>
        <v>43030.208333333328</v>
      </c>
      <c r="N118" t="b">
        <v>0</v>
      </c>
      <c r="O118" t="b">
        <v>0</v>
      </c>
      <c r="P118" t="s">
        <v>28</v>
      </c>
      <c r="Q118" t="s">
        <v>2037</v>
      </c>
      <c r="R118" t="s">
        <v>2038</v>
      </c>
      <c r="S118">
        <f t="shared" si="6"/>
        <v>61.8</v>
      </c>
      <c r="T118">
        <f t="shared" si="7"/>
        <v>39.1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t="s">
        <v>14</v>
      </c>
      <c r="G119">
        <v>86</v>
      </c>
      <c r="H119" t="s">
        <v>15</v>
      </c>
      <c r="I119" t="s">
        <v>16</v>
      </c>
      <c r="J119">
        <v>1284008400</v>
      </c>
      <c r="K119" s="5">
        <f t="shared" si="4"/>
        <v>40430.208333333336</v>
      </c>
      <c r="L119">
        <v>1285131600</v>
      </c>
      <c r="M119" s="5">
        <f t="shared" si="5"/>
        <v>40443.208333333336</v>
      </c>
      <c r="N119" t="b">
        <v>0</v>
      </c>
      <c r="O119" t="b">
        <v>0</v>
      </c>
      <c r="P119" t="s">
        <v>23</v>
      </c>
      <c r="Q119" t="s">
        <v>2035</v>
      </c>
      <c r="R119" t="s">
        <v>2036</v>
      </c>
      <c r="S119">
        <f t="shared" si="6"/>
        <v>69.099999999999994</v>
      </c>
      <c r="T119">
        <f t="shared" si="7"/>
        <v>41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t="s">
        <v>14</v>
      </c>
      <c r="G120">
        <v>19</v>
      </c>
      <c r="H120" t="s">
        <v>21</v>
      </c>
      <c r="I120" t="s">
        <v>22</v>
      </c>
      <c r="J120">
        <v>1526187600</v>
      </c>
      <c r="K120" s="5">
        <f t="shared" si="4"/>
        <v>43233.208333333328</v>
      </c>
      <c r="L120">
        <v>1527138000</v>
      </c>
      <c r="M120" s="5">
        <f t="shared" si="5"/>
        <v>43244.208333333328</v>
      </c>
      <c r="N120" t="b">
        <v>0</v>
      </c>
      <c r="O120" t="b">
        <v>0</v>
      </c>
      <c r="P120" t="s">
        <v>269</v>
      </c>
      <c r="Q120" t="s">
        <v>2041</v>
      </c>
      <c r="R120" t="s">
        <v>2060</v>
      </c>
      <c r="S120">
        <f t="shared" si="6"/>
        <v>71.8</v>
      </c>
      <c r="T120">
        <f t="shared" si="7"/>
        <v>37.799999999999997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t="s">
        <v>14</v>
      </c>
      <c r="G121">
        <v>886</v>
      </c>
      <c r="H121" t="s">
        <v>21</v>
      </c>
      <c r="I121" t="s">
        <v>22</v>
      </c>
      <c r="J121">
        <v>1400821200</v>
      </c>
      <c r="K121" s="5">
        <f t="shared" si="4"/>
        <v>41782.208333333336</v>
      </c>
      <c r="L121">
        <v>1402117200</v>
      </c>
      <c r="M121" s="5">
        <f t="shared" si="5"/>
        <v>41797.208333333336</v>
      </c>
      <c r="N121" t="b">
        <v>0</v>
      </c>
      <c r="O121" t="b">
        <v>0</v>
      </c>
      <c r="P121" t="s">
        <v>33</v>
      </c>
      <c r="Q121" t="s">
        <v>2039</v>
      </c>
      <c r="R121" t="s">
        <v>2040</v>
      </c>
      <c r="S121">
        <f t="shared" si="6"/>
        <v>31.9</v>
      </c>
      <c r="T121">
        <f t="shared" si="7"/>
        <v>32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t="s">
        <v>14</v>
      </c>
      <c r="G122">
        <v>35</v>
      </c>
      <c r="H122" t="s">
        <v>107</v>
      </c>
      <c r="I122" t="s">
        <v>108</v>
      </c>
      <c r="J122">
        <v>1417500000</v>
      </c>
      <c r="K122" s="5">
        <f t="shared" si="4"/>
        <v>41975.25</v>
      </c>
      <c r="L122">
        <v>1417586400</v>
      </c>
      <c r="M122" s="5">
        <f t="shared" si="5"/>
        <v>41976.25</v>
      </c>
      <c r="N122" t="b">
        <v>0</v>
      </c>
      <c r="O122" t="b">
        <v>0</v>
      </c>
      <c r="P122" t="s">
        <v>33</v>
      </c>
      <c r="Q122" t="s">
        <v>2039</v>
      </c>
      <c r="R122" t="s">
        <v>2040</v>
      </c>
      <c r="S122">
        <f t="shared" si="6"/>
        <v>32</v>
      </c>
      <c r="T122">
        <f t="shared" si="7"/>
        <v>75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t="s">
        <v>14</v>
      </c>
      <c r="G123">
        <v>24</v>
      </c>
      <c r="H123" t="s">
        <v>21</v>
      </c>
      <c r="I123" t="s">
        <v>22</v>
      </c>
      <c r="J123">
        <v>1370322000</v>
      </c>
      <c r="K123" s="5">
        <f t="shared" si="4"/>
        <v>41429.208333333336</v>
      </c>
      <c r="L123">
        <v>1370408400</v>
      </c>
      <c r="M123" s="5">
        <f t="shared" si="5"/>
        <v>41430.208333333336</v>
      </c>
      <c r="N123" t="b">
        <v>0</v>
      </c>
      <c r="O123" t="b">
        <v>1</v>
      </c>
      <c r="P123" t="s">
        <v>33</v>
      </c>
      <c r="Q123" t="s">
        <v>2039</v>
      </c>
      <c r="R123" t="s">
        <v>2040</v>
      </c>
      <c r="S123">
        <f t="shared" si="6"/>
        <v>68.599999999999994</v>
      </c>
      <c r="T123">
        <f t="shared" si="7"/>
        <v>105.8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t="s">
        <v>14</v>
      </c>
      <c r="G124">
        <v>86</v>
      </c>
      <c r="H124" t="s">
        <v>107</v>
      </c>
      <c r="I124" t="s">
        <v>108</v>
      </c>
      <c r="J124">
        <v>1552366800</v>
      </c>
      <c r="K124" s="5">
        <f t="shared" si="4"/>
        <v>43536.208333333328</v>
      </c>
      <c r="L124">
        <v>1552626000</v>
      </c>
      <c r="M124" s="5">
        <f t="shared" si="5"/>
        <v>43539.208333333328</v>
      </c>
      <c r="N124" t="b">
        <v>0</v>
      </c>
      <c r="O124" t="b">
        <v>0</v>
      </c>
      <c r="P124" t="s">
        <v>33</v>
      </c>
      <c r="Q124" t="s">
        <v>2039</v>
      </c>
      <c r="R124" t="s">
        <v>2040</v>
      </c>
      <c r="S124">
        <f t="shared" si="6"/>
        <v>38</v>
      </c>
      <c r="T124">
        <f t="shared" si="7"/>
        <v>37.1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t="s">
        <v>14</v>
      </c>
      <c r="G125">
        <v>243</v>
      </c>
      <c r="H125" t="s">
        <v>21</v>
      </c>
      <c r="I125" t="s">
        <v>22</v>
      </c>
      <c r="J125">
        <v>1403845200</v>
      </c>
      <c r="K125" s="5">
        <f t="shared" si="4"/>
        <v>41817.208333333336</v>
      </c>
      <c r="L125">
        <v>1404190800</v>
      </c>
      <c r="M125" s="5">
        <f t="shared" si="5"/>
        <v>41821.208333333336</v>
      </c>
      <c r="N125" t="b">
        <v>0</v>
      </c>
      <c r="O125" t="b">
        <v>0</v>
      </c>
      <c r="P125" t="s">
        <v>23</v>
      </c>
      <c r="Q125" t="s">
        <v>2035</v>
      </c>
      <c r="R125" t="s">
        <v>2036</v>
      </c>
      <c r="S125">
        <f t="shared" si="6"/>
        <v>20</v>
      </c>
      <c r="T125">
        <f t="shared" si="7"/>
        <v>35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t="s">
        <v>14</v>
      </c>
      <c r="G126">
        <v>65</v>
      </c>
      <c r="H126" t="s">
        <v>21</v>
      </c>
      <c r="I126" t="s">
        <v>22</v>
      </c>
      <c r="J126">
        <v>1523163600</v>
      </c>
      <c r="K126" s="5">
        <f t="shared" si="4"/>
        <v>43198.208333333328</v>
      </c>
      <c r="L126">
        <v>1523509200</v>
      </c>
      <c r="M126" s="5">
        <f t="shared" si="5"/>
        <v>43202.208333333328</v>
      </c>
      <c r="N126" t="b">
        <v>1</v>
      </c>
      <c r="O126" t="b">
        <v>0</v>
      </c>
      <c r="P126" t="s">
        <v>60</v>
      </c>
      <c r="Q126" t="s">
        <v>2035</v>
      </c>
      <c r="R126" t="s">
        <v>2045</v>
      </c>
      <c r="S126">
        <f t="shared" si="6"/>
        <v>45.6</v>
      </c>
      <c r="T126">
        <f t="shared" si="7"/>
        <v>46.3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t="s">
        <v>14</v>
      </c>
      <c r="G127">
        <v>100</v>
      </c>
      <c r="H127" t="s">
        <v>36</v>
      </c>
      <c r="I127" t="s">
        <v>37</v>
      </c>
      <c r="J127">
        <v>1472878800</v>
      </c>
      <c r="K127" s="5">
        <f t="shared" si="4"/>
        <v>42616.208333333328</v>
      </c>
      <c r="L127">
        <v>1474520400</v>
      </c>
      <c r="M127" s="5">
        <f t="shared" si="5"/>
        <v>42635.208333333328</v>
      </c>
      <c r="N127" t="b">
        <v>0</v>
      </c>
      <c r="O127" t="b">
        <v>0</v>
      </c>
      <c r="P127" t="s">
        <v>65</v>
      </c>
      <c r="Q127" t="s">
        <v>2037</v>
      </c>
      <c r="R127" t="s">
        <v>2046</v>
      </c>
      <c r="S127">
        <f t="shared" si="6"/>
        <v>63.1</v>
      </c>
      <c r="T127">
        <f t="shared" si="7"/>
        <v>51.8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t="s">
        <v>14</v>
      </c>
      <c r="G128">
        <v>168</v>
      </c>
      <c r="H128" t="s">
        <v>21</v>
      </c>
      <c r="I128" t="s">
        <v>22</v>
      </c>
      <c r="J128">
        <v>1281070800</v>
      </c>
      <c r="K128" s="5">
        <f t="shared" si="4"/>
        <v>40396.208333333336</v>
      </c>
      <c r="L128">
        <v>1283576400</v>
      </c>
      <c r="M128" s="5">
        <f t="shared" si="5"/>
        <v>40425.208333333336</v>
      </c>
      <c r="N128" t="b">
        <v>0</v>
      </c>
      <c r="O128" t="b">
        <v>0</v>
      </c>
      <c r="P128" t="s">
        <v>50</v>
      </c>
      <c r="Q128" t="s">
        <v>2035</v>
      </c>
      <c r="R128" t="s">
        <v>2043</v>
      </c>
      <c r="S128">
        <f t="shared" si="6"/>
        <v>9.6</v>
      </c>
      <c r="T128">
        <f t="shared" si="7"/>
        <v>36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t="s">
        <v>14</v>
      </c>
      <c r="G129">
        <v>13</v>
      </c>
      <c r="H129" t="s">
        <v>21</v>
      </c>
      <c r="I129" t="s">
        <v>22</v>
      </c>
      <c r="J129">
        <v>1436245200</v>
      </c>
      <c r="K129" s="5">
        <f t="shared" si="4"/>
        <v>42192.208333333328</v>
      </c>
      <c r="L129">
        <v>1436590800</v>
      </c>
      <c r="M129" s="5">
        <f t="shared" si="5"/>
        <v>42196.208333333328</v>
      </c>
      <c r="N129" t="b">
        <v>0</v>
      </c>
      <c r="O129" t="b">
        <v>0</v>
      </c>
      <c r="P129" t="s">
        <v>23</v>
      </c>
      <c r="Q129" t="s">
        <v>2035</v>
      </c>
      <c r="R129" t="s">
        <v>2036</v>
      </c>
      <c r="S129">
        <f t="shared" si="6"/>
        <v>53.8</v>
      </c>
      <c r="T129">
        <f t="shared" si="7"/>
        <v>74.5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t="s">
        <v>14</v>
      </c>
      <c r="G130">
        <v>1</v>
      </c>
      <c r="H130" t="s">
        <v>15</v>
      </c>
      <c r="I130" t="s">
        <v>16</v>
      </c>
      <c r="J130">
        <v>1269493200</v>
      </c>
      <c r="K130" s="5">
        <f t="shared" ref="K130:K193" si="8">(((J130/60)/60)/24)+DATE(1970,1,1)</f>
        <v>40262.208333333336</v>
      </c>
      <c r="L130">
        <v>1270443600</v>
      </c>
      <c r="M130" s="5">
        <f t="shared" ref="M130:M193" si="9">(((L130/60)/60)/24)+DATE(1970,1,1)</f>
        <v>40273.208333333336</v>
      </c>
      <c r="N130" t="b">
        <v>0</v>
      </c>
      <c r="O130" t="b">
        <v>0</v>
      </c>
      <c r="P130" t="s">
        <v>33</v>
      </c>
      <c r="Q130" t="s">
        <v>2039</v>
      </c>
      <c r="R130" t="s">
        <v>2040</v>
      </c>
      <c r="S130">
        <f t="shared" ref="S130:S193" si="10">ROUND(((E130/D130)*100), 1)</f>
        <v>2</v>
      </c>
      <c r="T130">
        <f t="shared" ref="T130:T193" si="11">ROUND((E130/G130),1)</f>
        <v>2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t="s">
        <v>14</v>
      </c>
      <c r="G131">
        <v>40</v>
      </c>
      <c r="H131" t="s">
        <v>21</v>
      </c>
      <c r="I131" t="s">
        <v>22</v>
      </c>
      <c r="J131">
        <v>1301806800</v>
      </c>
      <c r="K131" s="5">
        <f t="shared" si="8"/>
        <v>40636.208333333336</v>
      </c>
      <c r="L131">
        <v>1302670800</v>
      </c>
      <c r="M131" s="5">
        <f t="shared" si="9"/>
        <v>40646.208333333336</v>
      </c>
      <c r="N131" t="b">
        <v>0</v>
      </c>
      <c r="O131" t="b">
        <v>0</v>
      </c>
      <c r="P131" t="s">
        <v>159</v>
      </c>
      <c r="Q131" t="s">
        <v>2035</v>
      </c>
      <c r="R131" t="s">
        <v>2058</v>
      </c>
      <c r="S131">
        <f t="shared" si="10"/>
        <v>3.4</v>
      </c>
      <c r="T131">
        <f t="shared" si="11"/>
        <v>63.2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t="s">
        <v>14</v>
      </c>
      <c r="G132">
        <v>226</v>
      </c>
      <c r="H132" t="s">
        <v>36</v>
      </c>
      <c r="I132" t="s">
        <v>37</v>
      </c>
      <c r="J132">
        <v>1488520800</v>
      </c>
      <c r="K132" s="5">
        <f t="shared" si="8"/>
        <v>42797.25</v>
      </c>
      <c r="L132">
        <v>1490850000</v>
      </c>
      <c r="M132" s="5">
        <f t="shared" si="9"/>
        <v>42824.208333333328</v>
      </c>
      <c r="N132" t="b">
        <v>0</v>
      </c>
      <c r="O132" t="b">
        <v>0</v>
      </c>
      <c r="P132" t="s">
        <v>474</v>
      </c>
      <c r="Q132" t="s">
        <v>2041</v>
      </c>
      <c r="R132" t="s">
        <v>2063</v>
      </c>
      <c r="S132">
        <f t="shared" si="10"/>
        <v>67.400000000000006</v>
      </c>
      <c r="T132">
        <f t="shared" si="11"/>
        <v>28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t="s">
        <v>14</v>
      </c>
      <c r="G133">
        <v>1625</v>
      </c>
      <c r="H133" t="s">
        <v>21</v>
      </c>
      <c r="I133" t="s">
        <v>22</v>
      </c>
      <c r="J133">
        <v>1377579600</v>
      </c>
      <c r="K133" s="5">
        <f t="shared" si="8"/>
        <v>41513.208333333336</v>
      </c>
      <c r="L133">
        <v>1379653200</v>
      </c>
      <c r="M133" s="5">
        <f t="shared" si="9"/>
        <v>41537.208333333336</v>
      </c>
      <c r="N133" t="b">
        <v>0</v>
      </c>
      <c r="O133" t="b">
        <v>0</v>
      </c>
      <c r="P133" t="s">
        <v>33</v>
      </c>
      <c r="Q133" t="s">
        <v>2039</v>
      </c>
      <c r="R133" t="s">
        <v>2040</v>
      </c>
      <c r="S133">
        <f t="shared" si="10"/>
        <v>94.9</v>
      </c>
      <c r="T133">
        <f t="shared" si="11"/>
        <v>61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t="s">
        <v>14</v>
      </c>
      <c r="G134">
        <v>143</v>
      </c>
      <c r="H134" t="s">
        <v>21</v>
      </c>
      <c r="I134" t="s">
        <v>22</v>
      </c>
      <c r="J134">
        <v>1550037600</v>
      </c>
      <c r="K134" s="5">
        <f t="shared" si="8"/>
        <v>43509.25</v>
      </c>
      <c r="L134">
        <v>1550210400</v>
      </c>
      <c r="M134" s="5">
        <f t="shared" si="9"/>
        <v>43511.25</v>
      </c>
      <c r="N134" t="b">
        <v>0</v>
      </c>
      <c r="O134" t="b">
        <v>0</v>
      </c>
      <c r="P134" t="s">
        <v>33</v>
      </c>
      <c r="Q134" t="s">
        <v>2039</v>
      </c>
      <c r="R134" t="s">
        <v>2040</v>
      </c>
      <c r="S134">
        <f t="shared" si="10"/>
        <v>3.8</v>
      </c>
      <c r="T134">
        <f t="shared" si="11"/>
        <v>42.1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t="s">
        <v>14</v>
      </c>
      <c r="G135">
        <v>934</v>
      </c>
      <c r="H135" t="s">
        <v>21</v>
      </c>
      <c r="I135" t="s">
        <v>22</v>
      </c>
      <c r="J135">
        <v>1556427600</v>
      </c>
      <c r="K135" s="5">
        <f t="shared" si="8"/>
        <v>43583.208333333328</v>
      </c>
      <c r="L135">
        <v>1557205200</v>
      </c>
      <c r="M135" s="5">
        <f t="shared" si="9"/>
        <v>43592.208333333328</v>
      </c>
      <c r="N135" t="b">
        <v>0</v>
      </c>
      <c r="O135" t="b">
        <v>0</v>
      </c>
      <c r="P135" t="s">
        <v>474</v>
      </c>
      <c r="Q135" t="s">
        <v>2041</v>
      </c>
      <c r="R135" t="s">
        <v>2063</v>
      </c>
      <c r="S135">
        <f t="shared" si="10"/>
        <v>44.8</v>
      </c>
      <c r="T135">
        <f t="shared" si="11"/>
        <v>62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t="s">
        <v>14</v>
      </c>
      <c r="G136">
        <v>17</v>
      </c>
      <c r="H136" t="s">
        <v>21</v>
      </c>
      <c r="I136" t="s">
        <v>22</v>
      </c>
      <c r="J136">
        <v>1309496400</v>
      </c>
      <c r="K136" s="5">
        <f t="shared" si="8"/>
        <v>40725.208333333336</v>
      </c>
      <c r="L136">
        <v>1311051600</v>
      </c>
      <c r="M136" s="5">
        <f t="shared" si="9"/>
        <v>40743.208333333336</v>
      </c>
      <c r="N136" t="b">
        <v>1</v>
      </c>
      <c r="O136" t="b">
        <v>0</v>
      </c>
      <c r="P136" t="s">
        <v>33</v>
      </c>
      <c r="Q136" t="s">
        <v>2039</v>
      </c>
      <c r="R136" t="s">
        <v>2040</v>
      </c>
      <c r="S136">
        <f t="shared" si="10"/>
        <v>8.4</v>
      </c>
      <c r="T136">
        <f t="shared" si="11"/>
        <v>39.200000000000003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>
        <v>2179</v>
      </c>
      <c r="H137" t="s">
        <v>21</v>
      </c>
      <c r="I137" t="s">
        <v>22</v>
      </c>
      <c r="J137">
        <v>1340254800</v>
      </c>
      <c r="K137" s="5">
        <f t="shared" si="8"/>
        <v>41081.208333333336</v>
      </c>
      <c r="L137">
        <v>1340427600</v>
      </c>
      <c r="M137" s="5">
        <f t="shared" si="9"/>
        <v>41083.208333333336</v>
      </c>
      <c r="N137" t="b">
        <v>1</v>
      </c>
      <c r="O137" t="b">
        <v>0</v>
      </c>
      <c r="P137" t="s">
        <v>17</v>
      </c>
      <c r="Q137" t="s">
        <v>2033</v>
      </c>
      <c r="R137" t="s">
        <v>2034</v>
      </c>
      <c r="S137">
        <f t="shared" si="10"/>
        <v>98.6</v>
      </c>
      <c r="T137">
        <f t="shared" si="11"/>
        <v>55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t="s">
        <v>14</v>
      </c>
      <c r="G138">
        <v>931</v>
      </c>
      <c r="H138" t="s">
        <v>21</v>
      </c>
      <c r="I138" t="s">
        <v>22</v>
      </c>
      <c r="J138">
        <v>1458104400</v>
      </c>
      <c r="K138" s="5">
        <f t="shared" si="8"/>
        <v>42445.208333333328</v>
      </c>
      <c r="L138">
        <v>1459314000</v>
      </c>
      <c r="M138" s="5">
        <f t="shared" si="9"/>
        <v>42459.208333333328</v>
      </c>
      <c r="N138" t="b">
        <v>0</v>
      </c>
      <c r="O138" t="b">
        <v>0</v>
      </c>
      <c r="P138" t="s">
        <v>33</v>
      </c>
      <c r="Q138" t="s">
        <v>2039</v>
      </c>
      <c r="R138" t="s">
        <v>2040</v>
      </c>
      <c r="S138">
        <f t="shared" si="10"/>
        <v>93.8</v>
      </c>
      <c r="T138">
        <f t="shared" si="11"/>
        <v>88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t="s">
        <v>14</v>
      </c>
      <c r="G139">
        <v>92</v>
      </c>
      <c r="H139" t="s">
        <v>21</v>
      </c>
      <c r="I139" t="s">
        <v>22</v>
      </c>
      <c r="J139">
        <v>1486965600</v>
      </c>
      <c r="K139" s="5">
        <f t="shared" si="8"/>
        <v>42779.25</v>
      </c>
      <c r="L139">
        <v>1487397600</v>
      </c>
      <c r="M139" s="5">
        <f t="shared" si="9"/>
        <v>42784.25</v>
      </c>
      <c r="N139" t="b">
        <v>0</v>
      </c>
      <c r="O139" t="b">
        <v>0</v>
      </c>
      <c r="P139" t="s">
        <v>71</v>
      </c>
      <c r="Q139" t="s">
        <v>2041</v>
      </c>
      <c r="R139" t="s">
        <v>2049</v>
      </c>
      <c r="S139">
        <f t="shared" si="10"/>
        <v>41.7</v>
      </c>
      <c r="T139">
        <f t="shared" si="11"/>
        <v>39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t="s">
        <v>14</v>
      </c>
      <c r="G140">
        <v>57</v>
      </c>
      <c r="H140" t="s">
        <v>26</v>
      </c>
      <c r="I140" t="s">
        <v>27</v>
      </c>
      <c r="J140">
        <v>1561438800</v>
      </c>
      <c r="K140" s="5">
        <f t="shared" si="8"/>
        <v>43641.208333333328</v>
      </c>
      <c r="L140">
        <v>1562043600</v>
      </c>
      <c r="M140" s="5">
        <f t="shared" si="9"/>
        <v>43648.208333333328</v>
      </c>
      <c r="N140" t="b">
        <v>0</v>
      </c>
      <c r="O140" t="b">
        <v>1</v>
      </c>
      <c r="P140" t="s">
        <v>23</v>
      </c>
      <c r="Q140" t="s">
        <v>2035</v>
      </c>
      <c r="R140" t="s">
        <v>2036</v>
      </c>
      <c r="S140">
        <f t="shared" si="10"/>
        <v>10.9</v>
      </c>
      <c r="T140">
        <f t="shared" si="11"/>
        <v>75.8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t="s">
        <v>14</v>
      </c>
      <c r="G141">
        <v>41</v>
      </c>
      <c r="H141" t="s">
        <v>21</v>
      </c>
      <c r="I141" t="s">
        <v>22</v>
      </c>
      <c r="J141">
        <v>1440824400</v>
      </c>
      <c r="K141" s="5">
        <f t="shared" si="8"/>
        <v>42245.208333333328</v>
      </c>
      <c r="L141">
        <v>1441170000</v>
      </c>
      <c r="M141" s="5">
        <f t="shared" si="9"/>
        <v>42249.208333333328</v>
      </c>
      <c r="N141" t="b">
        <v>0</v>
      </c>
      <c r="O141" t="b">
        <v>0</v>
      </c>
      <c r="P141" t="s">
        <v>65</v>
      </c>
      <c r="Q141" t="s">
        <v>2037</v>
      </c>
      <c r="R141" t="s">
        <v>2046</v>
      </c>
      <c r="S141">
        <f t="shared" si="10"/>
        <v>97.7</v>
      </c>
      <c r="T141">
        <f t="shared" si="11"/>
        <v>76.3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t="s">
        <v>14</v>
      </c>
      <c r="G142">
        <v>1</v>
      </c>
      <c r="H142" t="s">
        <v>21</v>
      </c>
      <c r="I142" t="s">
        <v>22</v>
      </c>
      <c r="J142">
        <v>1264399200</v>
      </c>
      <c r="K142" s="5">
        <f t="shared" si="8"/>
        <v>40203.25</v>
      </c>
      <c r="L142">
        <v>1267423200</v>
      </c>
      <c r="M142" s="5">
        <f t="shared" si="9"/>
        <v>40238.25</v>
      </c>
      <c r="N142" t="b">
        <v>0</v>
      </c>
      <c r="O142" t="b">
        <v>0</v>
      </c>
      <c r="P142" t="s">
        <v>23</v>
      </c>
      <c r="Q142" t="s">
        <v>2035</v>
      </c>
      <c r="R142" t="s">
        <v>2036</v>
      </c>
      <c r="S142">
        <f t="shared" si="10"/>
        <v>3</v>
      </c>
      <c r="T142">
        <f t="shared" si="11"/>
        <v>3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t="s">
        <v>14</v>
      </c>
      <c r="G143">
        <v>101</v>
      </c>
      <c r="H143" t="s">
        <v>21</v>
      </c>
      <c r="I143" t="s">
        <v>22</v>
      </c>
      <c r="J143">
        <v>1355032800</v>
      </c>
      <c r="K143" s="5">
        <f t="shared" si="8"/>
        <v>41252.25</v>
      </c>
      <c r="L143">
        <v>1355205600</v>
      </c>
      <c r="M143" s="5">
        <f t="shared" si="9"/>
        <v>41254.25</v>
      </c>
      <c r="N143" t="b">
        <v>0</v>
      </c>
      <c r="O143" t="b">
        <v>0</v>
      </c>
      <c r="P143" t="s">
        <v>33</v>
      </c>
      <c r="Q143" t="s">
        <v>2039</v>
      </c>
      <c r="R143" t="s">
        <v>2040</v>
      </c>
      <c r="S143">
        <f t="shared" si="10"/>
        <v>54.1</v>
      </c>
      <c r="T143">
        <f t="shared" si="11"/>
        <v>38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t="s">
        <v>14</v>
      </c>
      <c r="G144">
        <v>1335</v>
      </c>
      <c r="H144" t="s">
        <v>15</v>
      </c>
      <c r="I144" t="s">
        <v>16</v>
      </c>
      <c r="J144">
        <v>1302238800</v>
      </c>
      <c r="K144" s="5">
        <f t="shared" si="8"/>
        <v>40641.208333333336</v>
      </c>
      <c r="L144">
        <v>1303275600</v>
      </c>
      <c r="M144" s="5">
        <f t="shared" si="9"/>
        <v>40653.208333333336</v>
      </c>
      <c r="N144" t="b">
        <v>0</v>
      </c>
      <c r="O144" t="b">
        <v>0</v>
      </c>
      <c r="P144" t="s">
        <v>53</v>
      </c>
      <c r="Q144" t="s">
        <v>2041</v>
      </c>
      <c r="R144" t="s">
        <v>2044</v>
      </c>
      <c r="S144">
        <f t="shared" si="10"/>
        <v>89</v>
      </c>
      <c r="T144">
        <f t="shared" si="11"/>
        <v>81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t="s">
        <v>14</v>
      </c>
      <c r="G145">
        <v>15</v>
      </c>
      <c r="H145" t="s">
        <v>40</v>
      </c>
      <c r="I145" t="s">
        <v>41</v>
      </c>
      <c r="J145">
        <v>1453615200</v>
      </c>
      <c r="K145" s="5">
        <f t="shared" si="8"/>
        <v>42393.25</v>
      </c>
      <c r="L145">
        <v>1456812000</v>
      </c>
      <c r="M145" s="5">
        <f t="shared" si="9"/>
        <v>42430.25</v>
      </c>
      <c r="N145" t="b">
        <v>0</v>
      </c>
      <c r="O145" t="b">
        <v>0</v>
      </c>
      <c r="P145" t="s">
        <v>23</v>
      </c>
      <c r="Q145" t="s">
        <v>2035</v>
      </c>
      <c r="R145" t="s">
        <v>2036</v>
      </c>
      <c r="S145">
        <f t="shared" si="10"/>
        <v>23.4</v>
      </c>
      <c r="T145">
        <f t="shared" si="11"/>
        <v>63.9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t="s">
        <v>14</v>
      </c>
      <c r="G146">
        <v>454</v>
      </c>
      <c r="H146" t="s">
        <v>21</v>
      </c>
      <c r="I146" t="s">
        <v>22</v>
      </c>
      <c r="J146">
        <v>1282712400</v>
      </c>
      <c r="K146" s="5">
        <f t="shared" si="8"/>
        <v>40415.208333333336</v>
      </c>
      <c r="L146">
        <v>1283058000</v>
      </c>
      <c r="M146" s="5">
        <f t="shared" si="9"/>
        <v>40419.208333333336</v>
      </c>
      <c r="N146" t="b">
        <v>0</v>
      </c>
      <c r="O146" t="b">
        <v>1</v>
      </c>
      <c r="P146" t="s">
        <v>23</v>
      </c>
      <c r="Q146" t="s">
        <v>2035</v>
      </c>
      <c r="R146" t="s">
        <v>2036</v>
      </c>
      <c r="S146">
        <f t="shared" si="10"/>
        <v>31.2</v>
      </c>
      <c r="T146">
        <f t="shared" si="11"/>
        <v>57.9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t="s">
        <v>14</v>
      </c>
      <c r="G147">
        <v>3182</v>
      </c>
      <c r="H147" t="s">
        <v>107</v>
      </c>
      <c r="I147" t="s">
        <v>108</v>
      </c>
      <c r="J147">
        <v>1415340000</v>
      </c>
      <c r="K147" s="5">
        <f t="shared" si="8"/>
        <v>41950.25</v>
      </c>
      <c r="L147">
        <v>1418191200</v>
      </c>
      <c r="M147" s="5">
        <f t="shared" si="9"/>
        <v>41983.25</v>
      </c>
      <c r="N147" t="b">
        <v>0</v>
      </c>
      <c r="O147" t="b">
        <v>1</v>
      </c>
      <c r="P147" t="s">
        <v>159</v>
      </c>
      <c r="Q147" t="s">
        <v>2035</v>
      </c>
      <c r="R147" t="s">
        <v>2058</v>
      </c>
      <c r="S147">
        <f t="shared" si="10"/>
        <v>76.8</v>
      </c>
      <c r="T147">
        <f t="shared" si="11"/>
        <v>27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t="s">
        <v>14</v>
      </c>
      <c r="G148">
        <v>15</v>
      </c>
      <c r="H148" t="s">
        <v>21</v>
      </c>
      <c r="I148" t="s">
        <v>22</v>
      </c>
      <c r="J148">
        <v>1509948000</v>
      </c>
      <c r="K148" s="5">
        <f t="shared" si="8"/>
        <v>43045.25</v>
      </c>
      <c r="L148">
        <v>1510380000</v>
      </c>
      <c r="M148" s="5">
        <f t="shared" si="9"/>
        <v>43050.25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>
        <f t="shared" si="10"/>
        <v>32.200000000000003</v>
      </c>
      <c r="T148">
        <f t="shared" si="11"/>
        <v>51.5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t="s">
        <v>14</v>
      </c>
      <c r="G149">
        <v>133</v>
      </c>
      <c r="H149" t="s">
        <v>21</v>
      </c>
      <c r="I149" t="s">
        <v>22</v>
      </c>
      <c r="J149">
        <v>1334811600</v>
      </c>
      <c r="K149" s="5">
        <f t="shared" si="8"/>
        <v>41018.208333333336</v>
      </c>
      <c r="L149">
        <v>1335243600</v>
      </c>
      <c r="M149" s="5">
        <f t="shared" si="9"/>
        <v>41023.208333333336</v>
      </c>
      <c r="N149" t="b">
        <v>0</v>
      </c>
      <c r="O149" t="b">
        <v>1</v>
      </c>
      <c r="P149" t="s">
        <v>89</v>
      </c>
      <c r="Q149" t="s">
        <v>2050</v>
      </c>
      <c r="R149" t="s">
        <v>2051</v>
      </c>
      <c r="S149">
        <f t="shared" si="10"/>
        <v>96.8</v>
      </c>
      <c r="T149">
        <f t="shared" si="11"/>
        <v>40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t="s">
        <v>14</v>
      </c>
      <c r="G150">
        <v>2062</v>
      </c>
      <c r="H150" t="s">
        <v>21</v>
      </c>
      <c r="I150" t="s">
        <v>22</v>
      </c>
      <c r="J150">
        <v>1331445600</v>
      </c>
      <c r="K150" s="5">
        <f t="shared" si="8"/>
        <v>40979.25</v>
      </c>
      <c r="L150">
        <v>1333256400</v>
      </c>
      <c r="M150" s="5">
        <f t="shared" si="9"/>
        <v>41000.208333333336</v>
      </c>
      <c r="N150" t="b">
        <v>0</v>
      </c>
      <c r="O150" t="b">
        <v>1</v>
      </c>
      <c r="P150" t="s">
        <v>33</v>
      </c>
      <c r="Q150" t="s">
        <v>2039</v>
      </c>
      <c r="R150" t="s">
        <v>2040</v>
      </c>
      <c r="S150">
        <f t="shared" si="10"/>
        <v>91.5</v>
      </c>
      <c r="T150">
        <f t="shared" si="11"/>
        <v>73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t="s">
        <v>14</v>
      </c>
      <c r="G151">
        <v>29</v>
      </c>
      <c r="H151" t="s">
        <v>36</v>
      </c>
      <c r="I151" t="s">
        <v>37</v>
      </c>
      <c r="J151">
        <v>1464584400</v>
      </c>
      <c r="K151" s="5">
        <f t="shared" si="8"/>
        <v>42520.208333333328</v>
      </c>
      <c r="L151">
        <v>1465016400</v>
      </c>
      <c r="M151" s="5">
        <f t="shared" si="9"/>
        <v>42525.208333333328</v>
      </c>
      <c r="N151" t="b">
        <v>0</v>
      </c>
      <c r="O151" t="b">
        <v>0</v>
      </c>
      <c r="P151" t="s">
        <v>23</v>
      </c>
      <c r="Q151" t="s">
        <v>2035</v>
      </c>
      <c r="R151" t="s">
        <v>2036</v>
      </c>
      <c r="S151">
        <f t="shared" si="10"/>
        <v>18.7</v>
      </c>
      <c r="T151">
        <f t="shared" si="11"/>
        <v>52.3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t="s">
        <v>14</v>
      </c>
      <c r="G152">
        <v>132</v>
      </c>
      <c r="H152" t="s">
        <v>21</v>
      </c>
      <c r="I152" t="s">
        <v>22</v>
      </c>
      <c r="J152">
        <v>1335848400</v>
      </c>
      <c r="K152" s="5">
        <f t="shared" si="8"/>
        <v>41030.208333333336</v>
      </c>
      <c r="L152">
        <v>1336280400</v>
      </c>
      <c r="M152" s="5">
        <f t="shared" si="9"/>
        <v>41035.208333333336</v>
      </c>
      <c r="N152" t="b">
        <v>0</v>
      </c>
      <c r="O152" t="b">
        <v>0</v>
      </c>
      <c r="P152" t="s">
        <v>28</v>
      </c>
      <c r="Q152" t="s">
        <v>2037</v>
      </c>
      <c r="R152" t="s">
        <v>2038</v>
      </c>
      <c r="S152">
        <f t="shared" si="10"/>
        <v>83.2</v>
      </c>
      <c r="T152">
        <f t="shared" si="11"/>
        <v>61.8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t="s">
        <v>14</v>
      </c>
      <c r="G153">
        <v>137</v>
      </c>
      <c r="H153" t="s">
        <v>36</v>
      </c>
      <c r="I153" t="s">
        <v>37</v>
      </c>
      <c r="J153">
        <v>1331701200</v>
      </c>
      <c r="K153" s="5">
        <f t="shared" si="8"/>
        <v>40982.208333333336</v>
      </c>
      <c r="L153">
        <v>1331787600</v>
      </c>
      <c r="M153" s="5">
        <f t="shared" si="9"/>
        <v>40983.208333333336</v>
      </c>
      <c r="N153" t="b">
        <v>0</v>
      </c>
      <c r="O153" t="b">
        <v>1</v>
      </c>
      <c r="P153" t="s">
        <v>148</v>
      </c>
      <c r="Q153" t="s">
        <v>2035</v>
      </c>
      <c r="R153" t="s">
        <v>2057</v>
      </c>
      <c r="S153">
        <f t="shared" si="10"/>
        <v>97.8</v>
      </c>
      <c r="T153">
        <f t="shared" si="11"/>
        <v>40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t="s">
        <v>14</v>
      </c>
      <c r="G154">
        <v>908</v>
      </c>
      <c r="H154" t="s">
        <v>21</v>
      </c>
      <c r="I154" t="s">
        <v>22</v>
      </c>
      <c r="J154">
        <v>1368162000</v>
      </c>
      <c r="K154" s="5">
        <f t="shared" si="8"/>
        <v>41404.208333333336</v>
      </c>
      <c r="L154">
        <v>1370926800</v>
      </c>
      <c r="M154" s="5">
        <f t="shared" si="9"/>
        <v>41436.208333333336</v>
      </c>
      <c r="N154" t="b">
        <v>0</v>
      </c>
      <c r="O154" t="b">
        <v>1</v>
      </c>
      <c r="P154" t="s">
        <v>42</v>
      </c>
      <c r="Q154" t="s">
        <v>2041</v>
      </c>
      <c r="R154" t="s">
        <v>2042</v>
      </c>
      <c r="S154">
        <f t="shared" si="10"/>
        <v>54.4</v>
      </c>
      <c r="T154">
        <f t="shared" si="11"/>
        <v>101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t="s">
        <v>14</v>
      </c>
      <c r="G155">
        <v>10</v>
      </c>
      <c r="H155" t="s">
        <v>21</v>
      </c>
      <c r="I155" t="s">
        <v>22</v>
      </c>
      <c r="J155">
        <v>1331874000</v>
      </c>
      <c r="K155" s="5">
        <f t="shared" si="8"/>
        <v>40984.208333333336</v>
      </c>
      <c r="L155">
        <v>1333429200</v>
      </c>
      <c r="M155" s="5">
        <f t="shared" si="9"/>
        <v>41002.208333333336</v>
      </c>
      <c r="N155" t="b">
        <v>0</v>
      </c>
      <c r="O155" t="b">
        <v>0</v>
      </c>
      <c r="P155" t="s">
        <v>17</v>
      </c>
      <c r="Q155" t="s">
        <v>2033</v>
      </c>
      <c r="R155" t="s">
        <v>2034</v>
      </c>
      <c r="S155">
        <f t="shared" si="10"/>
        <v>9.8000000000000007</v>
      </c>
      <c r="T155">
        <f t="shared" si="11"/>
        <v>71.7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t="s">
        <v>14</v>
      </c>
      <c r="G156">
        <v>1910</v>
      </c>
      <c r="H156" t="s">
        <v>98</v>
      </c>
      <c r="I156" t="s">
        <v>99</v>
      </c>
      <c r="J156">
        <v>1381813200</v>
      </c>
      <c r="K156" s="5">
        <f t="shared" si="8"/>
        <v>41562.208333333336</v>
      </c>
      <c r="L156">
        <v>1383976800</v>
      </c>
      <c r="M156" s="5">
        <f t="shared" si="9"/>
        <v>41587.25</v>
      </c>
      <c r="N156" t="b">
        <v>0</v>
      </c>
      <c r="O156" t="b">
        <v>0</v>
      </c>
      <c r="P156" t="s">
        <v>33</v>
      </c>
      <c r="Q156" t="s">
        <v>2039</v>
      </c>
      <c r="R156" t="s">
        <v>2040</v>
      </c>
      <c r="S156">
        <f t="shared" si="10"/>
        <v>35.700000000000003</v>
      </c>
      <c r="T156">
        <f t="shared" si="11"/>
        <v>36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t="s">
        <v>14</v>
      </c>
      <c r="G157">
        <v>38</v>
      </c>
      <c r="H157" t="s">
        <v>26</v>
      </c>
      <c r="I157" t="s">
        <v>27</v>
      </c>
      <c r="J157">
        <v>1548655200</v>
      </c>
      <c r="K157" s="5">
        <f t="shared" si="8"/>
        <v>43493.25</v>
      </c>
      <c r="L157">
        <v>1550556000</v>
      </c>
      <c r="M157" s="5">
        <f t="shared" si="9"/>
        <v>43515.25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>
        <f t="shared" si="10"/>
        <v>55</v>
      </c>
      <c r="T157">
        <f t="shared" si="11"/>
        <v>88.2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t="s">
        <v>14</v>
      </c>
      <c r="G158">
        <v>104</v>
      </c>
      <c r="H158" t="s">
        <v>26</v>
      </c>
      <c r="I158" t="s">
        <v>27</v>
      </c>
      <c r="J158">
        <v>1389679200</v>
      </c>
      <c r="K158" s="5">
        <f t="shared" si="8"/>
        <v>41653.25</v>
      </c>
      <c r="L158">
        <v>1390456800</v>
      </c>
      <c r="M158" s="5">
        <f t="shared" si="9"/>
        <v>41662.25</v>
      </c>
      <c r="N158" t="b">
        <v>0</v>
      </c>
      <c r="O158" t="b">
        <v>1</v>
      </c>
      <c r="P158" t="s">
        <v>33</v>
      </c>
      <c r="Q158" t="s">
        <v>2039</v>
      </c>
      <c r="R158" t="s">
        <v>2040</v>
      </c>
      <c r="S158">
        <f t="shared" si="10"/>
        <v>94.2</v>
      </c>
      <c r="T158">
        <f t="shared" si="11"/>
        <v>65.2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t="s">
        <v>14</v>
      </c>
      <c r="G159">
        <v>49</v>
      </c>
      <c r="H159" t="s">
        <v>21</v>
      </c>
      <c r="I159" t="s">
        <v>22</v>
      </c>
      <c r="J159">
        <v>1456984800</v>
      </c>
      <c r="K159" s="5">
        <f t="shared" si="8"/>
        <v>42432.25</v>
      </c>
      <c r="L159">
        <v>1461819600</v>
      </c>
      <c r="M159" s="5">
        <f t="shared" si="9"/>
        <v>42488.208333333328</v>
      </c>
      <c r="N159" t="b">
        <v>0</v>
      </c>
      <c r="O159" t="b">
        <v>0</v>
      </c>
      <c r="P159" t="s">
        <v>17</v>
      </c>
      <c r="Q159" t="s">
        <v>2033</v>
      </c>
      <c r="R159" t="s">
        <v>2034</v>
      </c>
      <c r="S159">
        <f t="shared" si="10"/>
        <v>51.4</v>
      </c>
      <c r="T159">
        <f t="shared" si="11"/>
        <v>39.9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t="s">
        <v>14</v>
      </c>
      <c r="G160">
        <v>1</v>
      </c>
      <c r="H160" t="s">
        <v>36</v>
      </c>
      <c r="I160" t="s">
        <v>37</v>
      </c>
      <c r="J160">
        <v>1504069200</v>
      </c>
      <c r="K160" s="5">
        <f t="shared" si="8"/>
        <v>42977.208333333328</v>
      </c>
      <c r="L160">
        <v>1504155600</v>
      </c>
      <c r="M160" s="5">
        <f t="shared" si="9"/>
        <v>42978.208333333328</v>
      </c>
      <c r="N160" t="b">
        <v>0</v>
      </c>
      <c r="O160" t="b">
        <v>1</v>
      </c>
      <c r="P160" t="s">
        <v>68</v>
      </c>
      <c r="Q160" t="s">
        <v>2047</v>
      </c>
      <c r="R160" t="s">
        <v>2048</v>
      </c>
      <c r="S160">
        <f t="shared" si="10"/>
        <v>5</v>
      </c>
      <c r="T160">
        <f t="shared" si="11"/>
        <v>5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t="s">
        <v>14</v>
      </c>
      <c r="G161">
        <v>245</v>
      </c>
      <c r="H161" t="s">
        <v>21</v>
      </c>
      <c r="I161" t="s">
        <v>22</v>
      </c>
      <c r="J161">
        <v>1535864400</v>
      </c>
      <c r="K161" s="5">
        <f t="shared" si="8"/>
        <v>43345.208333333328</v>
      </c>
      <c r="L161">
        <v>1537074000</v>
      </c>
      <c r="M161" s="5">
        <f t="shared" si="9"/>
        <v>43359.208333333328</v>
      </c>
      <c r="N161" t="b">
        <v>0</v>
      </c>
      <c r="O161" t="b">
        <v>0</v>
      </c>
      <c r="P161" t="s">
        <v>33</v>
      </c>
      <c r="Q161" t="s">
        <v>2039</v>
      </c>
      <c r="R161" t="s">
        <v>2040</v>
      </c>
      <c r="S161">
        <f t="shared" si="10"/>
        <v>31.8</v>
      </c>
      <c r="T161">
        <f t="shared" si="11"/>
        <v>98.9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t="s">
        <v>14</v>
      </c>
      <c r="G162">
        <v>32</v>
      </c>
      <c r="H162" t="s">
        <v>21</v>
      </c>
      <c r="I162" t="s">
        <v>22</v>
      </c>
      <c r="J162">
        <v>1452146400</v>
      </c>
      <c r="K162" s="5">
        <f t="shared" si="8"/>
        <v>42376.25</v>
      </c>
      <c r="L162">
        <v>1452578400</v>
      </c>
      <c r="M162" s="5">
        <f t="shared" si="9"/>
        <v>42381.25</v>
      </c>
      <c r="N162" t="b">
        <v>0</v>
      </c>
      <c r="O162" t="b">
        <v>0</v>
      </c>
      <c r="P162" t="s">
        <v>60</v>
      </c>
      <c r="Q162" t="s">
        <v>2035</v>
      </c>
      <c r="R162" t="s">
        <v>2045</v>
      </c>
      <c r="S162">
        <f t="shared" si="10"/>
        <v>82.6</v>
      </c>
      <c r="T162">
        <f t="shared" si="11"/>
        <v>87.8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t="s">
        <v>14</v>
      </c>
      <c r="G163">
        <v>7</v>
      </c>
      <c r="H163" t="s">
        <v>21</v>
      </c>
      <c r="I163" t="s">
        <v>22</v>
      </c>
      <c r="J163">
        <v>1500008400</v>
      </c>
      <c r="K163" s="5">
        <f t="shared" si="8"/>
        <v>42930.208333333328</v>
      </c>
      <c r="L163">
        <v>1500267600</v>
      </c>
      <c r="M163" s="5">
        <f t="shared" si="9"/>
        <v>42933.208333333328</v>
      </c>
      <c r="N163" t="b">
        <v>0</v>
      </c>
      <c r="O163" t="b">
        <v>1</v>
      </c>
      <c r="P163" t="s">
        <v>33</v>
      </c>
      <c r="Q163" t="s">
        <v>2039</v>
      </c>
      <c r="R163" t="s">
        <v>2040</v>
      </c>
      <c r="S163">
        <f t="shared" si="10"/>
        <v>7.9</v>
      </c>
      <c r="T163">
        <f t="shared" si="11"/>
        <v>73.400000000000006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t="s">
        <v>14</v>
      </c>
      <c r="G164">
        <v>803</v>
      </c>
      <c r="H164" t="s">
        <v>21</v>
      </c>
      <c r="I164" t="s">
        <v>22</v>
      </c>
      <c r="J164">
        <v>1303102800</v>
      </c>
      <c r="K164" s="5">
        <f t="shared" si="8"/>
        <v>40651.208333333336</v>
      </c>
      <c r="L164">
        <v>1303189200</v>
      </c>
      <c r="M164" s="5">
        <f t="shared" si="9"/>
        <v>40652.208333333336</v>
      </c>
      <c r="N164" t="b">
        <v>0</v>
      </c>
      <c r="O164" t="b">
        <v>0</v>
      </c>
      <c r="P164" t="s">
        <v>33</v>
      </c>
      <c r="Q164" t="s">
        <v>2039</v>
      </c>
      <c r="R164" t="s">
        <v>2040</v>
      </c>
      <c r="S164">
        <f t="shared" si="10"/>
        <v>74.099999999999994</v>
      </c>
      <c r="T164">
        <f t="shared" si="11"/>
        <v>109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t="s">
        <v>14</v>
      </c>
      <c r="G165">
        <v>16</v>
      </c>
      <c r="H165" t="s">
        <v>21</v>
      </c>
      <c r="I165" t="s">
        <v>22</v>
      </c>
      <c r="J165">
        <v>1270789200</v>
      </c>
      <c r="K165" s="5">
        <f t="shared" si="8"/>
        <v>40277.208333333336</v>
      </c>
      <c r="L165">
        <v>1272171600</v>
      </c>
      <c r="M165" s="5">
        <f t="shared" si="9"/>
        <v>40293.208333333336</v>
      </c>
      <c r="N165" t="b">
        <v>0</v>
      </c>
      <c r="O165" t="b">
        <v>0</v>
      </c>
      <c r="P165" t="s">
        <v>89</v>
      </c>
      <c r="Q165" t="s">
        <v>2050</v>
      </c>
      <c r="R165" t="s">
        <v>2051</v>
      </c>
      <c r="S165">
        <f t="shared" si="10"/>
        <v>20.3</v>
      </c>
      <c r="T165">
        <f t="shared" si="11"/>
        <v>99.1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t="s">
        <v>14</v>
      </c>
      <c r="G166">
        <v>31</v>
      </c>
      <c r="H166" t="s">
        <v>21</v>
      </c>
      <c r="I166" t="s">
        <v>22</v>
      </c>
      <c r="J166">
        <v>1400907600</v>
      </c>
      <c r="K166" s="5">
        <f t="shared" si="8"/>
        <v>41783.208333333336</v>
      </c>
      <c r="L166">
        <v>1403413200</v>
      </c>
      <c r="M166" s="5">
        <f t="shared" si="9"/>
        <v>41812.208333333336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>
        <f t="shared" si="10"/>
        <v>33.9</v>
      </c>
      <c r="T166">
        <f t="shared" si="11"/>
        <v>103.9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t="s">
        <v>14</v>
      </c>
      <c r="G167">
        <v>108</v>
      </c>
      <c r="H167" t="s">
        <v>107</v>
      </c>
      <c r="I167" t="s">
        <v>108</v>
      </c>
      <c r="J167">
        <v>1574143200</v>
      </c>
      <c r="K167" s="5">
        <f t="shared" si="8"/>
        <v>43788.25</v>
      </c>
      <c r="L167">
        <v>1574229600</v>
      </c>
      <c r="M167" s="5">
        <f t="shared" si="9"/>
        <v>43789.25</v>
      </c>
      <c r="N167" t="b">
        <v>0</v>
      </c>
      <c r="O167" t="b">
        <v>1</v>
      </c>
      <c r="P167" t="s">
        <v>17</v>
      </c>
      <c r="Q167" t="s">
        <v>2033</v>
      </c>
      <c r="R167" t="s">
        <v>2034</v>
      </c>
      <c r="S167">
        <f t="shared" si="10"/>
        <v>66.7</v>
      </c>
      <c r="T167">
        <f t="shared" si="11"/>
        <v>59.3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t="s">
        <v>14</v>
      </c>
      <c r="G168">
        <v>30</v>
      </c>
      <c r="H168" t="s">
        <v>21</v>
      </c>
      <c r="I168" t="s">
        <v>22</v>
      </c>
      <c r="J168">
        <v>1494738000</v>
      </c>
      <c r="K168" s="5">
        <f t="shared" si="8"/>
        <v>42869.208333333328</v>
      </c>
      <c r="L168">
        <v>1495861200</v>
      </c>
      <c r="M168" s="5">
        <f t="shared" si="9"/>
        <v>42882.208333333328</v>
      </c>
      <c r="N168" t="b">
        <v>0</v>
      </c>
      <c r="O168" t="b">
        <v>0</v>
      </c>
      <c r="P168" t="s">
        <v>33</v>
      </c>
      <c r="Q168" t="s">
        <v>2039</v>
      </c>
      <c r="R168" t="s">
        <v>2040</v>
      </c>
      <c r="S168">
        <f t="shared" si="10"/>
        <v>19.2</v>
      </c>
      <c r="T168">
        <f t="shared" si="11"/>
        <v>42.3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t="s">
        <v>14</v>
      </c>
      <c r="G169">
        <v>17</v>
      </c>
      <c r="H169" t="s">
        <v>21</v>
      </c>
      <c r="I169" t="s">
        <v>22</v>
      </c>
      <c r="J169">
        <v>1392357600</v>
      </c>
      <c r="K169" s="5">
        <f t="shared" si="8"/>
        <v>41684.25</v>
      </c>
      <c r="L169">
        <v>1392530400</v>
      </c>
      <c r="M169" s="5">
        <f t="shared" si="9"/>
        <v>41686.25</v>
      </c>
      <c r="N169" t="b">
        <v>0</v>
      </c>
      <c r="O169" t="b">
        <v>0</v>
      </c>
      <c r="P169" t="s">
        <v>23</v>
      </c>
      <c r="Q169" t="s">
        <v>2035</v>
      </c>
      <c r="R169" t="s">
        <v>2036</v>
      </c>
      <c r="S169">
        <f t="shared" si="10"/>
        <v>15.8</v>
      </c>
      <c r="T169">
        <f t="shared" si="11"/>
        <v>53.1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t="s">
        <v>14</v>
      </c>
      <c r="G170">
        <v>80</v>
      </c>
      <c r="H170" t="s">
        <v>21</v>
      </c>
      <c r="I170" t="s">
        <v>22</v>
      </c>
      <c r="J170">
        <v>1305003600</v>
      </c>
      <c r="K170" s="5">
        <f t="shared" si="8"/>
        <v>40673.208333333336</v>
      </c>
      <c r="L170">
        <v>1305781200</v>
      </c>
      <c r="M170" s="5">
        <f t="shared" si="9"/>
        <v>40682.208333333336</v>
      </c>
      <c r="N170" t="b">
        <v>0</v>
      </c>
      <c r="O170" t="b">
        <v>0</v>
      </c>
      <c r="P170" t="s">
        <v>119</v>
      </c>
      <c r="Q170" t="s">
        <v>2047</v>
      </c>
      <c r="R170" t="s">
        <v>2053</v>
      </c>
      <c r="S170">
        <f t="shared" si="10"/>
        <v>9.6</v>
      </c>
      <c r="T170">
        <f t="shared" si="11"/>
        <v>101.2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t="s">
        <v>14</v>
      </c>
      <c r="G171">
        <v>2468</v>
      </c>
      <c r="H171" t="s">
        <v>21</v>
      </c>
      <c r="I171" t="s">
        <v>22</v>
      </c>
      <c r="J171">
        <v>1301634000</v>
      </c>
      <c r="K171" s="5">
        <f t="shared" si="8"/>
        <v>40634.208333333336</v>
      </c>
      <c r="L171">
        <v>1302325200</v>
      </c>
      <c r="M171" s="5">
        <f t="shared" si="9"/>
        <v>40642.208333333336</v>
      </c>
      <c r="N171" t="b">
        <v>0</v>
      </c>
      <c r="O171" t="b">
        <v>0</v>
      </c>
      <c r="P171" t="s">
        <v>100</v>
      </c>
      <c r="Q171" t="s">
        <v>2041</v>
      </c>
      <c r="R171" t="s">
        <v>2052</v>
      </c>
      <c r="S171">
        <f t="shared" si="10"/>
        <v>94.1</v>
      </c>
      <c r="T171">
        <f t="shared" si="11"/>
        <v>65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t="s">
        <v>14</v>
      </c>
      <c r="G172">
        <v>26</v>
      </c>
      <c r="H172" t="s">
        <v>40</v>
      </c>
      <c r="I172" t="s">
        <v>41</v>
      </c>
      <c r="J172">
        <v>1395896400</v>
      </c>
      <c r="K172" s="5">
        <f t="shared" si="8"/>
        <v>41725.208333333336</v>
      </c>
      <c r="L172">
        <v>1396069200</v>
      </c>
      <c r="M172" s="5">
        <f t="shared" si="9"/>
        <v>41727.208333333336</v>
      </c>
      <c r="N172" t="b">
        <v>0</v>
      </c>
      <c r="O172" t="b">
        <v>0</v>
      </c>
      <c r="P172" t="s">
        <v>42</v>
      </c>
      <c r="Q172" t="s">
        <v>2041</v>
      </c>
      <c r="R172" t="s">
        <v>2042</v>
      </c>
      <c r="S172">
        <f t="shared" si="10"/>
        <v>24.1</v>
      </c>
      <c r="T172">
        <f t="shared" si="11"/>
        <v>82.6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t="s">
        <v>14</v>
      </c>
      <c r="G173">
        <v>73</v>
      </c>
      <c r="H173" t="s">
        <v>21</v>
      </c>
      <c r="I173" t="s">
        <v>22</v>
      </c>
      <c r="J173">
        <v>1529125200</v>
      </c>
      <c r="K173" s="5">
        <f t="shared" si="8"/>
        <v>43267.208333333328</v>
      </c>
      <c r="L173">
        <v>1531112400</v>
      </c>
      <c r="M173" s="5">
        <f t="shared" si="9"/>
        <v>43290.208333333328</v>
      </c>
      <c r="N173" t="b">
        <v>0</v>
      </c>
      <c r="O173" t="b">
        <v>1</v>
      </c>
      <c r="P173" t="s">
        <v>33</v>
      </c>
      <c r="Q173" t="s">
        <v>2039</v>
      </c>
      <c r="R173" t="s">
        <v>2040</v>
      </c>
      <c r="S173">
        <f t="shared" si="10"/>
        <v>90.7</v>
      </c>
      <c r="T173">
        <f t="shared" si="11"/>
        <v>80.8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t="s">
        <v>14</v>
      </c>
      <c r="G174">
        <v>128</v>
      </c>
      <c r="H174" t="s">
        <v>21</v>
      </c>
      <c r="I174" t="s">
        <v>22</v>
      </c>
      <c r="J174">
        <v>1451109600</v>
      </c>
      <c r="K174" s="5">
        <f t="shared" si="8"/>
        <v>42364.25</v>
      </c>
      <c r="L174">
        <v>1451628000</v>
      </c>
      <c r="M174" s="5">
        <f t="shared" si="9"/>
        <v>42370.25</v>
      </c>
      <c r="N174" t="b">
        <v>0</v>
      </c>
      <c r="O174" t="b">
        <v>0</v>
      </c>
      <c r="P174" t="s">
        <v>71</v>
      </c>
      <c r="Q174" t="s">
        <v>2041</v>
      </c>
      <c r="R174" t="s">
        <v>2049</v>
      </c>
      <c r="S174">
        <f t="shared" si="10"/>
        <v>46.2</v>
      </c>
      <c r="T174">
        <f t="shared" si="11"/>
        <v>26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t="s">
        <v>14</v>
      </c>
      <c r="G175">
        <v>33</v>
      </c>
      <c r="H175" t="s">
        <v>21</v>
      </c>
      <c r="I175" t="s">
        <v>22</v>
      </c>
      <c r="J175">
        <v>1566968400</v>
      </c>
      <c r="K175" s="5">
        <f t="shared" si="8"/>
        <v>43705.208333333328</v>
      </c>
      <c r="L175">
        <v>1567314000</v>
      </c>
      <c r="M175" s="5">
        <f t="shared" si="9"/>
        <v>43709.208333333328</v>
      </c>
      <c r="N175" t="b">
        <v>0</v>
      </c>
      <c r="O175" t="b">
        <v>1</v>
      </c>
      <c r="P175" t="s">
        <v>33</v>
      </c>
      <c r="Q175" t="s">
        <v>2039</v>
      </c>
      <c r="R175" t="s">
        <v>2040</v>
      </c>
      <c r="S175">
        <f t="shared" si="10"/>
        <v>38.5</v>
      </c>
      <c r="T175">
        <f t="shared" si="11"/>
        <v>30.4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t="s">
        <v>14</v>
      </c>
      <c r="G176">
        <v>1072</v>
      </c>
      <c r="H176" t="s">
        <v>21</v>
      </c>
      <c r="I176" t="s">
        <v>22</v>
      </c>
      <c r="J176">
        <v>1292392800</v>
      </c>
      <c r="K176" s="5">
        <f t="shared" si="8"/>
        <v>40527.25</v>
      </c>
      <c r="L176">
        <v>1292479200</v>
      </c>
      <c r="M176" s="5">
        <f t="shared" si="9"/>
        <v>40528.25</v>
      </c>
      <c r="N176" t="b">
        <v>0</v>
      </c>
      <c r="O176" t="b">
        <v>1</v>
      </c>
      <c r="P176" t="s">
        <v>23</v>
      </c>
      <c r="Q176" t="s">
        <v>2035</v>
      </c>
      <c r="R176" t="s">
        <v>2036</v>
      </c>
      <c r="S176">
        <f t="shared" si="10"/>
        <v>97</v>
      </c>
      <c r="T176">
        <f t="shared" si="11"/>
        <v>64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t="s">
        <v>14</v>
      </c>
      <c r="G177">
        <v>393</v>
      </c>
      <c r="H177" t="s">
        <v>21</v>
      </c>
      <c r="I177" t="s">
        <v>22</v>
      </c>
      <c r="J177">
        <v>1323669600</v>
      </c>
      <c r="K177" s="5">
        <f t="shared" si="8"/>
        <v>40889.25</v>
      </c>
      <c r="L177">
        <v>1323756000</v>
      </c>
      <c r="M177" s="5">
        <f t="shared" si="9"/>
        <v>40890.25</v>
      </c>
      <c r="N177" t="b">
        <v>0</v>
      </c>
      <c r="O177" t="b">
        <v>0</v>
      </c>
      <c r="P177" t="s">
        <v>122</v>
      </c>
      <c r="Q177" t="s">
        <v>2054</v>
      </c>
      <c r="R177" t="s">
        <v>2055</v>
      </c>
      <c r="S177">
        <f t="shared" si="10"/>
        <v>94.2</v>
      </c>
      <c r="T177">
        <f t="shared" si="11"/>
        <v>89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t="s">
        <v>14</v>
      </c>
      <c r="G178">
        <v>1257</v>
      </c>
      <c r="H178" t="s">
        <v>21</v>
      </c>
      <c r="I178" t="s">
        <v>22</v>
      </c>
      <c r="J178">
        <v>1440738000</v>
      </c>
      <c r="K178" s="5">
        <f t="shared" si="8"/>
        <v>42244.208333333328</v>
      </c>
      <c r="L178">
        <v>1441342800</v>
      </c>
      <c r="M178" s="5">
        <f t="shared" si="9"/>
        <v>42251.208333333328</v>
      </c>
      <c r="N178" t="b">
        <v>0</v>
      </c>
      <c r="O178" t="b">
        <v>0</v>
      </c>
      <c r="P178" t="s">
        <v>60</v>
      </c>
      <c r="Q178" t="s">
        <v>2035</v>
      </c>
      <c r="R178" t="s">
        <v>2045</v>
      </c>
      <c r="S178">
        <f t="shared" si="10"/>
        <v>84.7</v>
      </c>
      <c r="T178">
        <f t="shared" si="11"/>
        <v>77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t="s">
        <v>14</v>
      </c>
      <c r="G179">
        <v>328</v>
      </c>
      <c r="H179" t="s">
        <v>21</v>
      </c>
      <c r="I179" t="s">
        <v>22</v>
      </c>
      <c r="J179">
        <v>1374296400</v>
      </c>
      <c r="K179" s="5">
        <f t="shared" si="8"/>
        <v>41475.208333333336</v>
      </c>
      <c r="L179">
        <v>1375333200</v>
      </c>
      <c r="M179" s="5">
        <f t="shared" si="9"/>
        <v>41487.208333333336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>
        <f t="shared" si="10"/>
        <v>66.5</v>
      </c>
      <c r="T179">
        <f t="shared" si="11"/>
        <v>97.1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t="s">
        <v>14</v>
      </c>
      <c r="G180">
        <v>147</v>
      </c>
      <c r="H180" t="s">
        <v>21</v>
      </c>
      <c r="I180" t="s">
        <v>22</v>
      </c>
      <c r="J180">
        <v>1384840800</v>
      </c>
      <c r="K180" s="5">
        <f t="shared" si="8"/>
        <v>41597.25</v>
      </c>
      <c r="L180">
        <v>1389420000</v>
      </c>
      <c r="M180" s="5">
        <f t="shared" si="9"/>
        <v>41650.25</v>
      </c>
      <c r="N180" t="b">
        <v>0</v>
      </c>
      <c r="O180" t="b">
        <v>0</v>
      </c>
      <c r="P180" t="s">
        <v>33</v>
      </c>
      <c r="Q180" t="s">
        <v>2039</v>
      </c>
      <c r="R180" t="s">
        <v>2040</v>
      </c>
      <c r="S180">
        <f t="shared" si="10"/>
        <v>53.9</v>
      </c>
      <c r="T180">
        <f t="shared" si="11"/>
        <v>33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t="s">
        <v>14</v>
      </c>
      <c r="G181">
        <v>830</v>
      </c>
      <c r="H181" t="s">
        <v>21</v>
      </c>
      <c r="I181" t="s">
        <v>22</v>
      </c>
      <c r="J181">
        <v>1516600800</v>
      </c>
      <c r="K181" s="5">
        <f t="shared" si="8"/>
        <v>43122.25</v>
      </c>
      <c r="L181">
        <v>1520056800</v>
      </c>
      <c r="M181" s="5">
        <f t="shared" si="9"/>
        <v>43162.25</v>
      </c>
      <c r="N181" t="b">
        <v>0</v>
      </c>
      <c r="O181" t="b">
        <v>0</v>
      </c>
      <c r="P181" t="s">
        <v>89</v>
      </c>
      <c r="Q181" t="s">
        <v>2050</v>
      </c>
      <c r="R181" t="s">
        <v>2051</v>
      </c>
      <c r="S181">
        <f t="shared" si="10"/>
        <v>42</v>
      </c>
      <c r="T181">
        <f t="shared" si="11"/>
        <v>100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t="s">
        <v>14</v>
      </c>
      <c r="G182">
        <v>331</v>
      </c>
      <c r="H182" t="s">
        <v>40</v>
      </c>
      <c r="I182" t="s">
        <v>41</v>
      </c>
      <c r="J182">
        <v>1436418000</v>
      </c>
      <c r="K182" s="5">
        <f t="shared" si="8"/>
        <v>42194.208333333328</v>
      </c>
      <c r="L182">
        <v>1436504400</v>
      </c>
      <c r="M182" s="5">
        <f t="shared" si="9"/>
        <v>42195.208333333328</v>
      </c>
      <c r="N182" t="b">
        <v>0</v>
      </c>
      <c r="O182" t="b">
        <v>0</v>
      </c>
      <c r="P182" t="s">
        <v>53</v>
      </c>
      <c r="Q182" t="s">
        <v>2041</v>
      </c>
      <c r="R182" t="s">
        <v>2044</v>
      </c>
      <c r="S182">
        <f t="shared" si="10"/>
        <v>14.7</v>
      </c>
      <c r="T182">
        <f t="shared" si="11"/>
        <v>70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t="s">
        <v>14</v>
      </c>
      <c r="G183">
        <v>25</v>
      </c>
      <c r="H183" t="s">
        <v>21</v>
      </c>
      <c r="I183" t="s">
        <v>22</v>
      </c>
      <c r="J183">
        <v>1503550800</v>
      </c>
      <c r="K183" s="5">
        <f t="shared" si="8"/>
        <v>42971.208333333328</v>
      </c>
      <c r="L183">
        <v>1508302800</v>
      </c>
      <c r="M183" s="5">
        <f t="shared" si="9"/>
        <v>43026.208333333328</v>
      </c>
      <c r="N183" t="b">
        <v>0</v>
      </c>
      <c r="O183" t="b">
        <v>1</v>
      </c>
      <c r="P183" t="s">
        <v>60</v>
      </c>
      <c r="Q183" t="s">
        <v>2035</v>
      </c>
      <c r="R183" t="s">
        <v>2045</v>
      </c>
      <c r="S183">
        <f t="shared" si="10"/>
        <v>34.5</v>
      </c>
      <c r="T183">
        <f t="shared" si="11"/>
        <v>110.3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t="s">
        <v>14</v>
      </c>
      <c r="G184">
        <v>3483</v>
      </c>
      <c r="H184" t="s">
        <v>21</v>
      </c>
      <c r="I184" t="s">
        <v>22</v>
      </c>
      <c r="J184">
        <v>1487224800</v>
      </c>
      <c r="K184" s="5">
        <f t="shared" si="8"/>
        <v>42782.25</v>
      </c>
      <c r="L184">
        <v>1488348000</v>
      </c>
      <c r="M184" s="5">
        <f t="shared" si="9"/>
        <v>42795.25</v>
      </c>
      <c r="N184" t="b">
        <v>0</v>
      </c>
      <c r="O184" t="b">
        <v>0</v>
      </c>
      <c r="P184" t="s">
        <v>17</v>
      </c>
      <c r="Q184" t="s">
        <v>2033</v>
      </c>
      <c r="R184" t="s">
        <v>2034</v>
      </c>
      <c r="S184">
        <f t="shared" si="10"/>
        <v>71.8</v>
      </c>
      <c r="T184">
        <f t="shared" si="11"/>
        <v>41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t="s">
        <v>14</v>
      </c>
      <c r="G185">
        <v>923</v>
      </c>
      <c r="H185" t="s">
        <v>21</v>
      </c>
      <c r="I185" t="s">
        <v>22</v>
      </c>
      <c r="J185">
        <v>1500008400</v>
      </c>
      <c r="K185" s="5">
        <f t="shared" si="8"/>
        <v>42930.208333333328</v>
      </c>
      <c r="L185">
        <v>1502600400</v>
      </c>
      <c r="M185" s="5">
        <f t="shared" si="9"/>
        <v>42960.208333333328</v>
      </c>
      <c r="N185" t="b">
        <v>0</v>
      </c>
      <c r="O185" t="b">
        <v>0</v>
      </c>
      <c r="P185" t="s">
        <v>33</v>
      </c>
      <c r="Q185" t="s">
        <v>2039</v>
      </c>
      <c r="R185" t="s">
        <v>2040</v>
      </c>
      <c r="S185">
        <f t="shared" si="10"/>
        <v>53.1</v>
      </c>
      <c r="T185">
        <f t="shared" si="11"/>
        <v>104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t="s">
        <v>14</v>
      </c>
      <c r="G186">
        <v>1</v>
      </c>
      <c r="H186" t="s">
        <v>21</v>
      </c>
      <c r="I186" t="s">
        <v>22</v>
      </c>
      <c r="J186">
        <v>1432098000</v>
      </c>
      <c r="K186" s="5">
        <f t="shared" si="8"/>
        <v>42144.208333333328</v>
      </c>
      <c r="L186">
        <v>1433653200</v>
      </c>
      <c r="M186" s="5">
        <f t="shared" si="9"/>
        <v>42162.208333333328</v>
      </c>
      <c r="N186" t="b">
        <v>0</v>
      </c>
      <c r="O186" t="b">
        <v>1</v>
      </c>
      <c r="P186" t="s">
        <v>159</v>
      </c>
      <c r="Q186" t="s">
        <v>2035</v>
      </c>
      <c r="R186" t="s">
        <v>2058</v>
      </c>
      <c r="S186">
        <f t="shared" si="10"/>
        <v>5</v>
      </c>
      <c r="T186">
        <f t="shared" si="11"/>
        <v>5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t="s">
        <v>14</v>
      </c>
      <c r="G187">
        <v>33</v>
      </c>
      <c r="H187" t="s">
        <v>15</v>
      </c>
      <c r="I187" t="s">
        <v>16</v>
      </c>
      <c r="J187">
        <v>1446876000</v>
      </c>
      <c r="K187" s="5">
        <f t="shared" si="8"/>
        <v>42315.25</v>
      </c>
      <c r="L187">
        <v>1447567200</v>
      </c>
      <c r="M187" s="5">
        <f t="shared" si="9"/>
        <v>42323.25</v>
      </c>
      <c r="N187" t="b">
        <v>0</v>
      </c>
      <c r="O187" t="b">
        <v>0</v>
      </c>
      <c r="P187" t="s">
        <v>33</v>
      </c>
      <c r="Q187" t="s">
        <v>2039</v>
      </c>
      <c r="R187" t="s">
        <v>2040</v>
      </c>
      <c r="S187">
        <f t="shared" si="10"/>
        <v>34.9</v>
      </c>
      <c r="T187">
        <f t="shared" si="11"/>
        <v>29.6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t="s">
        <v>14</v>
      </c>
      <c r="G188">
        <v>40</v>
      </c>
      <c r="H188" t="s">
        <v>107</v>
      </c>
      <c r="I188" t="s">
        <v>108</v>
      </c>
      <c r="J188">
        <v>1326520800</v>
      </c>
      <c r="K188" s="5">
        <f t="shared" si="8"/>
        <v>40922.25</v>
      </c>
      <c r="L188">
        <v>1327298400</v>
      </c>
      <c r="M188" s="5">
        <f t="shared" si="9"/>
        <v>40931.25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>
        <f t="shared" si="10"/>
        <v>36.9</v>
      </c>
      <c r="T188">
        <f t="shared" si="11"/>
        <v>85.8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t="s">
        <v>14</v>
      </c>
      <c r="G189">
        <v>23</v>
      </c>
      <c r="H189" t="s">
        <v>15</v>
      </c>
      <c r="I189" t="s">
        <v>16</v>
      </c>
      <c r="J189">
        <v>1533877200</v>
      </c>
      <c r="K189" s="5">
        <f t="shared" si="8"/>
        <v>43322.208333333328</v>
      </c>
      <c r="L189">
        <v>1534136400</v>
      </c>
      <c r="M189" s="5">
        <f t="shared" si="9"/>
        <v>43325.208333333328</v>
      </c>
      <c r="N189" t="b">
        <v>1</v>
      </c>
      <c r="O189" t="b">
        <v>0</v>
      </c>
      <c r="P189" t="s">
        <v>122</v>
      </c>
      <c r="Q189" t="s">
        <v>2054</v>
      </c>
      <c r="R189" t="s">
        <v>2055</v>
      </c>
      <c r="S189">
        <f t="shared" si="10"/>
        <v>11.8</v>
      </c>
      <c r="T189">
        <f t="shared" si="11"/>
        <v>49.8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t="s">
        <v>14</v>
      </c>
      <c r="G190">
        <v>75</v>
      </c>
      <c r="H190" t="s">
        <v>21</v>
      </c>
      <c r="I190" t="s">
        <v>22</v>
      </c>
      <c r="J190">
        <v>1413608400</v>
      </c>
      <c r="K190" s="5">
        <f t="shared" si="8"/>
        <v>41930.208333333336</v>
      </c>
      <c r="L190">
        <v>1415685600</v>
      </c>
      <c r="M190" s="5">
        <f t="shared" si="9"/>
        <v>41954.25</v>
      </c>
      <c r="N190" t="b">
        <v>0</v>
      </c>
      <c r="O190" t="b">
        <v>1</v>
      </c>
      <c r="P190" t="s">
        <v>33</v>
      </c>
      <c r="Q190" t="s">
        <v>2039</v>
      </c>
      <c r="R190" t="s">
        <v>2040</v>
      </c>
      <c r="S190">
        <f t="shared" si="10"/>
        <v>18.899999999999999</v>
      </c>
      <c r="T190">
        <f t="shared" si="11"/>
        <v>24.9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t="s">
        <v>14</v>
      </c>
      <c r="G191">
        <v>2176</v>
      </c>
      <c r="H191" t="s">
        <v>21</v>
      </c>
      <c r="I191" t="s">
        <v>22</v>
      </c>
      <c r="J191">
        <v>1423375200</v>
      </c>
      <c r="K191" s="5">
        <f t="shared" si="8"/>
        <v>42043.25</v>
      </c>
      <c r="L191">
        <v>1427778000</v>
      </c>
      <c r="M191" s="5">
        <f t="shared" si="9"/>
        <v>42094.208333333328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>
        <f t="shared" si="10"/>
        <v>67.900000000000006</v>
      </c>
      <c r="T191">
        <f t="shared" si="11"/>
        <v>59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t="s">
        <v>14</v>
      </c>
      <c r="G192">
        <v>441</v>
      </c>
      <c r="H192" t="s">
        <v>21</v>
      </c>
      <c r="I192" t="s">
        <v>22</v>
      </c>
      <c r="J192">
        <v>1547186400</v>
      </c>
      <c r="K192" s="5">
        <f t="shared" si="8"/>
        <v>43476.25</v>
      </c>
      <c r="L192">
        <v>1547618400</v>
      </c>
      <c r="M192" s="5">
        <f t="shared" si="9"/>
        <v>43481.25</v>
      </c>
      <c r="N192" t="b">
        <v>0</v>
      </c>
      <c r="O192" t="b">
        <v>1</v>
      </c>
      <c r="P192" t="s">
        <v>42</v>
      </c>
      <c r="Q192" t="s">
        <v>2041</v>
      </c>
      <c r="R192" t="s">
        <v>2042</v>
      </c>
      <c r="S192">
        <f t="shared" si="10"/>
        <v>13.2</v>
      </c>
      <c r="T192">
        <f t="shared" si="11"/>
        <v>50.1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t="s">
        <v>14</v>
      </c>
      <c r="G193">
        <v>25</v>
      </c>
      <c r="H193" t="s">
        <v>21</v>
      </c>
      <c r="I193" t="s">
        <v>22</v>
      </c>
      <c r="J193">
        <v>1444971600</v>
      </c>
      <c r="K193" s="5">
        <f t="shared" si="8"/>
        <v>42293.208333333328</v>
      </c>
      <c r="L193">
        <v>1449900000</v>
      </c>
      <c r="M193" s="5">
        <f t="shared" si="9"/>
        <v>42350.25</v>
      </c>
      <c r="N193" t="b">
        <v>0</v>
      </c>
      <c r="O193" t="b">
        <v>0</v>
      </c>
      <c r="P193" t="s">
        <v>60</v>
      </c>
      <c r="Q193" t="s">
        <v>2035</v>
      </c>
      <c r="R193" t="s">
        <v>2045</v>
      </c>
      <c r="S193">
        <f t="shared" si="10"/>
        <v>54.8</v>
      </c>
      <c r="T193">
        <f t="shared" si="11"/>
        <v>59.2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t="s">
        <v>14</v>
      </c>
      <c r="G194">
        <v>127</v>
      </c>
      <c r="H194" t="s">
        <v>21</v>
      </c>
      <c r="I194" t="s">
        <v>22</v>
      </c>
      <c r="J194">
        <v>1571720400</v>
      </c>
      <c r="K194" s="5">
        <f t="shared" ref="K194:K257" si="12">(((J194/60)/60)/24)+DATE(1970,1,1)</f>
        <v>43760.208333333328</v>
      </c>
      <c r="L194">
        <v>1572933600</v>
      </c>
      <c r="M194" s="5">
        <f t="shared" ref="M194:M257" si="13">(((L194/60)/60)/24)+DATE(1970,1,1)</f>
        <v>43774.25</v>
      </c>
      <c r="N194" t="b">
        <v>0</v>
      </c>
      <c r="O194" t="b">
        <v>0</v>
      </c>
      <c r="P194" t="s">
        <v>33</v>
      </c>
      <c r="Q194" t="s">
        <v>2039</v>
      </c>
      <c r="R194" t="s">
        <v>2040</v>
      </c>
      <c r="S194">
        <f t="shared" ref="S194:S257" si="14">ROUND(((E194/D194)*100), 1)</f>
        <v>10.3</v>
      </c>
      <c r="T194">
        <f t="shared" ref="T194:T257" si="15">ROUND((E194/G194),1)</f>
        <v>40.1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t="s">
        <v>14</v>
      </c>
      <c r="G195">
        <v>355</v>
      </c>
      <c r="H195" t="s">
        <v>21</v>
      </c>
      <c r="I195" t="s">
        <v>22</v>
      </c>
      <c r="J195">
        <v>1526878800</v>
      </c>
      <c r="K195" s="5">
        <f t="shared" si="12"/>
        <v>43241.208333333328</v>
      </c>
      <c r="L195">
        <v>1530162000</v>
      </c>
      <c r="M195" s="5">
        <f t="shared" si="13"/>
        <v>43279.208333333328</v>
      </c>
      <c r="N195" t="b">
        <v>0</v>
      </c>
      <c r="O195" t="b">
        <v>0</v>
      </c>
      <c r="P195" t="s">
        <v>42</v>
      </c>
      <c r="Q195" t="s">
        <v>2041</v>
      </c>
      <c r="R195" t="s">
        <v>2042</v>
      </c>
      <c r="S195">
        <f t="shared" si="14"/>
        <v>14</v>
      </c>
      <c r="T195">
        <f t="shared" si="15"/>
        <v>70.099999999999994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t="s">
        <v>14</v>
      </c>
      <c r="G196">
        <v>44</v>
      </c>
      <c r="H196" t="s">
        <v>40</v>
      </c>
      <c r="I196" t="s">
        <v>41</v>
      </c>
      <c r="J196">
        <v>1319691600</v>
      </c>
      <c r="K196" s="5">
        <f t="shared" si="12"/>
        <v>40843.208333333336</v>
      </c>
      <c r="L196">
        <v>1320904800</v>
      </c>
      <c r="M196" s="5">
        <f t="shared" si="13"/>
        <v>40857.25</v>
      </c>
      <c r="N196" t="b">
        <v>0</v>
      </c>
      <c r="O196" t="b">
        <v>0</v>
      </c>
      <c r="P196" t="s">
        <v>33</v>
      </c>
      <c r="Q196" t="s">
        <v>2039</v>
      </c>
      <c r="R196" t="s">
        <v>2040</v>
      </c>
      <c r="S196">
        <f t="shared" si="14"/>
        <v>40.4</v>
      </c>
      <c r="T196">
        <f t="shared" si="15"/>
        <v>66.2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t="s">
        <v>14</v>
      </c>
      <c r="G197">
        <v>67</v>
      </c>
      <c r="H197" t="s">
        <v>21</v>
      </c>
      <c r="I197" t="s">
        <v>22</v>
      </c>
      <c r="J197">
        <v>1508130000</v>
      </c>
      <c r="K197" s="5">
        <f t="shared" si="12"/>
        <v>43024.208333333328</v>
      </c>
      <c r="L197">
        <v>1509771600</v>
      </c>
      <c r="M197" s="5">
        <f t="shared" si="13"/>
        <v>43043.208333333328</v>
      </c>
      <c r="N197" t="b">
        <v>0</v>
      </c>
      <c r="O197" t="b">
        <v>0</v>
      </c>
      <c r="P197" t="s">
        <v>122</v>
      </c>
      <c r="Q197" t="s">
        <v>2054</v>
      </c>
      <c r="R197" t="s">
        <v>2055</v>
      </c>
      <c r="S197">
        <f t="shared" si="14"/>
        <v>63.8</v>
      </c>
      <c r="T197">
        <f t="shared" si="15"/>
        <v>86.6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t="s">
        <v>14</v>
      </c>
      <c r="G198">
        <v>1068</v>
      </c>
      <c r="H198" t="s">
        <v>21</v>
      </c>
      <c r="I198" t="s">
        <v>22</v>
      </c>
      <c r="J198">
        <v>1277528400</v>
      </c>
      <c r="K198" s="5">
        <f t="shared" si="12"/>
        <v>40355.208333333336</v>
      </c>
      <c r="L198">
        <v>1278565200</v>
      </c>
      <c r="M198" s="5">
        <f t="shared" si="13"/>
        <v>40367.208333333336</v>
      </c>
      <c r="N198" t="b">
        <v>0</v>
      </c>
      <c r="O198" t="b">
        <v>0</v>
      </c>
      <c r="P198" t="s">
        <v>33</v>
      </c>
      <c r="Q198" t="s">
        <v>2039</v>
      </c>
      <c r="R198" t="s">
        <v>2040</v>
      </c>
      <c r="S198">
        <f t="shared" si="14"/>
        <v>76.400000000000006</v>
      </c>
      <c r="T198">
        <f t="shared" si="15"/>
        <v>97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t="s">
        <v>14</v>
      </c>
      <c r="G199">
        <v>424</v>
      </c>
      <c r="H199" t="s">
        <v>21</v>
      </c>
      <c r="I199" t="s">
        <v>22</v>
      </c>
      <c r="J199">
        <v>1339477200</v>
      </c>
      <c r="K199" s="5">
        <f t="shared" si="12"/>
        <v>41072.208333333336</v>
      </c>
      <c r="L199">
        <v>1339909200</v>
      </c>
      <c r="M199" s="5">
        <f t="shared" si="13"/>
        <v>41077.208333333336</v>
      </c>
      <c r="N199" t="b">
        <v>0</v>
      </c>
      <c r="O199" t="b">
        <v>0</v>
      </c>
      <c r="P199" t="s">
        <v>65</v>
      </c>
      <c r="Q199" t="s">
        <v>2037</v>
      </c>
      <c r="R199" t="s">
        <v>2046</v>
      </c>
      <c r="S199">
        <f t="shared" si="14"/>
        <v>39.299999999999997</v>
      </c>
      <c r="T199">
        <f t="shared" si="15"/>
        <v>100.9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t="s">
        <v>14</v>
      </c>
      <c r="G200">
        <v>151</v>
      </c>
      <c r="H200" t="s">
        <v>21</v>
      </c>
      <c r="I200" t="s">
        <v>22</v>
      </c>
      <c r="J200">
        <v>1389679200</v>
      </c>
      <c r="K200" s="5">
        <f t="shared" si="12"/>
        <v>41653.25</v>
      </c>
      <c r="L200">
        <v>1389852000</v>
      </c>
      <c r="M200" s="5">
        <f t="shared" si="13"/>
        <v>41655.25</v>
      </c>
      <c r="N200" t="b">
        <v>0</v>
      </c>
      <c r="O200" t="b">
        <v>0</v>
      </c>
      <c r="P200" t="s">
        <v>68</v>
      </c>
      <c r="Q200" t="s">
        <v>2047</v>
      </c>
      <c r="R200" t="s">
        <v>2048</v>
      </c>
      <c r="S200">
        <f t="shared" si="14"/>
        <v>7.3</v>
      </c>
      <c r="T200">
        <f t="shared" si="15"/>
        <v>29.1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t="s">
        <v>14</v>
      </c>
      <c r="G201">
        <v>1608</v>
      </c>
      <c r="H201" t="s">
        <v>21</v>
      </c>
      <c r="I201" t="s">
        <v>22</v>
      </c>
      <c r="J201">
        <v>1294293600</v>
      </c>
      <c r="K201" s="5">
        <f t="shared" si="12"/>
        <v>40549.25</v>
      </c>
      <c r="L201">
        <v>1294466400</v>
      </c>
      <c r="M201" s="5">
        <f t="shared" si="13"/>
        <v>40551.25</v>
      </c>
      <c r="N201" t="b">
        <v>0</v>
      </c>
      <c r="O201" t="b">
        <v>0</v>
      </c>
      <c r="P201" t="s">
        <v>65</v>
      </c>
      <c r="Q201" t="s">
        <v>2037</v>
      </c>
      <c r="R201" t="s">
        <v>2046</v>
      </c>
      <c r="S201">
        <f t="shared" si="14"/>
        <v>65.599999999999994</v>
      </c>
      <c r="T201">
        <f t="shared" si="15"/>
        <v>42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>
        <v>941</v>
      </c>
      <c r="H202" t="s">
        <v>21</v>
      </c>
      <c r="I202" t="s">
        <v>22</v>
      </c>
      <c r="J202">
        <v>1296626400</v>
      </c>
      <c r="K202" s="5">
        <f t="shared" si="12"/>
        <v>40576.25</v>
      </c>
      <c r="L202">
        <v>1297231200</v>
      </c>
      <c r="M202" s="5">
        <f t="shared" si="13"/>
        <v>40583.25</v>
      </c>
      <c r="N202" t="b">
        <v>0</v>
      </c>
      <c r="O202" t="b">
        <v>0</v>
      </c>
      <c r="P202" t="s">
        <v>60</v>
      </c>
      <c r="Q202" t="s">
        <v>2035</v>
      </c>
      <c r="R202" t="s">
        <v>2045</v>
      </c>
      <c r="S202">
        <f t="shared" si="14"/>
        <v>63.9</v>
      </c>
      <c r="T202">
        <f t="shared" si="15"/>
        <v>66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t="s">
        <v>14</v>
      </c>
      <c r="G203">
        <v>1</v>
      </c>
      <c r="H203" t="s">
        <v>21</v>
      </c>
      <c r="I203" t="s">
        <v>22</v>
      </c>
      <c r="J203">
        <v>1376629200</v>
      </c>
      <c r="K203" s="5">
        <f t="shared" si="12"/>
        <v>41502.208333333336</v>
      </c>
      <c r="L203">
        <v>1378530000</v>
      </c>
      <c r="M203" s="5">
        <f t="shared" si="13"/>
        <v>41524.208333333336</v>
      </c>
      <c r="N203" t="b">
        <v>0</v>
      </c>
      <c r="O203" t="b">
        <v>1</v>
      </c>
      <c r="P203" t="s">
        <v>122</v>
      </c>
      <c r="Q203" t="s">
        <v>2054</v>
      </c>
      <c r="R203" t="s">
        <v>2055</v>
      </c>
      <c r="S203">
        <f t="shared" si="14"/>
        <v>2</v>
      </c>
      <c r="T203">
        <f t="shared" si="15"/>
        <v>2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>
        <v>40</v>
      </c>
      <c r="H204" t="s">
        <v>21</v>
      </c>
      <c r="I204" t="s">
        <v>22</v>
      </c>
      <c r="J204">
        <v>1325829600</v>
      </c>
      <c r="K204" s="5">
        <f t="shared" si="12"/>
        <v>40914.25</v>
      </c>
      <c r="L204">
        <v>1329890400</v>
      </c>
      <c r="M204" s="5">
        <f t="shared" si="13"/>
        <v>40961.25</v>
      </c>
      <c r="N204" t="b">
        <v>0</v>
      </c>
      <c r="O204" t="b">
        <v>1</v>
      </c>
      <c r="P204" t="s">
        <v>100</v>
      </c>
      <c r="Q204" t="s">
        <v>2041</v>
      </c>
      <c r="R204" t="s">
        <v>2052</v>
      </c>
      <c r="S204">
        <f t="shared" si="14"/>
        <v>40.4</v>
      </c>
      <c r="T204">
        <f t="shared" si="15"/>
        <v>73.7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t="s">
        <v>14</v>
      </c>
      <c r="G205">
        <v>3015</v>
      </c>
      <c r="H205" t="s">
        <v>15</v>
      </c>
      <c r="I205" t="s">
        <v>16</v>
      </c>
      <c r="J205">
        <v>1273640400</v>
      </c>
      <c r="K205" s="5">
        <f t="shared" si="12"/>
        <v>40310.208333333336</v>
      </c>
      <c r="L205">
        <v>1276750800</v>
      </c>
      <c r="M205" s="5">
        <f t="shared" si="13"/>
        <v>40346.208333333336</v>
      </c>
      <c r="N205" t="b">
        <v>0</v>
      </c>
      <c r="O205" t="b">
        <v>1</v>
      </c>
      <c r="P205" t="s">
        <v>33</v>
      </c>
      <c r="Q205" t="s">
        <v>2039</v>
      </c>
      <c r="R205" t="s">
        <v>2040</v>
      </c>
      <c r="S205">
        <f t="shared" si="14"/>
        <v>86.2</v>
      </c>
      <c r="T205">
        <f t="shared" si="15"/>
        <v>56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t="s">
        <v>14</v>
      </c>
      <c r="G206">
        <v>435</v>
      </c>
      <c r="H206" t="s">
        <v>21</v>
      </c>
      <c r="I206" t="s">
        <v>22</v>
      </c>
      <c r="J206">
        <v>1528088400</v>
      </c>
      <c r="K206" s="5">
        <f t="shared" si="12"/>
        <v>43255.208333333328</v>
      </c>
      <c r="L206">
        <v>1532408400</v>
      </c>
      <c r="M206" s="5">
        <f t="shared" si="13"/>
        <v>43305.208333333328</v>
      </c>
      <c r="N206" t="b">
        <v>0</v>
      </c>
      <c r="O206" t="b">
        <v>0</v>
      </c>
      <c r="P206" t="s">
        <v>33</v>
      </c>
      <c r="Q206" t="s">
        <v>2039</v>
      </c>
      <c r="R206" t="s">
        <v>2040</v>
      </c>
      <c r="S206">
        <f t="shared" si="14"/>
        <v>89.6</v>
      </c>
      <c r="T206">
        <f t="shared" si="15"/>
        <v>61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t="s">
        <v>14</v>
      </c>
      <c r="G207">
        <v>714</v>
      </c>
      <c r="H207" t="s">
        <v>21</v>
      </c>
      <c r="I207" t="s">
        <v>22</v>
      </c>
      <c r="J207">
        <v>1492491600</v>
      </c>
      <c r="K207" s="5">
        <f t="shared" si="12"/>
        <v>42843.208333333328</v>
      </c>
      <c r="L207">
        <v>1492837200</v>
      </c>
      <c r="M207" s="5">
        <f t="shared" si="13"/>
        <v>42847.208333333328</v>
      </c>
      <c r="N207" t="b">
        <v>0</v>
      </c>
      <c r="O207" t="b">
        <v>0</v>
      </c>
      <c r="P207" t="s">
        <v>23</v>
      </c>
      <c r="Q207" t="s">
        <v>2035</v>
      </c>
      <c r="R207" t="s">
        <v>2036</v>
      </c>
      <c r="S207">
        <f t="shared" si="14"/>
        <v>46.3</v>
      </c>
      <c r="T207">
        <f t="shared" si="15"/>
        <v>88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t="s">
        <v>14</v>
      </c>
      <c r="G208">
        <v>5497</v>
      </c>
      <c r="H208" t="s">
        <v>21</v>
      </c>
      <c r="I208" t="s">
        <v>22</v>
      </c>
      <c r="J208">
        <v>1271739600</v>
      </c>
      <c r="K208" s="5">
        <f t="shared" si="12"/>
        <v>40288.208333333336</v>
      </c>
      <c r="L208">
        <v>1272430800</v>
      </c>
      <c r="M208" s="5">
        <f t="shared" si="13"/>
        <v>40296.208333333336</v>
      </c>
      <c r="N208" t="b">
        <v>0</v>
      </c>
      <c r="O208" t="b">
        <v>1</v>
      </c>
      <c r="P208" t="s">
        <v>17</v>
      </c>
      <c r="Q208" t="s">
        <v>2033</v>
      </c>
      <c r="R208" t="s">
        <v>2034</v>
      </c>
      <c r="S208">
        <f t="shared" si="14"/>
        <v>84.7</v>
      </c>
      <c r="T208">
        <f t="shared" si="15"/>
        <v>29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t="s">
        <v>14</v>
      </c>
      <c r="G209">
        <v>418</v>
      </c>
      <c r="H209" t="s">
        <v>21</v>
      </c>
      <c r="I209" t="s">
        <v>22</v>
      </c>
      <c r="J209">
        <v>1326434400</v>
      </c>
      <c r="K209" s="5">
        <f t="shared" si="12"/>
        <v>40921.25</v>
      </c>
      <c r="L209">
        <v>1327903200</v>
      </c>
      <c r="M209" s="5">
        <f t="shared" si="13"/>
        <v>40938.25</v>
      </c>
      <c r="N209" t="b">
        <v>0</v>
      </c>
      <c r="O209" t="b">
        <v>0</v>
      </c>
      <c r="P209" t="s">
        <v>33</v>
      </c>
      <c r="Q209" t="s">
        <v>2039</v>
      </c>
      <c r="R209" t="s">
        <v>2040</v>
      </c>
      <c r="S209">
        <f t="shared" si="14"/>
        <v>11.1</v>
      </c>
      <c r="T209">
        <f t="shared" si="15"/>
        <v>30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t="s">
        <v>14</v>
      </c>
      <c r="G210">
        <v>1439</v>
      </c>
      <c r="H210" t="s">
        <v>21</v>
      </c>
      <c r="I210" t="s">
        <v>22</v>
      </c>
      <c r="J210">
        <v>1295244000</v>
      </c>
      <c r="K210" s="5">
        <f t="shared" si="12"/>
        <v>40560.25</v>
      </c>
      <c r="L210">
        <v>1296021600</v>
      </c>
      <c r="M210" s="5">
        <f t="shared" si="13"/>
        <v>40569.25</v>
      </c>
      <c r="N210" t="b">
        <v>0</v>
      </c>
      <c r="O210" t="b">
        <v>1</v>
      </c>
      <c r="P210" t="s">
        <v>42</v>
      </c>
      <c r="Q210" t="s">
        <v>2041</v>
      </c>
      <c r="R210" t="s">
        <v>2042</v>
      </c>
      <c r="S210">
        <f t="shared" si="14"/>
        <v>43.8</v>
      </c>
      <c r="T210">
        <f t="shared" si="15"/>
        <v>41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t="s">
        <v>14</v>
      </c>
      <c r="G211">
        <v>15</v>
      </c>
      <c r="H211" t="s">
        <v>21</v>
      </c>
      <c r="I211" t="s">
        <v>22</v>
      </c>
      <c r="J211">
        <v>1541221200</v>
      </c>
      <c r="K211" s="5">
        <f t="shared" si="12"/>
        <v>43407.208333333328</v>
      </c>
      <c r="L211">
        <v>1543298400</v>
      </c>
      <c r="M211" s="5">
        <f t="shared" si="13"/>
        <v>43431.25</v>
      </c>
      <c r="N211" t="b">
        <v>0</v>
      </c>
      <c r="O211" t="b">
        <v>0</v>
      </c>
      <c r="P211" t="s">
        <v>33</v>
      </c>
      <c r="Q211" t="s">
        <v>2039</v>
      </c>
      <c r="R211" t="s">
        <v>2040</v>
      </c>
      <c r="S211">
        <f t="shared" si="14"/>
        <v>55.5</v>
      </c>
      <c r="T211">
        <f t="shared" si="15"/>
        <v>62.9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t="s">
        <v>14</v>
      </c>
      <c r="G212">
        <v>1999</v>
      </c>
      <c r="H212" t="s">
        <v>15</v>
      </c>
      <c r="I212" t="s">
        <v>16</v>
      </c>
      <c r="J212">
        <v>1336280400</v>
      </c>
      <c r="K212" s="5">
        <f t="shared" si="12"/>
        <v>41035.208333333336</v>
      </c>
      <c r="L212">
        <v>1336366800</v>
      </c>
      <c r="M212" s="5">
        <f t="shared" si="13"/>
        <v>41036.208333333336</v>
      </c>
      <c r="N212" t="b">
        <v>0</v>
      </c>
      <c r="O212" t="b">
        <v>0</v>
      </c>
      <c r="P212" t="s">
        <v>42</v>
      </c>
      <c r="Q212" t="s">
        <v>2041</v>
      </c>
      <c r="R212" t="s">
        <v>2042</v>
      </c>
      <c r="S212">
        <f t="shared" si="14"/>
        <v>57.4</v>
      </c>
      <c r="T212">
        <f t="shared" si="15"/>
        <v>47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t="s">
        <v>14</v>
      </c>
      <c r="G213">
        <v>118</v>
      </c>
      <c r="H213" t="s">
        <v>21</v>
      </c>
      <c r="I213" t="s">
        <v>22</v>
      </c>
      <c r="J213">
        <v>1498712400</v>
      </c>
      <c r="K213" s="5">
        <f t="shared" si="12"/>
        <v>42915.208333333328</v>
      </c>
      <c r="L213">
        <v>1501304400</v>
      </c>
      <c r="M213" s="5">
        <f t="shared" si="13"/>
        <v>42945.208333333328</v>
      </c>
      <c r="N213" t="b">
        <v>0</v>
      </c>
      <c r="O213" t="b">
        <v>1</v>
      </c>
      <c r="P213" t="s">
        <v>65</v>
      </c>
      <c r="Q213" t="s">
        <v>2037</v>
      </c>
      <c r="R213" t="s">
        <v>2046</v>
      </c>
      <c r="S213">
        <f t="shared" si="14"/>
        <v>64</v>
      </c>
      <c r="T213">
        <f t="shared" si="15"/>
        <v>51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t="s">
        <v>14</v>
      </c>
      <c r="G214">
        <v>162</v>
      </c>
      <c r="H214" t="s">
        <v>21</v>
      </c>
      <c r="I214" t="s">
        <v>22</v>
      </c>
      <c r="J214">
        <v>1316667600</v>
      </c>
      <c r="K214" s="5">
        <f t="shared" si="12"/>
        <v>40808.208333333336</v>
      </c>
      <c r="L214">
        <v>1316840400</v>
      </c>
      <c r="M214" s="5">
        <f t="shared" si="13"/>
        <v>40810.208333333336</v>
      </c>
      <c r="N214" t="b">
        <v>0</v>
      </c>
      <c r="O214" t="b">
        <v>1</v>
      </c>
      <c r="P214" t="s">
        <v>17</v>
      </c>
      <c r="Q214" t="s">
        <v>2033</v>
      </c>
      <c r="R214" t="s">
        <v>2034</v>
      </c>
      <c r="S214">
        <f t="shared" si="14"/>
        <v>10.6</v>
      </c>
      <c r="T214">
        <f t="shared" si="15"/>
        <v>97.1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t="s">
        <v>14</v>
      </c>
      <c r="G215">
        <v>83</v>
      </c>
      <c r="H215" t="s">
        <v>21</v>
      </c>
      <c r="I215" t="s">
        <v>22</v>
      </c>
      <c r="J215">
        <v>1524027600</v>
      </c>
      <c r="K215" s="5">
        <f t="shared" si="12"/>
        <v>43208.208333333328</v>
      </c>
      <c r="L215">
        <v>1524546000</v>
      </c>
      <c r="M215" s="5">
        <f t="shared" si="13"/>
        <v>43214.208333333328</v>
      </c>
      <c r="N215" t="b">
        <v>0</v>
      </c>
      <c r="O215" t="b">
        <v>0</v>
      </c>
      <c r="P215" t="s">
        <v>60</v>
      </c>
      <c r="Q215" t="s">
        <v>2035</v>
      </c>
      <c r="R215" t="s">
        <v>2045</v>
      </c>
      <c r="S215">
        <f t="shared" si="14"/>
        <v>40.5</v>
      </c>
      <c r="T215">
        <f t="shared" si="15"/>
        <v>24.9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t="s">
        <v>14</v>
      </c>
      <c r="G216">
        <v>747</v>
      </c>
      <c r="H216" t="s">
        <v>21</v>
      </c>
      <c r="I216" t="s">
        <v>22</v>
      </c>
      <c r="J216">
        <v>1297404000</v>
      </c>
      <c r="K216" s="5">
        <f t="shared" si="12"/>
        <v>40585.25</v>
      </c>
      <c r="L216">
        <v>1298008800</v>
      </c>
      <c r="M216" s="5">
        <f t="shared" si="13"/>
        <v>40592.25</v>
      </c>
      <c r="N216" t="b">
        <v>0</v>
      </c>
      <c r="O216" t="b">
        <v>0</v>
      </c>
      <c r="P216" t="s">
        <v>71</v>
      </c>
      <c r="Q216" t="s">
        <v>2041</v>
      </c>
      <c r="R216" t="s">
        <v>2049</v>
      </c>
      <c r="S216">
        <f t="shared" si="14"/>
        <v>46.4</v>
      </c>
      <c r="T216">
        <f t="shared" si="15"/>
        <v>63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t="s">
        <v>14</v>
      </c>
      <c r="G217">
        <v>84</v>
      </c>
      <c r="H217" t="s">
        <v>21</v>
      </c>
      <c r="I217" t="s">
        <v>22</v>
      </c>
      <c r="J217">
        <v>1569733200</v>
      </c>
      <c r="K217" s="5">
        <f t="shared" si="12"/>
        <v>43737.208333333328</v>
      </c>
      <c r="L217">
        <v>1572670800</v>
      </c>
      <c r="M217" s="5">
        <f t="shared" si="13"/>
        <v>43771.208333333328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>
        <f t="shared" si="14"/>
        <v>67.7</v>
      </c>
      <c r="T217">
        <f t="shared" si="15"/>
        <v>65.3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t="s">
        <v>14</v>
      </c>
      <c r="G218">
        <v>91</v>
      </c>
      <c r="H218" t="s">
        <v>21</v>
      </c>
      <c r="I218" t="s">
        <v>22</v>
      </c>
      <c r="J218">
        <v>1399006800</v>
      </c>
      <c r="K218" s="5">
        <f t="shared" si="12"/>
        <v>41761.208333333336</v>
      </c>
      <c r="L218">
        <v>1400734800</v>
      </c>
      <c r="M218" s="5">
        <f t="shared" si="13"/>
        <v>41781.208333333336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>
        <f t="shared" si="14"/>
        <v>82.7</v>
      </c>
      <c r="T218">
        <f t="shared" si="15"/>
        <v>70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t="s">
        <v>14</v>
      </c>
      <c r="G219">
        <v>792</v>
      </c>
      <c r="H219" t="s">
        <v>21</v>
      </c>
      <c r="I219" t="s">
        <v>22</v>
      </c>
      <c r="J219">
        <v>1385359200</v>
      </c>
      <c r="K219" s="5">
        <f t="shared" si="12"/>
        <v>41603.25</v>
      </c>
      <c r="L219">
        <v>1386741600</v>
      </c>
      <c r="M219" s="5">
        <f t="shared" si="13"/>
        <v>41619.25</v>
      </c>
      <c r="N219" t="b">
        <v>0</v>
      </c>
      <c r="O219" t="b">
        <v>1</v>
      </c>
      <c r="P219" t="s">
        <v>42</v>
      </c>
      <c r="Q219" t="s">
        <v>2041</v>
      </c>
      <c r="R219" t="s">
        <v>2042</v>
      </c>
      <c r="S219">
        <f t="shared" si="14"/>
        <v>54.2</v>
      </c>
      <c r="T219">
        <f t="shared" si="15"/>
        <v>83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t="s">
        <v>14</v>
      </c>
      <c r="G220">
        <v>32</v>
      </c>
      <c r="H220" t="s">
        <v>21</v>
      </c>
      <c r="I220" t="s">
        <v>22</v>
      </c>
      <c r="J220">
        <v>1335416400</v>
      </c>
      <c r="K220" s="5">
        <f t="shared" si="12"/>
        <v>41025.208333333336</v>
      </c>
      <c r="L220">
        <v>1337835600</v>
      </c>
      <c r="M220" s="5">
        <f t="shared" si="13"/>
        <v>41053.208333333336</v>
      </c>
      <c r="N220" t="b">
        <v>0</v>
      </c>
      <c r="O220" t="b">
        <v>0</v>
      </c>
      <c r="P220" t="s">
        <v>65</v>
      </c>
      <c r="Q220" t="s">
        <v>2037</v>
      </c>
      <c r="R220" t="s">
        <v>2046</v>
      </c>
      <c r="S220">
        <f t="shared" si="14"/>
        <v>24.9</v>
      </c>
      <c r="T220">
        <f t="shared" si="15"/>
        <v>54.5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t="s">
        <v>14</v>
      </c>
      <c r="G221">
        <v>186</v>
      </c>
      <c r="H221" t="s">
        <v>21</v>
      </c>
      <c r="I221" t="s">
        <v>22</v>
      </c>
      <c r="J221">
        <v>1355810400</v>
      </c>
      <c r="K221" s="5">
        <f t="shared" si="12"/>
        <v>41261.25</v>
      </c>
      <c r="L221">
        <v>1355983200</v>
      </c>
      <c r="M221" s="5">
        <f t="shared" si="13"/>
        <v>41263.25</v>
      </c>
      <c r="N221" t="b">
        <v>0</v>
      </c>
      <c r="O221" t="b">
        <v>0</v>
      </c>
      <c r="P221" t="s">
        <v>65</v>
      </c>
      <c r="Q221" t="s">
        <v>2037</v>
      </c>
      <c r="R221" t="s">
        <v>2046</v>
      </c>
      <c r="S221">
        <f t="shared" si="14"/>
        <v>82</v>
      </c>
      <c r="T221">
        <f t="shared" si="15"/>
        <v>30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 s="5">
        <f t="shared" si="12"/>
        <v>41378.208333333336</v>
      </c>
      <c r="L222">
        <v>1366088400</v>
      </c>
      <c r="M222" s="5">
        <f t="shared" si="13"/>
        <v>41380.208333333336</v>
      </c>
      <c r="N222" t="b">
        <v>0</v>
      </c>
      <c r="O222" t="b">
        <v>1</v>
      </c>
      <c r="P222" t="s">
        <v>89</v>
      </c>
      <c r="Q222" t="s">
        <v>2050</v>
      </c>
      <c r="R222" t="s">
        <v>2051</v>
      </c>
      <c r="S222">
        <f t="shared" si="14"/>
        <v>50.5</v>
      </c>
      <c r="T222">
        <f t="shared" si="15"/>
        <v>75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t="s">
        <v>14</v>
      </c>
      <c r="G223">
        <v>1</v>
      </c>
      <c r="H223" t="s">
        <v>15</v>
      </c>
      <c r="I223" t="s">
        <v>16</v>
      </c>
      <c r="J223">
        <v>1540098000</v>
      </c>
      <c r="K223" s="5">
        <f t="shared" si="12"/>
        <v>43394.208333333328</v>
      </c>
      <c r="L223">
        <v>1542088800</v>
      </c>
      <c r="M223" s="5">
        <f t="shared" si="13"/>
        <v>43417.25</v>
      </c>
      <c r="N223" t="b">
        <v>0</v>
      </c>
      <c r="O223" t="b">
        <v>0</v>
      </c>
      <c r="P223" t="s">
        <v>71</v>
      </c>
      <c r="Q223" t="s">
        <v>2041</v>
      </c>
      <c r="R223" t="s">
        <v>2049</v>
      </c>
      <c r="S223">
        <f t="shared" si="14"/>
        <v>4</v>
      </c>
      <c r="T223">
        <f t="shared" si="15"/>
        <v>4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t="s">
        <v>14</v>
      </c>
      <c r="G224">
        <v>31</v>
      </c>
      <c r="H224" t="s">
        <v>21</v>
      </c>
      <c r="I224" t="s">
        <v>22</v>
      </c>
      <c r="J224">
        <v>1278392400</v>
      </c>
      <c r="K224" s="5">
        <f t="shared" si="12"/>
        <v>40365.208333333336</v>
      </c>
      <c r="L224">
        <v>1278478800</v>
      </c>
      <c r="M224" s="5">
        <f t="shared" si="13"/>
        <v>40366.208333333336</v>
      </c>
      <c r="N224" t="b">
        <v>0</v>
      </c>
      <c r="O224" t="b">
        <v>0</v>
      </c>
      <c r="P224" t="s">
        <v>53</v>
      </c>
      <c r="Q224" t="s">
        <v>2041</v>
      </c>
      <c r="R224" t="s">
        <v>2044</v>
      </c>
      <c r="S224">
        <f t="shared" si="14"/>
        <v>63.4</v>
      </c>
      <c r="T224">
        <f t="shared" si="15"/>
        <v>98.2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t="s">
        <v>14</v>
      </c>
      <c r="G225">
        <v>1181</v>
      </c>
      <c r="H225" t="s">
        <v>21</v>
      </c>
      <c r="I225" t="s">
        <v>22</v>
      </c>
      <c r="J225">
        <v>1480572000</v>
      </c>
      <c r="K225" s="5">
        <f t="shared" si="12"/>
        <v>42705.25</v>
      </c>
      <c r="L225">
        <v>1484114400</v>
      </c>
      <c r="M225" s="5">
        <f t="shared" si="13"/>
        <v>42746.25</v>
      </c>
      <c r="N225" t="b">
        <v>0</v>
      </c>
      <c r="O225" t="b">
        <v>0</v>
      </c>
      <c r="P225" t="s">
        <v>474</v>
      </c>
      <c r="Q225" t="s">
        <v>2041</v>
      </c>
      <c r="R225" t="s">
        <v>2063</v>
      </c>
      <c r="S225">
        <f t="shared" si="14"/>
        <v>56.3</v>
      </c>
      <c r="T225">
        <f t="shared" si="15"/>
        <v>87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t="s">
        <v>14</v>
      </c>
      <c r="G226">
        <v>39</v>
      </c>
      <c r="H226" t="s">
        <v>21</v>
      </c>
      <c r="I226" t="s">
        <v>22</v>
      </c>
      <c r="J226">
        <v>1382331600</v>
      </c>
      <c r="K226" s="5">
        <f t="shared" si="12"/>
        <v>41568.208333333336</v>
      </c>
      <c r="L226">
        <v>1385445600</v>
      </c>
      <c r="M226" s="5">
        <f t="shared" si="13"/>
        <v>41604.25</v>
      </c>
      <c r="N226" t="b">
        <v>0</v>
      </c>
      <c r="O226" t="b">
        <v>1</v>
      </c>
      <c r="P226" t="s">
        <v>53</v>
      </c>
      <c r="Q226" t="s">
        <v>2041</v>
      </c>
      <c r="R226" t="s">
        <v>2044</v>
      </c>
      <c r="S226">
        <f t="shared" si="14"/>
        <v>44.1</v>
      </c>
      <c r="T226">
        <f t="shared" si="15"/>
        <v>45.2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t="s">
        <v>14</v>
      </c>
      <c r="G227">
        <v>46</v>
      </c>
      <c r="H227" t="s">
        <v>21</v>
      </c>
      <c r="I227" t="s">
        <v>22</v>
      </c>
      <c r="J227">
        <v>1476421200</v>
      </c>
      <c r="K227" s="5">
        <f t="shared" si="12"/>
        <v>42657.208333333328</v>
      </c>
      <c r="L227">
        <v>1476594000</v>
      </c>
      <c r="M227" s="5">
        <f t="shared" si="13"/>
        <v>42659.208333333328</v>
      </c>
      <c r="N227" t="b">
        <v>0</v>
      </c>
      <c r="O227" t="b">
        <v>0</v>
      </c>
      <c r="P227" t="s">
        <v>33</v>
      </c>
      <c r="Q227" t="s">
        <v>2039</v>
      </c>
      <c r="R227" t="s">
        <v>2040</v>
      </c>
      <c r="S227">
        <f t="shared" si="14"/>
        <v>26.6</v>
      </c>
      <c r="T227">
        <f t="shared" si="15"/>
        <v>29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t="s">
        <v>14</v>
      </c>
      <c r="G228">
        <v>105</v>
      </c>
      <c r="H228" t="s">
        <v>21</v>
      </c>
      <c r="I228" t="s">
        <v>22</v>
      </c>
      <c r="J228">
        <v>1419746400</v>
      </c>
      <c r="K228" s="5">
        <f t="shared" si="12"/>
        <v>42001.25</v>
      </c>
      <c r="L228">
        <v>1421906400</v>
      </c>
      <c r="M228" s="5">
        <f t="shared" si="13"/>
        <v>42026.25</v>
      </c>
      <c r="N228" t="b">
        <v>0</v>
      </c>
      <c r="O228" t="b">
        <v>0</v>
      </c>
      <c r="P228" t="s">
        <v>42</v>
      </c>
      <c r="Q228" t="s">
        <v>2041</v>
      </c>
      <c r="R228" t="s">
        <v>2042</v>
      </c>
      <c r="S228">
        <f t="shared" si="14"/>
        <v>90.1</v>
      </c>
      <c r="T228">
        <f t="shared" si="15"/>
        <v>54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t="s">
        <v>14</v>
      </c>
      <c r="G229">
        <v>535</v>
      </c>
      <c r="H229" t="s">
        <v>21</v>
      </c>
      <c r="I229" t="s">
        <v>22</v>
      </c>
      <c r="J229">
        <v>1359525600</v>
      </c>
      <c r="K229" s="5">
        <f t="shared" si="12"/>
        <v>41304.25</v>
      </c>
      <c r="L229">
        <v>1362808800</v>
      </c>
      <c r="M229" s="5">
        <f t="shared" si="13"/>
        <v>41342.25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>
        <f t="shared" si="14"/>
        <v>30.6</v>
      </c>
      <c r="T229">
        <f t="shared" si="15"/>
        <v>107.9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t="s">
        <v>14</v>
      </c>
      <c r="G230">
        <v>16</v>
      </c>
      <c r="H230" t="s">
        <v>21</v>
      </c>
      <c r="I230" t="s">
        <v>22</v>
      </c>
      <c r="J230">
        <v>1555218000</v>
      </c>
      <c r="K230" s="5">
        <f t="shared" si="12"/>
        <v>43569.208333333328</v>
      </c>
      <c r="L230">
        <v>1556600400</v>
      </c>
      <c r="M230" s="5">
        <f t="shared" si="13"/>
        <v>43585.208333333328</v>
      </c>
      <c r="N230" t="b">
        <v>0</v>
      </c>
      <c r="O230" t="b">
        <v>0</v>
      </c>
      <c r="P230" t="s">
        <v>33</v>
      </c>
      <c r="Q230" t="s">
        <v>2039</v>
      </c>
      <c r="R230" t="s">
        <v>2040</v>
      </c>
      <c r="S230">
        <f t="shared" si="14"/>
        <v>40.5</v>
      </c>
      <c r="T230">
        <f t="shared" si="15"/>
        <v>101.3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t="s">
        <v>14</v>
      </c>
      <c r="G231">
        <v>575</v>
      </c>
      <c r="H231" t="s">
        <v>21</v>
      </c>
      <c r="I231" t="s">
        <v>22</v>
      </c>
      <c r="J231">
        <v>1552280400</v>
      </c>
      <c r="K231" s="5">
        <f t="shared" si="12"/>
        <v>43535.208333333328</v>
      </c>
      <c r="L231">
        <v>1556946000</v>
      </c>
      <c r="M231" s="5">
        <f t="shared" si="13"/>
        <v>43589.208333333328</v>
      </c>
      <c r="N231" t="b">
        <v>0</v>
      </c>
      <c r="O231" t="b">
        <v>0</v>
      </c>
      <c r="P231" t="s">
        <v>23</v>
      </c>
      <c r="Q231" t="s">
        <v>2035</v>
      </c>
      <c r="R231" t="s">
        <v>2036</v>
      </c>
      <c r="S231">
        <f t="shared" si="14"/>
        <v>39.200000000000003</v>
      </c>
      <c r="T231">
        <f t="shared" si="15"/>
        <v>104.9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t="s">
        <v>14</v>
      </c>
      <c r="G232">
        <v>1120</v>
      </c>
      <c r="H232" t="s">
        <v>21</v>
      </c>
      <c r="I232" t="s">
        <v>22</v>
      </c>
      <c r="J232">
        <v>1533877200</v>
      </c>
      <c r="K232" s="5">
        <f t="shared" si="12"/>
        <v>43322.208333333328</v>
      </c>
      <c r="L232">
        <v>1534395600</v>
      </c>
      <c r="M232" s="5">
        <f t="shared" si="13"/>
        <v>43328.208333333328</v>
      </c>
      <c r="N232" t="b">
        <v>0</v>
      </c>
      <c r="O232" t="b">
        <v>0</v>
      </c>
      <c r="P232" t="s">
        <v>119</v>
      </c>
      <c r="Q232" t="s">
        <v>2047</v>
      </c>
      <c r="R232" t="s">
        <v>2053</v>
      </c>
      <c r="S232">
        <f t="shared" si="14"/>
        <v>29.8</v>
      </c>
      <c r="T232">
        <f t="shared" si="15"/>
        <v>51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t="s">
        <v>14</v>
      </c>
      <c r="G233">
        <v>113</v>
      </c>
      <c r="H233" t="s">
        <v>21</v>
      </c>
      <c r="I233" t="s">
        <v>22</v>
      </c>
      <c r="J233">
        <v>1309064400</v>
      </c>
      <c r="K233" s="5">
        <f t="shared" si="12"/>
        <v>40720.208333333336</v>
      </c>
      <c r="L233">
        <v>1311397200</v>
      </c>
      <c r="M233" s="5">
        <f t="shared" si="13"/>
        <v>40747.208333333336</v>
      </c>
      <c r="N233" t="b">
        <v>0</v>
      </c>
      <c r="O233" t="b">
        <v>0</v>
      </c>
      <c r="P233" t="s">
        <v>474</v>
      </c>
      <c r="Q233" t="s">
        <v>2041</v>
      </c>
      <c r="R233" t="s">
        <v>2063</v>
      </c>
      <c r="S233">
        <f t="shared" si="14"/>
        <v>54.3</v>
      </c>
      <c r="T233">
        <f t="shared" si="15"/>
        <v>40.799999999999997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t="s">
        <v>14</v>
      </c>
      <c r="G234">
        <v>1538</v>
      </c>
      <c r="H234" t="s">
        <v>21</v>
      </c>
      <c r="I234" t="s">
        <v>22</v>
      </c>
      <c r="J234">
        <v>1412139600</v>
      </c>
      <c r="K234" s="5">
        <f t="shared" si="12"/>
        <v>41913.208333333336</v>
      </c>
      <c r="L234">
        <v>1415772000</v>
      </c>
      <c r="M234" s="5">
        <f t="shared" si="13"/>
        <v>41955.25</v>
      </c>
      <c r="N234" t="b">
        <v>0</v>
      </c>
      <c r="O234" t="b">
        <v>1</v>
      </c>
      <c r="P234" t="s">
        <v>33</v>
      </c>
      <c r="Q234" t="s">
        <v>2039</v>
      </c>
      <c r="R234" t="s">
        <v>2040</v>
      </c>
      <c r="S234">
        <f t="shared" si="14"/>
        <v>81.3</v>
      </c>
      <c r="T234">
        <f t="shared" si="15"/>
        <v>104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t="s">
        <v>14</v>
      </c>
      <c r="G235">
        <v>9</v>
      </c>
      <c r="H235" t="s">
        <v>21</v>
      </c>
      <c r="I235" t="s">
        <v>22</v>
      </c>
      <c r="J235">
        <v>1330063200</v>
      </c>
      <c r="K235" s="5">
        <f t="shared" si="12"/>
        <v>40963.25</v>
      </c>
      <c r="L235">
        <v>1331013600</v>
      </c>
      <c r="M235" s="5">
        <f t="shared" si="13"/>
        <v>40974.25</v>
      </c>
      <c r="N235" t="b">
        <v>0</v>
      </c>
      <c r="O235" t="b">
        <v>1</v>
      </c>
      <c r="P235" t="s">
        <v>119</v>
      </c>
      <c r="Q235" t="s">
        <v>2047</v>
      </c>
      <c r="R235" t="s">
        <v>2053</v>
      </c>
      <c r="S235">
        <f t="shared" si="14"/>
        <v>16.399999999999999</v>
      </c>
      <c r="T235">
        <f t="shared" si="15"/>
        <v>76.599999999999994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t="s">
        <v>14</v>
      </c>
      <c r="G236">
        <v>554</v>
      </c>
      <c r="H236" t="s">
        <v>21</v>
      </c>
      <c r="I236" t="s">
        <v>22</v>
      </c>
      <c r="J236">
        <v>1576130400</v>
      </c>
      <c r="K236" s="5">
        <f t="shared" si="12"/>
        <v>43811.25</v>
      </c>
      <c r="L236">
        <v>1576735200</v>
      </c>
      <c r="M236" s="5">
        <f t="shared" si="13"/>
        <v>43818.25</v>
      </c>
      <c r="N236" t="b">
        <v>0</v>
      </c>
      <c r="O236" t="b">
        <v>0</v>
      </c>
      <c r="P236" t="s">
        <v>33</v>
      </c>
      <c r="Q236" t="s">
        <v>2039</v>
      </c>
      <c r="R236" t="s">
        <v>2040</v>
      </c>
      <c r="S236">
        <f t="shared" si="14"/>
        <v>52.8</v>
      </c>
      <c r="T236">
        <f t="shared" si="15"/>
        <v>87.1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t="s">
        <v>14</v>
      </c>
      <c r="G237">
        <v>648</v>
      </c>
      <c r="H237" t="s">
        <v>40</v>
      </c>
      <c r="I237" t="s">
        <v>41</v>
      </c>
      <c r="J237">
        <v>1560142800</v>
      </c>
      <c r="K237" s="5">
        <f t="shared" si="12"/>
        <v>43626.208333333328</v>
      </c>
      <c r="L237">
        <v>1563685200</v>
      </c>
      <c r="M237" s="5">
        <f t="shared" si="13"/>
        <v>43667.208333333328</v>
      </c>
      <c r="N237" t="b">
        <v>0</v>
      </c>
      <c r="O237" t="b">
        <v>0</v>
      </c>
      <c r="P237" t="s">
        <v>33</v>
      </c>
      <c r="Q237" t="s">
        <v>2039</v>
      </c>
      <c r="R237" t="s">
        <v>2040</v>
      </c>
      <c r="S237">
        <f t="shared" si="14"/>
        <v>30.7</v>
      </c>
      <c r="T237">
        <f t="shared" si="15"/>
        <v>43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t="s">
        <v>14</v>
      </c>
      <c r="G238">
        <v>21</v>
      </c>
      <c r="H238" t="s">
        <v>40</v>
      </c>
      <c r="I238" t="s">
        <v>41</v>
      </c>
      <c r="J238">
        <v>1520575200</v>
      </c>
      <c r="K238" s="5">
        <f t="shared" si="12"/>
        <v>43168.25</v>
      </c>
      <c r="L238">
        <v>1521867600</v>
      </c>
      <c r="M238" s="5">
        <f t="shared" si="13"/>
        <v>43183.208333333328</v>
      </c>
      <c r="N238" t="b">
        <v>0</v>
      </c>
      <c r="O238" t="b">
        <v>1</v>
      </c>
      <c r="P238" t="s">
        <v>206</v>
      </c>
      <c r="Q238" t="s">
        <v>2047</v>
      </c>
      <c r="R238" t="s">
        <v>2059</v>
      </c>
      <c r="S238">
        <f t="shared" si="14"/>
        <v>13.5</v>
      </c>
      <c r="T238">
        <f t="shared" si="15"/>
        <v>33.4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t="s">
        <v>14</v>
      </c>
      <c r="G239">
        <v>54</v>
      </c>
      <c r="H239" t="s">
        <v>21</v>
      </c>
      <c r="I239" t="s">
        <v>22</v>
      </c>
      <c r="J239">
        <v>1495342800</v>
      </c>
      <c r="K239" s="5">
        <f t="shared" si="12"/>
        <v>42876.208333333328</v>
      </c>
      <c r="L239">
        <v>1496811600</v>
      </c>
      <c r="M239" s="5">
        <f t="shared" si="13"/>
        <v>42893.208333333328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>
        <f t="shared" si="14"/>
        <v>0.9</v>
      </c>
      <c r="T239">
        <f t="shared" si="15"/>
        <v>30.9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t="s">
        <v>14</v>
      </c>
      <c r="G240">
        <v>120</v>
      </c>
      <c r="H240" t="s">
        <v>21</v>
      </c>
      <c r="I240" t="s">
        <v>22</v>
      </c>
      <c r="J240">
        <v>1482213600</v>
      </c>
      <c r="K240" s="5">
        <f t="shared" si="12"/>
        <v>42724.25</v>
      </c>
      <c r="L240">
        <v>1482213600</v>
      </c>
      <c r="M240" s="5">
        <f t="shared" si="13"/>
        <v>42724.25</v>
      </c>
      <c r="N240" t="b">
        <v>0</v>
      </c>
      <c r="O240" t="b">
        <v>1</v>
      </c>
      <c r="P240" t="s">
        <v>65</v>
      </c>
      <c r="Q240" t="s">
        <v>2037</v>
      </c>
      <c r="R240" t="s">
        <v>2046</v>
      </c>
      <c r="S240">
        <f t="shared" si="14"/>
        <v>34.200000000000003</v>
      </c>
      <c r="T240">
        <f t="shared" si="15"/>
        <v>27.9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t="s">
        <v>14</v>
      </c>
      <c r="G241">
        <v>579</v>
      </c>
      <c r="H241" t="s">
        <v>36</v>
      </c>
      <c r="I241" t="s">
        <v>37</v>
      </c>
      <c r="J241">
        <v>1420092000</v>
      </c>
      <c r="K241" s="5">
        <f t="shared" si="12"/>
        <v>42005.25</v>
      </c>
      <c r="L241">
        <v>1420264800</v>
      </c>
      <c r="M241" s="5">
        <f t="shared" si="13"/>
        <v>42007.25</v>
      </c>
      <c r="N241" t="b">
        <v>0</v>
      </c>
      <c r="O241" t="b">
        <v>0</v>
      </c>
      <c r="P241" t="s">
        <v>28</v>
      </c>
      <c r="Q241" t="s">
        <v>2037</v>
      </c>
      <c r="R241" t="s">
        <v>2038</v>
      </c>
      <c r="S241">
        <f t="shared" si="14"/>
        <v>23.9</v>
      </c>
      <c r="T241">
        <f t="shared" si="15"/>
        <v>80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t="s">
        <v>14</v>
      </c>
      <c r="G242">
        <v>2072</v>
      </c>
      <c r="H242" t="s">
        <v>21</v>
      </c>
      <c r="I242" t="s">
        <v>22</v>
      </c>
      <c r="J242">
        <v>1458018000</v>
      </c>
      <c r="K242" s="5">
        <f t="shared" si="12"/>
        <v>42444.208333333328</v>
      </c>
      <c r="L242">
        <v>1458450000</v>
      </c>
      <c r="M242" s="5">
        <f t="shared" si="13"/>
        <v>42449.208333333328</v>
      </c>
      <c r="N242" t="b">
        <v>0</v>
      </c>
      <c r="O242" t="b">
        <v>1</v>
      </c>
      <c r="P242" t="s">
        <v>42</v>
      </c>
      <c r="Q242" t="s">
        <v>2041</v>
      </c>
      <c r="R242" t="s">
        <v>2042</v>
      </c>
      <c r="S242">
        <f t="shared" si="14"/>
        <v>48.1</v>
      </c>
      <c r="T242">
        <f t="shared" si="15"/>
        <v>38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t="s">
        <v>14</v>
      </c>
      <c r="G243">
        <v>0</v>
      </c>
      <c r="H243" t="s">
        <v>21</v>
      </c>
      <c r="I243" t="s">
        <v>22</v>
      </c>
      <c r="J243">
        <v>1367384400</v>
      </c>
      <c r="K243" s="5">
        <f t="shared" si="12"/>
        <v>41395.208333333336</v>
      </c>
      <c r="L243">
        <v>1369803600</v>
      </c>
      <c r="M243" s="5">
        <f t="shared" si="13"/>
        <v>41423.208333333336</v>
      </c>
      <c r="N243" t="b">
        <v>0</v>
      </c>
      <c r="O243" t="b">
        <v>1</v>
      </c>
      <c r="P243" t="s">
        <v>33</v>
      </c>
      <c r="Q243" t="s">
        <v>2039</v>
      </c>
      <c r="R243" t="s">
        <v>2040</v>
      </c>
      <c r="S243">
        <f t="shared" si="14"/>
        <v>0</v>
      </c>
      <c r="T243" t="e">
        <f t="shared" si="15"/>
        <v>#DIV/0!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t="s">
        <v>14</v>
      </c>
      <c r="G244">
        <v>1796</v>
      </c>
      <c r="H244" t="s">
        <v>21</v>
      </c>
      <c r="I244" t="s">
        <v>22</v>
      </c>
      <c r="J244">
        <v>1363064400</v>
      </c>
      <c r="K244" s="5">
        <f t="shared" si="12"/>
        <v>41345.208333333336</v>
      </c>
      <c r="L244">
        <v>1363237200</v>
      </c>
      <c r="M244" s="5">
        <f t="shared" si="13"/>
        <v>41347.208333333336</v>
      </c>
      <c r="N244" t="b">
        <v>0</v>
      </c>
      <c r="O244" t="b">
        <v>0</v>
      </c>
      <c r="P244" t="s">
        <v>42</v>
      </c>
      <c r="Q244" t="s">
        <v>2041</v>
      </c>
      <c r="R244" t="s">
        <v>2042</v>
      </c>
      <c r="S244">
        <f t="shared" si="14"/>
        <v>70.099999999999994</v>
      </c>
      <c r="T244">
        <f t="shared" si="15"/>
        <v>60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t="s">
        <v>14</v>
      </c>
      <c r="G245">
        <v>62</v>
      </c>
      <c r="H245" t="s">
        <v>107</v>
      </c>
      <c r="I245" t="s">
        <v>108</v>
      </c>
      <c r="J245">
        <v>1431925200</v>
      </c>
      <c r="K245" s="5">
        <f t="shared" si="12"/>
        <v>42142.208333333328</v>
      </c>
      <c r="L245">
        <v>1432011600</v>
      </c>
      <c r="M245" s="5">
        <f t="shared" si="13"/>
        <v>42143.208333333328</v>
      </c>
      <c r="N245" t="b">
        <v>0</v>
      </c>
      <c r="O245" t="b">
        <v>0</v>
      </c>
      <c r="P245" t="s">
        <v>23</v>
      </c>
      <c r="Q245" t="s">
        <v>2035</v>
      </c>
      <c r="R245" t="s">
        <v>2036</v>
      </c>
      <c r="S245">
        <f t="shared" si="14"/>
        <v>92.3</v>
      </c>
      <c r="T245">
        <f t="shared" si="15"/>
        <v>111.7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t="s">
        <v>14</v>
      </c>
      <c r="G246">
        <v>347</v>
      </c>
      <c r="H246" t="s">
        <v>21</v>
      </c>
      <c r="I246" t="s">
        <v>22</v>
      </c>
      <c r="J246">
        <v>1362722400</v>
      </c>
      <c r="K246" s="5">
        <f t="shared" si="12"/>
        <v>41341.25</v>
      </c>
      <c r="L246">
        <v>1366347600</v>
      </c>
      <c r="M246" s="5">
        <f t="shared" si="13"/>
        <v>41383.208333333336</v>
      </c>
      <c r="N246" t="b">
        <v>0</v>
      </c>
      <c r="O246" t="b">
        <v>1</v>
      </c>
      <c r="P246" t="s">
        <v>133</v>
      </c>
      <c r="Q246" t="s">
        <v>2047</v>
      </c>
      <c r="R246" t="s">
        <v>2056</v>
      </c>
      <c r="S246">
        <f t="shared" si="14"/>
        <v>13.9</v>
      </c>
      <c r="T246">
        <f t="shared" si="15"/>
        <v>36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t="s">
        <v>14</v>
      </c>
      <c r="G247">
        <v>19</v>
      </c>
      <c r="H247" t="s">
        <v>21</v>
      </c>
      <c r="I247" t="s">
        <v>22</v>
      </c>
      <c r="J247">
        <v>1365483600</v>
      </c>
      <c r="K247" s="5">
        <f t="shared" si="12"/>
        <v>41373.208333333336</v>
      </c>
      <c r="L247">
        <v>1369717200</v>
      </c>
      <c r="M247" s="5">
        <f t="shared" si="13"/>
        <v>41422.208333333336</v>
      </c>
      <c r="N247" t="b">
        <v>0</v>
      </c>
      <c r="O247" t="b">
        <v>1</v>
      </c>
      <c r="P247" t="s">
        <v>28</v>
      </c>
      <c r="Q247" t="s">
        <v>2037</v>
      </c>
      <c r="R247" t="s">
        <v>2038</v>
      </c>
      <c r="S247">
        <f t="shared" si="14"/>
        <v>39.9</v>
      </c>
      <c r="T247">
        <f t="shared" si="15"/>
        <v>44.1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t="s">
        <v>14</v>
      </c>
      <c r="G248">
        <v>1258</v>
      </c>
      <c r="H248" t="s">
        <v>21</v>
      </c>
      <c r="I248" t="s">
        <v>22</v>
      </c>
      <c r="J248">
        <v>1336194000</v>
      </c>
      <c r="K248" s="5">
        <f t="shared" si="12"/>
        <v>41034.208333333336</v>
      </c>
      <c r="L248">
        <v>1337058000</v>
      </c>
      <c r="M248" s="5">
        <f t="shared" si="13"/>
        <v>41044.208333333336</v>
      </c>
      <c r="N248" t="b">
        <v>0</v>
      </c>
      <c r="O248" t="b">
        <v>0</v>
      </c>
      <c r="P248" t="s">
        <v>33</v>
      </c>
      <c r="Q248" t="s">
        <v>2039</v>
      </c>
      <c r="R248" t="s">
        <v>2040</v>
      </c>
      <c r="S248">
        <f t="shared" si="14"/>
        <v>70.900000000000006</v>
      </c>
      <c r="T248">
        <f t="shared" si="15"/>
        <v>95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t="s">
        <v>14</v>
      </c>
      <c r="G249">
        <v>362</v>
      </c>
      <c r="H249" t="s">
        <v>21</v>
      </c>
      <c r="I249" t="s">
        <v>22</v>
      </c>
      <c r="J249">
        <v>1564030800</v>
      </c>
      <c r="K249" s="5">
        <f t="shared" si="12"/>
        <v>43671.208333333328</v>
      </c>
      <c r="L249">
        <v>1564894800</v>
      </c>
      <c r="M249" s="5">
        <f t="shared" si="13"/>
        <v>43681.208333333328</v>
      </c>
      <c r="N249" t="b">
        <v>0</v>
      </c>
      <c r="O249" t="b">
        <v>0</v>
      </c>
      <c r="P249" t="s">
        <v>33</v>
      </c>
      <c r="Q249" t="s">
        <v>2039</v>
      </c>
      <c r="R249" t="s">
        <v>2040</v>
      </c>
      <c r="S249">
        <f t="shared" si="14"/>
        <v>24</v>
      </c>
      <c r="T249">
        <f t="shared" si="15"/>
        <v>98.1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t="s">
        <v>14</v>
      </c>
      <c r="G250">
        <v>133</v>
      </c>
      <c r="H250" t="s">
        <v>15</v>
      </c>
      <c r="I250" t="s">
        <v>16</v>
      </c>
      <c r="J250">
        <v>1324620000</v>
      </c>
      <c r="K250" s="5">
        <f t="shared" si="12"/>
        <v>40900.25</v>
      </c>
      <c r="L250">
        <v>1324792800</v>
      </c>
      <c r="M250" s="5">
        <f t="shared" si="13"/>
        <v>40902.25</v>
      </c>
      <c r="N250" t="b">
        <v>0</v>
      </c>
      <c r="O250" t="b">
        <v>1</v>
      </c>
      <c r="P250" t="s">
        <v>33</v>
      </c>
      <c r="Q250" t="s">
        <v>2039</v>
      </c>
      <c r="R250" t="s">
        <v>2040</v>
      </c>
      <c r="S250">
        <f t="shared" si="14"/>
        <v>55.8</v>
      </c>
      <c r="T250">
        <f t="shared" si="15"/>
        <v>36.1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t="s">
        <v>14</v>
      </c>
      <c r="G251">
        <v>846</v>
      </c>
      <c r="H251" t="s">
        <v>21</v>
      </c>
      <c r="I251" t="s">
        <v>22</v>
      </c>
      <c r="J251">
        <v>1281070800</v>
      </c>
      <c r="K251" s="5">
        <f t="shared" si="12"/>
        <v>40396.208333333336</v>
      </c>
      <c r="L251">
        <v>1284354000</v>
      </c>
      <c r="M251" s="5">
        <f t="shared" si="13"/>
        <v>40434.208333333336</v>
      </c>
      <c r="N251" t="b">
        <v>0</v>
      </c>
      <c r="O251" t="b">
        <v>0</v>
      </c>
      <c r="P251" t="s">
        <v>68</v>
      </c>
      <c r="Q251" t="s">
        <v>2047</v>
      </c>
      <c r="R251" t="s">
        <v>2048</v>
      </c>
      <c r="S251">
        <f t="shared" si="14"/>
        <v>42.5</v>
      </c>
      <c r="T251">
        <f t="shared" si="15"/>
        <v>63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t="s">
        <v>14</v>
      </c>
      <c r="G252">
        <v>10</v>
      </c>
      <c r="H252" t="s">
        <v>21</v>
      </c>
      <c r="I252" t="s">
        <v>22</v>
      </c>
      <c r="J252">
        <v>1519365600</v>
      </c>
      <c r="K252" s="5">
        <f t="shared" si="12"/>
        <v>43154.25</v>
      </c>
      <c r="L252">
        <v>1519538400</v>
      </c>
      <c r="M252" s="5">
        <f t="shared" si="13"/>
        <v>43156.25</v>
      </c>
      <c r="N252" t="b">
        <v>0</v>
      </c>
      <c r="O252" t="b">
        <v>1</v>
      </c>
      <c r="P252" t="s">
        <v>71</v>
      </c>
      <c r="Q252" t="s">
        <v>2041</v>
      </c>
      <c r="R252" t="s">
        <v>2049</v>
      </c>
      <c r="S252">
        <f t="shared" si="14"/>
        <v>7.1</v>
      </c>
      <c r="T252">
        <f t="shared" si="15"/>
        <v>62.2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t="s">
        <v>14</v>
      </c>
      <c r="G253">
        <v>191</v>
      </c>
      <c r="H253" t="s">
        <v>21</v>
      </c>
      <c r="I253" t="s">
        <v>22</v>
      </c>
      <c r="J253">
        <v>1341291600</v>
      </c>
      <c r="K253" s="5">
        <f t="shared" si="12"/>
        <v>41093.208333333336</v>
      </c>
      <c r="L253">
        <v>1342328400</v>
      </c>
      <c r="M253" s="5">
        <f t="shared" si="13"/>
        <v>41105.208333333336</v>
      </c>
      <c r="N253" t="b">
        <v>0</v>
      </c>
      <c r="O253" t="b">
        <v>0</v>
      </c>
      <c r="P253" t="s">
        <v>100</v>
      </c>
      <c r="Q253" t="s">
        <v>2041</v>
      </c>
      <c r="R253" t="s">
        <v>2052</v>
      </c>
      <c r="S253">
        <f t="shared" si="14"/>
        <v>32.5</v>
      </c>
      <c r="T253">
        <f t="shared" si="15"/>
        <v>85.8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t="s">
        <v>14</v>
      </c>
      <c r="G254">
        <v>1979</v>
      </c>
      <c r="H254" t="s">
        <v>21</v>
      </c>
      <c r="I254" t="s">
        <v>22</v>
      </c>
      <c r="J254">
        <v>1272258000</v>
      </c>
      <c r="K254" s="5">
        <f t="shared" si="12"/>
        <v>40294.208333333336</v>
      </c>
      <c r="L254">
        <v>1273381200</v>
      </c>
      <c r="M254" s="5">
        <f t="shared" si="13"/>
        <v>40307.208333333336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>
        <f t="shared" si="14"/>
        <v>83.9</v>
      </c>
      <c r="T254">
        <f t="shared" si="15"/>
        <v>41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t="s">
        <v>14</v>
      </c>
      <c r="G255">
        <v>63</v>
      </c>
      <c r="H255" t="s">
        <v>21</v>
      </c>
      <c r="I255" t="s">
        <v>22</v>
      </c>
      <c r="J255">
        <v>1290492000</v>
      </c>
      <c r="K255" s="5">
        <f t="shared" si="12"/>
        <v>40505.25</v>
      </c>
      <c r="L255">
        <v>1290837600</v>
      </c>
      <c r="M255" s="5">
        <f t="shared" si="13"/>
        <v>40509.25</v>
      </c>
      <c r="N255" t="b">
        <v>0</v>
      </c>
      <c r="O255" t="b">
        <v>0</v>
      </c>
      <c r="P255" t="s">
        <v>65</v>
      </c>
      <c r="Q255" t="s">
        <v>2037</v>
      </c>
      <c r="R255" t="s">
        <v>2046</v>
      </c>
      <c r="S255">
        <f t="shared" si="14"/>
        <v>84.2</v>
      </c>
      <c r="T255">
        <f t="shared" si="15"/>
        <v>28.1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t="s">
        <v>14</v>
      </c>
      <c r="G256">
        <v>6080</v>
      </c>
      <c r="H256" t="s">
        <v>15</v>
      </c>
      <c r="I256" t="s">
        <v>16</v>
      </c>
      <c r="J256">
        <v>1454652000</v>
      </c>
      <c r="K256" s="5">
        <f t="shared" si="12"/>
        <v>42405.25</v>
      </c>
      <c r="L256">
        <v>1457762400</v>
      </c>
      <c r="M256" s="5">
        <f t="shared" si="13"/>
        <v>42441.25</v>
      </c>
      <c r="N256" t="b">
        <v>0</v>
      </c>
      <c r="O256" t="b">
        <v>0</v>
      </c>
      <c r="P256" t="s">
        <v>71</v>
      </c>
      <c r="Q256" t="s">
        <v>2041</v>
      </c>
      <c r="R256" t="s">
        <v>2049</v>
      </c>
      <c r="S256">
        <f t="shared" si="14"/>
        <v>99.6</v>
      </c>
      <c r="T256">
        <f t="shared" si="15"/>
        <v>31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t="s">
        <v>14</v>
      </c>
      <c r="G257">
        <v>80</v>
      </c>
      <c r="H257" t="s">
        <v>40</v>
      </c>
      <c r="I257" t="s">
        <v>41</v>
      </c>
      <c r="J257">
        <v>1385186400</v>
      </c>
      <c r="K257" s="5">
        <f t="shared" si="12"/>
        <v>41601.25</v>
      </c>
      <c r="L257">
        <v>1389074400</v>
      </c>
      <c r="M257" s="5">
        <f t="shared" si="13"/>
        <v>41646.25</v>
      </c>
      <c r="N257" t="b">
        <v>0</v>
      </c>
      <c r="O257" t="b">
        <v>0</v>
      </c>
      <c r="P257" t="s">
        <v>60</v>
      </c>
      <c r="Q257" t="s">
        <v>2035</v>
      </c>
      <c r="R257" t="s">
        <v>2045</v>
      </c>
      <c r="S257">
        <f t="shared" si="14"/>
        <v>80.3</v>
      </c>
      <c r="T257">
        <f t="shared" si="15"/>
        <v>90.3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t="s">
        <v>14</v>
      </c>
      <c r="G258">
        <v>9</v>
      </c>
      <c r="H258" t="s">
        <v>21</v>
      </c>
      <c r="I258" t="s">
        <v>22</v>
      </c>
      <c r="J258">
        <v>1399698000</v>
      </c>
      <c r="K258" s="5">
        <f t="shared" ref="K258:K321" si="16">(((J258/60)/60)/24)+DATE(1970,1,1)</f>
        <v>41769.208333333336</v>
      </c>
      <c r="L258">
        <v>1402117200</v>
      </c>
      <c r="M258" s="5">
        <f t="shared" ref="M258:M321" si="17">(((L258/60)/60)/24)+DATE(1970,1,1)</f>
        <v>41797.208333333336</v>
      </c>
      <c r="N258" t="b">
        <v>0</v>
      </c>
      <c r="O258" t="b">
        <v>0</v>
      </c>
      <c r="P258" t="s">
        <v>89</v>
      </c>
      <c r="Q258" t="s">
        <v>2050</v>
      </c>
      <c r="R258" t="s">
        <v>2051</v>
      </c>
      <c r="S258">
        <f t="shared" ref="S258:S321" si="18">ROUND(((E258/D258)*100), 1)</f>
        <v>11.3</v>
      </c>
      <c r="T258">
        <f t="shared" ref="T258:T321" si="19">ROUND((E258/G258),1)</f>
        <v>63.8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t="s">
        <v>14</v>
      </c>
      <c r="G259">
        <v>1784</v>
      </c>
      <c r="H259" t="s">
        <v>21</v>
      </c>
      <c r="I259" t="s">
        <v>22</v>
      </c>
      <c r="J259">
        <v>1283230800</v>
      </c>
      <c r="K259" s="5">
        <f t="shared" si="16"/>
        <v>40421.208333333336</v>
      </c>
      <c r="L259">
        <v>1284440400</v>
      </c>
      <c r="M259" s="5">
        <f t="shared" si="17"/>
        <v>40435.208333333336</v>
      </c>
      <c r="N259" t="b">
        <v>0</v>
      </c>
      <c r="O259" t="b">
        <v>1</v>
      </c>
      <c r="P259" t="s">
        <v>119</v>
      </c>
      <c r="Q259" t="s">
        <v>2047</v>
      </c>
      <c r="R259" t="s">
        <v>2053</v>
      </c>
      <c r="S259">
        <f t="shared" si="18"/>
        <v>91.7</v>
      </c>
      <c r="T259">
        <f t="shared" si="19"/>
        <v>54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t="s">
        <v>14</v>
      </c>
      <c r="G260">
        <v>243</v>
      </c>
      <c r="H260" t="s">
        <v>21</v>
      </c>
      <c r="I260" t="s">
        <v>22</v>
      </c>
      <c r="J260">
        <v>1534482000</v>
      </c>
      <c r="K260" s="5">
        <f t="shared" si="16"/>
        <v>43329.208333333328</v>
      </c>
      <c r="L260">
        <v>1534568400</v>
      </c>
      <c r="M260" s="5">
        <f t="shared" si="17"/>
        <v>43330.208333333328</v>
      </c>
      <c r="N260" t="b">
        <v>0</v>
      </c>
      <c r="O260" t="b">
        <v>1</v>
      </c>
      <c r="P260" t="s">
        <v>53</v>
      </c>
      <c r="Q260" t="s">
        <v>2041</v>
      </c>
      <c r="R260" t="s">
        <v>2044</v>
      </c>
      <c r="S260">
        <f t="shared" si="18"/>
        <v>15</v>
      </c>
      <c r="T260">
        <f t="shared" si="19"/>
        <v>55.1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t="s">
        <v>14</v>
      </c>
      <c r="G261">
        <v>1296</v>
      </c>
      <c r="H261" t="s">
        <v>21</v>
      </c>
      <c r="I261" t="s">
        <v>22</v>
      </c>
      <c r="J261">
        <v>1379826000</v>
      </c>
      <c r="K261" s="5">
        <f t="shared" si="16"/>
        <v>41539.208333333336</v>
      </c>
      <c r="L261">
        <v>1381208400</v>
      </c>
      <c r="M261" s="5">
        <f t="shared" si="17"/>
        <v>41555.208333333336</v>
      </c>
      <c r="N261" t="b">
        <v>0</v>
      </c>
      <c r="O261" t="b">
        <v>0</v>
      </c>
      <c r="P261" t="s">
        <v>292</v>
      </c>
      <c r="Q261" t="s">
        <v>2050</v>
      </c>
      <c r="R261" t="s">
        <v>2061</v>
      </c>
      <c r="S261">
        <f t="shared" si="18"/>
        <v>37.700000000000003</v>
      </c>
      <c r="T261">
        <f t="shared" si="19"/>
        <v>44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t="s">
        <v>14</v>
      </c>
      <c r="G262">
        <v>77</v>
      </c>
      <c r="H262" t="s">
        <v>21</v>
      </c>
      <c r="I262" t="s">
        <v>22</v>
      </c>
      <c r="J262">
        <v>1561957200</v>
      </c>
      <c r="K262" s="5">
        <f t="shared" si="16"/>
        <v>43647.208333333328</v>
      </c>
      <c r="L262">
        <v>1562475600</v>
      </c>
      <c r="M262" s="5">
        <f t="shared" si="17"/>
        <v>43653.208333333328</v>
      </c>
      <c r="N262" t="b">
        <v>0</v>
      </c>
      <c r="O262" t="b">
        <v>1</v>
      </c>
      <c r="P262" t="s">
        <v>17</v>
      </c>
      <c r="Q262" t="s">
        <v>2033</v>
      </c>
      <c r="R262" t="s">
        <v>2034</v>
      </c>
      <c r="S262">
        <f t="shared" si="18"/>
        <v>72.7</v>
      </c>
      <c r="T262">
        <f t="shared" si="19"/>
        <v>92.5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t="s">
        <v>14</v>
      </c>
      <c r="G263">
        <v>395</v>
      </c>
      <c r="H263" t="s">
        <v>107</v>
      </c>
      <c r="I263" t="s">
        <v>108</v>
      </c>
      <c r="J263">
        <v>1433912400</v>
      </c>
      <c r="K263" s="5">
        <f t="shared" si="16"/>
        <v>42165.208333333328</v>
      </c>
      <c r="L263">
        <v>1436158800</v>
      </c>
      <c r="M263" s="5">
        <f t="shared" si="17"/>
        <v>42191.208333333328</v>
      </c>
      <c r="N263" t="b">
        <v>0</v>
      </c>
      <c r="O263" t="b">
        <v>0</v>
      </c>
      <c r="P263" t="s">
        <v>292</v>
      </c>
      <c r="Q263" t="s">
        <v>2050</v>
      </c>
      <c r="R263" t="s">
        <v>2061</v>
      </c>
      <c r="S263">
        <f t="shared" si="18"/>
        <v>24.2</v>
      </c>
      <c r="T263">
        <f t="shared" si="19"/>
        <v>109.1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t="s">
        <v>14</v>
      </c>
      <c r="G264">
        <v>49</v>
      </c>
      <c r="H264" t="s">
        <v>40</v>
      </c>
      <c r="I264" t="s">
        <v>41</v>
      </c>
      <c r="J264">
        <v>1453442400</v>
      </c>
      <c r="K264" s="5">
        <f t="shared" si="16"/>
        <v>42391.25</v>
      </c>
      <c r="L264">
        <v>1456034400</v>
      </c>
      <c r="M264" s="5">
        <f t="shared" si="17"/>
        <v>42421.25</v>
      </c>
      <c r="N264" t="b">
        <v>0</v>
      </c>
      <c r="O264" t="b">
        <v>0</v>
      </c>
      <c r="P264" t="s">
        <v>60</v>
      </c>
      <c r="Q264" t="s">
        <v>2035</v>
      </c>
      <c r="R264" t="s">
        <v>2045</v>
      </c>
      <c r="S264">
        <f t="shared" si="18"/>
        <v>2.5</v>
      </c>
      <c r="T264">
        <f t="shared" si="19"/>
        <v>39.4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t="s">
        <v>14</v>
      </c>
      <c r="G265">
        <v>180</v>
      </c>
      <c r="H265" t="s">
        <v>21</v>
      </c>
      <c r="I265" t="s">
        <v>22</v>
      </c>
      <c r="J265">
        <v>1378875600</v>
      </c>
      <c r="K265" s="5">
        <f t="shared" si="16"/>
        <v>41528.208333333336</v>
      </c>
      <c r="L265">
        <v>1380171600</v>
      </c>
      <c r="M265" s="5">
        <f t="shared" si="17"/>
        <v>41543.208333333336</v>
      </c>
      <c r="N265" t="b">
        <v>0</v>
      </c>
      <c r="O265" t="b">
        <v>0</v>
      </c>
      <c r="P265" t="s">
        <v>89</v>
      </c>
      <c r="Q265" t="s">
        <v>2050</v>
      </c>
      <c r="R265" t="s">
        <v>2051</v>
      </c>
      <c r="S265">
        <f t="shared" si="18"/>
        <v>16.3</v>
      </c>
      <c r="T265">
        <f t="shared" si="19"/>
        <v>77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t="s">
        <v>14</v>
      </c>
      <c r="G266">
        <v>2690</v>
      </c>
      <c r="H266" t="s">
        <v>21</v>
      </c>
      <c r="I266" t="s">
        <v>22</v>
      </c>
      <c r="J266">
        <v>1577253600</v>
      </c>
      <c r="K266" s="5">
        <f t="shared" si="16"/>
        <v>43824.25</v>
      </c>
      <c r="L266">
        <v>1578981600</v>
      </c>
      <c r="M266" s="5">
        <f t="shared" si="17"/>
        <v>43844.25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>
        <f t="shared" si="18"/>
        <v>88.8</v>
      </c>
      <c r="T266">
        <f t="shared" si="19"/>
        <v>61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t="s">
        <v>14</v>
      </c>
      <c r="G267">
        <v>2779</v>
      </c>
      <c r="H267" t="s">
        <v>26</v>
      </c>
      <c r="I267" t="s">
        <v>27</v>
      </c>
      <c r="J267">
        <v>1419055200</v>
      </c>
      <c r="K267" s="5">
        <f t="shared" si="16"/>
        <v>41993.25</v>
      </c>
      <c r="L267">
        <v>1422511200</v>
      </c>
      <c r="M267" s="5">
        <f t="shared" si="17"/>
        <v>42033.25</v>
      </c>
      <c r="N267" t="b">
        <v>0</v>
      </c>
      <c r="O267" t="b">
        <v>1</v>
      </c>
      <c r="P267" t="s">
        <v>28</v>
      </c>
      <c r="Q267" t="s">
        <v>2037</v>
      </c>
      <c r="R267" t="s">
        <v>2038</v>
      </c>
      <c r="S267">
        <f t="shared" si="18"/>
        <v>58.6</v>
      </c>
      <c r="T267">
        <f t="shared" si="19"/>
        <v>38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 s="5">
        <f t="shared" si="16"/>
        <v>42700.25</v>
      </c>
      <c r="L268">
        <v>1480312800</v>
      </c>
      <c r="M268" s="5">
        <f t="shared" si="17"/>
        <v>42702.25</v>
      </c>
      <c r="N268" t="b">
        <v>0</v>
      </c>
      <c r="O268" t="b">
        <v>0</v>
      </c>
      <c r="P268" t="s">
        <v>33</v>
      </c>
      <c r="Q268" t="s">
        <v>2039</v>
      </c>
      <c r="R268" t="s">
        <v>2040</v>
      </c>
      <c r="S268">
        <f t="shared" si="18"/>
        <v>98.5</v>
      </c>
      <c r="T268">
        <f t="shared" si="19"/>
        <v>96.4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t="s">
        <v>14</v>
      </c>
      <c r="G269">
        <v>1028</v>
      </c>
      <c r="H269" t="s">
        <v>21</v>
      </c>
      <c r="I269" t="s">
        <v>22</v>
      </c>
      <c r="J269">
        <v>1293948000</v>
      </c>
      <c r="K269" s="5">
        <f t="shared" si="16"/>
        <v>40545.25</v>
      </c>
      <c r="L269">
        <v>1294034400</v>
      </c>
      <c r="M269" s="5">
        <f t="shared" si="17"/>
        <v>40546.25</v>
      </c>
      <c r="N269" t="b">
        <v>0</v>
      </c>
      <c r="O269" t="b">
        <v>0</v>
      </c>
      <c r="P269" t="s">
        <v>23</v>
      </c>
      <c r="Q269" t="s">
        <v>2035</v>
      </c>
      <c r="R269" t="s">
        <v>2036</v>
      </c>
      <c r="S269">
        <f t="shared" si="18"/>
        <v>44</v>
      </c>
      <c r="T269">
        <f t="shared" si="19"/>
        <v>73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t="s">
        <v>14</v>
      </c>
      <c r="G270">
        <v>26</v>
      </c>
      <c r="H270" t="s">
        <v>98</v>
      </c>
      <c r="I270" t="s">
        <v>99</v>
      </c>
      <c r="J270">
        <v>1552366800</v>
      </c>
      <c r="K270" s="5">
        <f t="shared" si="16"/>
        <v>43536.208333333328</v>
      </c>
      <c r="L270">
        <v>1552539600</v>
      </c>
      <c r="M270" s="5">
        <f t="shared" si="17"/>
        <v>43538.208333333328</v>
      </c>
      <c r="N270" t="b">
        <v>0</v>
      </c>
      <c r="O270" t="b">
        <v>0</v>
      </c>
      <c r="P270" t="s">
        <v>23</v>
      </c>
      <c r="Q270" t="s">
        <v>2035</v>
      </c>
      <c r="R270" t="s">
        <v>2036</v>
      </c>
      <c r="S270">
        <f t="shared" si="18"/>
        <v>12.8</v>
      </c>
      <c r="T270">
        <f t="shared" si="19"/>
        <v>48.8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t="s">
        <v>14</v>
      </c>
      <c r="G271">
        <v>1790</v>
      </c>
      <c r="H271" t="s">
        <v>21</v>
      </c>
      <c r="I271" t="s">
        <v>22</v>
      </c>
      <c r="J271">
        <v>1426395600</v>
      </c>
      <c r="K271" s="5">
        <f t="shared" si="16"/>
        <v>42078.208333333328</v>
      </c>
      <c r="L271">
        <v>1427086800</v>
      </c>
      <c r="M271" s="5">
        <f t="shared" si="17"/>
        <v>42086.208333333328</v>
      </c>
      <c r="N271" t="b">
        <v>0</v>
      </c>
      <c r="O271" t="b">
        <v>0</v>
      </c>
      <c r="P271" t="s">
        <v>33</v>
      </c>
      <c r="Q271" t="s">
        <v>2039</v>
      </c>
      <c r="R271" t="s">
        <v>2040</v>
      </c>
      <c r="S271">
        <f t="shared" si="18"/>
        <v>83.8</v>
      </c>
      <c r="T271">
        <f t="shared" si="19"/>
        <v>79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t="s">
        <v>14</v>
      </c>
      <c r="G272">
        <v>37</v>
      </c>
      <c r="H272" t="s">
        <v>21</v>
      </c>
      <c r="I272" t="s">
        <v>22</v>
      </c>
      <c r="J272">
        <v>1456293600</v>
      </c>
      <c r="K272" s="5">
        <f t="shared" si="16"/>
        <v>42424.25</v>
      </c>
      <c r="L272">
        <v>1458277200</v>
      </c>
      <c r="M272" s="5">
        <f t="shared" si="17"/>
        <v>42447.208333333328</v>
      </c>
      <c r="N272" t="b">
        <v>0</v>
      </c>
      <c r="O272" t="b">
        <v>1</v>
      </c>
      <c r="P272" t="s">
        <v>50</v>
      </c>
      <c r="Q272" t="s">
        <v>2035</v>
      </c>
      <c r="R272" t="s">
        <v>2043</v>
      </c>
      <c r="S272">
        <f t="shared" si="18"/>
        <v>44.3</v>
      </c>
      <c r="T272">
        <f t="shared" si="19"/>
        <v>111.5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t="s">
        <v>14</v>
      </c>
      <c r="G273">
        <v>35</v>
      </c>
      <c r="H273" t="s">
        <v>107</v>
      </c>
      <c r="I273" t="s">
        <v>108</v>
      </c>
      <c r="J273">
        <v>1434690000</v>
      </c>
      <c r="K273" s="5">
        <f t="shared" si="16"/>
        <v>42174.208333333328</v>
      </c>
      <c r="L273">
        <v>1438750800</v>
      </c>
      <c r="M273" s="5">
        <f t="shared" si="17"/>
        <v>42221.208333333328</v>
      </c>
      <c r="N273" t="b">
        <v>0</v>
      </c>
      <c r="O273" t="b">
        <v>0</v>
      </c>
      <c r="P273" t="s">
        <v>100</v>
      </c>
      <c r="Q273" t="s">
        <v>2041</v>
      </c>
      <c r="R273" t="s">
        <v>2052</v>
      </c>
      <c r="S273">
        <f t="shared" si="18"/>
        <v>94.1</v>
      </c>
      <c r="T273">
        <f t="shared" si="19"/>
        <v>94.1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t="s">
        <v>14</v>
      </c>
      <c r="G274">
        <v>558</v>
      </c>
      <c r="H274" t="s">
        <v>21</v>
      </c>
      <c r="I274" t="s">
        <v>22</v>
      </c>
      <c r="J274">
        <v>1400562000</v>
      </c>
      <c r="K274" s="5">
        <f t="shared" si="16"/>
        <v>41779.208333333336</v>
      </c>
      <c r="L274">
        <v>1400821200</v>
      </c>
      <c r="M274" s="5">
        <f t="shared" si="17"/>
        <v>41782.208333333336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>
        <f t="shared" si="18"/>
        <v>62.9</v>
      </c>
      <c r="T274">
        <f t="shared" si="19"/>
        <v>93.9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t="s">
        <v>14</v>
      </c>
      <c r="G275">
        <v>64</v>
      </c>
      <c r="H275" t="s">
        <v>21</v>
      </c>
      <c r="I275" t="s">
        <v>22</v>
      </c>
      <c r="J275">
        <v>1509512400</v>
      </c>
      <c r="K275" s="5">
        <f t="shared" si="16"/>
        <v>43040.208333333328</v>
      </c>
      <c r="L275">
        <v>1510984800</v>
      </c>
      <c r="M275" s="5">
        <f t="shared" si="17"/>
        <v>43057.25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>
        <f t="shared" si="18"/>
        <v>64.900000000000006</v>
      </c>
      <c r="T275">
        <f t="shared" si="19"/>
        <v>98.4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t="s">
        <v>14</v>
      </c>
      <c r="G276">
        <v>245</v>
      </c>
      <c r="H276" t="s">
        <v>21</v>
      </c>
      <c r="I276" t="s">
        <v>22</v>
      </c>
      <c r="J276">
        <v>1322719200</v>
      </c>
      <c r="K276" s="5">
        <f t="shared" si="16"/>
        <v>40878.25</v>
      </c>
      <c r="L276">
        <v>1322978400</v>
      </c>
      <c r="M276" s="5">
        <f t="shared" si="17"/>
        <v>40881.25</v>
      </c>
      <c r="N276" t="b">
        <v>0</v>
      </c>
      <c r="O276" t="b">
        <v>0</v>
      </c>
      <c r="P276" t="s">
        <v>474</v>
      </c>
      <c r="Q276" t="s">
        <v>2041</v>
      </c>
      <c r="R276" t="s">
        <v>2063</v>
      </c>
      <c r="S276">
        <f t="shared" si="18"/>
        <v>16.8</v>
      </c>
      <c r="T276">
        <f t="shared" si="19"/>
        <v>66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t="s">
        <v>14</v>
      </c>
      <c r="G277">
        <v>71</v>
      </c>
      <c r="H277" t="s">
        <v>21</v>
      </c>
      <c r="I277" t="s">
        <v>22</v>
      </c>
      <c r="J277">
        <v>1304053200</v>
      </c>
      <c r="K277" s="5">
        <f t="shared" si="16"/>
        <v>40662.208333333336</v>
      </c>
      <c r="L277">
        <v>1305349200</v>
      </c>
      <c r="M277" s="5">
        <f t="shared" si="17"/>
        <v>40677.208333333336</v>
      </c>
      <c r="N277" t="b">
        <v>0</v>
      </c>
      <c r="O277" t="b">
        <v>0</v>
      </c>
      <c r="P277" t="s">
        <v>28</v>
      </c>
      <c r="Q277" t="s">
        <v>2037</v>
      </c>
      <c r="R277" t="s">
        <v>2038</v>
      </c>
      <c r="S277">
        <f t="shared" si="18"/>
        <v>64</v>
      </c>
      <c r="T277">
        <f t="shared" si="19"/>
        <v>54.1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t="s">
        <v>14</v>
      </c>
      <c r="G278">
        <v>42</v>
      </c>
      <c r="H278" t="s">
        <v>21</v>
      </c>
      <c r="I278" t="s">
        <v>22</v>
      </c>
      <c r="J278">
        <v>1433912400</v>
      </c>
      <c r="K278" s="5">
        <f t="shared" si="16"/>
        <v>42165.208333333328</v>
      </c>
      <c r="L278">
        <v>1434344400</v>
      </c>
      <c r="M278" s="5">
        <f t="shared" si="17"/>
        <v>42170.208333333328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>
        <f t="shared" si="18"/>
        <v>52.1</v>
      </c>
      <c r="T278">
        <f t="shared" si="19"/>
        <v>107.9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t="s">
        <v>14</v>
      </c>
      <c r="G279">
        <v>156</v>
      </c>
      <c r="H279" t="s">
        <v>15</v>
      </c>
      <c r="I279" t="s">
        <v>16</v>
      </c>
      <c r="J279">
        <v>1547877600</v>
      </c>
      <c r="K279" s="5">
        <f t="shared" si="16"/>
        <v>43484.25</v>
      </c>
      <c r="L279">
        <v>1552366800</v>
      </c>
      <c r="M279" s="5">
        <f t="shared" si="17"/>
        <v>43536.208333333328</v>
      </c>
      <c r="N279" t="b">
        <v>0</v>
      </c>
      <c r="O279" t="b">
        <v>1</v>
      </c>
      <c r="P279" t="s">
        <v>17</v>
      </c>
      <c r="Q279" t="s">
        <v>2033</v>
      </c>
      <c r="R279" t="s">
        <v>2034</v>
      </c>
      <c r="S279">
        <f t="shared" si="18"/>
        <v>72.900000000000006</v>
      </c>
      <c r="T279">
        <f t="shared" si="19"/>
        <v>43.9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t="s">
        <v>14</v>
      </c>
      <c r="G280">
        <v>1368</v>
      </c>
      <c r="H280" t="s">
        <v>40</v>
      </c>
      <c r="I280" t="s">
        <v>41</v>
      </c>
      <c r="J280">
        <v>1269493200</v>
      </c>
      <c r="K280" s="5">
        <f t="shared" si="16"/>
        <v>40262.208333333336</v>
      </c>
      <c r="L280">
        <v>1272171600</v>
      </c>
      <c r="M280" s="5">
        <f t="shared" si="17"/>
        <v>40293.208333333336</v>
      </c>
      <c r="N280" t="b">
        <v>0</v>
      </c>
      <c r="O280" t="b">
        <v>0</v>
      </c>
      <c r="P280" t="s">
        <v>33</v>
      </c>
      <c r="Q280" t="s">
        <v>2039</v>
      </c>
      <c r="R280" t="s">
        <v>2040</v>
      </c>
      <c r="S280">
        <f t="shared" si="18"/>
        <v>79</v>
      </c>
      <c r="T280">
        <f t="shared" si="19"/>
        <v>91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t="s">
        <v>14</v>
      </c>
      <c r="G281">
        <v>102</v>
      </c>
      <c r="H281" t="s">
        <v>21</v>
      </c>
      <c r="I281" t="s">
        <v>22</v>
      </c>
      <c r="J281">
        <v>1436072400</v>
      </c>
      <c r="K281" s="5">
        <f t="shared" si="16"/>
        <v>42190.208333333328</v>
      </c>
      <c r="L281">
        <v>1436677200</v>
      </c>
      <c r="M281" s="5">
        <f t="shared" si="17"/>
        <v>42197.208333333328</v>
      </c>
      <c r="N281" t="b">
        <v>0</v>
      </c>
      <c r="O281" t="b">
        <v>0</v>
      </c>
      <c r="P281" t="s">
        <v>42</v>
      </c>
      <c r="Q281" t="s">
        <v>2041</v>
      </c>
      <c r="R281" t="s">
        <v>2042</v>
      </c>
      <c r="S281">
        <f t="shared" si="18"/>
        <v>64.7</v>
      </c>
      <c r="T281">
        <f t="shared" si="19"/>
        <v>50.1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t="s">
        <v>14</v>
      </c>
      <c r="G282">
        <v>86</v>
      </c>
      <c r="H282" t="s">
        <v>26</v>
      </c>
      <c r="I282" t="s">
        <v>27</v>
      </c>
      <c r="J282">
        <v>1419141600</v>
      </c>
      <c r="K282" s="5">
        <f t="shared" si="16"/>
        <v>41994.25</v>
      </c>
      <c r="L282">
        <v>1420092000</v>
      </c>
      <c r="M282" s="5">
        <f t="shared" si="17"/>
        <v>42005.25</v>
      </c>
      <c r="N282" t="b">
        <v>0</v>
      </c>
      <c r="O282" t="b">
        <v>0</v>
      </c>
      <c r="P282" t="s">
        <v>133</v>
      </c>
      <c r="Q282" t="s">
        <v>2047</v>
      </c>
      <c r="R282" t="s">
        <v>2056</v>
      </c>
      <c r="S282">
        <f t="shared" si="18"/>
        <v>82</v>
      </c>
      <c r="T282">
        <f t="shared" si="19"/>
        <v>67.7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t="s">
        <v>14</v>
      </c>
      <c r="G283">
        <v>253</v>
      </c>
      <c r="H283" t="s">
        <v>21</v>
      </c>
      <c r="I283" t="s">
        <v>22</v>
      </c>
      <c r="J283">
        <v>1401426000</v>
      </c>
      <c r="K283" s="5">
        <f t="shared" si="16"/>
        <v>41789.208333333336</v>
      </c>
      <c r="L283">
        <v>1402203600</v>
      </c>
      <c r="M283" s="5">
        <f t="shared" si="17"/>
        <v>41798.208333333336</v>
      </c>
      <c r="N283" t="b">
        <v>0</v>
      </c>
      <c r="O283" t="b">
        <v>0</v>
      </c>
      <c r="P283" t="s">
        <v>33</v>
      </c>
      <c r="Q283" t="s">
        <v>2039</v>
      </c>
      <c r="R283" t="s">
        <v>2040</v>
      </c>
      <c r="S283">
        <f t="shared" si="18"/>
        <v>12.9</v>
      </c>
      <c r="T283">
        <f t="shared" si="19"/>
        <v>80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t="s">
        <v>14</v>
      </c>
      <c r="G284">
        <v>157</v>
      </c>
      <c r="H284" t="s">
        <v>21</v>
      </c>
      <c r="I284" t="s">
        <v>22</v>
      </c>
      <c r="J284">
        <v>1467003600</v>
      </c>
      <c r="K284" s="5">
        <f t="shared" si="16"/>
        <v>42548.208333333328</v>
      </c>
      <c r="L284">
        <v>1467262800</v>
      </c>
      <c r="M284" s="5">
        <f t="shared" si="17"/>
        <v>42551.208333333328</v>
      </c>
      <c r="N284" t="b">
        <v>0</v>
      </c>
      <c r="O284" t="b">
        <v>1</v>
      </c>
      <c r="P284" t="s">
        <v>33</v>
      </c>
      <c r="Q284" t="s">
        <v>2039</v>
      </c>
      <c r="R284" t="s">
        <v>2040</v>
      </c>
      <c r="S284">
        <f t="shared" si="18"/>
        <v>7.1</v>
      </c>
      <c r="T284">
        <f t="shared" si="19"/>
        <v>71.099999999999994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t="s">
        <v>14</v>
      </c>
      <c r="G285">
        <v>183</v>
      </c>
      <c r="H285" t="s">
        <v>21</v>
      </c>
      <c r="I285" t="s">
        <v>22</v>
      </c>
      <c r="J285">
        <v>1457157600</v>
      </c>
      <c r="K285" s="5">
        <f t="shared" si="16"/>
        <v>42434.25</v>
      </c>
      <c r="L285">
        <v>1457762400</v>
      </c>
      <c r="M285" s="5">
        <f t="shared" si="17"/>
        <v>42441.25</v>
      </c>
      <c r="N285" t="b">
        <v>0</v>
      </c>
      <c r="O285" t="b">
        <v>1</v>
      </c>
      <c r="P285" t="s">
        <v>53</v>
      </c>
      <c r="Q285" t="s">
        <v>2041</v>
      </c>
      <c r="R285" t="s">
        <v>2044</v>
      </c>
      <c r="S285">
        <f t="shared" si="18"/>
        <v>99.7</v>
      </c>
      <c r="T285">
        <f t="shared" si="19"/>
        <v>43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t="s">
        <v>14</v>
      </c>
      <c r="G286">
        <v>82</v>
      </c>
      <c r="H286" t="s">
        <v>36</v>
      </c>
      <c r="I286" t="s">
        <v>37</v>
      </c>
      <c r="J286">
        <v>1423720800</v>
      </c>
      <c r="K286" s="5">
        <f t="shared" si="16"/>
        <v>42047.25</v>
      </c>
      <c r="L286">
        <v>1424412000</v>
      </c>
      <c r="M286" s="5">
        <f t="shared" si="17"/>
        <v>42055.25</v>
      </c>
      <c r="N286" t="b">
        <v>0</v>
      </c>
      <c r="O286" t="b">
        <v>0</v>
      </c>
      <c r="P286" t="s">
        <v>42</v>
      </c>
      <c r="Q286" t="s">
        <v>2041</v>
      </c>
      <c r="R286" t="s">
        <v>2042</v>
      </c>
      <c r="S286">
        <f t="shared" si="18"/>
        <v>3.6</v>
      </c>
      <c r="T286">
        <f t="shared" si="19"/>
        <v>62.3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t="s">
        <v>14</v>
      </c>
      <c r="G287">
        <v>1</v>
      </c>
      <c r="H287" t="s">
        <v>40</v>
      </c>
      <c r="I287" t="s">
        <v>41</v>
      </c>
      <c r="J287">
        <v>1375160400</v>
      </c>
      <c r="K287" s="5">
        <f t="shared" si="16"/>
        <v>41485.208333333336</v>
      </c>
      <c r="L287">
        <v>1376197200</v>
      </c>
      <c r="M287" s="5">
        <f t="shared" si="17"/>
        <v>41497.208333333336</v>
      </c>
      <c r="N287" t="b">
        <v>0</v>
      </c>
      <c r="O287" t="b">
        <v>0</v>
      </c>
      <c r="P287" t="s">
        <v>17</v>
      </c>
      <c r="Q287" t="s">
        <v>2033</v>
      </c>
      <c r="R287" t="s">
        <v>2034</v>
      </c>
      <c r="S287">
        <f t="shared" si="18"/>
        <v>5</v>
      </c>
      <c r="T287">
        <f t="shared" si="19"/>
        <v>5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t="s">
        <v>14</v>
      </c>
      <c r="G288">
        <v>1198</v>
      </c>
      <c r="H288" t="s">
        <v>21</v>
      </c>
      <c r="I288" t="s">
        <v>22</v>
      </c>
      <c r="J288">
        <v>1367470800</v>
      </c>
      <c r="K288" s="5">
        <f t="shared" si="16"/>
        <v>41396.208333333336</v>
      </c>
      <c r="L288">
        <v>1369285200</v>
      </c>
      <c r="M288" s="5">
        <f t="shared" si="17"/>
        <v>41417.208333333336</v>
      </c>
      <c r="N288" t="b">
        <v>0</v>
      </c>
      <c r="O288" t="b">
        <v>0</v>
      </c>
      <c r="P288" t="s">
        <v>68</v>
      </c>
      <c r="Q288" t="s">
        <v>2047</v>
      </c>
      <c r="R288" t="s">
        <v>2048</v>
      </c>
      <c r="S288">
        <f t="shared" si="18"/>
        <v>48.9</v>
      </c>
      <c r="T288">
        <f t="shared" si="19"/>
        <v>81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t="s">
        <v>14</v>
      </c>
      <c r="G289">
        <v>648</v>
      </c>
      <c r="H289" t="s">
        <v>21</v>
      </c>
      <c r="I289" t="s">
        <v>22</v>
      </c>
      <c r="J289">
        <v>1304658000</v>
      </c>
      <c r="K289" s="5">
        <f t="shared" si="16"/>
        <v>40669.208333333336</v>
      </c>
      <c r="L289">
        <v>1304744400</v>
      </c>
      <c r="M289" s="5">
        <f t="shared" si="17"/>
        <v>40670.208333333336</v>
      </c>
      <c r="N289" t="b">
        <v>1</v>
      </c>
      <c r="O289" t="b">
        <v>1</v>
      </c>
      <c r="P289" t="s">
        <v>33</v>
      </c>
      <c r="Q289" t="s">
        <v>2039</v>
      </c>
      <c r="R289" t="s">
        <v>2040</v>
      </c>
      <c r="S289">
        <f t="shared" si="18"/>
        <v>28.5</v>
      </c>
      <c r="T289">
        <f t="shared" si="19"/>
        <v>86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t="s">
        <v>14</v>
      </c>
      <c r="G290">
        <v>64</v>
      </c>
      <c r="H290" t="s">
        <v>21</v>
      </c>
      <c r="I290" t="s">
        <v>22</v>
      </c>
      <c r="J290">
        <v>1523768400</v>
      </c>
      <c r="K290" s="5">
        <f t="shared" si="16"/>
        <v>43205.208333333328</v>
      </c>
      <c r="L290">
        <v>1526014800</v>
      </c>
      <c r="M290" s="5">
        <f t="shared" si="17"/>
        <v>43231.208333333328</v>
      </c>
      <c r="N290" t="b">
        <v>0</v>
      </c>
      <c r="O290" t="b">
        <v>0</v>
      </c>
      <c r="P290" t="s">
        <v>60</v>
      </c>
      <c r="Q290" t="s">
        <v>2035</v>
      </c>
      <c r="R290" t="s">
        <v>2045</v>
      </c>
      <c r="S290">
        <f t="shared" si="18"/>
        <v>3.1</v>
      </c>
      <c r="T290">
        <f t="shared" si="19"/>
        <v>92.4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t="s">
        <v>14</v>
      </c>
      <c r="G291">
        <v>62</v>
      </c>
      <c r="H291" t="s">
        <v>21</v>
      </c>
      <c r="I291" t="s">
        <v>22</v>
      </c>
      <c r="J291">
        <v>1580104800</v>
      </c>
      <c r="K291" s="5">
        <f t="shared" si="16"/>
        <v>43857.25</v>
      </c>
      <c r="L291">
        <v>1581314400</v>
      </c>
      <c r="M291" s="5">
        <f t="shared" si="17"/>
        <v>43871.25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>
        <f t="shared" si="18"/>
        <v>77.400000000000006</v>
      </c>
      <c r="T291">
        <f t="shared" si="19"/>
        <v>93.6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t="s">
        <v>14</v>
      </c>
      <c r="G292">
        <v>750</v>
      </c>
      <c r="H292" t="s">
        <v>21</v>
      </c>
      <c r="I292" t="s">
        <v>22</v>
      </c>
      <c r="J292">
        <v>1467781200</v>
      </c>
      <c r="K292" s="5">
        <f t="shared" si="16"/>
        <v>42557.208333333328</v>
      </c>
      <c r="L292">
        <v>1467954000</v>
      </c>
      <c r="M292" s="5">
        <f t="shared" si="17"/>
        <v>42559.208333333328</v>
      </c>
      <c r="N292" t="b">
        <v>0</v>
      </c>
      <c r="O292" t="b">
        <v>1</v>
      </c>
      <c r="P292" t="s">
        <v>33</v>
      </c>
      <c r="Q292" t="s">
        <v>2039</v>
      </c>
      <c r="R292" t="s">
        <v>2040</v>
      </c>
      <c r="S292">
        <f t="shared" si="18"/>
        <v>64.599999999999994</v>
      </c>
      <c r="T292">
        <f t="shared" si="19"/>
        <v>74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t="s">
        <v>14</v>
      </c>
      <c r="G293">
        <v>105</v>
      </c>
      <c r="H293" t="s">
        <v>21</v>
      </c>
      <c r="I293" t="s">
        <v>22</v>
      </c>
      <c r="J293">
        <v>1446876000</v>
      </c>
      <c r="K293" s="5">
        <f t="shared" si="16"/>
        <v>42315.25</v>
      </c>
      <c r="L293">
        <v>1447221600</v>
      </c>
      <c r="M293" s="5">
        <f t="shared" si="17"/>
        <v>42319.25</v>
      </c>
      <c r="N293" t="b">
        <v>0</v>
      </c>
      <c r="O293" t="b">
        <v>0</v>
      </c>
      <c r="P293" t="s">
        <v>71</v>
      </c>
      <c r="Q293" t="s">
        <v>2041</v>
      </c>
      <c r="R293" t="s">
        <v>2049</v>
      </c>
      <c r="S293">
        <f t="shared" si="18"/>
        <v>83.1</v>
      </c>
      <c r="T293">
        <f t="shared" si="19"/>
        <v>53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t="s">
        <v>14</v>
      </c>
      <c r="G294">
        <v>2604</v>
      </c>
      <c r="H294" t="s">
        <v>36</v>
      </c>
      <c r="I294" t="s">
        <v>37</v>
      </c>
      <c r="J294">
        <v>1326866400</v>
      </c>
      <c r="K294" s="5">
        <f t="shared" si="16"/>
        <v>40926.25</v>
      </c>
      <c r="L294">
        <v>1330754400</v>
      </c>
      <c r="M294" s="5">
        <f t="shared" si="17"/>
        <v>40971.25</v>
      </c>
      <c r="N294" t="b">
        <v>0</v>
      </c>
      <c r="O294" t="b">
        <v>1</v>
      </c>
      <c r="P294" t="s">
        <v>71</v>
      </c>
      <c r="Q294" t="s">
        <v>2041</v>
      </c>
      <c r="R294" t="s">
        <v>2049</v>
      </c>
      <c r="S294">
        <f t="shared" si="18"/>
        <v>64.5</v>
      </c>
      <c r="T294">
        <f t="shared" si="19"/>
        <v>49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v>65</v>
      </c>
      <c r="H295" t="s">
        <v>21</v>
      </c>
      <c r="I295" t="s">
        <v>22</v>
      </c>
      <c r="J295">
        <v>1479103200</v>
      </c>
      <c r="K295" s="5">
        <f t="shared" si="16"/>
        <v>42688.25</v>
      </c>
      <c r="L295">
        <v>1479794400</v>
      </c>
      <c r="M295" s="5">
        <f t="shared" si="17"/>
        <v>42696.25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>
        <f t="shared" si="18"/>
        <v>79.400000000000006</v>
      </c>
      <c r="T295">
        <f t="shared" si="19"/>
        <v>103.8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t="s">
        <v>14</v>
      </c>
      <c r="G296">
        <v>94</v>
      </c>
      <c r="H296" t="s">
        <v>21</v>
      </c>
      <c r="I296" t="s">
        <v>22</v>
      </c>
      <c r="J296">
        <v>1280206800</v>
      </c>
      <c r="K296" s="5">
        <f t="shared" si="16"/>
        <v>40386.208333333336</v>
      </c>
      <c r="L296">
        <v>1281243600</v>
      </c>
      <c r="M296" s="5">
        <f t="shared" si="17"/>
        <v>40398.208333333336</v>
      </c>
      <c r="N296" t="b">
        <v>0</v>
      </c>
      <c r="O296" t="b">
        <v>1</v>
      </c>
      <c r="P296" t="s">
        <v>33</v>
      </c>
      <c r="Q296" t="s">
        <v>2039</v>
      </c>
      <c r="R296" t="s">
        <v>2040</v>
      </c>
      <c r="S296">
        <f t="shared" si="18"/>
        <v>11.4</v>
      </c>
      <c r="T296">
        <f t="shared" si="19"/>
        <v>99.1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t="s">
        <v>14</v>
      </c>
      <c r="G297">
        <v>257</v>
      </c>
      <c r="H297" t="s">
        <v>21</v>
      </c>
      <c r="I297" t="s">
        <v>22</v>
      </c>
      <c r="J297">
        <v>1453096800</v>
      </c>
      <c r="K297" s="5">
        <f t="shared" si="16"/>
        <v>42387.25</v>
      </c>
      <c r="L297">
        <v>1453356000</v>
      </c>
      <c r="M297" s="5">
        <f t="shared" si="17"/>
        <v>42390.25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>
        <f t="shared" si="18"/>
        <v>16.5</v>
      </c>
      <c r="T297">
        <f t="shared" si="19"/>
        <v>76.900000000000006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t="s">
        <v>14</v>
      </c>
      <c r="G298">
        <v>2928</v>
      </c>
      <c r="H298" t="s">
        <v>15</v>
      </c>
      <c r="I298" t="s">
        <v>16</v>
      </c>
      <c r="J298">
        <v>1545112800</v>
      </c>
      <c r="K298" s="5">
        <f t="shared" si="16"/>
        <v>43452.25</v>
      </c>
      <c r="L298">
        <v>1546495200</v>
      </c>
      <c r="M298" s="5">
        <f t="shared" si="17"/>
        <v>43468.25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>
        <f t="shared" si="18"/>
        <v>48.4</v>
      </c>
      <c r="T298">
        <f t="shared" si="19"/>
        <v>28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t="s">
        <v>14</v>
      </c>
      <c r="G299">
        <v>4697</v>
      </c>
      <c r="H299" t="s">
        <v>21</v>
      </c>
      <c r="I299" t="s">
        <v>22</v>
      </c>
      <c r="J299">
        <v>1537938000</v>
      </c>
      <c r="K299" s="5">
        <f t="shared" si="16"/>
        <v>43369.208333333328</v>
      </c>
      <c r="L299">
        <v>1539752400</v>
      </c>
      <c r="M299" s="5">
        <f t="shared" si="17"/>
        <v>43390.208333333328</v>
      </c>
      <c r="N299" t="b">
        <v>0</v>
      </c>
      <c r="O299" t="b">
        <v>1</v>
      </c>
      <c r="P299" t="s">
        <v>23</v>
      </c>
      <c r="Q299" t="s">
        <v>2035</v>
      </c>
      <c r="R299" t="s">
        <v>2036</v>
      </c>
      <c r="S299">
        <f t="shared" si="18"/>
        <v>92.9</v>
      </c>
      <c r="T299">
        <f t="shared" si="19"/>
        <v>38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t="s">
        <v>14</v>
      </c>
      <c r="G300">
        <v>2915</v>
      </c>
      <c r="H300" t="s">
        <v>21</v>
      </c>
      <c r="I300" t="s">
        <v>22</v>
      </c>
      <c r="J300">
        <v>1363150800</v>
      </c>
      <c r="K300" s="5">
        <f t="shared" si="16"/>
        <v>41346.208333333336</v>
      </c>
      <c r="L300">
        <v>1364101200</v>
      </c>
      <c r="M300" s="5">
        <f t="shared" si="17"/>
        <v>41357.208333333336</v>
      </c>
      <c r="N300" t="b">
        <v>0</v>
      </c>
      <c r="O300" t="b">
        <v>0</v>
      </c>
      <c r="P300" t="s">
        <v>89</v>
      </c>
      <c r="Q300" t="s">
        <v>2050</v>
      </c>
      <c r="R300" t="s">
        <v>2051</v>
      </c>
      <c r="S300">
        <f t="shared" si="18"/>
        <v>88.6</v>
      </c>
      <c r="T300">
        <f t="shared" si="19"/>
        <v>30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t="s">
        <v>14</v>
      </c>
      <c r="G301">
        <v>18</v>
      </c>
      <c r="H301" t="s">
        <v>21</v>
      </c>
      <c r="I301" t="s">
        <v>22</v>
      </c>
      <c r="J301">
        <v>1523250000</v>
      </c>
      <c r="K301" s="5">
        <f t="shared" si="16"/>
        <v>43199.208333333328</v>
      </c>
      <c r="L301">
        <v>1525323600</v>
      </c>
      <c r="M301" s="5">
        <f t="shared" si="17"/>
        <v>43223.208333333328</v>
      </c>
      <c r="N301" t="b">
        <v>0</v>
      </c>
      <c r="O301" t="b">
        <v>0</v>
      </c>
      <c r="P301" t="s">
        <v>206</v>
      </c>
      <c r="Q301" t="s">
        <v>2047</v>
      </c>
      <c r="R301" t="s">
        <v>2059</v>
      </c>
      <c r="S301">
        <f t="shared" si="18"/>
        <v>41.4</v>
      </c>
      <c r="T301">
        <f t="shared" si="19"/>
        <v>103.5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t="s">
        <v>14</v>
      </c>
      <c r="G302">
        <v>602</v>
      </c>
      <c r="H302" t="s">
        <v>98</v>
      </c>
      <c r="I302" t="s">
        <v>99</v>
      </c>
      <c r="J302">
        <v>1287550800</v>
      </c>
      <c r="K302" s="5">
        <f t="shared" si="16"/>
        <v>40471.208333333336</v>
      </c>
      <c r="L302">
        <v>1288501200</v>
      </c>
      <c r="M302" s="5">
        <f t="shared" si="17"/>
        <v>40482.208333333336</v>
      </c>
      <c r="N302" t="b">
        <v>1</v>
      </c>
      <c r="O302" t="b">
        <v>1</v>
      </c>
      <c r="P302" t="s">
        <v>33</v>
      </c>
      <c r="Q302" t="s">
        <v>2039</v>
      </c>
      <c r="R302" t="s">
        <v>2040</v>
      </c>
      <c r="S302">
        <f t="shared" si="18"/>
        <v>48.5</v>
      </c>
      <c r="T302">
        <f t="shared" si="19"/>
        <v>98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t="s">
        <v>14</v>
      </c>
      <c r="G303">
        <v>1</v>
      </c>
      <c r="H303" t="s">
        <v>21</v>
      </c>
      <c r="I303" t="s">
        <v>22</v>
      </c>
      <c r="J303">
        <v>1404795600</v>
      </c>
      <c r="K303" s="5">
        <f t="shared" si="16"/>
        <v>41828.208333333336</v>
      </c>
      <c r="L303">
        <v>1407128400</v>
      </c>
      <c r="M303" s="5">
        <f t="shared" si="17"/>
        <v>41855.208333333336</v>
      </c>
      <c r="N303" t="b">
        <v>0</v>
      </c>
      <c r="O303" t="b">
        <v>0</v>
      </c>
      <c r="P303" t="s">
        <v>159</v>
      </c>
      <c r="Q303" t="s">
        <v>2035</v>
      </c>
      <c r="R303" t="s">
        <v>2058</v>
      </c>
      <c r="S303">
        <f t="shared" si="18"/>
        <v>2</v>
      </c>
      <c r="T303">
        <f t="shared" si="19"/>
        <v>2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t="s">
        <v>14</v>
      </c>
      <c r="G304">
        <v>3868</v>
      </c>
      <c r="H304" t="s">
        <v>107</v>
      </c>
      <c r="I304" t="s">
        <v>108</v>
      </c>
      <c r="J304">
        <v>1393048800</v>
      </c>
      <c r="K304" s="5">
        <f t="shared" si="16"/>
        <v>41692.25</v>
      </c>
      <c r="L304">
        <v>1394344800</v>
      </c>
      <c r="M304" s="5">
        <f t="shared" si="17"/>
        <v>41707.25</v>
      </c>
      <c r="N304" t="b">
        <v>0</v>
      </c>
      <c r="O304" t="b">
        <v>0</v>
      </c>
      <c r="P304" t="s">
        <v>100</v>
      </c>
      <c r="Q304" t="s">
        <v>2041</v>
      </c>
      <c r="R304" t="s">
        <v>2052</v>
      </c>
      <c r="S304">
        <f t="shared" si="18"/>
        <v>88.5</v>
      </c>
      <c r="T304">
        <f t="shared" si="19"/>
        <v>45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t="s">
        <v>14</v>
      </c>
      <c r="G305">
        <v>504</v>
      </c>
      <c r="H305" t="s">
        <v>26</v>
      </c>
      <c r="I305" t="s">
        <v>27</v>
      </c>
      <c r="J305">
        <v>1514440800</v>
      </c>
      <c r="K305" s="5">
        <f t="shared" si="16"/>
        <v>43097.25</v>
      </c>
      <c r="L305">
        <v>1514872800</v>
      </c>
      <c r="M305" s="5">
        <f t="shared" si="17"/>
        <v>43102.25</v>
      </c>
      <c r="N305" t="b">
        <v>0</v>
      </c>
      <c r="O305" t="b">
        <v>0</v>
      </c>
      <c r="P305" t="s">
        <v>17</v>
      </c>
      <c r="Q305" t="s">
        <v>2033</v>
      </c>
      <c r="R305" t="s">
        <v>2034</v>
      </c>
      <c r="S305">
        <f t="shared" si="18"/>
        <v>42.1</v>
      </c>
      <c r="T305">
        <f t="shared" si="19"/>
        <v>99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t="s">
        <v>14</v>
      </c>
      <c r="G306">
        <v>14</v>
      </c>
      <c r="H306" t="s">
        <v>21</v>
      </c>
      <c r="I306" t="s">
        <v>22</v>
      </c>
      <c r="J306">
        <v>1514354400</v>
      </c>
      <c r="K306" s="5">
        <f t="shared" si="16"/>
        <v>43096.25</v>
      </c>
      <c r="L306">
        <v>1515736800</v>
      </c>
      <c r="M306" s="5">
        <f t="shared" si="17"/>
        <v>43112.25</v>
      </c>
      <c r="N306" t="b">
        <v>0</v>
      </c>
      <c r="O306" t="b">
        <v>0</v>
      </c>
      <c r="P306" t="s">
        <v>474</v>
      </c>
      <c r="Q306" t="s">
        <v>2041</v>
      </c>
      <c r="R306" t="s">
        <v>2063</v>
      </c>
      <c r="S306">
        <f t="shared" si="18"/>
        <v>8.1999999999999993</v>
      </c>
      <c r="T306">
        <f t="shared" si="19"/>
        <v>58.9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t="s">
        <v>14</v>
      </c>
      <c r="G307">
        <v>750</v>
      </c>
      <c r="H307" t="s">
        <v>40</v>
      </c>
      <c r="I307" t="s">
        <v>41</v>
      </c>
      <c r="J307">
        <v>1296108000</v>
      </c>
      <c r="K307" s="5">
        <f t="shared" si="16"/>
        <v>40570.25</v>
      </c>
      <c r="L307">
        <v>1296194400</v>
      </c>
      <c r="M307" s="5">
        <f t="shared" si="17"/>
        <v>40571.25</v>
      </c>
      <c r="N307" t="b">
        <v>0</v>
      </c>
      <c r="O307" t="b">
        <v>0</v>
      </c>
      <c r="P307" t="s">
        <v>42</v>
      </c>
      <c r="Q307" t="s">
        <v>2041</v>
      </c>
      <c r="R307" t="s">
        <v>2042</v>
      </c>
      <c r="S307">
        <f t="shared" si="18"/>
        <v>47.2</v>
      </c>
      <c r="T307">
        <f t="shared" si="19"/>
        <v>76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t="s">
        <v>14</v>
      </c>
      <c r="G308">
        <v>77</v>
      </c>
      <c r="H308" t="s">
        <v>21</v>
      </c>
      <c r="I308" t="s">
        <v>22</v>
      </c>
      <c r="J308">
        <v>1440133200</v>
      </c>
      <c r="K308" s="5">
        <f t="shared" si="16"/>
        <v>42237.208333333328</v>
      </c>
      <c r="L308">
        <v>1440910800</v>
      </c>
      <c r="M308" s="5">
        <f t="shared" si="17"/>
        <v>42246.208333333328</v>
      </c>
      <c r="N308" t="b">
        <v>1</v>
      </c>
      <c r="O308" t="b">
        <v>0</v>
      </c>
      <c r="P308" t="s">
        <v>33</v>
      </c>
      <c r="Q308" t="s">
        <v>2039</v>
      </c>
      <c r="R308" t="s">
        <v>2040</v>
      </c>
      <c r="S308">
        <f t="shared" si="18"/>
        <v>81.7</v>
      </c>
      <c r="T308">
        <f t="shared" si="19"/>
        <v>96.6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t="s">
        <v>14</v>
      </c>
      <c r="G309">
        <v>752</v>
      </c>
      <c r="H309" t="s">
        <v>36</v>
      </c>
      <c r="I309" t="s">
        <v>37</v>
      </c>
      <c r="J309">
        <v>1332910800</v>
      </c>
      <c r="K309" s="5">
        <f t="shared" si="16"/>
        <v>40996.208333333336</v>
      </c>
      <c r="L309">
        <v>1335502800</v>
      </c>
      <c r="M309" s="5">
        <f t="shared" si="17"/>
        <v>41026.208333333336</v>
      </c>
      <c r="N309" t="b">
        <v>0</v>
      </c>
      <c r="O309" t="b">
        <v>0</v>
      </c>
      <c r="P309" t="s">
        <v>159</v>
      </c>
      <c r="Q309" t="s">
        <v>2035</v>
      </c>
      <c r="R309" t="s">
        <v>2058</v>
      </c>
      <c r="S309">
        <f t="shared" si="18"/>
        <v>54.2</v>
      </c>
      <c r="T309">
        <f t="shared" si="19"/>
        <v>77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t="s">
        <v>14</v>
      </c>
      <c r="G310">
        <v>131</v>
      </c>
      <c r="H310" t="s">
        <v>21</v>
      </c>
      <c r="I310" t="s">
        <v>22</v>
      </c>
      <c r="J310">
        <v>1544335200</v>
      </c>
      <c r="K310" s="5">
        <f t="shared" si="16"/>
        <v>43443.25</v>
      </c>
      <c r="L310">
        <v>1544680800</v>
      </c>
      <c r="M310" s="5">
        <f t="shared" si="17"/>
        <v>43447.25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>
        <f t="shared" si="18"/>
        <v>97.9</v>
      </c>
      <c r="T310">
        <f t="shared" si="19"/>
        <v>68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t="s">
        <v>14</v>
      </c>
      <c r="G311">
        <v>87</v>
      </c>
      <c r="H311" t="s">
        <v>21</v>
      </c>
      <c r="I311" t="s">
        <v>22</v>
      </c>
      <c r="J311">
        <v>1286427600</v>
      </c>
      <c r="K311" s="5">
        <f t="shared" si="16"/>
        <v>40458.208333333336</v>
      </c>
      <c r="L311">
        <v>1288414800</v>
      </c>
      <c r="M311" s="5">
        <f t="shared" si="17"/>
        <v>40481.208333333336</v>
      </c>
      <c r="N311" t="b">
        <v>0</v>
      </c>
      <c r="O311" t="b">
        <v>0</v>
      </c>
      <c r="P311" t="s">
        <v>33</v>
      </c>
      <c r="Q311" t="s">
        <v>2039</v>
      </c>
      <c r="R311" t="s">
        <v>2040</v>
      </c>
      <c r="S311">
        <f t="shared" si="18"/>
        <v>77.2</v>
      </c>
      <c r="T311">
        <f t="shared" si="19"/>
        <v>88.8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t="s">
        <v>14</v>
      </c>
      <c r="G312">
        <v>1063</v>
      </c>
      <c r="H312" t="s">
        <v>21</v>
      </c>
      <c r="I312" t="s">
        <v>22</v>
      </c>
      <c r="J312">
        <v>1329717600</v>
      </c>
      <c r="K312" s="5">
        <f t="shared" si="16"/>
        <v>40959.25</v>
      </c>
      <c r="L312">
        <v>1330581600</v>
      </c>
      <c r="M312" s="5">
        <f t="shared" si="17"/>
        <v>40969.25</v>
      </c>
      <c r="N312" t="b">
        <v>0</v>
      </c>
      <c r="O312" t="b">
        <v>0</v>
      </c>
      <c r="P312" t="s">
        <v>159</v>
      </c>
      <c r="Q312" t="s">
        <v>2035</v>
      </c>
      <c r="R312" t="s">
        <v>2058</v>
      </c>
      <c r="S312">
        <f t="shared" si="18"/>
        <v>33.5</v>
      </c>
      <c r="T312">
        <f t="shared" si="19"/>
        <v>25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t="s">
        <v>14</v>
      </c>
      <c r="G313">
        <v>76</v>
      </c>
      <c r="H313" t="s">
        <v>21</v>
      </c>
      <c r="I313" t="s">
        <v>22</v>
      </c>
      <c r="J313">
        <v>1343797200</v>
      </c>
      <c r="K313" s="5">
        <f t="shared" si="16"/>
        <v>41122.208333333336</v>
      </c>
      <c r="L313">
        <v>1344834000</v>
      </c>
      <c r="M313" s="5">
        <f t="shared" si="17"/>
        <v>41134.208333333336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>
        <f t="shared" si="18"/>
        <v>20.3</v>
      </c>
      <c r="T313">
        <f t="shared" si="19"/>
        <v>73.599999999999994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t="s">
        <v>14</v>
      </c>
      <c r="G314">
        <v>4428</v>
      </c>
      <c r="H314" t="s">
        <v>26</v>
      </c>
      <c r="I314" t="s">
        <v>27</v>
      </c>
      <c r="J314">
        <v>1521608400</v>
      </c>
      <c r="K314" s="5">
        <f t="shared" si="16"/>
        <v>43180.208333333328</v>
      </c>
      <c r="L314">
        <v>1522472400</v>
      </c>
      <c r="M314" s="5">
        <f t="shared" si="17"/>
        <v>43190.208333333328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>
        <f t="shared" si="18"/>
        <v>55.9</v>
      </c>
      <c r="T314">
        <f t="shared" si="19"/>
        <v>25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t="s">
        <v>14</v>
      </c>
      <c r="G315">
        <v>58</v>
      </c>
      <c r="H315" t="s">
        <v>107</v>
      </c>
      <c r="I315" t="s">
        <v>108</v>
      </c>
      <c r="J315">
        <v>1460696400</v>
      </c>
      <c r="K315" s="5">
        <f t="shared" si="16"/>
        <v>42475.208333333328</v>
      </c>
      <c r="L315">
        <v>1462510800</v>
      </c>
      <c r="M315" s="5">
        <f t="shared" si="17"/>
        <v>42496.208333333328</v>
      </c>
      <c r="N315" t="b">
        <v>0</v>
      </c>
      <c r="O315" t="b">
        <v>0</v>
      </c>
      <c r="P315" t="s">
        <v>60</v>
      </c>
      <c r="Q315" t="s">
        <v>2035</v>
      </c>
      <c r="R315" t="s">
        <v>2045</v>
      </c>
      <c r="S315">
        <f t="shared" si="18"/>
        <v>43.7</v>
      </c>
      <c r="T315">
        <f t="shared" si="19"/>
        <v>42.2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t="s">
        <v>14</v>
      </c>
      <c r="G316">
        <v>111</v>
      </c>
      <c r="H316" t="s">
        <v>21</v>
      </c>
      <c r="I316" t="s">
        <v>22</v>
      </c>
      <c r="J316">
        <v>1468126800</v>
      </c>
      <c r="K316" s="5">
        <f t="shared" si="16"/>
        <v>42561.208333333328</v>
      </c>
      <c r="L316">
        <v>1472446800</v>
      </c>
      <c r="M316" s="5">
        <f t="shared" si="17"/>
        <v>42611.208333333328</v>
      </c>
      <c r="N316" t="b">
        <v>0</v>
      </c>
      <c r="O316" t="b">
        <v>0</v>
      </c>
      <c r="P316" t="s">
        <v>119</v>
      </c>
      <c r="Q316" t="s">
        <v>2047</v>
      </c>
      <c r="R316" t="s">
        <v>2053</v>
      </c>
      <c r="S316">
        <f t="shared" si="18"/>
        <v>83.6</v>
      </c>
      <c r="T316">
        <f t="shared" si="19"/>
        <v>39.9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t="s">
        <v>14</v>
      </c>
      <c r="G317">
        <v>2955</v>
      </c>
      <c r="H317" t="s">
        <v>21</v>
      </c>
      <c r="I317" t="s">
        <v>22</v>
      </c>
      <c r="J317">
        <v>1576303200</v>
      </c>
      <c r="K317" s="5">
        <f t="shared" si="16"/>
        <v>43813.25</v>
      </c>
      <c r="L317">
        <v>1576476000</v>
      </c>
      <c r="M317" s="5">
        <f t="shared" si="17"/>
        <v>43815.25</v>
      </c>
      <c r="N317" t="b">
        <v>0</v>
      </c>
      <c r="O317" t="b">
        <v>1</v>
      </c>
      <c r="P317" t="s">
        <v>292</v>
      </c>
      <c r="Q317" t="s">
        <v>2050</v>
      </c>
      <c r="R317" t="s">
        <v>2061</v>
      </c>
      <c r="S317">
        <f t="shared" si="18"/>
        <v>97.4</v>
      </c>
      <c r="T317">
        <f t="shared" si="19"/>
        <v>48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t="s">
        <v>14</v>
      </c>
      <c r="G318">
        <v>1657</v>
      </c>
      <c r="H318" t="s">
        <v>21</v>
      </c>
      <c r="I318" t="s">
        <v>22</v>
      </c>
      <c r="J318">
        <v>1324447200</v>
      </c>
      <c r="K318" s="5">
        <f t="shared" si="16"/>
        <v>40898.25</v>
      </c>
      <c r="L318">
        <v>1324965600</v>
      </c>
      <c r="M318" s="5">
        <f t="shared" si="17"/>
        <v>40904.25</v>
      </c>
      <c r="N318" t="b">
        <v>0</v>
      </c>
      <c r="O318" t="b">
        <v>0</v>
      </c>
      <c r="P318" t="s">
        <v>33</v>
      </c>
      <c r="Q318" t="s">
        <v>2039</v>
      </c>
      <c r="R318" t="s">
        <v>2040</v>
      </c>
      <c r="S318">
        <f t="shared" si="18"/>
        <v>86.4</v>
      </c>
      <c r="T318">
        <f t="shared" si="19"/>
        <v>96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t="s">
        <v>14</v>
      </c>
      <c r="G319">
        <v>926</v>
      </c>
      <c r="H319" t="s">
        <v>15</v>
      </c>
      <c r="I319" t="s">
        <v>16</v>
      </c>
      <c r="J319">
        <v>1440306000</v>
      </c>
      <c r="K319" s="5">
        <f t="shared" si="16"/>
        <v>42239.208333333328</v>
      </c>
      <c r="L319">
        <v>1442379600</v>
      </c>
      <c r="M319" s="5">
        <f t="shared" si="17"/>
        <v>42263.208333333328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>
        <f t="shared" si="18"/>
        <v>67.5</v>
      </c>
      <c r="T319">
        <f t="shared" si="19"/>
        <v>102.1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t="s">
        <v>14</v>
      </c>
      <c r="G320">
        <v>77</v>
      </c>
      <c r="H320" t="s">
        <v>40</v>
      </c>
      <c r="I320" t="s">
        <v>41</v>
      </c>
      <c r="J320">
        <v>1562648400</v>
      </c>
      <c r="K320" s="5">
        <f t="shared" si="16"/>
        <v>43655.208333333328</v>
      </c>
      <c r="L320">
        <v>1564203600</v>
      </c>
      <c r="M320" s="5">
        <f t="shared" si="17"/>
        <v>43673.208333333328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>
        <f t="shared" si="18"/>
        <v>90.6</v>
      </c>
      <c r="T320">
        <f t="shared" si="19"/>
        <v>70.599999999999994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t="s">
        <v>14</v>
      </c>
      <c r="G321">
        <v>1748</v>
      </c>
      <c r="H321" t="s">
        <v>21</v>
      </c>
      <c r="I321" t="s">
        <v>22</v>
      </c>
      <c r="J321">
        <v>1508216400</v>
      </c>
      <c r="K321" s="5">
        <f t="shared" si="16"/>
        <v>43025.208333333328</v>
      </c>
      <c r="L321">
        <v>1509685200</v>
      </c>
      <c r="M321" s="5">
        <f t="shared" si="17"/>
        <v>43042.208333333328</v>
      </c>
      <c r="N321" t="b">
        <v>0</v>
      </c>
      <c r="O321" t="b">
        <v>0</v>
      </c>
      <c r="P321" t="s">
        <v>33</v>
      </c>
      <c r="Q321" t="s">
        <v>2039</v>
      </c>
      <c r="R321" t="s">
        <v>2040</v>
      </c>
      <c r="S321">
        <f t="shared" si="18"/>
        <v>64</v>
      </c>
      <c r="T321">
        <f t="shared" si="19"/>
        <v>66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t="s">
        <v>14</v>
      </c>
      <c r="G322">
        <v>79</v>
      </c>
      <c r="H322" t="s">
        <v>21</v>
      </c>
      <c r="I322" t="s">
        <v>22</v>
      </c>
      <c r="J322">
        <v>1511762400</v>
      </c>
      <c r="K322" s="5">
        <f t="shared" ref="K322:K385" si="20">(((J322/60)/60)/24)+DATE(1970,1,1)</f>
        <v>43066.25</v>
      </c>
      <c r="L322">
        <v>1514959200</v>
      </c>
      <c r="M322" s="5">
        <f t="shared" ref="M322:M385" si="21">(((L322/60)/60)/24)+DATE(1970,1,1)</f>
        <v>43103.25</v>
      </c>
      <c r="N322" t="b">
        <v>0</v>
      </c>
      <c r="O322" t="b">
        <v>0</v>
      </c>
      <c r="P322" t="s">
        <v>33</v>
      </c>
      <c r="Q322" t="s">
        <v>2039</v>
      </c>
      <c r="R322" t="s">
        <v>2040</v>
      </c>
      <c r="S322">
        <f t="shared" ref="S322:S385" si="22">ROUND(((E322/D322)*100), 1)</f>
        <v>84.1</v>
      </c>
      <c r="T322">
        <f t="shared" ref="T322:T385" si="23">ROUND((E322/G322),1)</f>
        <v>96.9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>
        <v>889</v>
      </c>
      <c r="H323" t="s">
        <v>21</v>
      </c>
      <c r="I323" t="s">
        <v>22</v>
      </c>
      <c r="J323">
        <v>1429506000</v>
      </c>
      <c r="K323" s="5">
        <f t="shared" si="20"/>
        <v>42114.208333333328</v>
      </c>
      <c r="L323">
        <v>1429592400</v>
      </c>
      <c r="M323" s="5">
        <f t="shared" si="21"/>
        <v>42115.208333333328</v>
      </c>
      <c r="N323" t="b">
        <v>0</v>
      </c>
      <c r="O323" t="b">
        <v>1</v>
      </c>
      <c r="P323" t="s">
        <v>33</v>
      </c>
      <c r="Q323" t="s">
        <v>2039</v>
      </c>
      <c r="R323" t="s">
        <v>2040</v>
      </c>
      <c r="S323">
        <f t="shared" si="22"/>
        <v>59</v>
      </c>
      <c r="T323">
        <f t="shared" si="23"/>
        <v>109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>
        <v>56</v>
      </c>
      <c r="H324" t="s">
        <v>21</v>
      </c>
      <c r="I324" t="s">
        <v>22</v>
      </c>
      <c r="J324">
        <v>1561438800</v>
      </c>
      <c r="K324" s="5">
        <f t="shared" si="20"/>
        <v>43641.208333333328</v>
      </c>
      <c r="L324">
        <v>1561525200</v>
      </c>
      <c r="M324" s="5">
        <f t="shared" si="21"/>
        <v>43642.208333333328</v>
      </c>
      <c r="N324" t="b">
        <v>0</v>
      </c>
      <c r="O324" t="b">
        <v>0</v>
      </c>
      <c r="P324" t="s">
        <v>53</v>
      </c>
      <c r="Q324" t="s">
        <v>2041</v>
      </c>
      <c r="R324" t="s">
        <v>2044</v>
      </c>
      <c r="S324">
        <f t="shared" si="22"/>
        <v>84.4</v>
      </c>
      <c r="T324">
        <f t="shared" si="23"/>
        <v>111.5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>
        <v>1</v>
      </c>
      <c r="H325" t="s">
        <v>21</v>
      </c>
      <c r="I325" t="s">
        <v>22</v>
      </c>
      <c r="J325">
        <v>1264399200</v>
      </c>
      <c r="K325" s="5">
        <f t="shared" si="20"/>
        <v>40203.25</v>
      </c>
      <c r="L325">
        <v>1265695200</v>
      </c>
      <c r="M325" s="5">
        <f t="shared" si="21"/>
        <v>40218.25</v>
      </c>
      <c r="N325" t="b">
        <v>0</v>
      </c>
      <c r="O325" t="b">
        <v>0</v>
      </c>
      <c r="P325" t="s">
        <v>65</v>
      </c>
      <c r="Q325" t="s">
        <v>2037</v>
      </c>
      <c r="R325" t="s">
        <v>2046</v>
      </c>
      <c r="S325">
        <f t="shared" si="22"/>
        <v>3</v>
      </c>
      <c r="T325">
        <f t="shared" si="23"/>
        <v>3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>
        <v>83</v>
      </c>
      <c r="H326" t="s">
        <v>21</v>
      </c>
      <c r="I326" t="s">
        <v>22</v>
      </c>
      <c r="J326">
        <v>1374469200</v>
      </c>
      <c r="K326" s="5">
        <f t="shared" si="20"/>
        <v>41477.208333333336</v>
      </c>
      <c r="L326">
        <v>1374901200</v>
      </c>
      <c r="M326" s="5">
        <f t="shared" si="21"/>
        <v>41482.208333333336</v>
      </c>
      <c r="N326" t="b">
        <v>0</v>
      </c>
      <c r="O326" t="b">
        <v>0</v>
      </c>
      <c r="P326" t="s">
        <v>65</v>
      </c>
      <c r="Q326" t="s">
        <v>2037</v>
      </c>
      <c r="R326" t="s">
        <v>2046</v>
      </c>
      <c r="S326">
        <f t="shared" si="22"/>
        <v>54.1</v>
      </c>
      <c r="T326">
        <f t="shared" si="23"/>
        <v>56.7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>
        <v>2025</v>
      </c>
      <c r="H327" t="s">
        <v>40</v>
      </c>
      <c r="I327" t="s">
        <v>41</v>
      </c>
      <c r="J327">
        <v>1386741600</v>
      </c>
      <c r="K327" s="5">
        <f t="shared" si="20"/>
        <v>41619.25</v>
      </c>
      <c r="L327">
        <v>1387087200</v>
      </c>
      <c r="M327" s="5">
        <f t="shared" si="21"/>
        <v>41623.25</v>
      </c>
      <c r="N327" t="b">
        <v>0</v>
      </c>
      <c r="O327" t="b">
        <v>0</v>
      </c>
      <c r="P327" t="s">
        <v>68</v>
      </c>
      <c r="Q327" t="s">
        <v>2047</v>
      </c>
      <c r="R327" t="s">
        <v>2048</v>
      </c>
      <c r="S327">
        <f t="shared" si="22"/>
        <v>99</v>
      </c>
      <c r="T327">
        <f t="shared" si="23"/>
        <v>83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>
        <v>14</v>
      </c>
      <c r="H328" t="s">
        <v>107</v>
      </c>
      <c r="I328" t="s">
        <v>108</v>
      </c>
      <c r="J328">
        <v>1453615200</v>
      </c>
      <c r="K328" s="5">
        <f t="shared" si="20"/>
        <v>42393.25</v>
      </c>
      <c r="L328">
        <v>1453788000</v>
      </c>
      <c r="M328" s="5">
        <f t="shared" si="21"/>
        <v>42395.25</v>
      </c>
      <c r="N328" t="b">
        <v>1</v>
      </c>
      <c r="O328" t="b">
        <v>1</v>
      </c>
      <c r="P328" t="s">
        <v>33</v>
      </c>
      <c r="Q328" t="s">
        <v>2039</v>
      </c>
      <c r="R328" t="s">
        <v>2040</v>
      </c>
      <c r="S328">
        <f t="shared" si="22"/>
        <v>20.3</v>
      </c>
      <c r="T328">
        <f t="shared" si="23"/>
        <v>90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>
        <v>656</v>
      </c>
      <c r="H329" t="s">
        <v>21</v>
      </c>
      <c r="I329" t="s">
        <v>22</v>
      </c>
      <c r="J329">
        <v>1281157200</v>
      </c>
      <c r="K329" s="5">
        <f t="shared" si="20"/>
        <v>40397.208333333336</v>
      </c>
      <c r="L329">
        <v>1281589200</v>
      </c>
      <c r="M329" s="5">
        <f t="shared" si="21"/>
        <v>40402.208333333336</v>
      </c>
      <c r="N329" t="b">
        <v>0</v>
      </c>
      <c r="O329" t="b">
        <v>0</v>
      </c>
      <c r="P329" t="s">
        <v>292</v>
      </c>
      <c r="Q329" t="s">
        <v>2050</v>
      </c>
      <c r="R329" t="s">
        <v>2061</v>
      </c>
      <c r="S329">
        <f t="shared" si="22"/>
        <v>24.5</v>
      </c>
      <c r="T329">
        <f t="shared" si="23"/>
        <v>44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>
        <v>1596</v>
      </c>
      <c r="H330" t="s">
        <v>21</v>
      </c>
      <c r="I330" t="s">
        <v>22</v>
      </c>
      <c r="J330">
        <v>1416031200</v>
      </c>
      <c r="K330" s="5">
        <f t="shared" si="20"/>
        <v>41958.25</v>
      </c>
      <c r="L330">
        <v>1416204000</v>
      </c>
      <c r="M330" s="5">
        <f t="shared" si="21"/>
        <v>41960.25</v>
      </c>
      <c r="N330" t="b">
        <v>0</v>
      </c>
      <c r="O330" t="b">
        <v>0</v>
      </c>
      <c r="P330" t="s">
        <v>292</v>
      </c>
      <c r="Q330" t="s">
        <v>2050</v>
      </c>
      <c r="R330" t="s">
        <v>2061</v>
      </c>
      <c r="S330">
        <f t="shared" si="22"/>
        <v>50.4</v>
      </c>
      <c r="T330">
        <f t="shared" si="23"/>
        <v>61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>
        <v>10</v>
      </c>
      <c r="H331" t="s">
        <v>21</v>
      </c>
      <c r="I331" t="s">
        <v>22</v>
      </c>
      <c r="J331">
        <v>1464152400</v>
      </c>
      <c r="K331" s="5">
        <f t="shared" si="20"/>
        <v>42515.208333333328</v>
      </c>
      <c r="L331">
        <v>1465102800</v>
      </c>
      <c r="M331" s="5">
        <f t="shared" si="21"/>
        <v>42526.208333333328</v>
      </c>
      <c r="N331" t="b">
        <v>0</v>
      </c>
      <c r="O331" t="b">
        <v>0</v>
      </c>
      <c r="P331" t="s">
        <v>33</v>
      </c>
      <c r="Q331" t="s">
        <v>2039</v>
      </c>
      <c r="R331" t="s">
        <v>2040</v>
      </c>
      <c r="S331">
        <f t="shared" si="22"/>
        <v>17.5</v>
      </c>
      <c r="T331">
        <f t="shared" si="23"/>
        <v>73.5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t="s">
        <v>14</v>
      </c>
      <c r="G332">
        <v>1121</v>
      </c>
      <c r="H332" t="s">
        <v>21</v>
      </c>
      <c r="I332" t="s">
        <v>22</v>
      </c>
      <c r="J332">
        <v>1490158800</v>
      </c>
      <c r="K332" s="5">
        <f t="shared" si="20"/>
        <v>42816.208333333328</v>
      </c>
      <c r="L332">
        <v>1492146000</v>
      </c>
      <c r="M332" s="5">
        <f t="shared" si="21"/>
        <v>42839.208333333328</v>
      </c>
      <c r="N332" t="b">
        <v>0</v>
      </c>
      <c r="O332" t="b">
        <v>1</v>
      </c>
      <c r="P332" t="s">
        <v>23</v>
      </c>
      <c r="Q332" t="s">
        <v>2035</v>
      </c>
      <c r="R332" t="s">
        <v>2036</v>
      </c>
      <c r="S332">
        <f t="shared" si="22"/>
        <v>92</v>
      </c>
      <c r="T332">
        <f t="shared" si="23"/>
        <v>96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t="s">
        <v>14</v>
      </c>
      <c r="G333">
        <v>15</v>
      </c>
      <c r="H333" t="s">
        <v>21</v>
      </c>
      <c r="I333" t="s">
        <v>22</v>
      </c>
      <c r="J333">
        <v>1416117600</v>
      </c>
      <c r="K333" s="5">
        <f t="shared" si="20"/>
        <v>41959.25</v>
      </c>
      <c r="L333">
        <v>1418018400</v>
      </c>
      <c r="M333" s="5">
        <f t="shared" si="21"/>
        <v>41981.25</v>
      </c>
      <c r="N333" t="b">
        <v>0</v>
      </c>
      <c r="O333" t="b">
        <v>1</v>
      </c>
      <c r="P333" t="s">
        <v>33</v>
      </c>
      <c r="Q333" t="s">
        <v>2039</v>
      </c>
      <c r="R333" t="s">
        <v>2040</v>
      </c>
      <c r="S333">
        <f t="shared" si="22"/>
        <v>2.1</v>
      </c>
      <c r="T333">
        <f t="shared" si="23"/>
        <v>103.8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t="s">
        <v>14</v>
      </c>
      <c r="G334">
        <v>191</v>
      </c>
      <c r="H334" t="s">
        <v>21</v>
      </c>
      <c r="I334" t="s">
        <v>22</v>
      </c>
      <c r="J334">
        <v>1340946000</v>
      </c>
      <c r="K334" s="5">
        <f t="shared" si="20"/>
        <v>41089.208333333336</v>
      </c>
      <c r="L334">
        <v>1341032400</v>
      </c>
      <c r="M334" s="5">
        <f t="shared" si="21"/>
        <v>41090.208333333336</v>
      </c>
      <c r="N334" t="b">
        <v>0</v>
      </c>
      <c r="O334" t="b">
        <v>0</v>
      </c>
      <c r="P334" t="s">
        <v>60</v>
      </c>
      <c r="Q334" t="s">
        <v>2035</v>
      </c>
      <c r="R334" t="s">
        <v>2045</v>
      </c>
      <c r="S334">
        <f t="shared" si="22"/>
        <v>61</v>
      </c>
      <c r="T334">
        <f t="shared" si="23"/>
        <v>31.9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t="s">
        <v>14</v>
      </c>
      <c r="G335">
        <v>16</v>
      </c>
      <c r="H335" t="s">
        <v>21</v>
      </c>
      <c r="I335" t="s">
        <v>22</v>
      </c>
      <c r="J335">
        <v>1486101600</v>
      </c>
      <c r="K335" s="5">
        <f t="shared" si="20"/>
        <v>42769.25</v>
      </c>
      <c r="L335">
        <v>1486360800</v>
      </c>
      <c r="M335" s="5">
        <f t="shared" si="21"/>
        <v>42772.25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>
        <f t="shared" si="22"/>
        <v>30</v>
      </c>
      <c r="T335">
        <f t="shared" si="23"/>
        <v>99.5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t="s">
        <v>14</v>
      </c>
      <c r="G336">
        <v>17</v>
      </c>
      <c r="H336" t="s">
        <v>21</v>
      </c>
      <c r="I336" t="s">
        <v>22</v>
      </c>
      <c r="J336">
        <v>1445403600</v>
      </c>
      <c r="K336" s="5">
        <f t="shared" si="20"/>
        <v>42298.208333333328</v>
      </c>
      <c r="L336">
        <v>1445922000</v>
      </c>
      <c r="M336" s="5">
        <f t="shared" si="21"/>
        <v>42304.208333333328</v>
      </c>
      <c r="N336" t="b">
        <v>0</v>
      </c>
      <c r="O336" t="b">
        <v>1</v>
      </c>
      <c r="P336" t="s">
        <v>33</v>
      </c>
      <c r="Q336" t="s">
        <v>2039</v>
      </c>
      <c r="R336" t="s">
        <v>2040</v>
      </c>
      <c r="S336">
        <f t="shared" si="22"/>
        <v>12.9</v>
      </c>
      <c r="T336">
        <f t="shared" si="23"/>
        <v>29.6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t="s">
        <v>14</v>
      </c>
      <c r="G337">
        <v>34</v>
      </c>
      <c r="H337" t="s">
        <v>21</v>
      </c>
      <c r="I337" t="s">
        <v>22</v>
      </c>
      <c r="J337">
        <v>1275195600</v>
      </c>
      <c r="K337" s="5">
        <f t="shared" si="20"/>
        <v>40328.208333333336</v>
      </c>
      <c r="L337">
        <v>1277528400</v>
      </c>
      <c r="M337" s="5">
        <f t="shared" si="21"/>
        <v>40355.208333333336</v>
      </c>
      <c r="N337" t="b">
        <v>0</v>
      </c>
      <c r="O337" t="b">
        <v>0</v>
      </c>
      <c r="P337" t="s">
        <v>65</v>
      </c>
      <c r="Q337" t="s">
        <v>2037</v>
      </c>
      <c r="R337" t="s">
        <v>2046</v>
      </c>
      <c r="S337">
        <f t="shared" si="22"/>
        <v>30.3</v>
      </c>
      <c r="T337">
        <f t="shared" si="23"/>
        <v>61.5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t="s">
        <v>14</v>
      </c>
      <c r="G338">
        <v>1</v>
      </c>
      <c r="H338" t="s">
        <v>40</v>
      </c>
      <c r="I338" t="s">
        <v>41</v>
      </c>
      <c r="J338">
        <v>1277960400</v>
      </c>
      <c r="K338" s="5">
        <f t="shared" si="20"/>
        <v>40360.208333333336</v>
      </c>
      <c r="L338">
        <v>1280120400</v>
      </c>
      <c r="M338" s="5">
        <f t="shared" si="21"/>
        <v>40385.208333333336</v>
      </c>
      <c r="N338" t="b">
        <v>0</v>
      </c>
      <c r="O338" t="b">
        <v>0</v>
      </c>
      <c r="P338" t="s">
        <v>50</v>
      </c>
      <c r="Q338" t="s">
        <v>2035</v>
      </c>
      <c r="R338" t="s">
        <v>2043</v>
      </c>
      <c r="S338">
        <f t="shared" si="22"/>
        <v>1</v>
      </c>
      <c r="T338">
        <f t="shared" si="23"/>
        <v>1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t="s">
        <v>14</v>
      </c>
      <c r="G339">
        <v>1274</v>
      </c>
      <c r="H339" t="s">
        <v>21</v>
      </c>
      <c r="I339" t="s">
        <v>22</v>
      </c>
      <c r="J339">
        <v>1517810400</v>
      </c>
      <c r="K339" s="5">
        <f t="shared" si="20"/>
        <v>43136.25</v>
      </c>
      <c r="L339">
        <v>1520402400</v>
      </c>
      <c r="M339" s="5">
        <f t="shared" si="21"/>
        <v>43166.25</v>
      </c>
      <c r="N339" t="b">
        <v>0</v>
      </c>
      <c r="O339" t="b">
        <v>0</v>
      </c>
      <c r="P339" t="s">
        <v>50</v>
      </c>
      <c r="Q339" t="s">
        <v>2035</v>
      </c>
      <c r="R339" t="s">
        <v>2043</v>
      </c>
      <c r="S339">
        <f t="shared" si="22"/>
        <v>68.400000000000006</v>
      </c>
      <c r="T339">
        <f t="shared" si="23"/>
        <v>90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t="s">
        <v>14</v>
      </c>
      <c r="G340">
        <v>210</v>
      </c>
      <c r="H340" t="s">
        <v>107</v>
      </c>
      <c r="I340" t="s">
        <v>108</v>
      </c>
      <c r="J340">
        <v>1564635600</v>
      </c>
      <c r="K340" s="5">
        <f t="shared" si="20"/>
        <v>43678.208333333328</v>
      </c>
      <c r="L340">
        <v>1567141200</v>
      </c>
      <c r="M340" s="5">
        <f t="shared" si="21"/>
        <v>43707.208333333328</v>
      </c>
      <c r="N340" t="b">
        <v>0</v>
      </c>
      <c r="O340" t="b">
        <v>1</v>
      </c>
      <c r="P340" t="s">
        <v>89</v>
      </c>
      <c r="Q340" t="s">
        <v>2050</v>
      </c>
      <c r="R340" t="s">
        <v>2051</v>
      </c>
      <c r="S340">
        <f t="shared" si="22"/>
        <v>34.4</v>
      </c>
      <c r="T340">
        <f t="shared" si="23"/>
        <v>79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t="s">
        <v>14</v>
      </c>
      <c r="G341">
        <v>248</v>
      </c>
      <c r="H341" t="s">
        <v>26</v>
      </c>
      <c r="I341" t="s">
        <v>27</v>
      </c>
      <c r="J341">
        <v>1537333200</v>
      </c>
      <c r="K341" s="5">
        <f t="shared" si="20"/>
        <v>43362.208333333328</v>
      </c>
      <c r="L341">
        <v>1537419600</v>
      </c>
      <c r="M341" s="5">
        <f t="shared" si="21"/>
        <v>43363.208333333328</v>
      </c>
      <c r="N341" t="b">
        <v>0</v>
      </c>
      <c r="O341" t="b">
        <v>0</v>
      </c>
      <c r="P341" t="s">
        <v>474</v>
      </c>
      <c r="Q341" t="s">
        <v>2041</v>
      </c>
      <c r="R341" t="s">
        <v>2063</v>
      </c>
      <c r="S341">
        <f t="shared" si="22"/>
        <v>31.2</v>
      </c>
      <c r="T341">
        <f t="shared" si="23"/>
        <v>55.1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t="s">
        <v>14</v>
      </c>
      <c r="G342">
        <v>513</v>
      </c>
      <c r="H342" t="s">
        <v>21</v>
      </c>
      <c r="I342" t="s">
        <v>22</v>
      </c>
      <c r="J342">
        <v>1444107600</v>
      </c>
      <c r="K342" s="5">
        <f t="shared" si="20"/>
        <v>42283.208333333328</v>
      </c>
      <c r="L342">
        <v>1447999200</v>
      </c>
      <c r="M342" s="5">
        <f t="shared" si="21"/>
        <v>42328.25</v>
      </c>
      <c r="N342" t="b">
        <v>0</v>
      </c>
      <c r="O342" t="b">
        <v>0</v>
      </c>
      <c r="P342" t="s">
        <v>206</v>
      </c>
      <c r="Q342" t="s">
        <v>2047</v>
      </c>
      <c r="R342" t="s">
        <v>2059</v>
      </c>
      <c r="S342">
        <f t="shared" si="22"/>
        <v>57</v>
      </c>
      <c r="T342">
        <f t="shared" si="23"/>
        <v>107.9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t="s">
        <v>14</v>
      </c>
      <c r="G343">
        <v>3410</v>
      </c>
      <c r="H343" t="s">
        <v>21</v>
      </c>
      <c r="I343" t="s">
        <v>22</v>
      </c>
      <c r="J343">
        <v>1376542800</v>
      </c>
      <c r="K343" s="5">
        <f t="shared" si="20"/>
        <v>41501.208333333336</v>
      </c>
      <c r="L343">
        <v>1378789200</v>
      </c>
      <c r="M343" s="5">
        <f t="shared" si="21"/>
        <v>41527.208333333336</v>
      </c>
      <c r="N343" t="b">
        <v>0</v>
      </c>
      <c r="O343" t="b">
        <v>0</v>
      </c>
      <c r="P343" t="s">
        <v>89</v>
      </c>
      <c r="Q343" t="s">
        <v>2050</v>
      </c>
      <c r="R343" t="s">
        <v>2051</v>
      </c>
      <c r="S343">
        <f t="shared" si="22"/>
        <v>86.9</v>
      </c>
      <c r="T343">
        <f t="shared" si="23"/>
        <v>32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t="s">
        <v>14</v>
      </c>
      <c r="G344">
        <v>10</v>
      </c>
      <c r="H344" t="s">
        <v>21</v>
      </c>
      <c r="I344" t="s">
        <v>22</v>
      </c>
      <c r="J344">
        <v>1415253600</v>
      </c>
      <c r="K344" s="5">
        <f t="shared" si="20"/>
        <v>41949.25</v>
      </c>
      <c r="L344">
        <v>1416117600</v>
      </c>
      <c r="M344" s="5">
        <f t="shared" si="21"/>
        <v>41959.25</v>
      </c>
      <c r="N344" t="b">
        <v>0</v>
      </c>
      <c r="O344" t="b">
        <v>0</v>
      </c>
      <c r="P344" t="s">
        <v>23</v>
      </c>
      <c r="Q344" t="s">
        <v>2035</v>
      </c>
      <c r="R344" t="s">
        <v>2036</v>
      </c>
      <c r="S344">
        <f t="shared" si="22"/>
        <v>10.3</v>
      </c>
      <c r="T344">
        <f t="shared" si="23"/>
        <v>96.8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t="s">
        <v>14</v>
      </c>
      <c r="G345">
        <v>2201</v>
      </c>
      <c r="H345" t="s">
        <v>21</v>
      </c>
      <c r="I345" t="s">
        <v>22</v>
      </c>
      <c r="J345">
        <v>1562216400</v>
      </c>
      <c r="K345" s="5">
        <f t="shared" si="20"/>
        <v>43650.208333333328</v>
      </c>
      <c r="L345">
        <v>1563771600</v>
      </c>
      <c r="M345" s="5">
        <f t="shared" si="21"/>
        <v>43668.208333333328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>
        <f t="shared" si="22"/>
        <v>65.5</v>
      </c>
      <c r="T345">
        <f t="shared" si="23"/>
        <v>33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t="s">
        <v>14</v>
      </c>
      <c r="G346">
        <v>676</v>
      </c>
      <c r="H346" t="s">
        <v>21</v>
      </c>
      <c r="I346" t="s">
        <v>22</v>
      </c>
      <c r="J346">
        <v>1316754000</v>
      </c>
      <c r="K346" s="5">
        <f t="shared" si="20"/>
        <v>40809.208333333336</v>
      </c>
      <c r="L346">
        <v>1319259600</v>
      </c>
      <c r="M346" s="5">
        <f t="shared" si="21"/>
        <v>40838.208333333336</v>
      </c>
      <c r="N346" t="b">
        <v>0</v>
      </c>
      <c r="O346" t="b">
        <v>0</v>
      </c>
      <c r="P346" t="s">
        <v>33</v>
      </c>
      <c r="Q346" t="s">
        <v>2039</v>
      </c>
      <c r="R346" t="s">
        <v>2040</v>
      </c>
      <c r="S346">
        <f t="shared" si="22"/>
        <v>49</v>
      </c>
      <c r="T346">
        <f t="shared" si="23"/>
        <v>68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t="s">
        <v>14</v>
      </c>
      <c r="G347">
        <v>831</v>
      </c>
      <c r="H347" t="s">
        <v>21</v>
      </c>
      <c r="I347" t="s">
        <v>22</v>
      </c>
      <c r="J347">
        <v>1439528400</v>
      </c>
      <c r="K347" s="5">
        <f t="shared" si="20"/>
        <v>42230.208333333328</v>
      </c>
      <c r="L347">
        <v>1440306000</v>
      </c>
      <c r="M347" s="5">
        <f t="shared" si="21"/>
        <v>42239.208333333328</v>
      </c>
      <c r="N347" t="b">
        <v>0</v>
      </c>
      <c r="O347" t="b">
        <v>1</v>
      </c>
      <c r="P347" t="s">
        <v>33</v>
      </c>
      <c r="Q347" t="s">
        <v>2039</v>
      </c>
      <c r="R347" t="s">
        <v>2040</v>
      </c>
      <c r="S347">
        <f t="shared" si="22"/>
        <v>80.3</v>
      </c>
      <c r="T347">
        <f t="shared" si="23"/>
        <v>105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t="s">
        <v>14</v>
      </c>
      <c r="G348">
        <v>859</v>
      </c>
      <c r="H348" t="s">
        <v>15</v>
      </c>
      <c r="I348" t="s">
        <v>16</v>
      </c>
      <c r="J348">
        <v>1305954000</v>
      </c>
      <c r="K348" s="5">
        <f t="shared" si="20"/>
        <v>40684.208333333336</v>
      </c>
      <c r="L348">
        <v>1306731600</v>
      </c>
      <c r="M348" s="5">
        <f t="shared" si="21"/>
        <v>40693.208333333336</v>
      </c>
      <c r="N348" t="b">
        <v>0</v>
      </c>
      <c r="O348" t="b">
        <v>0</v>
      </c>
      <c r="P348" t="s">
        <v>23</v>
      </c>
      <c r="Q348" t="s">
        <v>2035</v>
      </c>
      <c r="R348" t="s">
        <v>2036</v>
      </c>
      <c r="S348">
        <f t="shared" si="22"/>
        <v>99.7</v>
      </c>
      <c r="T348">
        <f t="shared" si="23"/>
        <v>71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t="s">
        <v>14</v>
      </c>
      <c r="G349">
        <v>45</v>
      </c>
      <c r="H349" t="s">
        <v>21</v>
      </c>
      <c r="I349" t="s">
        <v>22</v>
      </c>
      <c r="J349">
        <v>1401166800</v>
      </c>
      <c r="K349" s="5">
        <f t="shared" si="20"/>
        <v>41786.208333333336</v>
      </c>
      <c r="L349">
        <v>1404363600</v>
      </c>
      <c r="M349" s="5">
        <f t="shared" si="21"/>
        <v>41823.208333333336</v>
      </c>
      <c r="N349" t="b">
        <v>0</v>
      </c>
      <c r="O349" t="b">
        <v>0</v>
      </c>
      <c r="P349" t="s">
        <v>33</v>
      </c>
      <c r="Q349" t="s">
        <v>2039</v>
      </c>
      <c r="R349" t="s">
        <v>2040</v>
      </c>
      <c r="S349">
        <f t="shared" si="22"/>
        <v>37.200000000000003</v>
      </c>
      <c r="T349">
        <f t="shared" si="23"/>
        <v>74.5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t="s">
        <v>14</v>
      </c>
      <c r="G350">
        <v>6</v>
      </c>
      <c r="H350" t="s">
        <v>21</v>
      </c>
      <c r="I350" t="s">
        <v>22</v>
      </c>
      <c r="J350">
        <v>1481436000</v>
      </c>
      <c r="K350" s="5">
        <f t="shared" si="20"/>
        <v>42715.25</v>
      </c>
      <c r="L350">
        <v>1482818400</v>
      </c>
      <c r="M350" s="5">
        <f t="shared" si="21"/>
        <v>42731.25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>
        <f t="shared" si="22"/>
        <v>25.7</v>
      </c>
      <c r="T350">
        <f t="shared" si="23"/>
        <v>90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t="s">
        <v>14</v>
      </c>
      <c r="G351">
        <v>7</v>
      </c>
      <c r="H351" t="s">
        <v>21</v>
      </c>
      <c r="I351" t="s">
        <v>22</v>
      </c>
      <c r="J351">
        <v>1372222800</v>
      </c>
      <c r="K351" s="5">
        <f t="shared" si="20"/>
        <v>41451.208333333336</v>
      </c>
      <c r="L351">
        <v>1374642000</v>
      </c>
      <c r="M351" s="5">
        <f t="shared" si="21"/>
        <v>41479.208333333336</v>
      </c>
      <c r="N351" t="b">
        <v>0</v>
      </c>
      <c r="O351" t="b">
        <v>1</v>
      </c>
      <c r="P351" t="s">
        <v>33</v>
      </c>
      <c r="Q351" t="s">
        <v>2039</v>
      </c>
      <c r="R351" t="s">
        <v>2040</v>
      </c>
      <c r="S351">
        <f t="shared" si="22"/>
        <v>34</v>
      </c>
      <c r="T351">
        <f t="shared" si="23"/>
        <v>97.1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t="s">
        <v>14</v>
      </c>
      <c r="G352">
        <v>31</v>
      </c>
      <c r="H352" t="s">
        <v>21</v>
      </c>
      <c r="I352" t="s">
        <v>22</v>
      </c>
      <c r="J352">
        <v>1477976400</v>
      </c>
      <c r="K352" s="5">
        <f t="shared" si="20"/>
        <v>42675.208333333328</v>
      </c>
      <c r="L352">
        <v>1478235600</v>
      </c>
      <c r="M352" s="5">
        <f t="shared" si="21"/>
        <v>42678.208333333328</v>
      </c>
      <c r="N352" t="b">
        <v>0</v>
      </c>
      <c r="O352" t="b">
        <v>0</v>
      </c>
      <c r="P352" t="s">
        <v>53</v>
      </c>
      <c r="Q352" t="s">
        <v>2041</v>
      </c>
      <c r="R352" t="s">
        <v>2044</v>
      </c>
      <c r="S352">
        <f t="shared" si="22"/>
        <v>14.4</v>
      </c>
      <c r="T352">
        <f t="shared" si="23"/>
        <v>33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t="s">
        <v>14</v>
      </c>
      <c r="G353">
        <v>78</v>
      </c>
      <c r="H353" t="s">
        <v>21</v>
      </c>
      <c r="I353" t="s">
        <v>22</v>
      </c>
      <c r="J353">
        <v>1407474000</v>
      </c>
      <c r="K353" s="5">
        <f t="shared" si="20"/>
        <v>41859.208333333336</v>
      </c>
      <c r="L353">
        <v>1408078800</v>
      </c>
      <c r="M353" s="5">
        <f t="shared" si="21"/>
        <v>41866.208333333336</v>
      </c>
      <c r="N353" t="b">
        <v>0</v>
      </c>
      <c r="O353" t="b">
        <v>1</v>
      </c>
      <c r="P353" t="s">
        <v>292</v>
      </c>
      <c r="Q353" t="s">
        <v>2050</v>
      </c>
      <c r="R353" t="s">
        <v>2061</v>
      </c>
      <c r="S353">
        <f t="shared" si="22"/>
        <v>54.8</v>
      </c>
      <c r="T353">
        <f t="shared" si="23"/>
        <v>54.8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t="s">
        <v>14</v>
      </c>
      <c r="G354">
        <v>1225</v>
      </c>
      <c r="H354" t="s">
        <v>40</v>
      </c>
      <c r="I354" t="s">
        <v>41</v>
      </c>
      <c r="J354">
        <v>1454133600</v>
      </c>
      <c r="K354" s="5">
        <f t="shared" si="20"/>
        <v>42399.25</v>
      </c>
      <c r="L354">
        <v>1454479200</v>
      </c>
      <c r="M354" s="5">
        <f t="shared" si="21"/>
        <v>42403.25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>
        <f t="shared" si="22"/>
        <v>87</v>
      </c>
      <c r="T354">
        <f t="shared" si="23"/>
        <v>60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t="s">
        <v>14</v>
      </c>
      <c r="G355">
        <v>1</v>
      </c>
      <c r="H355" t="s">
        <v>98</v>
      </c>
      <c r="I355" t="s">
        <v>99</v>
      </c>
      <c r="J355">
        <v>1434085200</v>
      </c>
      <c r="K355" s="5">
        <f t="shared" si="20"/>
        <v>42167.208333333328</v>
      </c>
      <c r="L355">
        <v>1434430800</v>
      </c>
      <c r="M355" s="5">
        <f t="shared" si="21"/>
        <v>42171.208333333328</v>
      </c>
      <c r="N355" t="b">
        <v>0</v>
      </c>
      <c r="O355" t="b">
        <v>0</v>
      </c>
      <c r="P355" t="s">
        <v>23</v>
      </c>
      <c r="Q355" t="s">
        <v>2035</v>
      </c>
      <c r="R355" t="s">
        <v>2036</v>
      </c>
      <c r="S355">
        <f t="shared" si="22"/>
        <v>1</v>
      </c>
      <c r="T355">
        <f t="shared" si="23"/>
        <v>1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t="s">
        <v>14</v>
      </c>
      <c r="G356">
        <v>67</v>
      </c>
      <c r="H356" t="s">
        <v>26</v>
      </c>
      <c r="I356" t="s">
        <v>27</v>
      </c>
      <c r="J356">
        <v>1416031200</v>
      </c>
      <c r="K356" s="5">
        <f t="shared" si="20"/>
        <v>41958.25</v>
      </c>
      <c r="L356">
        <v>1420437600</v>
      </c>
      <c r="M356" s="5">
        <f t="shared" si="21"/>
        <v>42009.25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>
        <f t="shared" si="22"/>
        <v>50.8</v>
      </c>
      <c r="T356">
        <f t="shared" si="23"/>
        <v>73.599999999999994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t="s">
        <v>14</v>
      </c>
      <c r="G357">
        <v>19</v>
      </c>
      <c r="H357" t="s">
        <v>21</v>
      </c>
      <c r="I357" t="s">
        <v>22</v>
      </c>
      <c r="J357">
        <v>1463461200</v>
      </c>
      <c r="K357" s="5">
        <f t="shared" si="20"/>
        <v>42507.208333333328</v>
      </c>
      <c r="L357">
        <v>1464930000</v>
      </c>
      <c r="M357" s="5">
        <f t="shared" si="21"/>
        <v>42524.208333333328</v>
      </c>
      <c r="N357" t="b">
        <v>0</v>
      </c>
      <c r="O357" t="b">
        <v>0</v>
      </c>
      <c r="P357" t="s">
        <v>17</v>
      </c>
      <c r="Q357" t="s">
        <v>2033</v>
      </c>
      <c r="R357" t="s">
        <v>2034</v>
      </c>
      <c r="S357">
        <f t="shared" si="22"/>
        <v>30.4</v>
      </c>
      <c r="T357">
        <f t="shared" si="23"/>
        <v>83.3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t="s">
        <v>14</v>
      </c>
      <c r="G358">
        <v>2108</v>
      </c>
      <c r="H358" t="s">
        <v>98</v>
      </c>
      <c r="I358" t="s">
        <v>99</v>
      </c>
      <c r="J358">
        <v>1344920400</v>
      </c>
      <c r="K358" s="5">
        <f t="shared" si="20"/>
        <v>41135.208333333336</v>
      </c>
      <c r="L358">
        <v>1345006800</v>
      </c>
      <c r="M358" s="5">
        <f t="shared" si="21"/>
        <v>41136.208333333336</v>
      </c>
      <c r="N358" t="b">
        <v>0</v>
      </c>
      <c r="O358" t="b">
        <v>0</v>
      </c>
      <c r="P358" t="s">
        <v>42</v>
      </c>
      <c r="Q358" t="s">
        <v>2041</v>
      </c>
      <c r="R358" t="s">
        <v>2042</v>
      </c>
      <c r="S358">
        <f t="shared" si="22"/>
        <v>62.9</v>
      </c>
      <c r="T358">
        <f t="shared" si="23"/>
        <v>42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t="s">
        <v>14</v>
      </c>
      <c r="G359">
        <v>679</v>
      </c>
      <c r="H359" t="s">
        <v>21</v>
      </c>
      <c r="I359" t="s">
        <v>22</v>
      </c>
      <c r="J359">
        <v>1452319200</v>
      </c>
      <c r="K359" s="5">
        <f t="shared" si="20"/>
        <v>42378.25</v>
      </c>
      <c r="L359">
        <v>1452492000</v>
      </c>
      <c r="M359" s="5">
        <f t="shared" si="21"/>
        <v>42380.25</v>
      </c>
      <c r="N359" t="b">
        <v>0</v>
      </c>
      <c r="O359" t="b">
        <v>1</v>
      </c>
      <c r="P359" t="s">
        <v>89</v>
      </c>
      <c r="Q359" t="s">
        <v>2050</v>
      </c>
      <c r="R359" t="s">
        <v>2051</v>
      </c>
      <c r="S359">
        <f t="shared" si="22"/>
        <v>77.099999999999994</v>
      </c>
      <c r="T359">
        <f t="shared" si="23"/>
        <v>105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t="s">
        <v>14</v>
      </c>
      <c r="G360">
        <v>36</v>
      </c>
      <c r="H360" t="s">
        <v>36</v>
      </c>
      <c r="I360" t="s">
        <v>37</v>
      </c>
      <c r="J360">
        <v>1464325200</v>
      </c>
      <c r="K360" s="5">
        <f t="shared" si="20"/>
        <v>42517.208333333328</v>
      </c>
      <c r="L360">
        <v>1464498000</v>
      </c>
      <c r="M360" s="5">
        <f t="shared" si="21"/>
        <v>42519.208333333328</v>
      </c>
      <c r="N360" t="b">
        <v>0</v>
      </c>
      <c r="O360" t="b">
        <v>1</v>
      </c>
      <c r="P360" t="s">
        <v>23</v>
      </c>
      <c r="Q360" t="s">
        <v>2035</v>
      </c>
      <c r="R360" t="s">
        <v>2036</v>
      </c>
      <c r="S360">
        <f t="shared" si="22"/>
        <v>92.2</v>
      </c>
      <c r="T360">
        <f t="shared" si="23"/>
        <v>81.900000000000006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t="s">
        <v>14</v>
      </c>
      <c r="G361">
        <v>47</v>
      </c>
      <c r="H361" t="s">
        <v>21</v>
      </c>
      <c r="I361" t="s">
        <v>22</v>
      </c>
      <c r="J361">
        <v>1353736800</v>
      </c>
      <c r="K361" s="5">
        <f t="shared" si="20"/>
        <v>41237.25</v>
      </c>
      <c r="L361">
        <v>1355032800</v>
      </c>
      <c r="M361" s="5">
        <f t="shared" si="21"/>
        <v>41252.25</v>
      </c>
      <c r="N361" t="b">
        <v>1</v>
      </c>
      <c r="O361" t="b">
        <v>0</v>
      </c>
      <c r="P361" t="s">
        <v>89</v>
      </c>
      <c r="Q361" t="s">
        <v>2050</v>
      </c>
      <c r="R361" t="s">
        <v>2051</v>
      </c>
      <c r="S361">
        <f t="shared" si="22"/>
        <v>50.7</v>
      </c>
      <c r="T361">
        <f t="shared" si="23"/>
        <v>95.9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t="s">
        <v>14</v>
      </c>
      <c r="G362">
        <v>70</v>
      </c>
      <c r="H362" t="s">
        <v>21</v>
      </c>
      <c r="I362" t="s">
        <v>22</v>
      </c>
      <c r="J362">
        <v>1535432400</v>
      </c>
      <c r="K362" s="5">
        <f t="shared" si="20"/>
        <v>43340.208333333328</v>
      </c>
      <c r="L362">
        <v>1537592400</v>
      </c>
      <c r="M362" s="5">
        <f t="shared" si="21"/>
        <v>43365.208333333328</v>
      </c>
      <c r="N362" t="b">
        <v>0</v>
      </c>
      <c r="O362" t="b">
        <v>0</v>
      </c>
      <c r="P362" t="s">
        <v>33</v>
      </c>
      <c r="Q362" t="s">
        <v>2039</v>
      </c>
      <c r="R362" t="s">
        <v>2040</v>
      </c>
      <c r="S362">
        <f t="shared" si="22"/>
        <v>69</v>
      </c>
      <c r="T362">
        <f t="shared" si="23"/>
        <v>70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t="s">
        <v>14</v>
      </c>
      <c r="G363">
        <v>154</v>
      </c>
      <c r="H363" t="s">
        <v>21</v>
      </c>
      <c r="I363" t="s">
        <v>22</v>
      </c>
      <c r="J363">
        <v>1433826000</v>
      </c>
      <c r="K363" s="5">
        <f t="shared" si="20"/>
        <v>42164.208333333328</v>
      </c>
      <c r="L363">
        <v>1435122000</v>
      </c>
      <c r="M363" s="5">
        <f t="shared" si="21"/>
        <v>42179.208333333328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>
        <f t="shared" si="22"/>
        <v>51.3</v>
      </c>
      <c r="T363">
        <f t="shared" si="23"/>
        <v>32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t="s">
        <v>14</v>
      </c>
      <c r="G364">
        <v>22</v>
      </c>
      <c r="H364" t="s">
        <v>21</v>
      </c>
      <c r="I364" t="s">
        <v>22</v>
      </c>
      <c r="J364">
        <v>1514959200</v>
      </c>
      <c r="K364" s="5">
        <f t="shared" si="20"/>
        <v>43103.25</v>
      </c>
      <c r="L364">
        <v>1520056800</v>
      </c>
      <c r="M364" s="5">
        <f t="shared" si="21"/>
        <v>43162.25</v>
      </c>
      <c r="N364" t="b">
        <v>0</v>
      </c>
      <c r="O364" t="b">
        <v>0</v>
      </c>
      <c r="P364" t="s">
        <v>33</v>
      </c>
      <c r="Q364" t="s">
        <v>2039</v>
      </c>
      <c r="R364" t="s">
        <v>2040</v>
      </c>
      <c r="S364">
        <f t="shared" si="22"/>
        <v>1.2</v>
      </c>
      <c r="T364">
        <f t="shared" si="23"/>
        <v>64.7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t="s">
        <v>14</v>
      </c>
      <c r="G365">
        <v>1758</v>
      </c>
      <c r="H365" t="s">
        <v>21</v>
      </c>
      <c r="I365" t="s">
        <v>22</v>
      </c>
      <c r="J365">
        <v>1425103200</v>
      </c>
      <c r="K365" s="5">
        <f t="shared" si="20"/>
        <v>42063.25</v>
      </c>
      <c r="L365">
        <v>1425621600</v>
      </c>
      <c r="M365" s="5">
        <f t="shared" si="21"/>
        <v>42069.25</v>
      </c>
      <c r="N365" t="b">
        <v>0</v>
      </c>
      <c r="O365" t="b">
        <v>0</v>
      </c>
      <c r="P365" t="s">
        <v>28</v>
      </c>
      <c r="Q365" t="s">
        <v>2037</v>
      </c>
      <c r="R365" t="s">
        <v>2038</v>
      </c>
      <c r="S365">
        <f t="shared" si="22"/>
        <v>89.7</v>
      </c>
      <c r="T365">
        <f t="shared" si="23"/>
        <v>44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t="s">
        <v>14</v>
      </c>
      <c r="G366">
        <v>94</v>
      </c>
      <c r="H366" t="s">
        <v>21</v>
      </c>
      <c r="I366" t="s">
        <v>22</v>
      </c>
      <c r="J366">
        <v>1265349600</v>
      </c>
      <c r="K366" s="5">
        <f t="shared" si="20"/>
        <v>40214.25</v>
      </c>
      <c r="L366">
        <v>1266300000</v>
      </c>
      <c r="M366" s="5">
        <f t="shared" si="21"/>
        <v>40225.25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>
        <f t="shared" si="22"/>
        <v>75.099999999999994</v>
      </c>
      <c r="T366">
        <f t="shared" si="23"/>
        <v>64.7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t="s">
        <v>14</v>
      </c>
      <c r="G367">
        <v>33</v>
      </c>
      <c r="H367" t="s">
        <v>21</v>
      </c>
      <c r="I367" t="s">
        <v>22</v>
      </c>
      <c r="J367">
        <v>1535259600</v>
      </c>
      <c r="K367" s="5">
        <f t="shared" si="20"/>
        <v>43338.208333333328</v>
      </c>
      <c r="L367">
        <v>1535778000</v>
      </c>
      <c r="M367" s="5">
        <f t="shared" si="21"/>
        <v>43344.208333333328</v>
      </c>
      <c r="N367" t="b">
        <v>0</v>
      </c>
      <c r="O367" t="b">
        <v>0</v>
      </c>
      <c r="P367" t="s">
        <v>122</v>
      </c>
      <c r="Q367" t="s">
        <v>2054</v>
      </c>
      <c r="R367" t="s">
        <v>2055</v>
      </c>
      <c r="S367">
        <f t="shared" si="22"/>
        <v>30.7</v>
      </c>
      <c r="T367">
        <f t="shared" si="23"/>
        <v>81.900000000000006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v>1</v>
      </c>
      <c r="H368" t="s">
        <v>21</v>
      </c>
      <c r="I368" t="s">
        <v>22</v>
      </c>
      <c r="J368">
        <v>1321682400</v>
      </c>
      <c r="K368" s="5">
        <f t="shared" si="20"/>
        <v>40866.25</v>
      </c>
      <c r="L368">
        <v>1322978400</v>
      </c>
      <c r="M368" s="5">
        <f t="shared" si="21"/>
        <v>40881.25</v>
      </c>
      <c r="N368" t="b">
        <v>1</v>
      </c>
      <c r="O368" t="b">
        <v>0</v>
      </c>
      <c r="P368" t="s">
        <v>23</v>
      </c>
      <c r="Q368" t="s">
        <v>2035</v>
      </c>
      <c r="R368" t="s">
        <v>2036</v>
      </c>
      <c r="S368">
        <f t="shared" si="22"/>
        <v>1</v>
      </c>
      <c r="T368">
        <f t="shared" si="23"/>
        <v>1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t="s">
        <v>14</v>
      </c>
      <c r="G369">
        <v>31</v>
      </c>
      <c r="H369" t="s">
        <v>21</v>
      </c>
      <c r="I369" t="s">
        <v>22</v>
      </c>
      <c r="J369">
        <v>1310792400</v>
      </c>
      <c r="K369" s="5">
        <f t="shared" si="20"/>
        <v>40740.208333333336</v>
      </c>
      <c r="L369">
        <v>1311656400</v>
      </c>
      <c r="M369" s="5">
        <f t="shared" si="21"/>
        <v>40750.208333333336</v>
      </c>
      <c r="N369" t="b">
        <v>0</v>
      </c>
      <c r="O369" t="b">
        <v>1</v>
      </c>
      <c r="P369" t="s">
        <v>89</v>
      </c>
      <c r="Q369" t="s">
        <v>2050</v>
      </c>
      <c r="R369" t="s">
        <v>2051</v>
      </c>
      <c r="S369">
        <f t="shared" si="22"/>
        <v>51.1</v>
      </c>
      <c r="T369">
        <f t="shared" si="23"/>
        <v>80.8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v>35</v>
      </c>
      <c r="H370" t="s">
        <v>21</v>
      </c>
      <c r="I370" t="s">
        <v>22</v>
      </c>
      <c r="J370">
        <v>1524286800</v>
      </c>
      <c r="K370" s="5">
        <f t="shared" si="20"/>
        <v>43211.208333333328</v>
      </c>
      <c r="L370">
        <v>1524891600</v>
      </c>
      <c r="M370" s="5">
        <f t="shared" si="21"/>
        <v>43218.208333333328</v>
      </c>
      <c r="N370" t="b">
        <v>1</v>
      </c>
      <c r="O370" t="b">
        <v>0</v>
      </c>
      <c r="P370" t="s">
        <v>17</v>
      </c>
      <c r="Q370" t="s">
        <v>2033</v>
      </c>
      <c r="R370" t="s">
        <v>2034</v>
      </c>
      <c r="S370">
        <f t="shared" si="22"/>
        <v>69.5</v>
      </c>
      <c r="T370">
        <f t="shared" si="23"/>
        <v>79.400000000000006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t="s">
        <v>14</v>
      </c>
      <c r="G371">
        <v>63</v>
      </c>
      <c r="H371" t="s">
        <v>21</v>
      </c>
      <c r="I371" t="s">
        <v>22</v>
      </c>
      <c r="J371">
        <v>1362117600</v>
      </c>
      <c r="K371" s="5">
        <f t="shared" si="20"/>
        <v>41334.25</v>
      </c>
      <c r="L371">
        <v>1363669200</v>
      </c>
      <c r="M371" s="5">
        <f t="shared" si="21"/>
        <v>41352.208333333336</v>
      </c>
      <c r="N371" t="b">
        <v>0</v>
      </c>
      <c r="O371" t="b">
        <v>1</v>
      </c>
      <c r="P371" t="s">
        <v>33</v>
      </c>
      <c r="Q371" t="s">
        <v>2039</v>
      </c>
      <c r="R371" t="s">
        <v>2040</v>
      </c>
      <c r="S371">
        <f t="shared" si="22"/>
        <v>35.5</v>
      </c>
      <c r="T371">
        <f t="shared" si="23"/>
        <v>41.2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t="s">
        <v>14</v>
      </c>
      <c r="G372">
        <v>526</v>
      </c>
      <c r="H372" t="s">
        <v>21</v>
      </c>
      <c r="I372" t="s">
        <v>22</v>
      </c>
      <c r="J372">
        <v>1277096400</v>
      </c>
      <c r="K372" s="5">
        <f t="shared" si="20"/>
        <v>40350.208333333336</v>
      </c>
      <c r="L372">
        <v>1278306000</v>
      </c>
      <c r="M372" s="5">
        <f t="shared" si="21"/>
        <v>40364.208333333336</v>
      </c>
      <c r="N372" t="b">
        <v>0</v>
      </c>
      <c r="O372" t="b">
        <v>0</v>
      </c>
      <c r="P372" t="s">
        <v>53</v>
      </c>
      <c r="Q372" t="s">
        <v>2041</v>
      </c>
      <c r="R372" t="s">
        <v>2044</v>
      </c>
      <c r="S372">
        <f t="shared" si="22"/>
        <v>23.7</v>
      </c>
      <c r="T372">
        <f t="shared" si="23"/>
        <v>73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t="s">
        <v>14</v>
      </c>
      <c r="G373">
        <v>121</v>
      </c>
      <c r="H373" t="s">
        <v>21</v>
      </c>
      <c r="I373" t="s">
        <v>22</v>
      </c>
      <c r="J373">
        <v>1440392400</v>
      </c>
      <c r="K373" s="5">
        <f t="shared" si="20"/>
        <v>42240.208333333328</v>
      </c>
      <c r="L373">
        <v>1442552400</v>
      </c>
      <c r="M373" s="5">
        <f t="shared" si="21"/>
        <v>42265.208333333328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>
        <f t="shared" si="22"/>
        <v>89.9</v>
      </c>
      <c r="T373">
        <f t="shared" si="23"/>
        <v>57.2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t="s">
        <v>14</v>
      </c>
      <c r="G374">
        <v>67</v>
      </c>
      <c r="H374" t="s">
        <v>21</v>
      </c>
      <c r="I374" t="s">
        <v>22</v>
      </c>
      <c r="J374">
        <v>1294898400</v>
      </c>
      <c r="K374" s="5">
        <f t="shared" si="20"/>
        <v>40556.25</v>
      </c>
      <c r="L374">
        <v>1294984800</v>
      </c>
      <c r="M374" s="5">
        <f t="shared" si="21"/>
        <v>40557.25</v>
      </c>
      <c r="N374" t="b">
        <v>0</v>
      </c>
      <c r="O374" t="b">
        <v>0</v>
      </c>
      <c r="P374" t="s">
        <v>23</v>
      </c>
      <c r="Q374" t="s">
        <v>2035</v>
      </c>
      <c r="R374" t="s">
        <v>2036</v>
      </c>
      <c r="S374">
        <f t="shared" si="22"/>
        <v>69.2</v>
      </c>
      <c r="T374">
        <f t="shared" si="23"/>
        <v>81.599999999999994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t="s">
        <v>14</v>
      </c>
      <c r="G375">
        <v>57</v>
      </c>
      <c r="H375" t="s">
        <v>15</v>
      </c>
      <c r="I375" t="s">
        <v>16</v>
      </c>
      <c r="J375">
        <v>1559970000</v>
      </c>
      <c r="K375" s="5">
        <f t="shared" si="20"/>
        <v>43624.208333333328</v>
      </c>
      <c r="L375">
        <v>1562043600</v>
      </c>
      <c r="M375" s="5">
        <f t="shared" si="21"/>
        <v>43648.208333333328</v>
      </c>
      <c r="N375" t="b">
        <v>0</v>
      </c>
      <c r="O375" t="b">
        <v>0</v>
      </c>
      <c r="P375" t="s">
        <v>122</v>
      </c>
      <c r="Q375" t="s">
        <v>2054</v>
      </c>
      <c r="R375" t="s">
        <v>2055</v>
      </c>
      <c r="S375">
        <f t="shared" si="22"/>
        <v>25.4</v>
      </c>
      <c r="T375">
        <f t="shared" si="23"/>
        <v>37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t="s">
        <v>14</v>
      </c>
      <c r="G376">
        <v>1229</v>
      </c>
      <c r="H376" t="s">
        <v>21</v>
      </c>
      <c r="I376" t="s">
        <v>22</v>
      </c>
      <c r="J376">
        <v>1469509200</v>
      </c>
      <c r="K376" s="5">
        <f t="shared" si="20"/>
        <v>42577.208333333328</v>
      </c>
      <c r="L376">
        <v>1469595600</v>
      </c>
      <c r="M376" s="5">
        <f t="shared" si="21"/>
        <v>42578.208333333328</v>
      </c>
      <c r="N376" t="b">
        <v>0</v>
      </c>
      <c r="O376" t="b">
        <v>0</v>
      </c>
      <c r="P376" t="s">
        <v>17</v>
      </c>
      <c r="Q376" t="s">
        <v>2033</v>
      </c>
      <c r="R376" t="s">
        <v>2034</v>
      </c>
      <c r="S376">
        <f t="shared" si="22"/>
        <v>77.400000000000006</v>
      </c>
      <c r="T376">
        <f t="shared" si="23"/>
        <v>103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t="s">
        <v>14</v>
      </c>
      <c r="G377">
        <v>12</v>
      </c>
      <c r="H377" t="s">
        <v>107</v>
      </c>
      <c r="I377" t="s">
        <v>108</v>
      </c>
      <c r="J377">
        <v>1579068000</v>
      </c>
      <c r="K377" s="5">
        <f t="shared" si="20"/>
        <v>43845.25</v>
      </c>
      <c r="L377">
        <v>1581141600</v>
      </c>
      <c r="M377" s="5">
        <f t="shared" si="21"/>
        <v>43869.25</v>
      </c>
      <c r="N377" t="b">
        <v>0</v>
      </c>
      <c r="O377" t="b">
        <v>0</v>
      </c>
      <c r="P377" t="s">
        <v>148</v>
      </c>
      <c r="Q377" t="s">
        <v>2035</v>
      </c>
      <c r="R377" t="s">
        <v>2057</v>
      </c>
      <c r="S377">
        <f t="shared" si="22"/>
        <v>37.5</v>
      </c>
      <c r="T377">
        <f t="shared" si="23"/>
        <v>84.3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t="s">
        <v>14</v>
      </c>
      <c r="G378">
        <v>452</v>
      </c>
      <c r="H378" t="s">
        <v>21</v>
      </c>
      <c r="I378" t="s">
        <v>22</v>
      </c>
      <c r="J378">
        <v>1436418000</v>
      </c>
      <c r="K378" s="5">
        <f t="shared" si="20"/>
        <v>42194.208333333328</v>
      </c>
      <c r="L378">
        <v>1438923600</v>
      </c>
      <c r="M378" s="5">
        <f t="shared" si="21"/>
        <v>42223.208333333328</v>
      </c>
      <c r="N378" t="b">
        <v>0</v>
      </c>
      <c r="O378" t="b">
        <v>1</v>
      </c>
      <c r="P378" t="s">
        <v>33</v>
      </c>
      <c r="Q378" t="s">
        <v>2039</v>
      </c>
      <c r="R378" t="s">
        <v>2040</v>
      </c>
      <c r="S378">
        <f t="shared" si="22"/>
        <v>38.9</v>
      </c>
      <c r="T378">
        <f t="shared" si="23"/>
        <v>70.099999999999994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t="s">
        <v>14</v>
      </c>
      <c r="G379">
        <v>1886</v>
      </c>
      <c r="H379" t="s">
        <v>21</v>
      </c>
      <c r="I379" t="s">
        <v>22</v>
      </c>
      <c r="J379">
        <v>1399179600</v>
      </c>
      <c r="K379" s="5">
        <f t="shared" si="20"/>
        <v>41763.208333333336</v>
      </c>
      <c r="L379">
        <v>1399352400</v>
      </c>
      <c r="M379" s="5">
        <f t="shared" si="21"/>
        <v>41765.208333333336</v>
      </c>
      <c r="N379" t="b">
        <v>0</v>
      </c>
      <c r="O379" t="b">
        <v>1</v>
      </c>
      <c r="P379" t="s">
        <v>33</v>
      </c>
      <c r="Q379" t="s">
        <v>2039</v>
      </c>
      <c r="R379" t="s">
        <v>2040</v>
      </c>
      <c r="S379">
        <f t="shared" si="22"/>
        <v>64</v>
      </c>
      <c r="T379">
        <f t="shared" si="23"/>
        <v>58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t="s">
        <v>14</v>
      </c>
      <c r="G380">
        <v>1825</v>
      </c>
      <c r="H380" t="s">
        <v>21</v>
      </c>
      <c r="I380" t="s">
        <v>22</v>
      </c>
      <c r="J380">
        <v>1282798800</v>
      </c>
      <c r="K380" s="5">
        <f t="shared" si="20"/>
        <v>40416.208333333336</v>
      </c>
      <c r="L380">
        <v>1284354000</v>
      </c>
      <c r="M380" s="5">
        <f t="shared" si="21"/>
        <v>40434.208333333336</v>
      </c>
      <c r="N380" t="b">
        <v>0</v>
      </c>
      <c r="O380" t="b">
        <v>0</v>
      </c>
      <c r="P380" t="s">
        <v>60</v>
      </c>
      <c r="Q380" t="s">
        <v>2035</v>
      </c>
      <c r="R380" t="s">
        <v>2045</v>
      </c>
      <c r="S380">
        <f t="shared" si="22"/>
        <v>84.8</v>
      </c>
      <c r="T380">
        <f t="shared" si="23"/>
        <v>70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t="s">
        <v>14</v>
      </c>
      <c r="G381">
        <v>31</v>
      </c>
      <c r="H381" t="s">
        <v>21</v>
      </c>
      <c r="I381" t="s">
        <v>22</v>
      </c>
      <c r="J381">
        <v>1437109200</v>
      </c>
      <c r="K381" s="5">
        <f t="shared" si="20"/>
        <v>42202.208333333328</v>
      </c>
      <c r="L381">
        <v>1441170000</v>
      </c>
      <c r="M381" s="5">
        <f t="shared" si="21"/>
        <v>42249.208333333328</v>
      </c>
      <c r="N381" t="b">
        <v>0</v>
      </c>
      <c r="O381" t="b">
        <v>1</v>
      </c>
      <c r="P381" t="s">
        <v>33</v>
      </c>
      <c r="Q381" t="s">
        <v>2039</v>
      </c>
      <c r="R381" t="s">
        <v>2040</v>
      </c>
      <c r="S381">
        <f t="shared" si="22"/>
        <v>29.3</v>
      </c>
      <c r="T381">
        <f t="shared" si="23"/>
        <v>73.8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t="s">
        <v>14</v>
      </c>
      <c r="G382">
        <v>107</v>
      </c>
      <c r="H382" t="s">
        <v>21</v>
      </c>
      <c r="I382" t="s">
        <v>22</v>
      </c>
      <c r="J382">
        <v>1517637600</v>
      </c>
      <c r="K382" s="5">
        <f t="shared" si="20"/>
        <v>43134.25</v>
      </c>
      <c r="L382">
        <v>1518415200</v>
      </c>
      <c r="M382" s="5">
        <f t="shared" si="21"/>
        <v>43143.25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>
        <f t="shared" si="22"/>
        <v>7</v>
      </c>
      <c r="T382">
        <f t="shared" si="23"/>
        <v>103.8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t="s">
        <v>14</v>
      </c>
      <c r="G383">
        <v>27</v>
      </c>
      <c r="H383" t="s">
        <v>21</v>
      </c>
      <c r="I383" t="s">
        <v>22</v>
      </c>
      <c r="J383">
        <v>1556427600</v>
      </c>
      <c r="K383" s="5">
        <f t="shared" si="20"/>
        <v>43583.208333333328</v>
      </c>
      <c r="L383">
        <v>1556600400</v>
      </c>
      <c r="M383" s="5">
        <f t="shared" si="21"/>
        <v>43585.208333333328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>
        <f t="shared" si="22"/>
        <v>27.7</v>
      </c>
      <c r="T383">
        <f t="shared" si="23"/>
        <v>90.3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t="s">
        <v>14</v>
      </c>
      <c r="G384">
        <v>1221</v>
      </c>
      <c r="H384" t="s">
        <v>21</v>
      </c>
      <c r="I384" t="s">
        <v>22</v>
      </c>
      <c r="J384">
        <v>1576476000</v>
      </c>
      <c r="K384" s="5">
        <f t="shared" si="20"/>
        <v>43815.25</v>
      </c>
      <c r="L384">
        <v>1576994400</v>
      </c>
      <c r="M384" s="5">
        <f t="shared" si="21"/>
        <v>43821.25</v>
      </c>
      <c r="N384" t="b">
        <v>0</v>
      </c>
      <c r="O384" t="b">
        <v>0</v>
      </c>
      <c r="P384" t="s">
        <v>42</v>
      </c>
      <c r="Q384" t="s">
        <v>2041</v>
      </c>
      <c r="R384" t="s">
        <v>2042</v>
      </c>
      <c r="S384">
        <f t="shared" si="22"/>
        <v>52.5</v>
      </c>
      <c r="T384">
        <f t="shared" si="23"/>
        <v>77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t="s">
        <v>14</v>
      </c>
      <c r="G385">
        <v>1</v>
      </c>
      <c r="H385" t="s">
        <v>21</v>
      </c>
      <c r="I385" t="s">
        <v>22</v>
      </c>
      <c r="J385">
        <v>1411102800</v>
      </c>
      <c r="K385" s="5">
        <f t="shared" si="20"/>
        <v>41901.208333333336</v>
      </c>
      <c r="L385">
        <v>1411189200</v>
      </c>
      <c r="M385" s="5">
        <f t="shared" si="21"/>
        <v>41902.208333333336</v>
      </c>
      <c r="N385" t="b">
        <v>0</v>
      </c>
      <c r="O385" t="b">
        <v>1</v>
      </c>
      <c r="P385" t="s">
        <v>28</v>
      </c>
      <c r="Q385" t="s">
        <v>2037</v>
      </c>
      <c r="R385" t="s">
        <v>2038</v>
      </c>
      <c r="S385">
        <f t="shared" si="22"/>
        <v>2</v>
      </c>
      <c r="T385">
        <f t="shared" si="23"/>
        <v>2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t="s">
        <v>14</v>
      </c>
      <c r="G386">
        <v>16</v>
      </c>
      <c r="H386" t="s">
        <v>21</v>
      </c>
      <c r="I386" t="s">
        <v>22</v>
      </c>
      <c r="J386">
        <v>1349326800</v>
      </c>
      <c r="K386" s="5">
        <f t="shared" ref="K386:K449" si="24">(((J386/60)/60)/24)+DATE(1970,1,1)</f>
        <v>41186.208333333336</v>
      </c>
      <c r="L386">
        <v>1349672400</v>
      </c>
      <c r="M386" s="5">
        <f t="shared" ref="M386:M449" si="25">(((L386/60)/60)/24)+DATE(1970,1,1)</f>
        <v>41190.208333333336</v>
      </c>
      <c r="N386" t="b">
        <v>0</v>
      </c>
      <c r="O386" t="b">
        <v>0</v>
      </c>
      <c r="P386" t="s">
        <v>133</v>
      </c>
      <c r="Q386" t="s">
        <v>2047</v>
      </c>
      <c r="R386" t="s">
        <v>2056</v>
      </c>
      <c r="S386">
        <f t="shared" ref="S386:S449" si="26">ROUND(((E386/D386)*100), 1)</f>
        <v>12.2</v>
      </c>
      <c r="T386">
        <f t="shared" ref="T386:T449" si="27">ROUND((E386/G386),1)</f>
        <v>49.7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t="s">
        <v>14</v>
      </c>
      <c r="G387">
        <v>41</v>
      </c>
      <c r="H387" t="s">
        <v>21</v>
      </c>
      <c r="I387" t="s">
        <v>22</v>
      </c>
      <c r="J387">
        <v>1303880400</v>
      </c>
      <c r="K387" s="5">
        <f t="shared" si="24"/>
        <v>40660.208333333336</v>
      </c>
      <c r="L387">
        <v>1304485200</v>
      </c>
      <c r="M387" s="5">
        <f t="shared" si="25"/>
        <v>40667.208333333336</v>
      </c>
      <c r="N387" t="b">
        <v>0</v>
      </c>
      <c r="O387" t="b">
        <v>0</v>
      </c>
      <c r="P387" t="s">
        <v>33</v>
      </c>
      <c r="Q387" t="s">
        <v>2039</v>
      </c>
      <c r="R387" t="s">
        <v>2040</v>
      </c>
      <c r="S387">
        <f t="shared" si="26"/>
        <v>20.3</v>
      </c>
      <c r="T387">
        <f t="shared" si="27"/>
        <v>45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t="s">
        <v>14</v>
      </c>
      <c r="G388">
        <v>523</v>
      </c>
      <c r="H388" t="s">
        <v>26</v>
      </c>
      <c r="I388" t="s">
        <v>27</v>
      </c>
      <c r="J388">
        <v>1557637200</v>
      </c>
      <c r="K388" s="5">
        <f t="shared" si="24"/>
        <v>43597.208333333328</v>
      </c>
      <c r="L388">
        <v>1558760400</v>
      </c>
      <c r="M388" s="5">
        <f t="shared" si="25"/>
        <v>43610.208333333328</v>
      </c>
      <c r="N388" t="b">
        <v>0</v>
      </c>
      <c r="O388" t="b">
        <v>0</v>
      </c>
      <c r="P388" t="s">
        <v>53</v>
      </c>
      <c r="Q388" t="s">
        <v>2041</v>
      </c>
      <c r="R388" t="s">
        <v>2044</v>
      </c>
      <c r="S388">
        <f t="shared" si="26"/>
        <v>50.6</v>
      </c>
      <c r="T388">
        <f t="shared" si="27"/>
        <v>67.900000000000006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>
        <v>141</v>
      </c>
      <c r="H389" t="s">
        <v>40</v>
      </c>
      <c r="I389" t="s">
        <v>41</v>
      </c>
      <c r="J389">
        <v>1375592400</v>
      </c>
      <c r="K389" s="5">
        <f t="shared" si="24"/>
        <v>41490.208333333336</v>
      </c>
      <c r="L389">
        <v>1376629200</v>
      </c>
      <c r="M389" s="5">
        <f t="shared" si="25"/>
        <v>41502.208333333336</v>
      </c>
      <c r="N389" t="b">
        <v>0</v>
      </c>
      <c r="O389" t="b">
        <v>0</v>
      </c>
      <c r="P389" t="s">
        <v>33</v>
      </c>
      <c r="Q389" t="s">
        <v>2039</v>
      </c>
      <c r="R389" t="s">
        <v>2040</v>
      </c>
      <c r="S389">
        <f t="shared" si="26"/>
        <v>57.4</v>
      </c>
      <c r="T389">
        <f t="shared" si="27"/>
        <v>26.1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t="s">
        <v>14</v>
      </c>
      <c r="G390">
        <v>52</v>
      </c>
      <c r="H390" t="s">
        <v>21</v>
      </c>
      <c r="I390" t="s">
        <v>22</v>
      </c>
      <c r="J390">
        <v>1418882400</v>
      </c>
      <c r="K390" s="5">
        <f t="shared" si="24"/>
        <v>41991.25</v>
      </c>
      <c r="L390">
        <v>1419660000</v>
      </c>
      <c r="M390" s="5">
        <f t="shared" si="25"/>
        <v>42000.25</v>
      </c>
      <c r="N390" t="b">
        <v>0</v>
      </c>
      <c r="O390" t="b">
        <v>0</v>
      </c>
      <c r="P390" t="s">
        <v>122</v>
      </c>
      <c r="Q390" t="s">
        <v>2054</v>
      </c>
      <c r="R390" t="s">
        <v>2055</v>
      </c>
      <c r="S390">
        <f t="shared" si="26"/>
        <v>36.299999999999997</v>
      </c>
      <c r="T390">
        <f t="shared" si="27"/>
        <v>25.8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t="s">
        <v>14</v>
      </c>
      <c r="G391">
        <v>225</v>
      </c>
      <c r="H391" t="s">
        <v>26</v>
      </c>
      <c r="I391" t="s">
        <v>27</v>
      </c>
      <c r="J391">
        <v>1507957200</v>
      </c>
      <c r="K391" s="5">
        <f t="shared" si="24"/>
        <v>43022.208333333328</v>
      </c>
      <c r="L391">
        <v>1510725600</v>
      </c>
      <c r="M391" s="5">
        <f t="shared" si="25"/>
        <v>43054.25</v>
      </c>
      <c r="N391" t="b">
        <v>0</v>
      </c>
      <c r="O391" t="b">
        <v>1</v>
      </c>
      <c r="P391" t="s">
        <v>33</v>
      </c>
      <c r="Q391" t="s">
        <v>2039</v>
      </c>
      <c r="R391" t="s">
        <v>2040</v>
      </c>
      <c r="S391">
        <f t="shared" si="26"/>
        <v>58.8</v>
      </c>
      <c r="T391">
        <f t="shared" si="27"/>
        <v>93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t="s">
        <v>14</v>
      </c>
      <c r="G392">
        <v>38</v>
      </c>
      <c r="H392" t="s">
        <v>21</v>
      </c>
      <c r="I392" t="s">
        <v>22</v>
      </c>
      <c r="J392">
        <v>1329026400</v>
      </c>
      <c r="K392" s="5">
        <f t="shared" si="24"/>
        <v>40951.25</v>
      </c>
      <c r="L392">
        <v>1330236000</v>
      </c>
      <c r="M392" s="5">
        <f t="shared" si="25"/>
        <v>40965.25</v>
      </c>
      <c r="N392" t="b">
        <v>0</v>
      </c>
      <c r="O392" t="b">
        <v>0</v>
      </c>
      <c r="P392" t="s">
        <v>28</v>
      </c>
      <c r="Q392" t="s">
        <v>2037</v>
      </c>
      <c r="R392" t="s">
        <v>2038</v>
      </c>
      <c r="S392">
        <f t="shared" si="26"/>
        <v>0.8</v>
      </c>
      <c r="T392">
        <f t="shared" si="27"/>
        <v>31.8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t="s">
        <v>14</v>
      </c>
      <c r="G393">
        <v>15</v>
      </c>
      <c r="H393" t="s">
        <v>21</v>
      </c>
      <c r="I393" t="s">
        <v>22</v>
      </c>
      <c r="J393">
        <v>1463029200</v>
      </c>
      <c r="K393" s="5">
        <f t="shared" si="24"/>
        <v>42502.208333333328</v>
      </c>
      <c r="L393">
        <v>1463374800</v>
      </c>
      <c r="M393" s="5">
        <f t="shared" si="25"/>
        <v>42506.208333333328</v>
      </c>
      <c r="N393" t="b">
        <v>0</v>
      </c>
      <c r="O393" t="b">
        <v>0</v>
      </c>
      <c r="P393" t="s">
        <v>17</v>
      </c>
      <c r="Q393" t="s">
        <v>2033</v>
      </c>
      <c r="R393" t="s">
        <v>2034</v>
      </c>
      <c r="S393">
        <f t="shared" si="26"/>
        <v>18.100000000000001</v>
      </c>
      <c r="T393">
        <f t="shared" si="27"/>
        <v>105.1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t="s">
        <v>14</v>
      </c>
      <c r="G394">
        <v>37</v>
      </c>
      <c r="H394" t="s">
        <v>21</v>
      </c>
      <c r="I394" t="s">
        <v>22</v>
      </c>
      <c r="J394">
        <v>1342069200</v>
      </c>
      <c r="K394" s="5">
        <f t="shared" si="24"/>
        <v>41102.208333333336</v>
      </c>
      <c r="L394">
        <v>1344574800</v>
      </c>
      <c r="M394" s="5">
        <f t="shared" si="25"/>
        <v>41131.208333333336</v>
      </c>
      <c r="N394" t="b">
        <v>0</v>
      </c>
      <c r="O394" t="b">
        <v>0</v>
      </c>
      <c r="P394" t="s">
        <v>33</v>
      </c>
      <c r="Q394" t="s">
        <v>2039</v>
      </c>
      <c r="R394" t="s">
        <v>2040</v>
      </c>
      <c r="S394">
        <f t="shared" si="26"/>
        <v>45.8</v>
      </c>
      <c r="T394">
        <f t="shared" si="27"/>
        <v>89.2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t="s">
        <v>14</v>
      </c>
      <c r="G395">
        <v>112</v>
      </c>
      <c r="H395" t="s">
        <v>21</v>
      </c>
      <c r="I395" t="s">
        <v>22</v>
      </c>
      <c r="J395">
        <v>1403931600</v>
      </c>
      <c r="K395" s="5">
        <f t="shared" si="24"/>
        <v>41818.208333333336</v>
      </c>
      <c r="L395">
        <v>1404104400</v>
      </c>
      <c r="M395" s="5">
        <f t="shared" si="25"/>
        <v>41820.208333333336</v>
      </c>
      <c r="N395" t="b">
        <v>0</v>
      </c>
      <c r="O395" t="b">
        <v>1</v>
      </c>
      <c r="P395" t="s">
        <v>33</v>
      </c>
      <c r="Q395" t="s">
        <v>2039</v>
      </c>
      <c r="R395" t="s">
        <v>2040</v>
      </c>
      <c r="S395">
        <f t="shared" si="26"/>
        <v>72.5</v>
      </c>
      <c r="T395">
        <f t="shared" si="27"/>
        <v>51.2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t="s">
        <v>14</v>
      </c>
      <c r="G396">
        <v>21</v>
      </c>
      <c r="H396" t="s">
        <v>21</v>
      </c>
      <c r="I396" t="s">
        <v>22</v>
      </c>
      <c r="J396">
        <v>1563771600</v>
      </c>
      <c r="K396" s="5">
        <f t="shared" si="24"/>
        <v>43668.208333333328</v>
      </c>
      <c r="L396">
        <v>1564030800</v>
      </c>
      <c r="M396" s="5">
        <f t="shared" si="25"/>
        <v>43671.208333333328</v>
      </c>
      <c r="N396" t="b">
        <v>1</v>
      </c>
      <c r="O396" t="b">
        <v>0</v>
      </c>
      <c r="P396" t="s">
        <v>33</v>
      </c>
      <c r="Q396" t="s">
        <v>2039</v>
      </c>
      <c r="R396" t="s">
        <v>2040</v>
      </c>
      <c r="S396">
        <f t="shared" si="26"/>
        <v>1.6</v>
      </c>
      <c r="T396">
        <f t="shared" si="27"/>
        <v>80.5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t="s">
        <v>14</v>
      </c>
      <c r="G397">
        <v>67</v>
      </c>
      <c r="H397" t="s">
        <v>21</v>
      </c>
      <c r="I397" t="s">
        <v>22</v>
      </c>
      <c r="J397">
        <v>1304744400</v>
      </c>
      <c r="K397" s="5">
        <f t="shared" si="24"/>
        <v>40670.208333333336</v>
      </c>
      <c r="L397">
        <v>1306213200</v>
      </c>
      <c r="M397" s="5">
        <f t="shared" si="25"/>
        <v>40687.208333333336</v>
      </c>
      <c r="N397" t="b">
        <v>0</v>
      </c>
      <c r="O397" t="b">
        <v>1</v>
      </c>
      <c r="P397" t="s">
        <v>89</v>
      </c>
      <c r="Q397" t="s">
        <v>2050</v>
      </c>
      <c r="R397" t="s">
        <v>2051</v>
      </c>
      <c r="S397">
        <f t="shared" si="26"/>
        <v>49.2</v>
      </c>
      <c r="T397">
        <f t="shared" si="27"/>
        <v>57.3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t="s">
        <v>14</v>
      </c>
      <c r="G398">
        <v>78</v>
      </c>
      <c r="H398" t="s">
        <v>21</v>
      </c>
      <c r="I398" t="s">
        <v>22</v>
      </c>
      <c r="J398">
        <v>1294552800</v>
      </c>
      <c r="K398" s="5">
        <f t="shared" si="24"/>
        <v>40552.25</v>
      </c>
      <c r="L398">
        <v>1297576800</v>
      </c>
      <c r="M398" s="5">
        <f t="shared" si="25"/>
        <v>40587.25</v>
      </c>
      <c r="N398" t="b">
        <v>1</v>
      </c>
      <c r="O398" t="b">
        <v>0</v>
      </c>
      <c r="P398" t="s">
        <v>33</v>
      </c>
      <c r="Q398" t="s">
        <v>2039</v>
      </c>
      <c r="R398" t="s">
        <v>2040</v>
      </c>
      <c r="S398">
        <f t="shared" si="26"/>
        <v>13.1</v>
      </c>
      <c r="T398">
        <f t="shared" si="27"/>
        <v>72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t="s">
        <v>14</v>
      </c>
      <c r="G399">
        <v>67</v>
      </c>
      <c r="H399" t="s">
        <v>26</v>
      </c>
      <c r="I399" t="s">
        <v>27</v>
      </c>
      <c r="J399">
        <v>1295935200</v>
      </c>
      <c r="K399" s="5">
        <f t="shared" si="24"/>
        <v>40568.25</v>
      </c>
      <c r="L399">
        <v>1296194400</v>
      </c>
      <c r="M399" s="5">
        <f t="shared" si="25"/>
        <v>40571.25</v>
      </c>
      <c r="N399" t="b">
        <v>0</v>
      </c>
      <c r="O399" t="b">
        <v>0</v>
      </c>
      <c r="P399" t="s">
        <v>33</v>
      </c>
      <c r="Q399" t="s">
        <v>2039</v>
      </c>
      <c r="R399" t="s">
        <v>2040</v>
      </c>
      <c r="S399">
        <f t="shared" si="26"/>
        <v>64.599999999999994</v>
      </c>
      <c r="T399">
        <f t="shared" si="27"/>
        <v>92.6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t="s">
        <v>14</v>
      </c>
      <c r="G400">
        <v>263</v>
      </c>
      <c r="H400" t="s">
        <v>26</v>
      </c>
      <c r="I400" t="s">
        <v>27</v>
      </c>
      <c r="J400">
        <v>1486706400</v>
      </c>
      <c r="K400" s="5">
        <f t="shared" si="24"/>
        <v>42776.25</v>
      </c>
      <c r="L400">
        <v>1488348000</v>
      </c>
      <c r="M400" s="5">
        <f t="shared" si="25"/>
        <v>42795.25</v>
      </c>
      <c r="N400" t="b">
        <v>0</v>
      </c>
      <c r="O400" t="b">
        <v>0</v>
      </c>
      <c r="P400" t="s">
        <v>122</v>
      </c>
      <c r="Q400" t="s">
        <v>2054</v>
      </c>
      <c r="R400" t="s">
        <v>2055</v>
      </c>
      <c r="S400">
        <f t="shared" si="26"/>
        <v>81.400000000000006</v>
      </c>
      <c r="T400">
        <f t="shared" si="27"/>
        <v>31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t="s">
        <v>14</v>
      </c>
      <c r="G401">
        <v>1691</v>
      </c>
      <c r="H401" t="s">
        <v>21</v>
      </c>
      <c r="I401" t="s">
        <v>22</v>
      </c>
      <c r="J401">
        <v>1333602000</v>
      </c>
      <c r="K401" s="5">
        <f t="shared" si="24"/>
        <v>41004.208333333336</v>
      </c>
      <c r="L401">
        <v>1334898000</v>
      </c>
      <c r="M401" s="5">
        <f t="shared" si="25"/>
        <v>41019.208333333336</v>
      </c>
      <c r="N401" t="b">
        <v>1</v>
      </c>
      <c r="O401" t="b">
        <v>0</v>
      </c>
      <c r="P401" t="s">
        <v>122</v>
      </c>
      <c r="Q401" t="s">
        <v>2054</v>
      </c>
      <c r="R401" t="s">
        <v>2055</v>
      </c>
      <c r="S401">
        <f t="shared" si="26"/>
        <v>32.4</v>
      </c>
      <c r="T401">
        <f t="shared" si="27"/>
        <v>33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t="s">
        <v>14</v>
      </c>
      <c r="G402">
        <v>181</v>
      </c>
      <c r="H402" t="s">
        <v>21</v>
      </c>
      <c r="I402" t="s">
        <v>22</v>
      </c>
      <c r="J402">
        <v>1308200400</v>
      </c>
      <c r="K402" s="5">
        <f t="shared" si="24"/>
        <v>40710.208333333336</v>
      </c>
      <c r="L402">
        <v>1308373200</v>
      </c>
      <c r="M402" s="5">
        <f t="shared" si="25"/>
        <v>40712.208333333336</v>
      </c>
      <c r="N402" t="b">
        <v>0</v>
      </c>
      <c r="O402" t="b">
        <v>0</v>
      </c>
      <c r="P402" t="s">
        <v>33</v>
      </c>
      <c r="Q402" t="s">
        <v>2039</v>
      </c>
      <c r="R402" t="s">
        <v>2040</v>
      </c>
      <c r="S402">
        <f t="shared" si="26"/>
        <v>9.9</v>
      </c>
      <c r="T402">
        <f t="shared" si="27"/>
        <v>84.2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t="s">
        <v>14</v>
      </c>
      <c r="G403">
        <v>13</v>
      </c>
      <c r="H403" t="s">
        <v>21</v>
      </c>
      <c r="I403" t="s">
        <v>22</v>
      </c>
      <c r="J403">
        <v>1411707600</v>
      </c>
      <c r="K403" s="5">
        <f t="shared" si="24"/>
        <v>41908.208333333336</v>
      </c>
      <c r="L403">
        <v>1412312400</v>
      </c>
      <c r="M403" s="5">
        <f t="shared" si="25"/>
        <v>41915.208333333336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>
        <f t="shared" si="26"/>
        <v>26.7</v>
      </c>
      <c r="T403">
        <f t="shared" si="27"/>
        <v>73.900000000000006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t="s">
        <v>14</v>
      </c>
      <c r="G404">
        <v>1</v>
      </c>
      <c r="H404" t="s">
        <v>21</v>
      </c>
      <c r="I404" t="s">
        <v>22</v>
      </c>
      <c r="J404">
        <v>1555390800</v>
      </c>
      <c r="K404" s="5">
        <f t="shared" si="24"/>
        <v>43571.208333333328</v>
      </c>
      <c r="L404">
        <v>1555822800</v>
      </c>
      <c r="M404" s="5">
        <f t="shared" si="25"/>
        <v>43576.208333333328</v>
      </c>
      <c r="N404" t="b">
        <v>0</v>
      </c>
      <c r="O404" t="b">
        <v>1</v>
      </c>
      <c r="P404" t="s">
        <v>33</v>
      </c>
      <c r="Q404" t="s">
        <v>2039</v>
      </c>
      <c r="R404" t="s">
        <v>2040</v>
      </c>
      <c r="S404">
        <f t="shared" si="26"/>
        <v>5</v>
      </c>
      <c r="T404">
        <f t="shared" si="27"/>
        <v>5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t="s">
        <v>14</v>
      </c>
      <c r="G405">
        <v>21</v>
      </c>
      <c r="H405" t="s">
        <v>21</v>
      </c>
      <c r="I405" t="s">
        <v>22</v>
      </c>
      <c r="J405">
        <v>1450591200</v>
      </c>
      <c r="K405" s="5">
        <f t="shared" si="24"/>
        <v>42358.25</v>
      </c>
      <c r="L405">
        <v>1453701600</v>
      </c>
      <c r="M405" s="5">
        <f t="shared" si="25"/>
        <v>42394.25</v>
      </c>
      <c r="N405" t="b">
        <v>0</v>
      </c>
      <c r="O405" t="b">
        <v>1</v>
      </c>
      <c r="P405" t="s">
        <v>474</v>
      </c>
      <c r="Q405" t="s">
        <v>2041</v>
      </c>
      <c r="R405" t="s">
        <v>2063</v>
      </c>
      <c r="S405">
        <f t="shared" si="26"/>
        <v>60</v>
      </c>
      <c r="T405">
        <f t="shared" si="27"/>
        <v>94.3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t="s">
        <v>14</v>
      </c>
      <c r="G406">
        <v>830</v>
      </c>
      <c r="H406" t="s">
        <v>21</v>
      </c>
      <c r="I406" t="s">
        <v>22</v>
      </c>
      <c r="J406">
        <v>1450764000</v>
      </c>
      <c r="K406" s="5">
        <f t="shared" si="24"/>
        <v>42360.25</v>
      </c>
      <c r="L406">
        <v>1451109600</v>
      </c>
      <c r="M406" s="5">
        <f t="shared" si="25"/>
        <v>42364.25</v>
      </c>
      <c r="N406" t="b">
        <v>0</v>
      </c>
      <c r="O406" t="b">
        <v>0</v>
      </c>
      <c r="P406" t="s">
        <v>474</v>
      </c>
      <c r="Q406" t="s">
        <v>2041</v>
      </c>
      <c r="R406" t="s">
        <v>2063</v>
      </c>
      <c r="S406">
        <f t="shared" si="26"/>
        <v>19</v>
      </c>
      <c r="T406">
        <f t="shared" si="27"/>
        <v>43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t="s">
        <v>14</v>
      </c>
      <c r="G407">
        <v>130</v>
      </c>
      <c r="H407" t="s">
        <v>21</v>
      </c>
      <c r="I407" t="s">
        <v>22</v>
      </c>
      <c r="J407">
        <v>1277701200</v>
      </c>
      <c r="K407" s="5">
        <f t="shared" si="24"/>
        <v>40357.208333333336</v>
      </c>
      <c r="L407">
        <v>1280120400</v>
      </c>
      <c r="M407" s="5">
        <f t="shared" si="25"/>
        <v>40385.208333333336</v>
      </c>
      <c r="N407" t="b">
        <v>0</v>
      </c>
      <c r="O407" t="b">
        <v>0</v>
      </c>
      <c r="P407" t="s">
        <v>206</v>
      </c>
      <c r="Q407" t="s">
        <v>2047</v>
      </c>
      <c r="R407" t="s">
        <v>2059</v>
      </c>
      <c r="S407">
        <f t="shared" si="26"/>
        <v>4.5999999999999996</v>
      </c>
      <c r="T407">
        <f t="shared" si="27"/>
        <v>51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t="s">
        <v>14</v>
      </c>
      <c r="G408">
        <v>55</v>
      </c>
      <c r="H408" t="s">
        <v>21</v>
      </c>
      <c r="I408" t="s">
        <v>22</v>
      </c>
      <c r="J408">
        <v>1454911200</v>
      </c>
      <c r="K408" s="5">
        <f t="shared" si="24"/>
        <v>42408.25</v>
      </c>
      <c r="L408">
        <v>1458104400</v>
      </c>
      <c r="M408" s="5">
        <f t="shared" si="25"/>
        <v>42445.208333333328</v>
      </c>
      <c r="N408" t="b">
        <v>0</v>
      </c>
      <c r="O408" t="b">
        <v>0</v>
      </c>
      <c r="P408" t="s">
        <v>28</v>
      </c>
      <c r="Q408" t="s">
        <v>2037</v>
      </c>
      <c r="R408" t="s">
        <v>2038</v>
      </c>
      <c r="S408">
        <f t="shared" si="26"/>
        <v>85.1</v>
      </c>
      <c r="T408">
        <f t="shared" si="27"/>
        <v>85.1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t="s">
        <v>14</v>
      </c>
      <c r="G409">
        <v>114</v>
      </c>
      <c r="H409" t="s">
        <v>107</v>
      </c>
      <c r="I409" t="s">
        <v>108</v>
      </c>
      <c r="J409">
        <v>1299304800</v>
      </c>
      <c r="K409" s="5">
        <f t="shared" si="24"/>
        <v>40607.25</v>
      </c>
      <c r="L409">
        <v>1299823200</v>
      </c>
      <c r="M409" s="5">
        <f t="shared" si="25"/>
        <v>40613.25</v>
      </c>
      <c r="N409" t="b">
        <v>0</v>
      </c>
      <c r="O409" t="b">
        <v>1</v>
      </c>
      <c r="P409" t="s">
        <v>122</v>
      </c>
      <c r="Q409" t="s">
        <v>2054</v>
      </c>
      <c r="R409" t="s">
        <v>2055</v>
      </c>
      <c r="S409">
        <f t="shared" si="26"/>
        <v>84.7</v>
      </c>
      <c r="T409">
        <f t="shared" si="27"/>
        <v>43.8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t="s">
        <v>14</v>
      </c>
      <c r="G410">
        <v>594</v>
      </c>
      <c r="H410" t="s">
        <v>21</v>
      </c>
      <c r="I410" t="s">
        <v>22</v>
      </c>
      <c r="J410">
        <v>1304917200</v>
      </c>
      <c r="K410" s="5">
        <f t="shared" si="24"/>
        <v>40672.208333333336</v>
      </c>
      <c r="L410">
        <v>1305003600</v>
      </c>
      <c r="M410" s="5">
        <f t="shared" si="25"/>
        <v>40673.208333333336</v>
      </c>
      <c r="N410" t="b">
        <v>0</v>
      </c>
      <c r="O410" t="b">
        <v>0</v>
      </c>
      <c r="P410" t="s">
        <v>33</v>
      </c>
      <c r="Q410" t="s">
        <v>2039</v>
      </c>
      <c r="R410" t="s">
        <v>2040</v>
      </c>
      <c r="S410">
        <f t="shared" si="26"/>
        <v>60.8</v>
      </c>
      <c r="T410">
        <f t="shared" si="27"/>
        <v>97.1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t="s">
        <v>14</v>
      </c>
      <c r="G411">
        <v>24</v>
      </c>
      <c r="H411" t="s">
        <v>21</v>
      </c>
      <c r="I411" t="s">
        <v>22</v>
      </c>
      <c r="J411">
        <v>1381208400</v>
      </c>
      <c r="K411" s="5">
        <f t="shared" si="24"/>
        <v>41555.208333333336</v>
      </c>
      <c r="L411">
        <v>1381726800</v>
      </c>
      <c r="M411" s="5">
        <f t="shared" si="25"/>
        <v>41561.208333333336</v>
      </c>
      <c r="N411" t="b">
        <v>0</v>
      </c>
      <c r="O411" t="b">
        <v>0</v>
      </c>
      <c r="P411" t="s">
        <v>269</v>
      </c>
      <c r="Q411" t="s">
        <v>2041</v>
      </c>
      <c r="R411" t="s">
        <v>2060</v>
      </c>
      <c r="S411">
        <f t="shared" si="26"/>
        <v>27.7</v>
      </c>
      <c r="T411">
        <f t="shared" si="27"/>
        <v>58.9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t="s">
        <v>14</v>
      </c>
      <c r="G412">
        <v>252</v>
      </c>
      <c r="H412" t="s">
        <v>21</v>
      </c>
      <c r="I412" t="s">
        <v>22</v>
      </c>
      <c r="J412">
        <v>1291960800</v>
      </c>
      <c r="K412" s="5">
        <f t="shared" si="24"/>
        <v>40522.25</v>
      </c>
      <c r="L412">
        <v>1292133600</v>
      </c>
      <c r="M412" s="5">
        <f t="shared" si="25"/>
        <v>40524.25</v>
      </c>
      <c r="N412" t="b">
        <v>0</v>
      </c>
      <c r="O412" t="b">
        <v>1</v>
      </c>
      <c r="P412" t="s">
        <v>33</v>
      </c>
      <c r="Q412" t="s">
        <v>2039</v>
      </c>
      <c r="R412" t="s">
        <v>2040</v>
      </c>
      <c r="S412">
        <f t="shared" si="26"/>
        <v>21.6</v>
      </c>
      <c r="T412">
        <f t="shared" si="27"/>
        <v>103.9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t="s">
        <v>14</v>
      </c>
      <c r="G413">
        <v>67</v>
      </c>
      <c r="H413" t="s">
        <v>21</v>
      </c>
      <c r="I413" t="s">
        <v>22</v>
      </c>
      <c r="J413">
        <v>1517983200</v>
      </c>
      <c r="K413" s="5">
        <f t="shared" si="24"/>
        <v>43138.25</v>
      </c>
      <c r="L413">
        <v>1520748000</v>
      </c>
      <c r="M413" s="5">
        <f t="shared" si="25"/>
        <v>43170.25</v>
      </c>
      <c r="N413" t="b">
        <v>0</v>
      </c>
      <c r="O413" t="b">
        <v>0</v>
      </c>
      <c r="P413" t="s">
        <v>17</v>
      </c>
      <c r="Q413" t="s">
        <v>2033</v>
      </c>
      <c r="R413" t="s">
        <v>2034</v>
      </c>
      <c r="S413">
        <f t="shared" si="26"/>
        <v>74</v>
      </c>
      <c r="T413">
        <f t="shared" si="27"/>
        <v>77.3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t="s">
        <v>14</v>
      </c>
      <c r="G414">
        <v>742</v>
      </c>
      <c r="H414" t="s">
        <v>21</v>
      </c>
      <c r="I414" t="s">
        <v>22</v>
      </c>
      <c r="J414">
        <v>1446181200</v>
      </c>
      <c r="K414" s="5">
        <f t="shared" si="24"/>
        <v>42307.208333333328</v>
      </c>
      <c r="L414">
        <v>1446616800</v>
      </c>
      <c r="M414" s="5">
        <f t="shared" si="25"/>
        <v>42312.25</v>
      </c>
      <c r="N414" t="b">
        <v>1</v>
      </c>
      <c r="O414" t="b">
        <v>0</v>
      </c>
      <c r="P414" t="s">
        <v>68</v>
      </c>
      <c r="Q414" t="s">
        <v>2047</v>
      </c>
      <c r="R414" t="s">
        <v>2048</v>
      </c>
      <c r="S414">
        <f t="shared" si="26"/>
        <v>40.299999999999997</v>
      </c>
      <c r="T414">
        <f t="shared" si="27"/>
        <v>106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t="s">
        <v>14</v>
      </c>
      <c r="G415">
        <v>75</v>
      </c>
      <c r="H415" t="s">
        <v>21</v>
      </c>
      <c r="I415" t="s">
        <v>22</v>
      </c>
      <c r="J415">
        <v>1311051600</v>
      </c>
      <c r="K415" s="5">
        <f t="shared" si="24"/>
        <v>40743.208333333336</v>
      </c>
      <c r="L415">
        <v>1311224400</v>
      </c>
      <c r="M415" s="5">
        <f t="shared" si="25"/>
        <v>40745.208333333336</v>
      </c>
      <c r="N415" t="b">
        <v>0</v>
      </c>
      <c r="O415" t="b">
        <v>1</v>
      </c>
      <c r="P415" t="s">
        <v>42</v>
      </c>
      <c r="Q415" t="s">
        <v>2041</v>
      </c>
      <c r="R415" t="s">
        <v>2042</v>
      </c>
      <c r="S415">
        <f t="shared" si="26"/>
        <v>84.9</v>
      </c>
      <c r="T415">
        <f t="shared" si="27"/>
        <v>81.5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t="s">
        <v>14</v>
      </c>
      <c r="G416">
        <v>4405</v>
      </c>
      <c r="H416" t="s">
        <v>21</v>
      </c>
      <c r="I416" t="s">
        <v>22</v>
      </c>
      <c r="J416">
        <v>1386309600</v>
      </c>
      <c r="K416" s="5">
        <f t="shared" si="24"/>
        <v>41614.25</v>
      </c>
      <c r="L416">
        <v>1388556000</v>
      </c>
      <c r="M416" s="5">
        <f t="shared" si="25"/>
        <v>41640.25</v>
      </c>
      <c r="N416" t="b">
        <v>0</v>
      </c>
      <c r="O416" t="b">
        <v>1</v>
      </c>
      <c r="P416" t="s">
        <v>23</v>
      </c>
      <c r="Q416" t="s">
        <v>2035</v>
      </c>
      <c r="R416" t="s">
        <v>2036</v>
      </c>
      <c r="S416">
        <f t="shared" si="26"/>
        <v>67.099999999999994</v>
      </c>
      <c r="T416">
        <f t="shared" si="27"/>
        <v>26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t="s">
        <v>14</v>
      </c>
      <c r="G417">
        <v>92</v>
      </c>
      <c r="H417" t="s">
        <v>21</v>
      </c>
      <c r="I417" t="s">
        <v>22</v>
      </c>
      <c r="J417">
        <v>1301979600</v>
      </c>
      <c r="K417" s="5">
        <f t="shared" si="24"/>
        <v>40638.208333333336</v>
      </c>
      <c r="L417">
        <v>1303189200</v>
      </c>
      <c r="M417" s="5">
        <f t="shared" si="25"/>
        <v>40652.208333333336</v>
      </c>
      <c r="N417" t="b">
        <v>0</v>
      </c>
      <c r="O417" t="b">
        <v>0</v>
      </c>
      <c r="P417" t="s">
        <v>23</v>
      </c>
      <c r="Q417" t="s">
        <v>2035</v>
      </c>
      <c r="R417" t="s">
        <v>2036</v>
      </c>
      <c r="S417">
        <f t="shared" si="26"/>
        <v>40.299999999999997</v>
      </c>
      <c r="T417">
        <f t="shared" si="27"/>
        <v>34.200000000000003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t="s">
        <v>14</v>
      </c>
      <c r="G418">
        <v>64</v>
      </c>
      <c r="H418" t="s">
        <v>21</v>
      </c>
      <c r="I418" t="s">
        <v>22</v>
      </c>
      <c r="J418">
        <v>1478930400</v>
      </c>
      <c r="K418" s="5">
        <f t="shared" si="24"/>
        <v>42686.25</v>
      </c>
      <c r="L418">
        <v>1480744800</v>
      </c>
      <c r="M418" s="5">
        <f t="shared" si="25"/>
        <v>42707.25</v>
      </c>
      <c r="N418" t="b">
        <v>0</v>
      </c>
      <c r="O418" t="b">
        <v>0</v>
      </c>
      <c r="P418" t="s">
        <v>133</v>
      </c>
      <c r="Q418" t="s">
        <v>2047</v>
      </c>
      <c r="R418" t="s">
        <v>2056</v>
      </c>
      <c r="S418">
        <f t="shared" si="26"/>
        <v>52.1</v>
      </c>
      <c r="T418">
        <f t="shared" si="27"/>
        <v>76.5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t="s">
        <v>14</v>
      </c>
      <c r="G419">
        <v>64</v>
      </c>
      <c r="H419" t="s">
        <v>21</v>
      </c>
      <c r="I419" t="s">
        <v>22</v>
      </c>
      <c r="J419">
        <v>1456984800</v>
      </c>
      <c r="K419" s="5">
        <f t="shared" si="24"/>
        <v>42432.25</v>
      </c>
      <c r="L419">
        <v>1458882000</v>
      </c>
      <c r="M419" s="5">
        <f t="shared" si="25"/>
        <v>42454.208333333328</v>
      </c>
      <c r="N419" t="b">
        <v>0</v>
      </c>
      <c r="O419" t="b">
        <v>1</v>
      </c>
      <c r="P419" t="s">
        <v>53</v>
      </c>
      <c r="Q419" t="s">
        <v>2041</v>
      </c>
      <c r="R419" t="s">
        <v>2044</v>
      </c>
      <c r="S419">
        <f t="shared" si="26"/>
        <v>87.7</v>
      </c>
      <c r="T419">
        <f t="shared" si="27"/>
        <v>106.9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t="s">
        <v>14</v>
      </c>
      <c r="G420">
        <v>842</v>
      </c>
      <c r="H420" t="s">
        <v>21</v>
      </c>
      <c r="I420" t="s">
        <v>22</v>
      </c>
      <c r="J420">
        <v>1413522000</v>
      </c>
      <c r="K420" s="5">
        <f t="shared" si="24"/>
        <v>41929.208333333336</v>
      </c>
      <c r="L420">
        <v>1414040400</v>
      </c>
      <c r="M420" s="5">
        <f t="shared" si="25"/>
        <v>41935.208333333336</v>
      </c>
      <c r="N420" t="b">
        <v>0</v>
      </c>
      <c r="O420" t="b">
        <v>1</v>
      </c>
      <c r="P420" t="s">
        <v>206</v>
      </c>
      <c r="Q420" t="s">
        <v>2047</v>
      </c>
      <c r="R420" t="s">
        <v>2059</v>
      </c>
      <c r="S420">
        <f t="shared" si="26"/>
        <v>52.5</v>
      </c>
      <c r="T420">
        <f t="shared" si="27"/>
        <v>88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t="s">
        <v>14</v>
      </c>
      <c r="G421">
        <v>112</v>
      </c>
      <c r="H421" t="s">
        <v>21</v>
      </c>
      <c r="I421" t="s">
        <v>22</v>
      </c>
      <c r="J421">
        <v>1357106400</v>
      </c>
      <c r="K421" s="5">
        <f t="shared" si="24"/>
        <v>41276.25</v>
      </c>
      <c r="L421">
        <v>1359698400</v>
      </c>
      <c r="M421" s="5">
        <f t="shared" si="25"/>
        <v>41306.25</v>
      </c>
      <c r="N421" t="b">
        <v>0</v>
      </c>
      <c r="O421" t="b">
        <v>0</v>
      </c>
      <c r="P421" t="s">
        <v>33</v>
      </c>
      <c r="Q421" t="s">
        <v>2039</v>
      </c>
      <c r="R421" t="s">
        <v>2040</v>
      </c>
      <c r="S421">
        <f t="shared" si="26"/>
        <v>72.900000000000006</v>
      </c>
      <c r="T421">
        <f t="shared" si="27"/>
        <v>43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t="s">
        <v>14</v>
      </c>
      <c r="G422">
        <v>374</v>
      </c>
      <c r="H422" t="s">
        <v>21</v>
      </c>
      <c r="I422" t="s">
        <v>22</v>
      </c>
      <c r="J422">
        <v>1265868000</v>
      </c>
      <c r="K422" s="5">
        <f t="shared" si="24"/>
        <v>40220.25</v>
      </c>
      <c r="L422">
        <v>1267077600</v>
      </c>
      <c r="M422" s="5">
        <f t="shared" si="25"/>
        <v>40234.25</v>
      </c>
      <c r="N422" t="b">
        <v>0</v>
      </c>
      <c r="O422" t="b">
        <v>1</v>
      </c>
      <c r="P422" t="s">
        <v>60</v>
      </c>
      <c r="Q422" t="s">
        <v>2035</v>
      </c>
      <c r="R422" t="s">
        <v>2045</v>
      </c>
      <c r="S422">
        <f t="shared" si="26"/>
        <v>56.8</v>
      </c>
      <c r="T422">
        <f t="shared" si="27"/>
        <v>101.1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t="s">
        <v>47</v>
      </c>
      <c r="G423">
        <v>708</v>
      </c>
      <c r="H423" t="s">
        <v>36</v>
      </c>
      <c r="I423" t="s">
        <v>37</v>
      </c>
      <c r="J423">
        <v>1281330000</v>
      </c>
      <c r="K423" s="5">
        <f t="shared" si="24"/>
        <v>40399.208333333336</v>
      </c>
      <c r="L423">
        <v>1281502800</v>
      </c>
      <c r="M423" s="5">
        <f t="shared" si="25"/>
        <v>40401.208333333336</v>
      </c>
      <c r="N423" t="b">
        <v>0</v>
      </c>
      <c r="O423" t="b">
        <v>0</v>
      </c>
      <c r="P423" t="s">
        <v>33</v>
      </c>
      <c r="Q423" t="s">
        <v>2039</v>
      </c>
      <c r="R423" t="s">
        <v>2040</v>
      </c>
      <c r="S423">
        <f t="shared" si="26"/>
        <v>19.899999999999999</v>
      </c>
      <c r="T423">
        <f t="shared" si="27"/>
        <v>31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t="s">
        <v>47</v>
      </c>
      <c r="G424">
        <v>808</v>
      </c>
      <c r="H424" t="s">
        <v>26</v>
      </c>
      <c r="I424" t="s">
        <v>27</v>
      </c>
      <c r="J424">
        <v>1462510800</v>
      </c>
      <c r="K424" s="5">
        <f t="shared" si="24"/>
        <v>42496.208333333328</v>
      </c>
      <c r="L424">
        <v>1463115600</v>
      </c>
      <c r="M424" s="5">
        <f t="shared" si="25"/>
        <v>42503.208333333328</v>
      </c>
      <c r="N424" t="b">
        <v>0</v>
      </c>
      <c r="O424" t="b">
        <v>0</v>
      </c>
      <c r="P424" t="s">
        <v>42</v>
      </c>
      <c r="Q424" t="s">
        <v>2041</v>
      </c>
      <c r="R424" t="s">
        <v>2042</v>
      </c>
      <c r="S424">
        <f t="shared" si="26"/>
        <v>21.2</v>
      </c>
      <c r="T424">
        <f t="shared" si="27"/>
        <v>51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t="s">
        <v>47</v>
      </c>
      <c r="G425">
        <v>61</v>
      </c>
      <c r="H425" t="s">
        <v>21</v>
      </c>
      <c r="I425" t="s">
        <v>22</v>
      </c>
      <c r="J425">
        <v>1449468000</v>
      </c>
      <c r="K425" s="5">
        <f t="shared" si="24"/>
        <v>42345.25</v>
      </c>
      <c r="L425">
        <v>1452146400</v>
      </c>
      <c r="M425" s="5">
        <f t="shared" si="25"/>
        <v>42376.25</v>
      </c>
      <c r="N425" t="b">
        <v>0</v>
      </c>
      <c r="O425" t="b">
        <v>0</v>
      </c>
      <c r="P425" t="s">
        <v>122</v>
      </c>
      <c r="Q425" t="s">
        <v>2054</v>
      </c>
      <c r="R425" t="s">
        <v>2055</v>
      </c>
      <c r="S425">
        <f t="shared" si="26"/>
        <v>1.3</v>
      </c>
      <c r="T425">
        <f t="shared" si="27"/>
        <v>32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t="s">
        <v>47</v>
      </c>
      <c r="G426">
        <v>211</v>
      </c>
      <c r="H426" t="s">
        <v>21</v>
      </c>
      <c r="I426" t="s">
        <v>22</v>
      </c>
      <c r="J426">
        <v>1481522400</v>
      </c>
      <c r="K426" s="5">
        <f t="shared" si="24"/>
        <v>42716.25</v>
      </c>
      <c r="L426">
        <v>1482472800</v>
      </c>
      <c r="M426" s="5">
        <f t="shared" si="25"/>
        <v>42727.25</v>
      </c>
      <c r="N426" t="b">
        <v>0</v>
      </c>
      <c r="O426" t="b">
        <v>0</v>
      </c>
      <c r="P426" t="s">
        <v>89</v>
      </c>
      <c r="Q426" t="s">
        <v>2050</v>
      </c>
      <c r="R426" t="s">
        <v>2051</v>
      </c>
      <c r="S426">
        <f t="shared" si="26"/>
        <v>22.9</v>
      </c>
      <c r="T426">
        <f t="shared" si="27"/>
        <v>101.8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t="s">
        <v>47</v>
      </c>
      <c r="G427">
        <v>86</v>
      </c>
      <c r="H427" t="s">
        <v>21</v>
      </c>
      <c r="I427" t="s">
        <v>22</v>
      </c>
      <c r="J427">
        <v>1485064800</v>
      </c>
      <c r="K427" s="5">
        <f t="shared" si="24"/>
        <v>42757.25</v>
      </c>
      <c r="L427">
        <v>1488520800</v>
      </c>
      <c r="M427" s="5">
        <f t="shared" si="25"/>
        <v>42797.25</v>
      </c>
      <c r="N427" t="b">
        <v>0</v>
      </c>
      <c r="O427" t="b">
        <v>0</v>
      </c>
      <c r="P427" t="s">
        <v>65</v>
      </c>
      <c r="Q427" t="s">
        <v>2037</v>
      </c>
      <c r="R427" t="s">
        <v>2046</v>
      </c>
      <c r="S427">
        <f t="shared" si="26"/>
        <v>59</v>
      </c>
      <c r="T427">
        <f t="shared" si="27"/>
        <v>26.1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>
        <v>1111</v>
      </c>
      <c r="H428" t="s">
        <v>21</v>
      </c>
      <c r="I428" t="s">
        <v>22</v>
      </c>
      <c r="J428">
        <v>1430197200</v>
      </c>
      <c r="K428" s="5">
        <f t="shared" si="24"/>
        <v>42122.208333333328</v>
      </c>
      <c r="L428">
        <v>1430197200</v>
      </c>
      <c r="M428" s="5">
        <f t="shared" si="25"/>
        <v>42122.208333333328</v>
      </c>
      <c r="N428" t="b">
        <v>0</v>
      </c>
      <c r="O428" t="b">
        <v>0</v>
      </c>
      <c r="P428" t="s">
        <v>292</v>
      </c>
      <c r="Q428" t="s">
        <v>2050</v>
      </c>
      <c r="R428" t="s">
        <v>2061</v>
      </c>
      <c r="S428">
        <f t="shared" si="26"/>
        <v>36.1</v>
      </c>
      <c r="T428">
        <f t="shared" si="27"/>
        <v>50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t="s">
        <v>47</v>
      </c>
      <c r="G429">
        <v>1089</v>
      </c>
      <c r="H429" t="s">
        <v>21</v>
      </c>
      <c r="I429" t="s">
        <v>22</v>
      </c>
      <c r="J429">
        <v>1543298400</v>
      </c>
      <c r="K429" s="5">
        <f t="shared" si="24"/>
        <v>43431.25</v>
      </c>
      <c r="L429">
        <v>1545631200</v>
      </c>
      <c r="M429" s="5">
        <f t="shared" si="25"/>
        <v>43458.25</v>
      </c>
      <c r="N429" t="b">
        <v>0</v>
      </c>
      <c r="O429" t="b">
        <v>0</v>
      </c>
      <c r="P429" t="s">
        <v>71</v>
      </c>
      <c r="Q429" t="s">
        <v>2041</v>
      </c>
      <c r="R429" t="s">
        <v>2049</v>
      </c>
      <c r="S429">
        <f t="shared" si="26"/>
        <v>62.1</v>
      </c>
      <c r="T429">
        <f t="shared" si="27"/>
        <v>108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t="s">
        <v>47</v>
      </c>
      <c r="G430">
        <v>3640</v>
      </c>
      <c r="H430" t="s">
        <v>98</v>
      </c>
      <c r="I430" t="s">
        <v>99</v>
      </c>
      <c r="J430">
        <v>1384149600</v>
      </c>
      <c r="K430" s="5">
        <f t="shared" si="24"/>
        <v>41589.25</v>
      </c>
      <c r="L430">
        <v>1388988000</v>
      </c>
      <c r="M430" s="5">
        <f t="shared" si="25"/>
        <v>41645.25</v>
      </c>
      <c r="N430" t="b">
        <v>0</v>
      </c>
      <c r="O430" t="b">
        <v>0</v>
      </c>
      <c r="P430" t="s">
        <v>89</v>
      </c>
      <c r="Q430" t="s">
        <v>2050</v>
      </c>
      <c r="R430" t="s">
        <v>2051</v>
      </c>
      <c r="S430">
        <f t="shared" si="26"/>
        <v>95.5</v>
      </c>
      <c r="T430">
        <f t="shared" si="27"/>
        <v>49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t="s">
        <v>47</v>
      </c>
      <c r="G431">
        <v>278</v>
      </c>
      <c r="H431" t="s">
        <v>21</v>
      </c>
      <c r="I431" t="s">
        <v>22</v>
      </c>
      <c r="J431">
        <v>1414904400</v>
      </c>
      <c r="K431" s="5">
        <f t="shared" si="24"/>
        <v>41945.208333333336</v>
      </c>
      <c r="L431">
        <v>1416463200</v>
      </c>
      <c r="M431" s="5">
        <f t="shared" si="25"/>
        <v>41963.25</v>
      </c>
      <c r="N431" t="b">
        <v>0</v>
      </c>
      <c r="O431" t="b">
        <v>0</v>
      </c>
      <c r="P431" t="s">
        <v>33</v>
      </c>
      <c r="Q431" t="s">
        <v>2039</v>
      </c>
      <c r="R431" t="s">
        <v>2040</v>
      </c>
      <c r="S431">
        <f t="shared" si="26"/>
        <v>42.9</v>
      </c>
      <c r="T431">
        <f t="shared" si="27"/>
        <v>111.2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t="s">
        <v>47</v>
      </c>
      <c r="G432">
        <v>45</v>
      </c>
      <c r="H432" t="s">
        <v>21</v>
      </c>
      <c r="I432" t="s">
        <v>22</v>
      </c>
      <c r="J432">
        <v>1532754000</v>
      </c>
      <c r="K432" s="5">
        <f t="shared" si="24"/>
        <v>43309.208333333328</v>
      </c>
      <c r="L432">
        <v>1532754000</v>
      </c>
      <c r="M432" s="5">
        <f t="shared" si="25"/>
        <v>43309.208333333328</v>
      </c>
      <c r="N432" t="b">
        <v>0</v>
      </c>
      <c r="O432" t="b">
        <v>1</v>
      </c>
      <c r="P432" t="s">
        <v>53</v>
      </c>
      <c r="Q432" t="s">
        <v>2041</v>
      </c>
      <c r="R432" t="s">
        <v>2044</v>
      </c>
      <c r="S432">
        <f t="shared" si="26"/>
        <v>56.2</v>
      </c>
      <c r="T432">
        <f t="shared" si="27"/>
        <v>107.4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t="s">
        <v>47</v>
      </c>
      <c r="G433">
        <v>31</v>
      </c>
      <c r="H433" t="s">
        <v>21</v>
      </c>
      <c r="I433" t="s">
        <v>22</v>
      </c>
      <c r="J433">
        <v>1350709200</v>
      </c>
      <c r="K433" s="5">
        <f t="shared" si="24"/>
        <v>41202.208333333336</v>
      </c>
      <c r="L433">
        <v>1352527200</v>
      </c>
      <c r="M433" s="5">
        <f t="shared" si="25"/>
        <v>41223.25</v>
      </c>
      <c r="N433" t="b">
        <v>0</v>
      </c>
      <c r="O433" t="b">
        <v>0</v>
      </c>
      <c r="P433" t="s">
        <v>71</v>
      </c>
      <c r="Q433" t="s">
        <v>2041</v>
      </c>
      <c r="R433" t="s">
        <v>2049</v>
      </c>
      <c r="S433">
        <f t="shared" si="26"/>
        <v>88.2</v>
      </c>
      <c r="T433">
        <f t="shared" si="27"/>
        <v>102.4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t="s">
        <v>47</v>
      </c>
      <c r="G434">
        <v>14</v>
      </c>
      <c r="H434" t="s">
        <v>21</v>
      </c>
      <c r="I434" t="s">
        <v>22</v>
      </c>
      <c r="J434">
        <v>1336194000</v>
      </c>
      <c r="K434" s="5">
        <f t="shared" si="24"/>
        <v>41034.208333333336</v>
      </c>
      <c r="L434">
        <v>1337490000</v>
      </c>
      <c r="M434" s="5">
        <f t="shared" si="25"/>
        <v>41049.208333333336</v>
      </c>
      <c r="N434" t="b">
        <v>0</v>
      </c>
      <c r="O434" t="b">
        <v>1</v>
      </c>
      <c r="P434" t="s">
        <v>68</v>
      </c>
      <c r="Q434" t="s">
        <v>2047</v>
      </c>
      <c r="R434" t="s">
        <v>2048</v>
      </c>
      <c r="S434">
        <f t="shared" si="26"/>
        <v>1.7</v>
      </c>
      <c r="T434">
        <f t="shared" si="27"/>
        <v>50.6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v>27</v>
      </c>
      <c r="H435" t="s">
        <v>40</v>
      </c>
      <c r="I435" t="s">
        <v>41</v>
      </c>
      <c r="J435">
        <v>1309237200</v>
      </c>
      <c r="K435" s="5">
        <f t="shared" si="24"/>
        <v>40722.208333333336</v>
      </c>
      <c r="L435">
        <v>1311310800</v>
      </c>
      <c r="M435" s="5">
        <f t="shared" si="25"/>
        <v>40746.208333333336</v>
      </c>
      <c r="N435" t="b">
        <v>0</v>
      </c>
      <c r="O435" t="b">
        <v>1</v>
      </c>
      <c r="P435" t="s">
        <v>100</v>
      </c>
      <c r="Q435" t="s">
        <v>2041</v>
      </c>
      <c r="R435" t="s">
        <v>2052</v>
      </c>
      <c r="S435">
        <f t="shared" si="26"/>
        <v>58.3</v>
      </c>
      <c r="T435">
        <f t="shared" si="27"/>
        <v>77.7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t="s">
        <v>47</v>
      </c>
      <c r="G436">
        <v>66</v>
      </c>
      <c r="H436" t="s">
        <v>15</v>
      </c>
      <c r="I436" t="s">
        <v>16</v>
      </c>
      <c r="J436">
        <v>1354341600</v>
      </c>
      <c r="K436" s="5">
        <f t="shared" si="24"/>
        <v>41244.25</v>
      </c>
      <c r="L436">
        <v>1356242400</v>
      </c>
      <c r="M436" s="5">
        <f t="shared" si="25"/>
        <v>41266.25</v>
      </c>
      <c r="N436" t="b">
        <v>0</v>
      </c>
      <c r="O436" t="b">
        <v>0</v>
      </c>
      <c r="P436" t="s">
        <v>28</v>
      </c>
      <c r="Q436" t="s">
        <v>2037</v>
      </c>
      <c r="R436" t="s">
        <v>2038</v>
      </c>
      <c r="S436">
        <f t="shared" si="26"/>
        <v>62.2</v>
      </c>
      <c r="T436">
        <f t="shared" si="27"/>
        <v>93.3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>
        <v>158</v>
      </c>
      <c r="H437" t="s">
        <v>21</v>
      </c>
      <c r="I437" t="s">
        <v>22</v>
      </c>
      <c r="J437">
        <v>1408424400</v>
      </c>
      <c r="K437" s="5">
        <f t="shared" si="24"/>
        <v>41870.208333333336</v>
      </c>
      <c r="L437">
        <v>1408597200</v>
      </c>
      <c r="M437" s="5">
        <f t="shared" si="25"/>
        <v>41872.208333333336</v>
      </c>
      <c r="N437" t="b">
        <v>0</v>
      </c>
      <c r="O437" t="b">
        <v>1</v>
      </c>
      <c r="P437" t="s">
        <v>23</v>
      </c>
      <c r="Q437" t="s">
        <v>2035</v>
      </c>
      <c r="R437" t="s">
        <v>2036</v>
      </c>
      <c r="S437">
        <f t="shared" si="26"/>
        <v>1040</v>
      </c>
      <c r="T437">
        <f t="shared" si="27"/>
        <v>92.2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>
        <v>1425</v>
      </c>
      <c r="H438" t="s">
        <v>26</v>
      </c>
      <c r="I438" t="s">
        <v>27</v>
      </c>
      <c r="J438">
        <v>1384668000</v>
      </c>
      <c r="K438" s="5">
        <f t="shared" si="24"/>
        <v>41595.25</v>
      </c>
      <c r="L438">
        <v>1384840800</v>
      </c>
      <c r="M438" s="5">
        <f t="shared" si="25"/>
        <v>41597.25</v>
      </c>
      <c r="N438" t="b">
        <v>0</v>
      </c>
      <c r="O438" t="b">
        <v>0</v>
      </c>
      <c r="P438" t="s">
        <v>28</v>
      </c>
      <c r="Q438" t="s">
        <v>2037</v>
      </c>
      <c r="R438" t="s">
        <v>2038</v>
      </c>
      <c r="S438">
        <f t="shared" si="26"/>
        <v>131.5</v>
      </c>
      <c r="T438">
        <f t="shared" si="27"/>
        <v>100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>
        <v>174</v>
      </c>
      <c r="H439" t="s">
        <v>36</v>
      </c>
      <c r="I439" t="s">
        <v>37</v>
      </c>
      <c r="J439">
        <v>1346130000</v>
      </c>
      <c r="K439" s="5">
        <f t="shared" si="24"/>
        <v>41149.208333333336</v>
      </c>
      <c r="L439">
        <v>1347080400</v>
      </c>
      <c r="M439" s="5">
        <f t="shared" si="25"/>
        <v>41160.208333333336</v>
      </c>
      <c r="N439" t="b">
        <v>0</v>
      </c>
      <c r="O439" t="b">
        <v>0</v>
      </c>
      <c r="P439" t="s">
        <v>33</v>
      </c>
      <c r="Q439" t="s">
        <v>2039</v>
      </c>
      <c r="R439" t="s">
        <v>2040</v>
      </c>
      <c r="S439">
        <f t="shared" si="26"/>
        <v>173.6</v>
      </c>
      <c r="T439">
        <f t="shared" si="27"/>
        <v>75.8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>
        <v>227</v>
      </c>
      <c r="H440" t="s">
        <v>36</v>
      </c>
      <c r="I440" t="s">
        <v>37</v>
      </c>
      <c r="J440">
        <v>1439442000</v>
      </c>
      <c r="K440" s="5">
        <f t="shared" si="24"/>
        <v>42229.208333333328</v>
      </c>
      <c r="L440">
        <v>1439614800</v>
      </c>
      <c r="M440" s="5">
        <f t="shared" si="25"/>
        <v>42231.208333333328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>
        <f t="shared" si="26"/>
        <v>327.60000000000002</v>
      </c>
      <c r="T440">
        <f t="shared" si="27"/>
        <v>64.900000000000006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>
        <v>220</v>
      </c>
      <c r="H441" t="s">
        <v>21</v>
      </c>
      <c r="I441" t="s">
        <v>22</v>
      </c>
      <c r="J441">
        <v>1281762000</v>
      </c>
      <c r="K441" s="5">
        <f t="shared" si="24"/>
        <v>40404.208333333336</v>
      </c>
      <c r="L441">
        <v>1285909200</v>
      </c>
      <c r="M441" s="5">
        <f t="shared" si="25"/>
        <v>40452.208333333336</v>
      </c>
      <c r="N441" t="b">
        <v>0</v>
      </c>
      <c r="O441" t="b">
        <v>0</v>
      </c>
      <c r="P441" t="s">
        <v>53</v>
      </c>
      <c r="Q441" t="s">
        <v>2041</v>
      </c>
      <c r="R441" t="s">
        <v>2044</v>
      </c>
      <c r="S441">
        <f t="shared" si="26"/>
        <v>266.10000000000002</v>
      </c>
      <c r="T441">
        <f t="shared" si="27"/>
        <v>62.9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>
        <v>98</v>
      </c>
      <c r="H442" t="s">
        <v>21</v>
      </c>
      <c r="I442" t="s">
        <v>22</v>
      </c>
      <c r="J442">
        <v>1465621200</v>
      </c>
      <c r="K442" s="5">
        <f t="shared" si="24"/>
        <v>42532.208333333328</v>
      </c>
      <c r="L442">
        <v>1466658000</v>
      </c>
      <c r="M442" s="5">
        <f t="shared" si="25"/>
        <v>42544.208333333328</v>
      </c>
      <c r="N442" t="b">
        <v>0</v>
      </c>
      <c r="O442" t="b">
        <v>0</v>
      </c>
      <c r="P442" t="s">
        <v>60</v>
      </c>
      <c r="Q442" t="s">
        <v>2035</v>
      </c>
      <c r="R442" t="s">
        <v>2045</v>
      </c>
      <c r="S442">
        <f t="shared" si="26"/>
        <v>245.1</v>
      </c>
      <c r="T442">
        <f t="shared" si="27"/>
        <v>105.1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>
        <v>100</v>
      </c>
      <c r="H443" t="s">
        <v>21</v>
      </c>
      <c r="I443" t="s">
        <v>22</v>
      </c>
      <c r="J443">
        <v>1390370400</v>
      </c>
      <c r="K443" s="5">
        <f t="shared" si="24"/>
        <v>41661.25</v>
      </c>
      <c r="L443">
        <v>1392271200</v>
      </c>
      <c r="M443" s="5">
        <f t="shared" si="25"/>
        <v>41683.25</v>
      </c>
      <c r="N443" t="b">
        <v>0</v>
      </c>
      <c r="O443" t="b">
        <v>0</v>
      </c>
      <c r="P443" t="s">
        <v>68</v>
      </c>
      <c r="Q443" t="s">
        <v>2047</v>
      </c>
      <c r="R443" t="s">
        <v>2048</v>
      </c>
      <c r="S443">
        <f t="shared" si="26"/>
        <v>649.5</v>
      </c>
      <c r="T443">
        <f t="shared" si="27"/>
        <v>110.4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>
        <v>1249</v>
      </c>
      <c r="H444" t="s">
        <v>21</v>
      </c>
      <c r="I444" t="s">
        <v>22</v>
      </c>
      <c r="J444">
        <v>1294812000</v>
      </c>
      <c r="K444" s="5">
        <f t="shared" si="24"/>
        <v>40555.25</v>
      </c>
      <c r="L444">
        <v>1294898400</v>
      </c>
      <c r="M444" s="5">
        <f t="shared" si="25"/>
        <v>40556.25</v>
      </c>
      <c r="N444" t="b">
        <v>0</v>
      </c>
      <c r="O444" t="b">
        <v>0</v>
      </c>
      <c r="P444" t="s">
        <v>71</v>
      </c>
      <c r="Q444" t="s">
        <v>2041</v>
      </c>
      <c r="R444" t="s">
        <v>2049</v>
      </c>
      <c r="S444">
        <f t="shared" si="26"/>
        <v>159.4</v>
      </c>
      <c r="T444">
        <f t="shared" si="27"/>
        <v>108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>
        <v>1396</v>
      </c>
      <c r="H445" t="s">
        <v>21</v>
      </c>
      <c r="I445" t="s">
        <v>22</v>
      </c>
      <c r="J445">
        <v>1406523600</v>
      </c>
      <c r="K445" s="5">
        <f t="shared" si="24"/>
        <v>41848.208333333336</v>
      </c>
      <c r="L445">
        <v>1406523600</v>
      </c>
      <c r="M445" s="5">
        <f t="shared" si="25"/>
        <v>41848.208333333336</v>
      </c>
      <c r="N445" t="b">
        <v>0</v>
      </c>
      <c r="O445" t="b">
        <v>0</v>
      </c>
      <c r="P445" t="s">
        <v>53</v>
      </c>
      <c r="Q445" t="s">
        <v>2041</v>
      </c>
      <c r="R445" t="s">
        <v>2044</v>
      </c>
      <c r="S445">
        <f t="shared" si="26"/>
        <v>112.2</v>
      </c>
      <c r="T445">
        <f t="shared" si="27"/>
        <v>106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>
        <v>890</v>
      </c>
      <c r="H446" t="s">
        <v>21</v>
      </c>
      <c r="I446" t="s">
        <v>22</v>
      </c>
      <c r="J446">
        <v>1522731600</v>
      </c>
      <c r="K446" s="5">
        <f t="shared" si="24"/>
        <v>43193.208333333328</v>
      </c>
      <c r="L446">
        <v>1524027600</v>
      </c>
      <c r="M446" s="5">
        <f t="shared" si="25"/>
        <v>43208.208333333328</v>
      </c>
      <c r="N446" t="b">
        <v>0</v>
      </c>
      <c r="O446" t="b">
        <v>0</v>
      </c>
      <c r="P446" t="s">
        <v>33</v>
      </c>
      <c r="Q446" t="s">
        <v>2039</v>
      </c>
      <c r="R446" t="s">
        <v>2040</v>
      </c>
      <c r="S446">
        <f t="shared" si="26"/>
        <v>128.1</v>
      </c>
      <c r="T446">
        <f t="shared" si="27"/>
        <v>85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>
        <v>142</v>
      </c>
      <c r="H447" t="s">
        <v>40</v>
      </c>
      <c r="I447" t="s">
        <v>41</v>
      </c>
      <c r="J447">
        <v>1550124000</v>
      </c>
      <c r="K447" s="5">
        <f t="shared" si="24"/>
        <v>43510.25</v>
      </c>
      <c r="L447">
        <v>1554699600</v>
      </c>
      <c r="M447" s="5">
        <f t="shared" si="25"/>
        <v>43563.208333333328</v>
      </c>
      <c r="N447" t="b">
        <v>0</v>
      </c>
      <c r="O447" t="b">
        <v>0</v>
      </c>
      <c r="P447" t="s">
        <v>42</v>
      </c>
      <c r="Q447" t="s">
        <v>2041</v>
      </c>
      <c r="R447" t="s">
        <v>2042</v>
      </c>
      <c r="S447">
        <f t="shared" si="26"/>
        <v>332</v>
      </c>
      <c r="T447">
        <f t="shared" si="27"/>
        <v>105.2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>
        <v>2673</v>
      </c>
      <c r="H448" t="s">
        <v>21</v>
      </c>
      <c r="I448" t="s">
        <v>22</v>
      </c>
      <c r="J448">
        <v>1403326800</v>
      </c>
      <c r="K448" s="5">
        <f t="shared" si="24"/>
        <v>41811.208333333336</v>
      </c>
      <c r="L448">
        <v>1403499600</v>
      </c>
      <c r="M448" s="5">
        <f t="shared" si="25"/>
        <v>41813.208333333336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>
        <f t="shared" si="26"/>
        <v>112.8</v>
      </c>
      <c r="T448">
        <f t="shared" si="27"/>
        <v>39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>
        <v>163</v>
      </c>
      <c r="H449" t="s">
        <v>21</v>
      </c>
      <c r="I449" t="s">
        <v>22</v>
      </c>
      <c r="J449">
        <v>1305694800</v>
      </c>
      <c r="K449" s="5">
        <f t="shared" si="24"/>
        <v>40681.208333333336</v>
      </c>
      <c r="L449">
        <v>1307422800</v>
      </c>
      <c r="M449" s="5">
        <f t="shared" si="25"/>
        <v>40701.208333333336</v>
      </c>
      <c r="N449" t="b">
        <v>0</v>
      </c>
      <c r="O449" t="b">
        <v>1</v>
      </c>
      <c r="P449" t="s">
        <v>89</v>
      </c>
      <c r="Q449" t="s">
        <v>2050</v>
      </c>
      <c r="R449" t="s">
        <v>2051</v>
      </c>
      <c r="S449">
        <f t="shared" si="26"/>
        <v>216.4</v>
      </c>
      <c r="T449">
        <f t="shared" si="27"/>
        <v>73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>
        <v>2220</v>
      </c>
      <c r="H450" t="s">
        <v>21</v>
      </c>
      <c r="I450" t="s">
        <v>22</v>
      </c>
      <c r="J450">
        <v>1265695200</v>
      </c>
      <c r="K450" s="5">
        <f t="shared" ref="K450:K513" si="28">(((J450/60)/60)/24)+DATE(1970,1,1)</f>
        <v>40218.25</v>
      </c>
      <c r="L450">
        <v>1267682400</v>
      </c>
      <c r="M450" s="5">
        <f t="shared" ref="M450:M513" si="29">(((L450/60)/60)/24)+DATE(1970,1,1)</f>
        <v>40241.25</v>
      </c>
      <c r="N450" t="b">
        <v>0</v>
      </c>
      <c r="O450" t="b">
        <v>1</v>
      </c>
      <c r="P450" t="s">
        <v>33</v>
      </c>
      <c r="Q450" t="s">
        <v>2039</v>
      </c>
      <c r="R450" t="s">
        <v>2040</v>
      </c>
      <c r="S450">
        <f t="shared" ref="S450:S513" si="30">ROUND(((E450/D450)*100), 1)</f>
        <v>105.2</v>
      </c>
      <c r="T450">
        <f t="shared" ref="T450:T513" si="31">ROUND((E450/G450),1)</f>
        <v>62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>
        <v>1606</v>
      </c>
      <c r="H451" t="s">
        <v>98</v>
      </c>
      <c r="I451" t="s">
        <v>99</v>
      </c>
      <c r="J451">
        <v>1532062800</v>
      </c>
      <c r="K451" s="5">
        <f t="shared" si="28"/>
        <v>43301.208333333328</v>
      </c>
      <c r="L451">
        <v>1535518800</v>
      </c>
      <c r="M451" s="5">
        <f t="shared" si="29"/>
        <v>43341.208333333328</v>
      </c>
      <c r="N451" t="b">
        <v>0</v>
      </c>
      <c r="O451" t="b">
        <v>0</v>
      </c>
      <c r="P451" t="s">
        <v>100</v>
      </c>
      <c r="Q451" t="s">
        <v>2041</v>
      </c>
      <c r="R451" t="s">
        <v>2052</v>
      </c>
      <c r="S451">
        <f t="shared" si="30"/>
        <v>328.9</v>
      </c>
      <c r="T451">
        <f t="shared" si="31"/>
        <v>94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>
        <v>129</v>
      </c>
      <c r="H452" t="s">
        <v>21</v>
      </c>
      <c r="I452" t="s">
        <v>22</v>
      </c>
      <c r="J452">
        <v>1558674000</v>
      </c>
      <c r="K452" s="5">
        <f t="shared" si="28"/>
        <v>43609.208333333328</v>
      </c>
      <c r="L452">
        <v>1559106000</v>
      </c>
      <c r="M452" s="5">
        <f t="shared" si="29"/>
        <v>43614.208333333328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>
        <f t="shared" si="30"/>
        <v>160.6</v>
      </c>
      <c r="T452">
        <f t="shared" si="31"/>
        <v>112.1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>
        <v>226</v>
      </c>
      <c r="H453" t="s">
        <v>40</v>
      </c>
      <c r="I453" t="s">
        <v>41</v>
      </c>
      <c r="J453">
        <v>1451973600</v>
      </c>
      <c r="K453" s="5">
        <f t="shared" si="28"/>
        <v>42374.25</v>
      </c>
      <c r="L453">
        <v>1454392800</v>
      </c>
      <c r="M453" s="5">
        <f t="shared" si="29"/>
        <v>42402.25</v>
      </c>
      <c r="N453" t="b">
        <v>0</v>
      </c>
      <c r="O453" t="b">
        <v>0</v>
      </c>
      <c r="P453" t="s">
        <v>89</v>
      </c>
      <c r="Q453" t="s">
        <v>2050</v>
      </c>
      <c r="R453" t="s">
        <v>2051</v>
      </c>
      <c r="S453">
        <f t="shared" si="30"/>
        <v>310</v>
      </c>
      <c r="T453">
        <f t="shared" si="31"/>
        <v>48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>
        <v>5419</v>
      </c>
      <c r="H454" t="s">
        <v>21</v>
      </c>
      <c r="I454" t="s">
        <v>22</v>
      </c>
      <c r="J454">
        <v>1412485200</v>
      </c>
      <c r="K454" s="5">
        <f t="shared" si="28"/>
        <v>41917.208333333336</v>
      </c>
      <c r="L454">
        <v>1415685600</v>
      </c>
      <c r="M454" s="5">
        <f t="shared" si="29"/>
        <v>41954.25</v>
      </c>
      <c r="N454" t="b">
        <v>0</v>
      </c>
      <c r="O454" t="b">
        <v>0</v>
      </c>
      <c r="P454" t="s">
        <v>33</v>
      </c>
      <c r="Q454" t="s">
        <v>2039</v>
      </c>
      <c r="R454" t="s">
        <v>2040</v>
      </c>
      <c r="S454">
        <f t="shared" si="30"/>
        <v>377.8</v>
      </c>
      <c r="T454">
        <f t="shared" si="31"/>
        <v>35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>
        <v>165</v>
      </c>
      <c r="H455" t="s">
        <v>21</v>
      </c>
      <c r="I455" t="s">
        <v>22</v>
      </c>
      <c r="J455">
        <v>1490245200</v>
      </c>
      <c r="K455" s="5">
        <f t="shared" si="28"/>
        <v>42817.208333333328</v>
      </c>
      <c r="L455">
        <v>1490677200</v>
      </c>
      <c r="M455" s="5">
        <f t="shared" si="29"/>
        <v>42822.208333333328</v>
      </c>
      <c r="N455" t="b">
        <v>0</v>
      </c>
      <c r="O455" t="b">
        <v>0</v>
      </c>
      <c r="P455" t="s">
        <v>42</v>
      </c>
      <c r="Q455" t="s">
        <v>2041</v>
      </c>
      <c r="R455" t="s">
        <v>2042</v>
      </c>
      <c r="S455">
        <f t="shared" si="30"/>
        <v>150.80000000000001</v>
      </c>
      <c r="T455">
        <f t="shared" si="31"/>
        <v>85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>
        <v>1965</v>
      </c>
      <c r="H456" t="s">
        <v>36</v>
      </c>
      <c r="I456" t="s">
        <v>37</v>
      </c>
      <c r="J456">
        <v>1547877600</v>
      </c>
      <c r="K456" s="5">
        <f t="shared" si="28"/>
        <v>43484.25</v>
      </c>
      <c r="L456">
        <v>1551506400</v>
      </c>
      <c r="M456" s="5">
        <f t="shared" si="29"/>
        <v>43526.25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>
        <f t="shared" si="30"/>
        <v>150.30000000000001</v>
      </c>
      <c r="T456">
        <f t="shared" si="31"/>
        <v>96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>
        <v>16</v>
      </c>
      <c r="H457" t="s">
        <v>21</v>
      </c>
      <c r="I457" t="s">
        <v>22</v>
      </c>
      <c r="J457">
        <v>1298700000</v>
      </c>
      <c r="K457" s="5">
        <f t="shared" si="28"/>
        <v>40600.25</v>
      </c>
      <c r="L457">
        <v>1300856400</v>
      </c>
      <c r="M457" s="5">
        <f t="shared" si="29"/>
        <v>40625.208333333336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>
        <f t="shared" si="30"/>
        <v>157.30000000000001</v>
      </c>
      <c r="T457">
        <f t="shared" si="31"/>
        <v>68.8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>
        <v>107</v>
      </c>
      <c r="H458" t="s">
        <v>21</v>
      </c>
      <c r="I458" t="s">
        <v>22</v>
      </c>
      <c r="J458">
        <v>1570338000</v>
      </c>
      <c r="K458" s="5">
        <f t="shared" si="28"/>
        <v>43744.208333333328</v>
      </c>
      <c r="L458">
        <v>1573192800</v>
      </c>
      <c r="M458" s="5">
        <f t="shared" si="29"/>
        <v>43777.25</v>
      </c>
      <c r="N458" t="b">
        <v>0</v>
      </c>
      <c r="O458" t="b">
        <v>1</v>
      </c>
      <c r="P458" t="s">
        <v>119</v>
      </c>
      <c r="Q458" t="s">
        <v>2047</v>
      </c>
      <c r="R458" t="s">
        <v>2053</v>
      </c>
      <c r="S458">
        <f t="shared" si="30"/>
        <v>140</v>
      </c>
      <c r="T458">
        <f t="shared" si="31"/>
        <v>106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>
        <v>134</v>
      </c>
      <c r="H459" t="s">
        <v>21</v>
      </c>
      <c r="I459" t="s">
        <v>22</v>
      </c>
      <c r="J459">
        <v>1287378000</v>
      </c>
      <c r="K459" s="5">
        <f t="shared" si="28"/>
        <v>40469.208333333336</v>
      </c>
      <c r="L459">
        <v>1287810000</v>
      </c>
      <c r="M459" s="5">
        <f t="shared" si="29"/>
        <v>40474.208333333336</v>
      </c>
      <c r="N459" t="b">
        <v>0</v>
      </c>
      <c r="O459" t="b">
        <v>0</v>
      </c>
      <c r="P459" t="s">
        <v>122</v>
      </c>
      <c r="Q459" t="s">
        <v>2054</v>
      </c>
      <c r="R459" t="s">
        <v>2055</v>
      </c>
      <c r="S459">
        <f t="shared" si="30"/>
        <v>325.3</v>
      </c>
      <c r="T459">
        <f t="shared" si="31"/>
        <v>75.3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>
        <v>198</v>
      </c>
      <c r="H460" t="s">
        <v>21</v>
      </c>
      <c r="I460" t="s">
        <v>22</v>
      </c>
      <c r="J460">
        <v>1275714000</v>
      </c>
      <c r="K460" s="5">
        <f t="shared" si="28"/>
        <v>40334.208333333336</v>
      </c>
      <c r="L460">
        <v>1277355600</v>
      </c>
      <c r="M460" s="5">
        <f t="shared" si="29"/>
        <v>40353.208333333336</v>
      </c>
      <c r="N460" t="b">
        <v>0</v>
      </c>
      <c r="O460" t="b">
        <v>1</v>
      </c>
      <c r="P460" t="s">
        <v>65</v>
      </c>
      <c r="Q460" t="s">
        <v>2037</v>
      </c>
      <c r="R460" t="s">
        <v>2046</v>
      </c>
      <c r="S460">
        <f t="shared" si="30"/>
        <v>169.1</v>
      </c>
      <c r="T460">
        <f t="shared" si="31"/>
        <v>75.099999999999994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>
        <v>111</v>
      </c>
      <c r="H461" t="s">
        <v>107</v>
      </c>
      <c r="I461" t="s">
        <v>108</v>
      </c>
      <c r="J461">
        <v>1346734800</v>
      </c>
      <c r="K461" s="5">
        <f t="shared" si="28"/>
        <v>41156.208333333336</v>
      </c>
      <c r="L461">
        <v>1348981200</v>
      </c>
      <c r="M461" s="5">
        <f t="shared" si="29"/>
        <v>41182.208333333336</v>
      </c>
      <c r="N461" t="b">
        <v>0</v>
      </c>
      <c r="O461" t="b">
        <v>1</v>
      </c>
      <c r="P461" t="s">
        <v>23</v>
      </c>
      <c r="Q461" t="s">
        <v>2035</v>
      </c>
      <c r="R461" t="s">
        <v>2036</v>
      </c>
      <c r="S461">
        <f t="shared" si="30"/>
        <v>212.9</v>
      </c>
      <c r="T461">
        <f t="shared" si="31"/>
        <v>107.4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>
        <v>222</v>
      </c>
      <c r="H462" t="s">
        <v>21</v>
      </c>
      <c r="I462" t="s">
        <v>22</v>
      </c>
      <c r="J462">
        <v>1309755600</v>
      </c>
      <c r="K462" s="5">
        <f t="shared" si="28"/>
        <v>40728.208333333336</v>
      </c>
      <c r="L462">
        <v>1310533200</v>
      </c>
      <c r="M462" s="5">
        <f t="shared" si="29"/>
        <v>40737.208333333336</v>
      </c>
      <c r="N462" t="b">
        <v>0</v>
      </c>
      <c r="O462" t="b">
        <v>0</v>
      </c>
      <c r="P462" t="s">
        <v>17</v>
      </c>
      <c r="Q462" t="s">
        <v>2033</v>
      </c>
      <c r="R462" t="s">
        <v>2034</v>
      </c>
      <c r="S462">
        <f t="shared" si="30"/>
        <v>443.9</v>
      </c>
      <c r="T462">
        <f t="shared" si="31"/>
        <v>36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>
        <v>6212</v>
      </c>
      <c r="H463" t="s">
        <v>21</v>
      </c>
      <c r="I463" t="s">
        <v>22</v>
      </c>
      <c r="J463">
        <v>1406178000</v>
      </c>
      <c r="K463" s="5">
        <f t="shared" si="28"/>
        <v>41844.208333333336</v>
      </c>
      <c r="L463">
        <v>1407560400</v>
      </c>
      <c r="M463" s="5">
        <f t="shared" si="29"/>
        <v>41860.208333333336</v>
      </c>
      <c r="N463" t="b">
        <v>0</v>
      </c>
      <c r="O463" t="b">
        <v>0</v>
      </c>
      <c r="P463" t="s">
        <v>133</v>
      </c>
      <c r="Q463" t="s">
        <v>2047</v>
      </c>
      <c r="R463" t="s">
        <v>2056</v>
      </c>
      <c r="S463">
        <f t="shared" si="30"/>
        <v>185.9</v>
      </c>
      <c r="T463">
        <f t="shared" si="31"/>
        <v>27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>
        <v>98</v>
      </c>
      <c r="H464" t="s">
        <v>36</v>
      </c>
      <c r="I464" t="s">
        <v>37</v>
      </c>
      <c r="J464">
        <v>1552798800</v>
      </c>
      <c r="K464" s="5">
        <f t="shared" si="28"/>
        <v>43541.208333333328</v>
      </c>
      <c r="L464">
        <v>1552885200</v>
      </c>
      <c r="M464" s="5">
        <f t="shared" si="29"/>
        <v>43542.208333333328</v>
      </c>
      <c r="N464" t="b">
        <v>0</v>
      </c>
      <c r="O464" t="b">
        <v>0</v>
      </c>
      <c r="P464" t="s">
        <v>119</v>
      </c>
      <c r="Q464" t="s">
        <v>2047</v>
      </c>
      <c r="R464" t="s">
        <v>2053</v>
      </c>
      <c r="S464">
        <f t="shared" si="30"/>
        <v>658.8</v>
      </c>
      <c r="T464">
        <f t="shared" si="31"/>
        <v>107.6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>
        <v>92</v>
      </c>
      <c r="H465" t="s">
        <v>21</v>
      </c>
      <c r="I465" t="s">
        <v>22</v>
      </c>
      <c r="J465">
        <v>1278565200</v>
      </c>
      <c r="K465" s="5">
        <f t="shared" si="28"/>
        <v>40367.208333333336</v>
      </c>
      <c r="L465">
        <v>1280552400</v>
      </c>
      <c r="M465" s="5">
        <f t="shared" si="29"/>
        <v>40390.208333333336</v>
      </c>
      <c r="N465" t="b">
        <v>0</v>
      </c>
      <c r="O465" t="b">
        <v>0</v>
      </c>
      <c r="P465" t="s">
        <v>23</v>
      </c>
      <c r="Q465" t="s">
        <v>2035</v>
      </c>
      <c r="R465" t="s">
        <v>2036</v>
      </c>
      <c r="S465">
        <f t="shared" si="30"/>
        <v>114.8</v>
      </c>
      <c r="T465">
        <f t="shared" si="31"/>
        <v>46.2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>
        <v>149</v>
      </c>
      <c r="H466" t="s">
        <v>21</v>
      </c>
      <c r="I466" t="s">
        <v>22</v>
      </c>
      <c r="J466">
        <v>1396069200</v>
      </c>
      <c r="K466" s="5">
        <f t="shared" si="28"/>
        <v>41727.208333333336</v>
      </c>
      <c r="L466">
        <v>1398661200</v>
      </c>
      <c r="M466" s="5">
        <f t="shared" si="29"/>
        <v>41757.208333333336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>
        <f t="shared" si="30"/>
        <v>475.3</v>
      </c>
      <c r="T466">
        <f t="shared" si="31"/>
        <v>47.8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>
        <v>2431</v>
      </c>
      <c r="H467" t="s">
        <v>21</v>
      </c>
      <c r="I467" t="s">
        <v>22</v>
      </c>
      <c r="J467">
        <v>1435208400</v>
      </c>
      <c r="K467" s="5">
        <f t="shared" si="28"/>
        <v>42180.208333333328</v>
      </c>
      <c r="L467">
        <v>1436245200</v>
      </c>
      <c r="M467" s="5">
        <f t="shared" si="29"/>
        <v>42192.208333333328</v>
      </c>
      <c r="N467" t="b">
        <v>0</v>
      </c>
      <c r="O467" t="b">
        <v>0</v>
      </c>
      <c r="P467" t="s">
        <v>33</v>
      </c>
      <c r="Q467" t="s">
        <v>2039</v>
      </c>
      <c r="R467" t="s">
        <v>2040</v>
      </c>
      <c r="S467">
        <f t="shared" si="30"/>
        <v>387</v>
      </c>
      <c r="T467">
        <f t="shared" si="31"/>
        <v>53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>
        <v>303</v>
      </c>
      <c r="H468" t="s">
        <v>21</v>
      </c>
      <c r="I468" t="s">
        <v>22</v>
      </c>
      <c r="J468">
        <v>1571547600</v>
      </c>
      <c r="K468" s="5">
        <f t="shared" si="28"/>
        <v>43758.208333333328</v>
      </c>
      <c r="L468">
        <v>1575439200</v>
      </c>
      <c r="M468" s="5">
        <f t="shared" si="29"/>
        <v>43803.25</v>
      </c>
      <c r="N468" t="b">
        <v>0</v>
      </c>
      <c r="O468" t="b">
        <v>0</v>
      </c>
      <c r="P468" t="s">
        <v>23</v>
      </c>
      <c r="Q468" t="s">
        <v>2035</v>
      </c>
      <c r="R468" t="s">
        <v>2036</v>
      </c>
      <c r="S468">
        <f t="shared" si="30"/>
        <v>189.6</v>
      </c>
      <c r="T468">
        <f t="shared" si="31"/>
        <v>45.1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>
        <v>209</v>
      </c>
      <c r="H469" t="s">
        <v>21</v>
      </c>
      <c r="I469" t="s">
        <v>22</v>
      </c>
      <c r="J469">
        <v>1400562000</v>
      </c>
      <c r="K469" s="5">
        <f t="shared" si="28"/>
        <v>41779.208333333336</v>
      </c>
      <c r="L469">
        <v>1403931600</v>
      </c>
      <c r="M469" s="5">
        <f t="shared" si="29"/>
        <v>41818.208333333336</v>
      </c>
      <c r="N469" t="b">
        <v>0</v>
      </c>
      <c r="O469" t="b">
        <v>0</v>
      </c>
      <c r="P469" t="s">
        <v>53</v>
      </c>
      <c r="Q469" t="s">
        <v>2041</v>
      </c>
      <c r="R469" t="s">
        <v>2044</v>
      </c>
      <c r="S469">
        <f t="shared" si="30"/>
        <v>140.4</v>
      </c>
      <c r="T469">
        <f t="shared" si="31"/>
        <v>59.1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>
        <v>131</v>
      </c>
      <c r="H470" t="s">
        <v>21</v>
      </c>
      <c r="I470" t="s">
        <v>22</v>
      </c>
      <c r="J470">
        <v>1532926800</v>
      </c>
      <c r="K470" s="5">
        <f t="shared" si="28"/>
        <v>43311.208333333328</v>
      </c>
      <c r="L470">
        <v>1533358800</v>
      </c>
      <c r="M470" s="5">
        <f t="shared" si="29"/>
        <v>43316.208333333328</v>
      </c>
      <c r="N470" t="b">
        <v>0</v>
      </c>
      <c r="O470" t="b">
        <v>0</v>
      </c>
      <c r="P470" t="s">
        <v>159</v>
      </c>
      <c r="Q470" t="s">
        <v>2035</v>
      </c>
      <c r="R470" t="s">
        <v>2058</v>
      </c>
      <c r="S470">
        <f t="shared" si="30"/>
        <v>178</v>
      </c>
      <c r="T470">
        <f t="shared" si="31"/>
        <v>89.7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>
        <v>164</v>
      </c>
      <c r="H471" t="s">
        <v>21</v>
      </c>
      <c r="I471" t="s">
        <v>22</v>
      </c>
      <c r="J471">
        <v>1420869600</v>
      </c>
      <c r="K471" s="5">
        <f t="shared" si="28"/>
        <v>42014.25</v>
      </c>
      <c r="L471">
        <v>1421474400</v>
      </c>
      <c r="M471" s="5">
        <f t="shared" si="29"/>
        <v>42021.25</v>
      </c>
      <c r="N471" t="b">
        <v>0</v>
      </c>
      <c r="O471" t="b">
        <v>0</v>
      </c>
      <c r="P471" t="s">
        <v>65</v>
      </c>
      <c r="Q471" t="s">
        <v>2037</v>
      </c>
      <c r="R471" t="s">
        <v>2046</v>
      </c>
      <c r="S471">
        <f t="shared" si="30"/>
        <v>143.69999999999999</v>
      </c>
      <c r="T471">
        <f t="shared" si="31"/>
        <v>70.099999999999994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>
        <v>201</v>
      </c>
      <c r="H472" t="s">
        <v>21</v>
      </c>
      <c r="I472" t="s">
        <v>22</v>
      </c>
      <c r="J472">
        <v>1504242000</v>
      </c>
      <c r="K472" s="5">
        <f t="shared" si="28"/>
        <v>42979.208333333328</v>
      </c>
      <c r="L472">
        <v>1505278800</v>
      </c>
      <c r="M472" s="5">
        <f t="shared" si="29"/>
        <v>42991.208333333328</v>
      </c>
      <c r="N472" t="b">
        <v>0</v>
      </c>
      <c r="O472" t="b">
        <v>0</v>
      </c>
      <c r="P472" t="s">
        <v>89</v>
      </c>
      <c r="Q472" t="s">
        <v>2050</v>
      </c>
      <c r="R472" t="s">
        <v>2051</v>
      </c>
      <c r="S472">
        <f t="shared" si="30"/>
        <v>215.3</v>
      </c>
      <c r="T472">
        <f t="shared" si="31"/>
        <v>31.1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>
        <v>211</v>
      </c>
      <c r="H473" t="s">
        <v>21</v>
      </c>
      <c r="I473" t="s">
        <v>22</v>
      </c>
      <c r="J473">
        <v>1442811600</v>
      </c>
      <c r="K473" s="5">
        <f t="shared" si="28"/>
        <v>42268.208333333328</v>
      </c>
      <c r="L473">
        <v>1443934800</v>
      </c>
      <c r="M473" s="5">
        <f t="shared" si="29"/>
        <v>42281.208333333328</v>
      </c>
      <c r="N473" t="b">
        <v>0</v>
      </c>
      <c r="O473" t="b">
        <v>0</v>
      </c>
      <c r="P473" t="s">
        <v>33</v>
      </c>
      <c r="Q473" t="s">
        <v>2039</v>
      </c>
      <c r="R473" t="s">
        <v>2040</v>
      </c>
      <c r="S473">
        <f t="shared" si="30"/>
        <v>227.1</v>
      </c>
      <c r="T473">
        <f t="shared" si="31"/>
        <v>29.1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>
        <v>128</v>
      </c>
      <c r="H474" t="s">
        <v>21</v>
      </c>
      <c r="I474" t="s">
        <v>22</v>
      </c>
      <c r="J474">
        <v>1497243600</v>
      </c>
      <c r="K474" s="5">
        <f t="shared" si="28"/>
        <v>42898.208333333328</v>
      </c>
      <c r="L474">
        <v>1498539600</v>
      </c>
      <c r="M474" s="5">
        <f t="shared" si="29"/>
        <v>42913.208333333328</v>
      </c>
      <c r="N474" t="b">
        <v>0</v>
      </c>
      <c r="O474" t="b">
        <v>1</v>
      </c>
      <c r="P474" t="s">
        <v>33</v>
      </c>
      <c r="Q474" t="s">
        <v>2039</v>
      </c>
      <c r="R474" t="s">
        <v>2040</v>
      </c>
      <c r="S474">
        <f t="shared" si="30"/>
        <v>275.10000000000002</v>
      </c>
      <c r="T474">
        <f t="shared" si="31"/>
        <v>30.1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>
        <v>1600</v>
      </c>
      <c r="H475" t="s">
        <v>15</v>
      </c>
      <c r="I475" t="s">
        <v>16</v>
      </c>
      <c r="J475">
        <v>1342501200</v>
      </c>
      <c r="K475" s="5">
        <f t="shared" si="28"/>
        <v>41107.208333333336</v>
      </c>
      <c r="L475">
        <v>1342760400</v>
      </c>
      <c r="M475" s="5">
        <f t="shared" si="29"/>
        <v>41110.208333333336</v>
      </c>
      <c r="N475" t="b">
        <v>0</v>
      </c>
      <c r="O475" t="b">
        <v>0</v>
      </c>
      <c r="P475" t="s">
        <v>33</v>
      </c>
      <c r="Q475" t="s">
        <v>2039</v>
      </c>
      <c r="R475" t="s">
        <v>2040</v>
      </c>
      <c r="S475">
        <f t="shared" si="30"/>
        <v>144.4</v>
      </c>
      <c r="T475">
        <f t="shared" si="31"/>
        <v>85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>
        <v>249</v>
      </c>
      <c r="H476" t="s">
        <v>21</v>
      </c>
      <c r="I476" t="s">
        <v>22</v>
      </c>
      <c r="J476">
        <v>1433480400</v>
      </c>
      <c r="K476" s="5">
        <f t="shared" si="28"/>
        <v>42160.208333333328</v>
      </c>
      <c r="L476">
        <v>1433566800</v>
      </c>
      <c r="M476" s="5">
        <f t="shared" si="29"/>
        <v>42161.208333333328</v>
      </c>
      <c r="N476" t="b">
        <v>0</v>
      </c>
      <c r="O476" t="b">
        <v>0</v>
      </c>
      <c r="P476" t="s">
        <v>28</v>
      </c>
      <c r="Q476" t="s">
        <v>2037</v>
      </c>
      <c r="R476" t="s">
        <v>2038</v>
      </c>
      <c r="S476">
        <f t="shared" si="30"/>
        <v>722.6</v>
      </c>
      <c r="T476">
        <f t="shared" si="31"/>
        <v>58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>
        <v>236</v>
      </c>
      <c r="H477" t="s">
        <v>21</v>
      </c>
      <c r="I477" t="s">
        <v>22</v>
      </c>
      <c r="J477">
        <v>1296108000</v>
      </c>
      <c r="K477" s="5">
        <f t="shared" si="28"/>
        <v>40570.25</v>
      </c>
      <c r="L477">
        <v>1296712800</v>
      </c>
      <c r="M477" s="5">
        <f t="shared" si="29"/>
        <v>40577.25</v>
      </c>
      <c r="N477" t="b">
        <v>0</v>
      </c>
      <c r="O477" t="b">
        <v>0</v>
      </c>
      <c r="P477" t="s">
        <v>33</v>
      </c>
      <c r="Q477" t="s">
        <v>2039</v>
      </c>
      <c r="R477" t="s">
        <v>2040</v>
      </c>
      <c r="S477">
        <f t="shared" si="30"/>
        <v>236.1</v>
      </c>
      <c r="T477">
        <f t="shared" si="31"/>
        <v>61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>
        <v>4065</v>
      </c>
      <c r="H478" t="s">
        <v>40</v>
      </c>
      <c r="I478" t="s">
        <v>41</v>
      </c>
      <c r="J478">
        <v>1264399200</v>
      </c>
      <c r="K478" s="5">
        <f t="shared" si="28"/>
        <v>40203.25</v>
      </c>
      <c r="L478">
        <v>1264831200</v>
      </c>
      <c r="M478" s="5">
        <f t="shared" si="29"/>
        <v>40208.25</v>
      </c>
      <c r="N478" t="b">
        <v>0</v>
      </c>
      <c r="O478" t="b">
        <v>1</v>
      </c>
      <c r="P478" t="s">
        <v>65</v>
      </c>
      <c r="Q478" t="s">
        <v>2037</v>
      </c>
      <c r="R478" t="s">
        <v>2046</v>
      </c>
      <c r="S478">
        <f t="shared" si="30"/>
        <v>162.4</v>
      </c>
      <c r="T478">
        <f t="shared" si="31"/>
        <v>29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>
        <v>246</v>
      </c>
      <c r="H479" t="s">
        <v>107</v>
      </c>
      <c r="I479" t="s">
        <v>108</v>
      </c>
      <c r="J479">
        <v>1501131600</v>
      </c>
      <c r="K479" s="5">
        <f t="shared" si="28"/>
        <v>42943.208333333328</v>
      </c>
      <c r="L479">
        <v>1505192400</v>
      </c>
      <c r="M479" s="5">
        <f t="shared" si="29"/>
        <v>42990.208333333328</v>
      </c>
      <c r="N479" t="b">
        <v>0</v>
      </c>
      <c r="O479" t="b">
        <v>1</v>
      </c>
      <c r="P479" t="s">
        <v>33</v>
      </c>
      <c r="Q479" t="s">
        <v>2039</v>
      </c>
      <c r="R479" t="s">
        <v>2040</v>
      </c>
      <c r="S479">
        <f t="shared" si="30"/>
        <v>254.5</v>
      </c>
      <c r="T479">
        <f t="shared" si="31"/>
        <v>59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>
        <v>2475</v>
      </c>
      <c r="H480" t="s">
        <v>107</v>
      </c>
      <c r="I480" t="s">
        <v>108</v>
      </c>
      <c r="J480">
        <v>1288674000</v>
      </c>
      <c r="K480" s="5">
        <f t="shared" si="28"/>
        <v>40484.208333333336</v>
      </c>
      <c r="L480">
        <v>1292911200</v>
      </c>
      <c r="M480" s="5">
        <f t="shared" si="29"/>
        <v>40533.25</v>
      </c>
      <c r="N480" t="b">
        <v>0</v>
      </c>
      <c r="O480" t="b">
        <v>1</v>
      </c>
      <c r="P480" t="s">
        <v>33</v>
      </c>
      <c r="Q480" t="s">
        <v>2039</v>
      </c>
      <c r="R480" t="s">
        <v>2040</v>
      </c>
      <c r="S480">
        <f t="shared" si="30"/>
        <v>123.7</v>
      </c>
      <c r="T480">
        <f t="shared" si="31"/>
        <v>64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>
        <v>76</v>
      </c>
      <c r="H481" t="s">
        <v>21</v>
      </c>
      <c r="I481" t="s">
        <v>22</v>
      </c>
      <c r="J481">
        <v>1575093600</v>
      </c>
      <c r="K481" s="5">
        <f t="shared" si="28"/>
        <v>43799.25</v>
      </c>
      <c r="L481">
        <v>1575439200</v>
      </c>
      <c r="M481" s="5">
        <f t="shared" si="29"/>
        <v>43803.25</v>
      </c>
      <c r="N481" t="b">
        <v>0</v>
      </c>
      <c r="O481" t="b">
        <v>0</v>
      </c>
      <c r="P481" t="s">
        <v>33</v>
      </c>
      <c r="Q481" t="s">
        <v>2039</v>
      </c>
      <c r="R481" t="s">
        <v>2040</v>
      </c>
      <c r="S481">
        <f t="shared" si="30"/>
        <v>108.1</v>
      </c>
      <c r="T481">
        <f t="shared" si="31"/>
        <v>85.3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>
        <v>54</v>
      </c>
      <c r="H482" t="s">
        <v>21</v>
      </c>
      <c r="I482" t="s">
        <v>22</v>
      </c>
      <c r="J482">
        <v>1435726800</v>
      </c>
      <c r="K482" s="5">
        <f t="shared" si="28"/>
        <v>42186.208333333328</v>
      </c>
      <c r="L482">
        <v>1438837200</v>
      </c>
      <c r="M482" s="5">
        <f t="shared" si="29"/>
        <v>42222.208333333328</v>
      </c>
      <c r="N482" t="b">
        <v>0</v>
      </c>
      <c r="O482" t="b">
        <v>0</v>
      </c>
      <c r="P482" t="s">
        <v>71</v>
      </c>
      <c r="Q482" t="s">
        <v>2041</v>
      </c>
      <c r="R482" t="s">
        <v>2049</v>
      </c>
      <c r="S482">
        <f t="shared" si="30"/>
        <v>670.3</v>
      </c>
      <c r="T482">
        <f t="shared" si="31"/>
        <v>74.5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>
        <v>88</v>
      </c>
      <c r="H483" t="s">
        <v>21</v>
      </c>
      <c r="I483" t="s">
        <v>22</v>
      </c>
      <c r="J483">
        <v>1480226400</v>
      </c>
      <c r="K483" s="5">
        <f t="shared" si="28"/>
        <v>42701.25</v>
      </c>
      <c r="L483">
        <v>1480485600</v>
      </c>
      <c r="M483" s="5">
        <f t="shared" si="29"/>
        <v>42704.25</v>
      </c>
      <c r="N483" t="b">
        <v>0</v>
      </c>
      <c r="O483" t="b">
        <v>0</v>
      </c>
      <c r="P483" t="s">
        <v>159</v>
      </c>
      <c r="Q483" t="s">
        <v>2035</v>
      </c>
      <c r="R483" t="s">
        <v>2058</v>
      </c>
      <c r="S483">
        <f t="shared" si="30"/>
        <v>660.9</v>
      </c>
      <c r="T483">
        <f t="shared" si="31"/>
        <v>105.1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>
        <v>85</v>
      </c>
      <c r="H484" t="s">
        <v>40</v>
      </c>
      <c r="I484" t="s">
        <v>41</v>
      </c>
      <c r="J484">
        <v>1459054800</v>
      </c>
      <c r="K484" s="5">
        <f t="shared" si="28"/>
        <v>42456.208333333328</v>
      </c>
      <c r="L484">
        <v>1459141200</v>
      </c>
      <c r="M484" s="5">
        <f t="shared" si="29"/>
        <v>42457.208333333328</v>
      </c>
      <c r="N484" t="b">
        <v>0</v>
      </c>
      <c r="O484" t="b">
        <v>0</v>
      </c>
      <c r="P484" t="s">
        <v>148</v>
      </c>
      <c r="Q484" t="s">
        <v>2035</v>
      </c>
      <c r="R484" t="s">
        <v>2057</v>
      </c>
      <c r="S484">
        <f t="shared" si="30"/>
        <v>122.5</v>
      </c>
      <c r="T484">
        <f t="shared" si="31"/>
        <v>56.2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>
        <v>170</v>
      </c>
      <c r="H485" t="s">
        <v>21</v>
      </c>
      <c r="I485" t="s">
        <v>22</v>
      </c>
      <c r="J485">
        <v>1531630800</v>
      </c>
      <c r="K485" s="5">
        <f t="shared" si="28"/>
        <v>43296.208333333328</v>
      </c>
      <c r="L485">
        <v>1532322000</v>
      </c>
      <c r="M485" s="5">
        <f t="shared" si="29"/>
        <v>43304.208333333328</v>
      </c>
      <c r="N485" t="b">
        <v>0</v>
      </c>
      <c r="O485" t="b">
        <v>0</v>
      </c>
      <c r="P485" t="s">
        <v>122</v>
      </c>
      <c r="Q485" t="s">
        <v>2054</v>
      </c>
      <c r="R485" t="s">
        <v>2055</v>
      </c>
      <c r="S485">
        <f t="shared" si="30"/>
        <v>150.6</v>
      </c>
      <c r="T485">
        <f t="shared" si="31"/>
        <v>85.9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>
        <v>330</v>
      </c>
      <c r="H486" t="s">
        <v>21</v>
      </c>
      <c r="I486" t="s">
        <v>22</v>
      </c>
      <c r="J486">
        <v>1523854800</v>
      </c>
      <c r="K486" s="5">
        <f t="shared" si="28"/>
        <v>43206.208333333328</v>
      </c>
      <c r="L486">
        <v>1523941200</v>
      </c>
      <c r="M486" s="5">
        <f t="shared" si="29"/>
        <v>43207.208333333328</v>
      </c>
      <c r="N486" t="b">
        <v>0</v>
      </c>
      <c r="O486" t="b">
        <v>0</v>
      </c>
      <c r="P486" t="s">
        <v>206</v>
      </c>
      <c r="Q486" t="s">
        <v>2047</v>
      </c>
      <c r="R486" t="s">
        <v>2059</v>
      </c>
      <c r="S486">
        <f t="shared" si="30"/>
        <v>300.8</v>
      </c>
      <c r="T486">
        <f t="shared" si="31"/>
        <v>41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>
        <v>127</v>
      </c>
      <c r="H487" t="s">
        <v>21</v>
      </c>
      <c r="I487" t="s">
        <v>22</v>
      </c>
      <c r="J487">
        <v>1503982800</v>
      </c>
      <c r="K487" s="5">
        <f t="shared" si="28"/>
        <v>42976.208333333328</v>
      </c>
      <c r="L487">
        <v>1506574800</v>
      </c>
      <c r="M487" s="5">
        <f t="shared" si="29"/>
        <v>43006.208333333328</v>
      </c>
      <c r="N487" t="b">
        <v>0</v>
      </c>
      <c r="O487" t="b">
        <v>0</v>
      </c>
      <c r="P487" t="s">
        <v>89</v>
      </c>
      <c r="Q487" t="s">
        <v>2050</v>
      </c>
      <c r="R487" t="s">
        <v>2051</v>
      </c>
      <c r="S487">
        <f t="shared" si="30"/>
        <v>637.5</v>
      </c>
      <c r="T487">
        <f t="shared" si="31"/>
        <v>55.2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>
        <v>411</v>
      </c>
      <c r="H488" t="s">
        <v>21</v>
      </c>
      <c r="I488" t="s">
        <v>22</v>
      </c>
      <c r="J488">
        <v>1511416800</v>
      </c>
      <c r="K488" s="5">
        <f t="shared" si="28"/>
        <v>43062.25</v>
      </c>
      <c r="L488">
        <v>1513576800</v>
      </c>
      <c r="M488" s="5">
        <f t="shared" si="29"/>
        <v>43087.25</v>
      </c>
      <c r="N488" t="b">
        <v>0</v>
      </c>
      <c r="O488" t="b">
        <v>0</v>
      </c>
      <c r="P488" t="s">
        <v>23</v>
      </c>
      <c r="Q488" t="s">
        <v>2035</v>
      </c>
      <c r="R488" t="s">
        <v>2036</v>
      </c>
      <c r="S488">
        <f t="shared" si="30"/>
        <v>225.3</v>
      </c>
      <c r="T488">
        <f t="shared" si="31"/>
        <v>92.1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>
        <v>180</v>
      </c>
      <c r="H489" t="s">
        <v>40</v>
      </c>
      <c r="I489" t="s">
        <v>41</v>
      </c>
      <c r="J489">
        <v>1547704800</v>
      </c>
      <c r="K489" s="5">
        <f t="shared" si="28"/>
        <v>43482.25</v>
      </c>
      <c r="L489">
        <v>1548309600</v>
      </c>
      <c r="M489" s="5">
        <f t="shared" si="29"/>
        <v>43489.25</v>
      </c>
      <c r="N489" t="b">
        <v>0</v>
      </c>
      <c r="O489" t="b">
        <v>1</v>
      </c>
      <c r="P489" t="s">
        <v>89</v>
      </c>
      <c r="Q489" t="s">
        <v>2050</v>
      </c>
      <c r="R489" t="s">
        <v>2051</v>
      </c>
      <c r="S489">
        <f t="shared" si="30"/>
        <v>1497.3</v>
      </c>
      <c r="T489">
        <f t="shared" si="31"/>
        <v>83.2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>
        <v>374</v>
      </c>
      <c r="H490" t="s">
        <v>21</v>
      </c>
      <c r="I490" t="s">
        <v>22</v>
      </c>
      <c r="J490">
        <v>1343451600</v>
      </c>
      <c r="K490" s="5">
        <f t="shared" si="28"/>
        <v>41118.208333333336</v>
      </c>
      <c r="L490">
        <v>1344315600</v>
      </c>
      <c r="M490" s="5">
        <f t="shared" si="29"/>
        <v>41128.208333333336</v>
      </c>
      <c r="N490" t="b">
        <v>0</v>
      </c>
      <c r="O490" t="b">
        <v>0</v>
      </c>
      <c r="P490" t="s">
        <v>65</v>
      </c>
      <c r="Q490" t="s">
        <v>2037</v>
      </c>
      <c r="R490" t="s">
        <v>2046</v>
      </c>
      <c r="S490">
        <f t="shared" si="30"/>
        <v>132.4</v>
      </c>
      <c r="T490">
        <f t="shared" si="31"/>
        <v>111.1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>
        <v>71</v>
      </c>
      <c r="H491" t="s">
        <v>26</v>
      </c>
      <c r="I491" t="s">
        <v>27</v>
      </c>
      <c r="J491">
        <v>1315717200</v>
      </c>
      <c r="K491" s="5">
        <f t="shared" si="28"/>
        <v>40797.208333333336</v>
      </c>
      <c r="L491">
        <v>1316408400</v>
      </c>
      <c r="M491" s="5">
        <f t="shared" si="29"/>
        <v>40805.208333333336</v>
      </c>
      <c r="N491" t="b">
        <v>0</v>
      </c>
      <c r="O491" t="b">
        <v>0</v>
      </c>
      <c r="P491" t="s">
        <v>60</v>
      </c>
      <c r="Q491" t="s">
        <v>2035</v>
      </c>
      <c r="R491" t="s">
        <v>2045</v>
      </c>
      <c r="S491">
        <f t="shared" si="30"/>
        <v>131.19999999999999</v>
      </c>
      <c r="T491">
        <f t="shared" si="31"/>
        <v>90.6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>
        <v>203</v>
      </c>
      <c r="H492" t="s">
        <v>21</v>
      </c>
      <c r="I492" t="s">
        <v>22</v>
      </c>
      <c r="J492">
        <v>1430715600</v>
      </c>
      <c r="K492" s="5">
        <f t="shared" si="28"/>
        <v>42128.208333333328</v>
      </c>
      <c r="L492">
        <v>1431838800</v>
      </c>
      <c r="M492" s="5">
        <f t="shared" si="29"/>
        <v>42141.208333333328</v>
      </c>
      <c r="N492" t="b">
        <v>1</v>
      </c>
      <c r="O492" t="b">
        <v>0</v>
      </c>
      <c r="P492" t="s">
        <v>33</v>
      </c>
      <c r="Q492" t="s">
        <v>2039</v>
      </c>
      <c r="R492" t="s">
        <v>2040</v>
      </c>
      <c r="S492">
        <f t="shared" si="30"/>
        <v>167.6</v>
      </c>
      <c r="T492">
        <f t="shared" si="31"/>
        <v>61.1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>
        <v>113</v>
      </c>
      <c r="H493" t="s">
        <v>21</v>
      </c>
      <c r="I493" t="s">
        <v>22</v>
      </c>
      <c r="J493">
        <v>1429160400</v>
      </c>
      <c r="K493" s="5">
        <f t="shared" si="28"/>
        <v>42110.208333333328</v>
      </c>
      <c r="L493">
        <v>1431061200</v>
      </c>
      <c r="M493" s="5">
        <f t="shared" si="29"/>
        <v>42132.208333333328</v>
      </c>
      <c r="N493" t="b">
        <v>0</v>
      </c>
      <c r="O493" t="b">
        <v>0</v>
      </c>
      <c r="P493" t="s">
        <v>206</v>
      </c>
      <c r="Q493" t="s">
        <v>2047</v>
      </c>
      <c r="R493" t="s">
        <v>2059</v>
      </c>
      <c r="S493">
        <f t="shared" si="30"/>
        <v>260.8</v>
      </c>
      <c r="T493">
        <f t="shared" si="31"/>
        <v>110.8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>
        <v>96</v>
      </c>
      <c r="H494" t="s">
        <v>21</v>
      </c>
      <c r="I494" t="s">
        <v>22</v>
      </c>
      <c r="J494">
        <v>1271307600</v>
      </c>
      <c r="K494" s="5">
        <f t="shared" si="28"/>
        <v>40283.208333333336</v>
      </c>
      <c r="L494">
        <v>1271480400</v>
      </c>
      <c r="M494" s="5">
        <f t="shared" si="29"/>
        <v>40285.208333333336</v>
      </c>
      <c r="N494" t="b">
        <v>0</v>
      </c>
      <c r="O494" t="b">
        <v>0</v>
      </c>
      <c r="P494" t="s">
        <v>33</v>
      </c>
      <c r="Q494" t="s">
        <v>2039</v>
      </c>
      <c r="R494" t="s">
        <v>2040</v>
      </c>
      <c r="S494">
        <f t="shared" si="30"/>
        <v>252.6</v>
      </c>
      <c r="T494">
        <f t="shared" si="31"/>
        <v>89.5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>
        <v>498</v>
      </c>
      <c r="H495" t="s">
        <v>98</v>
      </c>
      <c r="I495" t="s">
        <v>99</v>
      </c>
      <c r="J495">
        <v>1277269200</v>
      </c>
      <c r="K495" s="5">
        <f t="shared" si="28"/>
        <v>40352.208333333336</v>
      </c>
      <c r="L495">
        <v>1277355600</v>
      </c>
      <c r="M495" s="5">
        <f t="shared" si="29"/>
        <v>40353.208333333336</v>
      </c>
      <c r="N495" t="b">
        <v>0</v>
      </c>
      <c r="O495" t="b">
        <v>1</v>
      </c>
      <c r="P495" t="s">
        <v>89</v>
      </c>
      <c r="Q495" t="s">
        <v>2050</v>
      </c>
      <c r="R495" t="s">
        <v>2051</v>
      </c>
      <c r="S495">
        <f t="shared" si="30"/>
        <v>258.89999999999998</v>
      </c>
      <c r="T495">
        <f t="shared" si="31"/>
        <v>104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>
        <v>180</v>
      </c>
      <c r="H496" t="s">
        <v>40</v>
      </c>
      <c r="I496" t="s">
        <v>41</v>
      </c>
      <c r="J496">
        <v>1554613200</v>
      </c>
      <c r="K496" s="5">
        <f t="shared" si="28"/>
        <v>43562.208333333328</v>
      </c>
      <c r="L496">
        <v>1555563600</v>
      </c>
      <c r="M496" s="5">
        <f t="shared" si="29"/>
        <v>43573.208333333328</v>
      </c>
      <c r="N496" t="b">
        <v>0</v>
      </c>
      <c r="O496" t="b">
        <v>0</v>
      </c>
      <c r="P496" t="s">
        <v>28</v>
      </c>
      <c r="Q496" t="s">
        <v>2037</v>
      </c>
      <c r="R496" t="s">
        <v>2038</v>
      </c>
      <c r="S496">
        <f t="shared" si="30"/>
        <v>303.7</v>
      </c>
      <c r="T496">
        <f t="shared" si="31"/>
        <v>48.9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>
        <v>27</v>
      </c>
      <c r="H497" t="s">
        <v>21</v>
      </c>
      <c r="I497" t="s">
        <v>22</v>
      </c>
      <c r="J497">
        <v>1571029200</v>
      </c>
      <c r="K497" s="5">
        <f t="shared" si="28"/>
        <v>43752.208333333328</v>
      </c>
      <c r="L497">
        <v>1571634000</v>
      </c>
      <c r="M497" s="5">
        <f t="shared" si="29"/>
        <v>43759.208333333328</v>
      </c>
      <c r="N497" t="b">
        <v>0</v>
      </c>
      <c r="O497" t="b">
        <v>0</v>
      </c>
      <c r="P497" t="s">
        <v>42</v>
      </c>
      <c r="Q497" t="s">
        <v>2041</v>
      </c>
      <c r="R497" t="s">
        <v>2042</v>
      </c>
      <c r="S497">
        <f t="shared" si="30"/>
        <v>113</v>
      </c>
      <c r="T497">
        <f t="shared" si="31"/>
        <v>37.700000000000003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>
        <v>2331</v>
      </c>
      <c r="H498" t="s">
        <v>21</v>
      </c>
      <c r="I498" t="s">
        <v>22</v>
      </c>
      <c r="J498">
        <v>1299736800</v>
      </c>
      <c r="K498" s="5">
        <f t="shared" si="28"/>
        <v>40612.25</v>
      </c>
      <c r="L498">
        <v>1300856400</v>
      </c>
      <c r="M498" s="5">
        <f t="shared" si="29"/>
        <v>40625.208333333336</v>
      </c>
      <c r="N498" t="b">
        <v>0</v>
      </c>
      <c r="O498" t="b">
        <v>0</v>
      </c>
      <c r="P498" t="s">
        <v>33</v>
      </c>
      <c r="Q498" t="s">
        <v>2039</v>
      </c>
      <c r="R498" t="s">
        <v>2040</v>
      </c>
      <c r="S498">
        <f t="shared" si="30"/>
        <v>217.4</v>
      </c>
      <c r="T498">
        <f t="shared" si="31"/>
        <v>65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>
        <v>113</v>
      </c>
      <c r="H499" t="s">
        <v>21</v>
      </c>
      <c r="I499" t="s">
        <v>22</v>
      </c>
      <c r="J499">
        <v>1435208400</v>
      </c>
      <c r="K499" s="5">
        <f t="shared" si="28"/>
        <v>42180.208333333328</v>
      </c>
      <c r="L499">
        <v>1439874000</v>
      </c>
      <c r="M499" s="5">
        <f t="shared" si="29"/>
        <v>42234.208333333328</v>
      </c>
      <c r="N499" t="b">
        <v>0</v>
      </c>
      <c r="O499" t="b">
        <v>0</v>
      </c>
      <c r="P499" t="s">
        <v>17</v>
      </c>
      <c r="Q499" t="s">
        <v>2033</v>
      </c>
      <c r="R499" t="s">
        <v>2034</v>
      </c>
      <c r="S499">
        <f t="shared" si="30"/>
        <v>926.7</v>
      </c>
      <c r="T499">
        <f t="shared" si="31"/>
        <v>106.6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>
        <v>164</v>
      </c>
      <c r="H500" t="s">
        <v>21</v>
      </c>
      <c r="I500" t="s">
        <v>22</v>
      </c>
      <c r="J500">
        <v>1416895200</v>
      </c>
      <c r="K500" s="5">
        <f t="shared" si="28"/>
        <v>41968.25</v>
      </c>
      <c r="L500">
        <v>1419400800</v>
      </c>
      <c r="M500" s="5">
        <f t="shared" si="29"/>
        <v>41997.25</v>
      </c>
      <c r="N500" t="b">
        <v>0</v>
      </c>
      <c r="O500" t="b">
        <v>0</v>
      </c>
      <c r="P500" t="s">
        <v>33</v>
      </c>
      <c r="Q500" t="s">
        <v>2039</v>
      </c>
      <c r="R500" t="s">
        <v>2040</v>
      </c>
      <c r="S500">
        <f t="shared" si="30"/>
        <v>196.7</v>
      </c>
      <c r="T500">
        <f t="shared" si="31"/>
        <v>91.2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>
        <v>164</v>
      </c>
      <c r="H501" t="s">
        <v>21</v>
      </c>
      <c r="I501" t="s">
        <v>22</v>
      </c>
      <c r="J501">
        <v>1424498400</v>
      </c>
      <c r="K501" s="5">
        <f t="shared" si="28"/>
        <v>42056.25</v>
      </c>
      <c r="L501">
        <v>1425103200</v>
      </c>
      <c r="M501" s="5">
        <f t="shared" si="29"/>
        <v>42063.25</v>
      </c>
      <c r="N501" t="b">
        <v>0</v>
      </c>
      <c r="O501" t="b">
        <v>1</v>
      </c>
      <c r="P501" t="s">
        <v>50</v>
      </c>
      <c r="Q501" t="s">
        <v>2035</v>
      </c>
      <c r="R501" t="s">
        <v>2043</v>
      </c>
      <c r="S501">
        <f t="shared" si="30"/>
        <v>1021.4</v>
      </c>
      <c r="T501">
        <f t="shared" si="31"/>
        <v>56.1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>
        <v>336</v>
      </c>
      <c r="H502" t="s">
        <v>21</v>
      </c>
      <c r="I502" t="s">
        <v>22</v>
      </c>
      <c r="J502">
        <v>1526274000</v>
      </c>
      <c r="K502" s="5">
        <f t="shared" si="28"/>
        <v>43234.208333333328</v>
      </c>
      <c r="L502">
        <v>1526878800</v>
      </c>
      <c r="M502" s="5">
        <f t="shared" si="29"/>
        <v>43241.208333333328</v>
      </c>
      <c r="N502" t="b">
        <v>0</v>
      </c>
      <c r="O502" t="b">
        <v>1</v>
      </c>
      <c r="P502" t="s">
        <v>65</v>
      </c>
      <c r="Q502" t="s">
        <v>2037</v>
      </c>
      <c r="R502" t="s">
        <v>2046</v>
      </c>
      <c r="S502">
        <f t="shared" si="30"/>
        <v>281.7</v>
      </c>
      <c r="T502">
        <f t="shared" si="31"/>
        <v>31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>
        <v>1917</v>
      </c>
      <c r="H503" t="s">
        <v>21</v>
      </c>
      <c r="I503" t="s">
        <v>22</v>
      </c>
      <c r="J503">
        <v>1495515600</v>
      </c>
      <c r="K503" s="5">
        <f t="shared" si="28"/>
        <v>42878.208333333328</v>
      </c>
      <c r="L503">
        <v>1495602000</v>
      </c>
      <c r="M503" s="5">
        <f t="shared" si="29"/>
        <v>42879.208333333328</v>
      </c>
      <c r="N503" t="b">
        <v>0</v>
      </c>
      <c r="O503" t="b">
        <v>0</v>
      </c>
      <c r="P503" t="s">
        <v>60</v>
      </c>
      <c r="Q503" t="s">
        <v>2035</v>
      </c>
      <c r="R503" t="s">
        <v>2045</v>
      </c>
      <c r="S503">
        <f t="shared" si="30"/>
        <v>143.1</v>
      </c>
      <c r="T503">
        <f t="shared" si="31"/>
        <v>89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>
        <v>95</v>
      </c>
      <c r="H504" t="s">
        <v>21</v>
      </c>
      <c r="I504" t="s">
        <v>22</v>
      </c>
      <c r="J504">
        <v>1364878800</v>
      </c>
      <c r="K504" s="5">
        <f t="shared" si="28"/>
        <v>41366.208333333336</v>
      </c>
      <c r="L504">
        <v>1366434000</v>
      </c>
      <c r="M504" s="5">
        <f t="shared" si="29"/>
        <v>41384.208333333336</v>
      </c>
      <c r="N504" t="b">
        <v>0</v>
      </c>
      <c r="O504" t="b">
        <v>0</v>
      </c>
      <c r="P504" t="s">
        <v>28</v>
      </c>
      <c r="Q504" t="s">
        <v>2037</v>
      </c>
      <c r="R504" t="s">
        <v>2038</v>
      </c>
      <c r="S504">
        <f t="shared" si="30"/>
        <v>144.5</v>
      </c>
      <c r="T504">
        <f t="shared" si="31"/>
        <v>103.5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>
        <v>147</v>
      </c>
      <c r="H505" t="s">
        <v>21</v>
      </c>
      <c r="I505" t="s">
        <v>22</v>
      </c>
      <c r="J505">
        <v>1567918800</v>
      </c>
      <c r="K505" s="5">
        <f t="shared" si="28"/>
        <v>43716.208333333328</v>
      </c>
      <c r="L505">
        <v>1568350800</v>
      </c>
      <c r="M505" s="5">
        <f t="shared" si="29"/>
        <v>43721.208333333328</v>
      </c>
      <c r="N505" t="b">
        <v>0</v>
      </c>
      <c r="O505" t="b">
        <v>0</v>
      </c>
      <c r="P505" t="s">
        <v>33</v>
      </c>
      <c r="Q505" t="s">
        <v>2039</v>
      </c>
      <c r="R505" t="s">
        <v>2040</v>
      </c>
      <c r="S505">
        <f t="shared" si="30"/>
        <v>359.1</v>
      </c>
      <c r="T505">
        <f t="shared" si="31"/>
        <v>95.3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>
        <v>86</v>
      </c>
      <c r="H506" t="s">
        <v>21</v>
      </c>
      <c r="I506" t="s">
        <v>22</v>
      </c>
      <c r="J506">
        <v>1524459600</v>
      </c>
      <c r="K506" s="5">
        <f t="shared" si="28"/>
        <v>43213.208333333328</v>
      </c>
      <c r="L506">
        <v>1525928400</v>
      </c>
      <c r="M506" s="5">
        <f t="shared" si="29"/>
        <v>43230.208333333328</v>
      </c>
      <c r="N506" t="b">
        <v>0</v>
      </c>
      <c r="O506" t="b">
        <v>1</v>
      </c>
      <c r="P506" t="s">
        <v>33</v>
      </c>
      <c r="Q506" t="s">
        <v>2039</v>
      </c>
      <c r="R506" t="s">
        <v>2040</v>
      </c>
      <c r="S506">
        <f t="shared" si="30"/>
        <v>186.5</v>
      </c>
      <c r="T506">
        <f t="shared" si="31"/>
        <v>75.900000000000006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>
        <v>83</v>
      </c>
      <c r="H507" t="s">
        <v>21</v>
      </c>
      <c r="I507" t="s">
        <v>22</v>
      </c>
      <c r="J507">
        <v>1333688400</v>
      </c>
      <c r="K507" s="5">
        <f t="shared" si="28"/>
        <v>41005.208333333336</v>
      </c>
      <c r="L507">
        <v>1336885200</v>
      </c>
      <c r="M507" s="5">
        <f t="shared" si="29"/>
        <v>41042.208333333336</v>
      </c>
      <c r="N507" t="b">
        <v>0</v>
      </c>
      <c r="O507" t="b">
        <v>0</v>
      </c>
      <c r="P507" t="s">
        <v>42</v>
      </c>
      <c r="Q507" t="s">
        <v>2041</v>
      </c>
      <c r="R507" t="s">
        <v>2042</v>
      </c>
      <c r="S507">
        <f t="shared" si="30"/>
        <v>595.29999999999995</v>
      </c>
      <c r="T507">
        <f t="shared" si="31"/>
        <v>107.6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>
        <v>676</v>
      </c>
      <c r="H508" t="s">
        <v>21</v>
      </c>
      <c r="I508" t="s">
        <v>22</v>
      </c>
      <c r="J508">
        <v>1348290000</v>
      </c>
      <c r="K508" s="5">
        <f t="shared" si="28"/>
        <v>41174.208333333336</v>
      </c>
      <c r="L508">
        <v>1348808400</v>
      </c>
      <c r="M508" s="5">
        <f t="shared" si="29"/>
        <v>41180.208333333336</v>
      </c>
      <c r="N508" t="b">
        <v>0</v>
      </c>
      <c r="O508" t="b">
        <v>0</v>
      </c>
      <c r="P508" t="s">
        <v>133</v>
      </c>
      <c r="Q508" t="s">
        <v>2047</v>
      </c>
      <c r="R508" t="s">
        <v>2056</v>
      </c>
      <c r="S508">
        <f t="shared" si="30"/>
        <v>120</v>
      </c>
      <c r="T508">
        <f t="shared" si="31"/>
        <v>109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>
        <v>361</v>
      </c>
      <c r="H509" t="s">
        <v>26</v>
      </c>
      <c r="I509" t="s">
        <v>27</v>
      </c>
      <c r="J509">
        <v>1408856400</v>
      </c>
      <c r="K509" s="5">
        <f t="shared" si="28"/>
        <v>41875.208333333336</v>
      </c>
      <c r="L509">
        <v>1410152400</v>
      </c>
      <c r="M509" s="5">
        <f t="shared" si="29"/>
        <v>41890.208333333336</v>
      </c>
      <c r="N509" t="b">
        <v>0</v>
      </c>
      <c r="O509" t="b">
        <v>0</v>
      </c>
      <c r="P509" t="s">
        <v>28</v>
      </c>
      <c r="Q509" t="s">
        <v>2037</v>
      </c>
      <c r="R509" t="s">
        <v>2038</v>
      </c>
      <c r="S509">
        <f t="shared" si="30"/>
        <v>268.8</v>
      </c>
      <c r="T509">
        <f t="shared" si="31"/>
        <v>35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>
        <v>131</v>
      </c>
      <c r="H510" t="s">
        <v>21</v>
      </c>
      <c r="I510" t="s">
        <v>22</v>
      </c>
      <c r="J510">
        <v>1505192400</v>
      </c>
      <c r="K510" s="5">
        <f t="shared" si="28"/>
        <v>42990.208333333328</v>
      </c>
      <c r="L510">
        <v>1505797200</v>
      </c>
      <c r="M510" s="5">
        <f t="shared" si="29"/>
        <v>42997.208333333328</v>
      </c>
      <c r="N510" t="b">
        <v>0</v>
      </c>
      <c r="O510" t="b">
        <v>0</v>
      </c>
      <c r="P510" t="s">
        <v>17</v>
      </c>
      <c r="Q510" t="s">
        <v>2033</v>
      </c>
      <c r="R510" t="s">
        <v>2034</v>
      </c>
      <c r="S510">
        <f t="shared" si="30"/>
        <v>376.9</v>
      </c>
      <c r="T510">
        <f t="shared" si="31"/>
        <v>94.9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>
        <v>126</v>
      </c>
      <c r="H511" t="s">
        <v>21</v>
      </c>
      <c r="I511" t="s">
        <v>22</v>
      </c>
      <c r="J511">
        <v>1554786000</v>
      </c>
      <c r="K511" s="5">
        <f t="shared" si="28"/>
        <v>43564.208333333328</v>
      </c>
      <c r="L511">
        <v>1554872400</v>
      </c>
      <c r="M511" s="5">
        <f t="shared" si="29"/>
        <v>43565.208333333328</v>
      </c>
      <c r="N511" t="b">
        <v>0</v>
      </c>
      <c r="O511" t="b">
        <v>1</v>
      </c>
      <c r="P511" t="s">
        <v>65</v>
      </c>
      <c r="Q511" t="s">
        <v>2037</v>
      </c>
      <c r="R511" t="s">
        <v>2046</v>
      </c>
      <c r="S511">
        <f t="shared" si="30"/>
        <v>727.2</v>
      </c>
      <c r="T511">
        <f t="shared" si="31"/>
        <v>109.7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>
        <v>275</v>
      </c>
      <c r="H512" t="s">
        <v>21</v>
      </c>
      <c r="I512" t="s">
        <v>22</v>
      </c>
      <c r="J512">
        <v>1316667600</v>
      </c>
      <c r="K512" s="5">
        <f t="shared" si="28"/>
        <v>40808.208333333336</v>
      </c>
      <c r="L512">
        <v>1317186000</v>
      </c>
      <c r="M512" s="5">
        <f t="shared" si="29"/>
        <v>40814.208333333336</v>
      </c>
      <c r="N512" t="b">
        <v>0</v>
      </c>
      <c r="O512" t="b">
        <v>0</v>
      </c>
      <c r="P512" t="s">
        <v>269</v>
      </c>
      <c r="Q512" t="s">
        <v>2041</v>
      </c>
      <c r="R512" t="s">
        <v>2060</v>
      </c>
      <c r="S512">
        <f t="shared" si="30"/>
        <v>173.9</v>
      </c>
      <c r="T512">
        <f t="shared" si="31"/>
        <v>31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>
        <v>67</v>
      </c>
      <c r="H513" t="s">
        <v>21</v>
      </c>
      <c r="I513" t="s">
        <v>22</v>
      </c>
      <c r="J513">
        <v>1390716000</v>
      </c>
      <c r="K513" s="5">
        <f t="shared" si="28"/>
        <v>41665.25</v>
      </c>
      <c r="L513">
        <v>1391234400</v>
      </c>
      <c r="M513" s="5">
        <f t="shared" si="29"/>
        <v>41671.25</v>
      </c>
      <c r="N513" t="b">
        <v>0</v>
      </c>
      <c r="O513" t="b">
        <v>0</v>
      </c>
      <c r="P513" t="s">
        <v>122</v>
      </c>
      <c r="Q513" t="s">
        <v>2054</v>
      </c>
      <c r="R513" t="s">
        <v>2055</v>
      </c>
      <c r="S513">
        <f t="shared" si="30"/>
        <v>117.6</v>
      </c>
      <c r="T513">
        <f t="shared" si="31"/>
        <v>94.8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>
        <v>154</v>
      </c>
      <c r="H514" t="s">
        <v>21</v>
      </c>
      <c r="I514" t="s">
        <v>22</v>
      </c>
      <c r="J514">
        <v>1402894800</v>
      </c>
      <c r="K514" s="5">
        <f t="shared" ref="K514:K577" si="32">(((J514/60)/60)/24)+DATE(1970,1,1)</f>
        <v>41806.208333333336</v>
      </c>
      <c r="L514">
        <v>1404363600</v>
      </c>
      <c r="M514" s="5">
        <f t="shared" ref="M514:M577" si="33">(((L514/60)/60)/24)+DATE(1970,1,1)</f>
        <v>41823.208333333336</v>
      </c>
      <c r="N514" t="b">
        <v>0</v>
      </c>
      <c r="O514" t="b">
        <v>1</v>
      </c>
      <c r="P514" t="s">
        <v>42</v>
      </c>
      <c r="Q514" t="s">
        <v>2041</v>
      </c>
      <c r="R514" t="s">
        <v>2042</v>
      </c>
      <c r="S514">
        <f t="shared" ref="S514:S577" si="34">ROUND(((E514/D514)*100), 1)</f>
        <v>215</v>
      </c>
      <c r="T514">
        <f t="shared" ref="T514:T577" si="35">ROUND((E514/G514),1)</f>
        <v>69.8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>
        <v>1782</v>
      </c>
      <c r="H515" t="s">
        <v>21</v>
      </c>
      <c r="I515" t="s">
        <v>22</v>
      </c>
      <c r="J515">
        <v>1429246800</v>
      </c>
      <c r="K515" s="5">
        <f t="shared" si="32"/>
        <v>42111.208333333328</v>
      </c>
      <c r="L515">
        <v>1429592400</v>
      </c>
      <c r="M515" s="5">
        <f t="shared" si="33"/>
        <v>42115.208333333328</v>
      </c>
      <c r="N515" t="b">
        <v>0</v>
      </c>
      <c r="O515" t="b">
        <v>1</v>
      </c>
      <c r="P515" t="s">
        <v>292</v>
      </c>
      <c r="Q515" t="s">
        <v>2050</v>
      </c>
      <c r="R515" t="s">
        <v>2061</v>
      </c>
      <c r="S515">
        <f t="shared" si="34"/>
        <v>149.5</v>
      </c>
      <c r="T515">
        <f t="shared" si="35"/>
        <v>63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>
        <v>903</v>
      </c>
      <c r="H516" t="s">
        <v>21</v>
      </c>
      <c r="I516" t="s">
        <v>22</v>
      </c>
      <c r="J516">
        <v>1412485200</v>
      </c>
      <c r="K516" s="5">
        <f t="shared" si="32"/>
        <v>41917.208333333336</v>
      </c>
      <c r="L516">
        <v>1413608400</v>
      </c>
      <c r="M516" s="5">
        <f t="shared" si="33"/>
        <v>41930.208333333336</v>
      </c>
      <c r="N516" t="b">
        <v>0</v>
      </c>
      <c r="O516" t="b">
        <v>0</v>
      </c>
      <c r="P516" t="s">
        <v>89</v>
      </c>
      <c r="Q516" t="s">
        <v>2050</v>
      </c>
      <c r="R516" t="s">
        <v>2051</v>
      </c>
      <c r="S516">
        <f t="shared" si="34"/>
        <v>219.3</v>
      </c>
      <c r="T516">
        <f t="shared" si="35"/>
        <v>110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>
        <v>94</v>
      </c>
      <c r="H517" t="s">
        <v>107</v>
      </c>
      <c r="I517" t="s">
        <v>108</v>
      </c>
      <c r="J517">
        <v>1557723600</v>
      </c>
      <c r="K517" s="5">
        <f t="shared" si="32"/>
        <v>43598.208333333328</v>
      </c>
      <c r="L517">
        <v>1562302800</v>
      </c>
      <c r="M517" s="5">
        <f t="shared" si="33"/>
        <v>43651.208333333328</v>
      </c>
      <c r="N517" t="b">
        <v>0</v>
      </c>
      <c r="O517" t="b">
        <v>0</v>
      </c>
      <c r="P517" t="s">
        <v>122</v>
      </c>
      <c r="Q517" t="s">
        <v>2054</v>
      </c>
      <c r="R517" t="s">
        <v>2055</v>
      </c>
      <c r="S517">
        <f t="shared" si="34"/>
        <v>367.8</v>
      </c>
      <c r="T517">
        <f t="shared" si="35"/>
        <v>101.7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>
        <v>180</v>
      </c>
      <c r="H518" t="s">
        <v>21</v>
      </c>
      <c r="I518" t="s">
        <v>22</v>
      </c>
      <c r="J518">
        <v>1537333200</v>
      </c>
      <c r="K518" s="5">
        <f t="shared" si="32"/>
        <v>43362.208333333328</v>
      </c>
      <c r="L518">
        <v>1537678800</v>
      </c>
      <c r="M518" s="5">
        <f t="shared" si="33"/>
        <v>43366.208333333328</v>
      </c>
      <c r="N518" t="b">
        <v>0</v>
      </c>
      <c r="O518" t="b">
        <v>0</v>
      </c>
      <c r="P518" t="s">
        <v>33</v>
      </c>
      <c r="Q518" t="s">
        <v>2039</v>
      </c>
      <c r="R518" t="s">
        <v>2040</v>
      </c>
      <c r="S518">
        <f t="shared" si="34"/>
        <v>159.9</v>
      </c>
      <c r="T518">
        <f t="shared" si="35"/>
        <v>47.1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>
        <v>533</v>
      </c>
      <c r="H519" t="s">
        <v>36</v>
      </c>
      <c r="I519" t="s">
        <v>37</v>
      </c>
      <c r="J519">
        <v>1319605200</v>
      </c>
      <c r="K519" s="5">
        <f t="shared" si="32"/>
        <v>40842.208333333336</v>
      </c>
      <c r="L519">
        <v>1320991200</v>
      </c>
      <c r="M519" s="5">
        <f t="shared" si="33"/>
        <v>40858.25</v>
      </c>
      <c r="N519" t="b">
        <v>0</v>
      </c>
      <c r="O519" t="b">
        <v>0</v>
      </c>
      <c r="P519" t="s">
        <v>53</v>
      </c>
      <c r="Q519" t="s">
        <v>2041</v>
      </c>
      <c r="R519" t="s">
        <v>2044</v>
      </c>
      <c r="S519">
        <f t="shared" si="34"/>
        <v>155.5</v>
      </c>
      <c r="T519">
        <f t="shared" si="35"/>
        <v>28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>
        <v>2443</v>
      </c>
      <c r="H520" t="s">
        <v>40</v>
      </c>
      <c r="I520" t="s">
        <v>41</v>
      </c>
      <c r="J520">
        <v>1385704800</v>
      </c>
      <c r="K520" s="5">
        <f t="shared" si="32"/>
        <v>41607.25</v>
      </c>
      <c r="L520">
        <v>1386828000</v>
      </c>
      <c r="M520" s="5">
        <f t="shared" si="33"/>
        <v>41620.25</v>
      </c>
      <c r="N520" t="b">
        <v>0</v>
      </c>
      <c r="O520" t="b">
        <v>0</v>
      </c>
      <c r="P520" t="s">
        <v>28</v>
      </c>
      <c r="Q520" t="s">
        <v>2037</v>
      </c>
      <c r="R520" t="s">
        <v>2038</v>
      </c>
      <c r="S520">
        <f t="shared" si="34"/>
        <v>100.9</v>
      </c>
      <c r="T520">
        <f t="shared" si="35"/>
        <v>68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>
        <v>89</v>
      </c>
      <c r="H521" t="s">
        <v>21</v>
      </c>
      <c r="I521" t="s">
        <v>22</v>
      </c>
      <c r="J521">
        <v>1515736800</v>
      </c>
      <c r="K521" s="5">
        <f t="shared" si="32"/>
        <v>43112.25</v>
      </c>
      <c r="L521">
        <v>1517119200</v>
      </c>
      <c r="M521" s="5">
        <f t="shared" si="33"/>
        <v>43128.25</v>
      </c>
      <c r="N521" t="b">
        <v>0</v>
      </c>
      <c r="O521" t="b">
        <v>1</v>
      </c>
      <c r="P521" t="s">
        <v>33</v>
      </c>
      <c r="Q521" t="s">
        <v>2039</v>
      </c>
      <c r="R521" t="s">
        <v>2040</v>
      </c>
      <c r="S521">
        <f t="shared" si="34"/>
        <v>116.2</v>
      </c>
      <c r="T521">
        <f t="shared" si="35"/>
        <v>43.1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>
        <v>159</v>
      </c>
      <c r="H522" t="s">
        <v>21</v>
      </c>
      <c r="I522" t="s">
        <v>22</v>
      </c>
      <c r="J522">
        <v>1313125200</v>
      </c>
      <c r="K522" s="5">
        <f t="shared" si="32"/>
        <v>40767.208333333336</v>
      </c>
      <c r="L522">
        <v>1315026000</v>
      </c>
      <c r="M522" s="5">
        <f t="shared" si="33"/>
        <v>40789.208333333336</v>
      </c>
      <c r="N522" t="b">
        <v>0</v>
      </c>
      <c r="O522" t="b">
        <v>0</v>
      </c>
      <c r="P522" t="s">
        <v>319</v>
      </c>
      <c r="Q522" t="s">
        <v>2035</v>
      </c>
      <c r="R522" t="s">
        <v>2062</v>
      </c>
      <c r="S522">
        <f t="shared" si="34"/>
        <v>310.8</v>
      </c>
      <c r="T522">
        <f t="shared" si="35"/>
        <v>88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>
        <v>50</v>
      </c>
      <c r="H523" t="s">
        <v>21</v>
      </c>
      <c r="I523" t="s">
        <v>22</v>
      </c>
      <c r="J523">
        <v>1286341200</v>
      </c>
      <c r="K523" s="5">
        <f t="shared" si="32"/>
        <v>40457.208333333336</v>
      </c>
      <c r="L523">
        <v>1286859600</v>
      </c>
      <c r="M523" s="5">
        <f t="shared" si="33"/>
        <v>40463.208333333336</v>
      </c>
      <c r="N523" t="b">
        <v>0</v>
      </c>
      <c r="O523" t="b">
        <v>0</v>
      </c>
      <c r="P523" t="s">
        <v>68</v>
      </c>
      <c r="Q523" t="s">
        <v>2047</v>
      </c>
      <c r="R523" t="s">
        <v>2048</v>
      </c>
      <c r="S523">
        <f t="shared" si="34"/>
        <v>261.8</v>
      </c>
      <c r="T523">
        <f t="shared" si="35"/>
        <v>94.2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>
        <v>186</v>
      </c>
      <c r="H524" t="s">
        <v>21</v>
      </c>
      <c r="I524" t="s">
        <v>22</v>
      </c>
      <c r="J524">
        <v>1519538400</v>
      </c>
      <c r="K524" s="5">
        <f t="shared" si="32"/>
        <v>43156.25</v>
      </c>
      <c r="L524">
        <v>1519970400</v>
      </c>
      <c r="M524" s="5">
        <f t="shared" si="33"/>
        <v>43161.25</v>
      </c>
      <c r="N524" t="b">
        <v>0</v>
      </c>
      <c r="O524" t="b">
        <v>0</v>
      </c>
      <c r="P524" t="s">
        <v>42</v>
      </c>
      <c r="Q524" t="s">
        <v>2041</v>
      </c>
      <c r="R524" t="s">
        <v>2042</v>
      </c>
      <c r="S524">
        <f t="shared" si="34"/>
        <v>223.2</v>
      </c>
      <c r="T524">
        <f t="shared" si="35"/>
        <v>66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v>1071</v>
      </c>
      <c r="H525" t="s">
        <v>21</v>
      </c>
      <c r="I525" t="s">
        <v>22</v>
      </c>
      <c r="J525">
        <v>1434085200</v>
      </c>
      <c r="K525" s="5">
        <f t="shared" si="32"/>
        <v>42167.208333333328</v>
      </c>
      <c r="L525">
        <v>1434603600</v>
      </c>
      <c r="M525" s="5">
        <f t="shared" si="33"/>
        <v>42173.208333333328</v>
      </c>
      <c r="N525" t="b">
        <v>0</v>
      </c>
      <c r="O525" t="b">
        <v>0</v>
      </c>
      <c r="P525" t="s">
        <v>28</v>
      </c>
      <c r="Q525" t="s">
        <v>2037</v>
      </c>
      <c r="R525" t="s">
        <v>2038</v>
      </c>
      <c r="S525">
        <f t="shared" si="34"/>
        <v>101.6</v>
      </c>
      <c r="T525">
        <f t="shared" si="35"/>
        <v>61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>
        <v>117</v>
      </c>
      <c r="H526" t="s">
        <v>21</v>
      </c>
      <c r="I526" t="s">
        <v>22</v>
      </c>
      <c r="J526">
        <v>1333688400</v>
      </c>
      <c r="K526" s="5">
        <f t="shared" si="32"/>
        <v>41005.208333333336</v>
      </c>
      <c r="L526">
        <v>1337230800</v>
      </c>
      <c r="M526" s="5">
        <f t="shared" si="33"/>
        <v>41046.208333333336</v>
      </c>
      <c r="N526" t="b">
        <v>0</v>
      </c>
      <c r="O526" t="b">
        <v>0</v>
      </c>
      <c r="P526" t="s">
        <v>28</v>
      </c>
      <c r="Q526" t="s">
        <v>2037</v>
      </c>
      <c r="R526" t="s">
        <v>2038</v>
      </c>
      <c r="S526">
        <f t="shared" si="34"/>
        <v>230</v>
      </c>
      <c r="T526">
        <f t="shared" si="35"/>
        <v>98.3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>
        <v>70</v>
      </c>
      <c r="H527" t="s">
        <v>21</v>
      </c>
      <c r="I527" t="s">
        <v>22</v>
      </c>
      <c r="J527">
        <v>1277701200</v>
      </c>
      <c r="K527" s="5">
        <f t="shared" si="32"/>
        <v>40357.208333333336</v>
      </c>
      <c r="L527">
        <v>1279429200</v>
      </c>
      <c r="M527" s="5">
        <f t="shared" si="33"/>
        <v>40377.208333333336</v>
      </c>
      <c r="N527" t="b">
        <v>0</v>
      </c>
      <c r="O527" t="b">
        <v>0</v>
      </c>
      <c r="P527" t="s">
        <v>60</v>
      </c>
      <c r="Q527" t="s">
        <v>2035</v>
      </c>
      <c r="R527" t="s">
        <v>2045</v>
      </c>
      <c r="S527">
        <f t="shared" si="34"/>
        <v>135.6</v>
      </c>
      <c r="T527">
        <f t="shared" si="35"/>
        <v>104.6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>
        <v>135</v>
      </c>
      <c r="H528" t="s">
        <v>21</v>
      </c>
      <c r="I528" t="s">
        <v>22</v>
      </c>
      <c r="J528">
        <v>1560747600</v>
      </c>
      <c r="K528" s="5">
        <f t="shared" si="32"/>
        <v>43633.208333333328</v>
      </c>
      <c r="L528">
        <v>1561438800</v>
      </c>
      <c r="M528" s="5">
        <f t="shared" si="33"/>
        <v>43641.208333333328</v>
      </c>
      <c r="N528" t="b">
        <v>0</v>
      </c>
      <c r="O528" t="b">
        <v>0</v>
      </c>
      <c r="P528" t="s">
        <v>33</v>
      </c>
      <c r="Q528" t="s">
        <v>2039</v>
      </c>
      <c r="R528" t="s">
        <v>2040</v>
      </c>
      <c r="S528">
        <f t="shared" si="34"/>
        <v>129.1</v>
      </c>
      <c r="T528">
        <f t="shared" si="35"/>
        <v>86.1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>
        <v>768</v>
      </c>
      <c r="H529" t="s">
        <v>98</v>
      </c>
      <c r="I529" t="s">
        <v>99</v>
      </c>
      <c r="J529">
        <v>1410066000</v>
      </c>
      <c r="K529" s="5">
        <f t="shared" si="32"/>
        <v>41889.208333333336</v>
      </c>
      <c r="L529">
        <v>1410498000</v>
      </c>
      <c r="M529" s="5">
        <f t="shared" si="33"/>
        <v>41894.208333333336</v>
      </c>
      <c r="N529" t="b">
        <v>0</v>
      </c>
      <c r="O529" t="b">
        <v>0</v>
      </c>
      <c r="P529" t="s">
        <v>65</v>
      </c>
      <c r="Q529" t="s">
        <v>2037</v>
      </c>
      <c r="R529" t="s">
        <v>2046</v>
      </c>
      <c r="S529">
        <f t="shared" si="34"/>
        <v>236.5</v>
      </c>
      <c r="T529">
        <f t="shared" si="35"/>
        <v>77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>
        <v>199</v>
      </c>
      <c r="H530" t="s">
        <v>21</v>
      </c>
      <c r="I530" t="s">
        <v>22</v>
      </c>
      <c r="J530">
        <v>1465794000</v>
      </c>
      <c r="K530" s="5">
        <f t="shared" si="32"/>
        <v>42534.208333333328</v>
      </c>
      <c r="L530">
        <v>1466312400</v>
      </c>
      <c r="M530" s="5">
        <f t="shared" si="33"/>
        <v>42540.208333333328</v>
      </c>
      <c r="N530" t="b">
        <v>0</v>
      </c>
      <c r="O530" t="b">
        <v>1</v>
      </c>
      <c r="P530" t="s">
        <v>33</v>
      </c>
      <c r="Q530" t="s">
        <v>2039</v>
      </c>
      <c r="R530" t="s">
        <v>2040</v>
      </c>
      <c r="S530">
        <f t="shared" si="34"/>
        <v>112.5</v>
      </c>
      <c r="T530">
        <f t="shared" si="35"/>
        <v>46.9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>
        <v>107</v>
      </c>
      <c r="H531" t="s">
        <v>21</v>
      </c>
      <c r="I531" t="s">
        <v>22</v>
      </c>
      <c r="J531">
        <v>1500958800</v>
      </c>
      <c r="K531" s="5">
        <f t="shared" si="32"/>
        <v>42941.208333333328</v>
      </c>
      <c r="L531">
        <v>1501736400</v>
      </c>
      <c r="M531" s="5">
        <f t="shared" si="33"/>
        <v>42950.208333333328</v>
      </c>
      <c r="N531" t="b">
        <v>0</v>
      </c>
      <c r="O531" t="b">
        <v>0</v>
      </c>
      <c r="P531" t="s">
        <v>65</v>
      </c>
      <c r="Q531" t="s">
        <v>2037</v>
      </c>
      <c r="R531" t="s">
        <v>2046</v>
      </c>
      <c r="S531">
        <f t="shared" si="34"/>
        <v>121</v>
      </c>
      <c r="T531">
        <f t="shared" si="35"/>
        <v>105.2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>
        <v>195</v>
      </c>
      <c r="H532" t="s">
        <v>21</v>
      </c>
      <c r="I532" t="s">
        <v>22</v>
      </c>
      <c r="J532">
        <v>1357020000</v>
      </c>
      <c r="K532" s="5">
        <f t="shared" si="32"/>
        <v>41275.25</v>
      </c>
      <c r="L532">
        <v>1361512800</v>
      </c>
      <c r="M532" s="5">
        <f t="shared" si="33"/>
        <v>41327.25</v>
      </c>
      <c r="N532" t="b">
        <v>0</v>
      </c>
      <c r="O532" t="b">
        <v>0</v>
      </c>
      <c r="P532" t="s">
        <v>60</v>
      </c>
      <c r="Q532" t="s">
        <v>2035</v>
      </c>
      <c r="R532" t="s">
        <v>2045</v>
      </c>
      <c r="S532">
        <f t="shared" si="34"/>
        <v>219.9</v>
      </c>
      <c r="T532">
        <f t="shared" si="35"/>
        <v>69.900000000000006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>
        <v>3376</v>
      </c>
      <c r="H533" t="s">
        <v>21</v>
      </c>
      <c r="I533" t="s">
        <v>22</v>
      </c>
      <c r="J533">
        <v>1487311200</v>
      </c>
      <c r="K533" s="5">
        <f t="shared" si="32"/>
        <v>42783.25</v>
      </c>
      <c r="L533">
        <v>1487916000</v>
      </c>
      <c r="M533" s="5">
        <f t="shared" si="33"/>
        <v>42790.25</v>
      </c>
      <c r="N533" t="b">
        <v>0</v>
      </c>
      <c r="O533" t="b">
        <v>0</v>
      </c>
      <c r="P533" t="s">
        <v>60</v>
      </c>
      <c r="Q533" t="s">
        <v>2035</v>
      </c>
      <c r="R533" t="s">
        <v>2045</v>
      </c>
      <c r="S533">
        <f t="shared" si="34"/>
        <v>423.1</v>
      </c>
      <c r="T533">
        <f t="shared" si="35"/>
        <v>52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>
        <v>41</v>
      </c>
      <c r="H534" t="s">
        <v>21</v>
      </c>
      <c r="I534" t="s">
        <v>22</v>
      </c>
      <c r="J534">
        <v>1449554400</v>
      </c>
      <c r="K534" s="5">
        <f t="shared" si="32"/>
        <v>42346.25</v>
      </c>
      <c r="L534">
        <v>1449640800</v>
      </c>
      <c r="M534" s="5">
        <f t="shared" si="33"/>
        <v>42347.25</v>
      </c>
      <c r="N534" t="b">
        <v>0</v>
      </c>
      <c r="O534" t="b">
        <v>0</v>
      </c>
      <c r="P534" t="s">
        <v>23</v>
      </c>
      <c r="Q534" t="s">
        <v>2035</v>
      </c>
      <c r="R534" t="s">
        <v>2036</v>
      </c>
      <c r="S534">
        <f t="shared" si="34"/>
        <v>221</v>
      </c>
      <c r="T534">
        <f t="shared" si="35"/>
        <v>113.2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>
        <v>1821</v>
      </c>
      <c r="H535" t="s">
        <v>21</v>
      </c>
      <c r="I535" t="s">
        <v>22</v>
      </c>
      <c r="J535">
        <v>1553662800</v>
      </c>
      <c r="K535" s="5">
        <f t="shared" si="32"/>
        <v>43551.208333333328</v>
      </c>
      <c r="L535">
        <v>1555218000</v>
      </c>
      <c r="M535" s="5">
        <f t="shared" si="33"/>
        <v>43569.208333333328</v>
      </c>
      <c r="N535" t="b">
        <v>0</v>
      </c>
      <c r="O535" t="b">
        <v>1</v>
      </c>
      <c r="P535" t="s">
        <v>33</v>
      </c>
      <c r="Q535" t="s">
        <v>2039</v>
      </c>
      <c r="R535" t="s">
        <v>2040</v>
      </c>
      <c r="S535">
        <f t="shared" si="34"/>
        <v>100</v>
      </c>
      <c r="T535">
        <f t="shared" si="35"/>
        <v>105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>
        <v>164</v>
      </c>
      <c r="H536" t="s">
        <v>21</v>
      </c>
      <c r="I536" t="s">
        <v>22</v>
      </c>
      <c r="J536">
        <v>1556341200</v>
      </c>
      <c r="K536" s="5">
        <f t="shared" si="32"/>
        <v>43582.208333333328</v>
      </c>
      <c r="L536">
        <v>1557723600</v>
      </c>
      <c r="M536" s="5">
        <f t="shared" si="33"/>
        <v>43598.208333333328</v>
      </c>
      <c r="N536" t="b">
        <v>0</v>
      </c>
      <c r="O536" t="b">
        <v>0</v>
      </c>
      <c r="P536" t="s">
        <v>65</v>
      </c>
      <c r="Q536" t="s">
        <v>2037</v>
      </c>
      <c r="R536" t="s">
        <v>2046</v>
      </c>
      <c r="S536">
        <f t="shared" si="34"/>
        <v>162.30000000000001</v>
      </c>
      <c r="T536">
        <f t="shared" si="35"/>
        <v>79.2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>
        <v>157</v>
      </c>
      <c r="H537" t="s">
        <v>98</v>
      </c>
      <c r="I537" t="s">
        <v>99</v>
      </c>
      <c r="J537">
        <v>1544248800</v>
      </c>
      <c r="K537" s="5">
        <f t="shared" si="32"/>
        <v>43442.25</v>
      </c>
      <c r="L537">
        <v>1546840800</v>
      </c>
      <c r="M537" s="5">
        <f t="shared" si="33"/>
        <v>43472.25</v>
      </c>
      <c r="N537" t="b">
        <v>0</v>
      </c>
      <c r="O537" t="b">
        <v>0</v>
      </c>
      <c r="P537" t="s">
        <v>23</v>
      </c>
      <c r="Q537" t="s">
        <v>2035</v>
      </c>
      <c r="R537" t="s">
        <v>2036</v>
      </c>
      <c r="S537">
        <f t="shared" si="34"/>
        <v>149.69999999999999</v>
      </c>
      <c r="T537">
        <f t="shared" si="35"/>
        <v>58.2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>
        <v>246</v>
      </c>
      <c r="H538" t="s">
        <v>21</v>
      </c>
      <c r="I538" t="s">
        <v>22</v>
      </c>
      <c r="J538">
        <v>1508475600</v>
      </c>
      <c r="K538" s="5">
        <f t="shared" si="32"/>
        <v>43028.208333333328</v>
      </c>
      <c r="L538">
        <v>1512712800</v>
      </c>
      <c r="M538" s="5">
        <f t="shared" si="33"/>
        <v>43077.25</v>
      </c>
      <c r="N538" t="b">
        <v>0</v>
      </c>
      <c r="O538" t="b">
        <v>1</v>
      </c>
      <c r="P538" t="s">
        <v>122</v>
      </c>
      <c r="Q538" t="s">
        <v>2054</v>
      </c>
      <c r="R538" t="s">
        <v>2055</v>
      </c>
      <c r="S538">
        <f t="shared" si="34"/>
        <v>253.3</v>
      </c>
      <c r="T538">
        <f t="shared" si="35"/>
        <v>36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>
        <v>1396</v>
      </c>
      <c r="H539" t="s">
        <v>21</v>
      </c>
      <c r="I539" t="s">
        <v>22</v>
      </c>
      <c r="J539">
        <v>1507438800</v>
      </c>
      <c r="K539" s="5">
        <f t="shared" si="32"/>
        <v>43016.208333333328</v>
      </c>
      <c r="L539">
        <v>1507525200</v>
      </c>
      <c r="M539" s="5">
        <f t="shared" si="33"/>
        <v>43017.208333333328</v>
      </c>
      <c r="N539" t="b">
        <v>0</v>
      </c>
      <c r="O539" t="b">
        <v>0</v>
      </c>
      <c r="P539" t="s">
        <v>33</v>
      </c>
      <c r="Q539" t="s">
        <v>2039</v>
      </c>
      <c r="R539" t="s">
        <v>2040</v>
      </c>
      <c r="S539">
        <f t="shared" si="34"/>
        <v>100.2</v>
      </c>
      <c r="T539">
        <f t="shared" si="35"/>
        <v>108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>
        <v>2506</v>
      </c>
      <c r="H540" t="s">
        <v>21</v>
      </c>
      <c r="I540" t="s">
        <v>22</v>
      </c>
      <c r="J540">
        <v>1501563600</v>
      </c>
      <c r="K540" s="5">
        <f t="shared" si="32"/>
        <v>42948.208333333328</v>
      </c>
      <c r="L540">
        <v>1504328400</v>
      </c>
      <c r="M540" s="5">
        <f t="shared" si="33"/>
        <v>42980.208333333328</v>
      </c>
      <c r="N540" t="b">
        <v>0</v>
      </c>
      <c r="O540" t="b">
        <v>0</v>
      </c>
      <c r="P540" t="s">
        <v>28</v>
      </c>
      <c r="Q540" t="s">
        <v>2037</v>
      </c>
      <c r="R540" t="s">
        <v>2038</v>
      </c>
      <c r="S540">
        <f t="shared" si="34"/>
        <v>122</v>
      </c>
      <c r="T540">
        <f t="shared" si="35"/>
        <v>44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>
        <v>244</v>
      </c>
      <c r="H541" t="s">
        <v>21</v>
      </c>
      <c r="I541" t="s">
        <v>22</v>
      </c>
      <c r="J541">
        <v>1292997600</v>
      </c>
      <c r="K541" s="5">
        <f t="shared" si="32"/>
        <v>40534.25</v>
      </c>
      <c r="L541">
        <v>1293343200</v>
      </c>
      <c r="M541" s="5">
        <f t="shared" si="33"/>
        <v>40538.25</v>
      </c>
      <c r="N541" t="b">
        <v>0</v>
      </c>
      <c r="O541" t="b">
        <v>0</v>
      </c>
      <c r="P541" t="s">
        <v>122</v>
      </c>
      <c r="Q541" t="s">
        <v>2054</v>
      </c>
      <c r="R541" t="s">
        <v>2055</v>
      </c>
      <c r="S541">
        <f t="shared" si="34"/>
        <v>137.1</v>
      </c>
      <c r="T541">
        <f t="shared" si="35"/>
        <v>55.1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>
        <v>146</v>
      </c>
      <c r="H542" t="s">
        <v>26</v>
      </c>
      <c r="I542" t="s">
        <v>27</v>
      </c>
      <c r="J542">
        <v>1370840400</v>
      </c>
      <c r="K542" s="5">
        <f t="shared" si="32"/>
        <v>41435.208333333336</v>
      </c>
      <c r="L542">
        <v>1371704400</v>
      </c>
      <c r="M542" s="5">
        <f t="shared" si="33"/>
        <v>41445.208333333336</v>
      </c>
      <c r="N542" t="b">
        <v>0</v>
      </c>
      <c r="O542" t="b">
        <v>0</v>
      </c>
      <c r="P542" t="s">
        <v>33</v>
      </c>
      <c r="Q542" t="s">
        <v>2039</v>
      </c>
      <c r="R542" t="s">
        <v>2040</v>
      </c>
      <c r="S542">
        <f t="shared" si="34"/>
        <v>415.5</v>
      </c>
      <c r="T542">
        <f t="shared" si="35"/>
        <v>74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>
        <v>1267</v>
      </c>
      <c r="H543" t="s">
        <v>21</v>
      </c>
      <c r="I543" t="s">
        <v>22</v>
      </c>
      <c r="J543">
        <v>1339909200</v>
      </c>
      <c r="K543" s="5">
        <f t="shared" si="32"/>
        <v>41077.208333333336</v>
      </c>
      <c r="L543">
        <v>1342328400</v>
      </c>
      <c r="M543" s="5">
        <f t="shared" si="33"/>
        <v>41105.208333333336</v>
      </c>
      <c r="N543" t="b">
        <v>0</v>
      </c>
      <c r="O543" t="b">
        <v>1</v>
      </c>
      <c r="P543" t="s">
        <v>100</v>
      </c>
      <c r="Q543" t="s">
        <v>2041</v>
      </c>
      <c r="R543" t="s">
        <v>2052</v>
      </c>
      <c r="S543">
        <f t="shared" si="34"/>
        <v>424.1</v>
      </c>
      <c r="T543">
        <f t="shared" si="35"/>
        <v>78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>
        <v>1561</v>
      </c>
      <c r="H544" t="s">
        <v>21</v>
      </c>
      <c r="I544" t="s">
        <v>22</v>
      </c>
      <c r="J544">
        <v>1368853200</v>
      </c>
      <c r="K544" s="5">
        <f t="shared" si="32"/>
        <v>41412.208333333336</v>
      </c>
      <c r="L544">
        <v>1369371600</v>
      </c>
      <c r="M544" s="5">
        <f t="shared" si="33"/>
        <v>41418.208333333336</v>
      </c>
      <c r="N544" t="b">
        <v>0</v>
      </c>
      <c r="O544" t="b">
        <v>0</v>
      </c>
      <c r="P544" t="s">
        <v>33</v>
      </c>
      <c r="Q544" t="s">
        <v>2039</v>
      </c>
      <c r="R544" t="s">
        <v>2040</v>
      </c>
      <c r="S544">
        <f t="shared" si="34"/>
        <v>163</v>
      </c>
      <c r="T544">
        <f t="shared" si="35"/>
        <v>101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>
        <v>48</v>
      </c>
      <c r="H545" t="s">
        <v>21</v>
      </c>
      <c r="I545" t="s">
        <v>22</v>
      </c>
      <c r="J545">
        <v>1444021200</v>
      </c>
      <c r="K545" s="5">
        <f t="shared" si="32"/>
        <v>42282.208333333328</v>
      </c>
      <c r="L545">
        <v>1444107600</v>
      </c>
      <c r="M545" s="5">
        <f t="shared" si="33"/>
        <v>42283.208333333328</v>
      </c>
      <c r="N545" t="b">
        <v>0</v>
      </c>
      <c r="O545" t="b">
        <v>1</v>
      </c>
      <c r="P545" t="s">
        <v>65</v>
      </c>
      <c r="Q545" t="s">
        <v>2037</v>
      </c>
      <c r="R545" t="s">
        <v>2046</v>
      </c>
      <c r="S545">
        <f t="shared" si="34"/>
        <v>894.7</v>
      </c>
      <c r="T545">
        <f t="shared" si="35"/>
        <v>111.8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>
        <v>2739</v>
      </c>
      <c r="H546" t="s">
        <v>21</v>
      </c>
      <c r="I546" t="s">
        <v>22</v>
      </c>
      <c r="J546">
        <v>1289800800</v>
      </c>
      <c r="K546" s="5">
        <f t="shared" si="32"/>
        <v>40497.25</v>
      </c>
      <c r="L546">
        <v>1291960800</v>
      </c>
      <c r="M546" s="5">
        <f t="shared" si="33"/>
        <v>40522.25</v>
      </c>
      <c r="N546" t="b">
        <v>0</v>
      </c>
      <c r="O546" t="b">
        <v>0</v>
      </c>
      <c r="P546" t="s">
        <v>33</v>
      </c>
      <c r="Q546" t="s">
        <v>2039</v>
      </c>
      <c r="R546" t="s">
        <v>2040</v>
      </c>
      <c r="S546">
        <f t="shared" si="34"/>
        <v>416.5</v>
      </c>
      <c r="T546">
        <f t="shared" si="35"/>
        <v>59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>
        <v>3537</v>
      </c>
      <c r="H547" t="s">
        <v>15</v>
      </c>
      <c r="I547" t="s">
        <v>16</v>
      </c>
      <c r="J547">
        <v>1363496400</v>
      </c>
      <c r="K547" s="5">
        <f t="shared" si="32"/>
        <v>41350.208333333336</v>
      </c>
      <c r="L547">
        <v>1363582800</v>
      </c>
      <c r="M547" s="5">
        <f t="shared" si="33"/>
        <v>41351.208333333336</v>
      </c>
      <c r="N547" t="b">
        <v>0</v>
      </c>
      <c r="O547" t="b">
        <v>1</v>
      </c>
      <c r="P547" t="s">
        <v>33</v>
      </c>
      <c r="Q547" t="s">
        <v>2039</v>
      </c>
      <c r="R547" t="s">
        <v>2040</v>
      </c>
      <c r="S547">
        <f t="shared" si="34"/>
        <v>357.7</v>
      </c>
      <c r="T547">
        <f t="shared" si="35"/>
        <v>45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>
        <v>2107</v>
      </c>
      <c r="H548" t="s">
        <v>26</v>
      </c>
      <c r="I548" t="s">
        <v>27</v>
      </c>
      <c r="J548">
        <v>1269234000</v>
      </c>
      <c r="K548" s="5">
        <f t="shared" si="32"/>
        <v>40259.208333333336</v>
      </c>
      <c r="L548">
        <v>1269666000</v>
      </c>
      <c r="M548" s="5">
        <f t="shared" si="33"/>
        <v>40264.208333333336</v>
      </c>
      <c r="N548" t="b">
        <v>0</v>
      </c>
      <c r="O548" t="b">
        <v>0</v>
      </c>
      <c r="P548" t="s">
        <v>65</v>
      </c>
      <c r="Q548" t="s">
        <v>2037</v>
      </c>
      <c r="R548" t="s">
        <v>2046</v>
      </c>
      <c r="S548">
        <f t="shared" si="34"/>
        <v>308.5</v>
      </c>
      <c r="T548">
        <f t="shared" si="35"/>
        <v>82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>
        <v>3318</v>
      </c>
      <c r="H549" t="s">
        <v>36</v>
      </c>
      <c r="I549" t="s">
        <v>37</v>
      </c>
      <c r="J549">
        <v>1560574800</v>
      </c>
      <c r="K549" s="5">
        <f t="shared" si="32"/>
        <v>43631.208333333328</v>
      </c>
      <c r="L549">
        <v>1561957200</v>
      </c>
      <c r="M549" s="5">
        <f t="shared" si="33"/>
        <v>43647.208333333328</v>
      </c>
      <c r="N549" t="b">
        <v>0</v>
      </c>
      <c r="O549" t="b">
        <v>0</v>
      </c>
      <c r="P549" t="s">
        <v>33</v>
      </c>
      <c r="Q549" t="s">
        <v>2039</v>
      </c>
      <c r="R549" t="s">
        <v>2040</v>
      </c>
      <c r="S549">
        <f t="shared" si="34"/>
        <v>722.3</v>
      </c>
      <c r="T549">
        <f t="shared" si="35"/>
        <v>59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>
        <v>340</v>
      </c>
      <c r="H550" t="s">
        <v>21</v>
      </c>
      <c r="I550" t="s">
        <v>22</v>
      </c>
      <c r="J550">
        <v>1556859600</v>
      </c>
      <c r="K550" s="5">
        <f t="shared" si="32"/>
        <v>43588.208333333328</v>
      </c>
      <c r="L550">
        <v>1556946000</v>
      </c>
      <c r="M550" s="5">
        <f t="shared" si="33"/>
        <v>43589.208333333328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>
        <f t="shared" si="34"/>
        <v>293.10000000000002</v>
      </c>
      <c r="T550">
        <f t="shared" si="35"/>
        <v>31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>
        <v>1442</v>
      </c>
      <c r="H551" t="s">
        <v>15</v>
      </c>
      <c r="I551" t="s">
        <v>16</v>
      </c>
      <c r="J551">
        <v>1361599200</v>
      </c>
      <c r="K551" s="5">
        <f t="shared" si="32"/>
        <v>41328.25</v>
      </c>
      <c r="L551">
        <v>1364014800</v>
      </c>
      <c r="M551" s="5">
        <f t="shared" si="33"/>
        <v>41356.208333333336</v>
      </c>
      <c r="N551" t="b">
        <v>0</v>
      </c>
      <c r="O551" t="b">
        <v>1</v>
      </c>
      <c r="P551" t="s">
        <v>100</v>
      </c>
      <c r="Q551" t="s">
        <v>2041</v>
      </c>
      <c r="R551" t="s">
        <v>2052</v>
      </c>
      <c r="S551">
        <f t="shared" si="34"/>
        <v>229.9</v>
      </c>
      <c r="T551">
        <f t="shared" si="35"/>
        <v>96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>
        <v>126</v>
      </c>
      <c r="H552" t="s">
        <v>21</v>
      </c>
      <c r="I552" t="s">
        <v>22</v>
      </c>
      <c r="J552">
        <v>1442206800</v>
      </c>
      <c r="K552" s="5">
        <f t="shared" si="32"/>
        <v>42261.208333333328</v>
      </c>
      <c r="L552">
        <v>1443589200</v>
      </c>
      <c r="M552" s="5">
        <f t="shared" si="33"/>
        <v>42277.208333333328</v>
      </c>
      <c r="N552" t="b">
        <v>0</v>
      </c>
      <c r="O552" t="b">
        <v>0</v>
      </c>
      <c r="P552" t="s">
        <v>148</v>
      </c>
      <c r="Q552" t="s">
        <v>2035</v>
      </c>
      <c r="R552" t="s">
        <v>2057</v>
      </c>
      <c r="S552">
        <f t="shared" si="34"/>
        <v>122.8</v>
      </c>
      <c r="T552">
        <f t="shared" si="35"/>
        <v>69.2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>
        <v>524</v>
      </c>
      <c r="H553" t="s">
        <v>21</v>
      </c>
      <c r="I553" t="s">
        <v>22</v>
      </c>
      <c r="J553">
        <v>1532840400</v>
      </c>
      <c r="K553" s="5">
        <f t="shared" si="32"/>
        <v>43310.208333333328</v>
      </c>
      <c r="L553">
        <v>1533445200</v>
      </c>
      <c r="M553" s="5">
        <f t="shared" si="33"/>
        <v>43317.208333333328</v>
      </c>
      <c r="N553" t="b">
        <v>0</v>
      </c>
      <c r="O553" t="b">
        <v>0</v>
      </c>
      <c r="P553" t="s">
        <v>50</v>
      </c>
      <c r="Q553" t="s">
        <v>2035</v>
      </c>
      <c r="R553" t="s">
        <v>2043</v>
      </c>
      <c r="S553">
        <f t="shared" si="34"/>
        <v>361.8</v>
      </c>
      <c r="T553">
        <f t="shared" si="35"/>
        <v>109.1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>
        <v>1989</v>
      </c>
      <c r="H554" t="s">
        <v>21</v>
      </c>
      <c r="I554" t="s">
        <v>22</v>
      </c>
      <c r="J554">
        <v>1498194000</v>
      </c>
      <c r="K554" s="5">
        <f t="shared" si="32"/>
        <v>42909.208333333328</v>
      </c>
      <c r="L554">
        <v>1499403600</v>
      </c>
      <c r="M554" s="5">
        <f t="shared" si="33"/>
        <v>42923.208333333328</v>
      </c>
      <c r="N554" t="b">
        <v>0</v>
      </c>
      <c r="O554" t="b">
        <v>0</v>
      </c>
      <c r="P554" t="s">
        <v>53</v>
      </c>
      <c r="Q554" t="s">
        <v>2041</v>
      </c>
      <c r="R554" t="s">
        <v>2044</v>
      </c>
      <c r="S554">
        <f t="shared" si="34"/>
        <v>298.2</v>
      </c>
      <c r="T554">
        <f t="shared" si="35"/>
        <v>82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>
        <v>157</v>
      </c>
      <c r="H555" t="s">
        <v>21</v>
      </c>
      <c r="I555" t="s">
        <v>22</v>
      </c>
      <c r="J555">
        <v>1406264400</v>
      </c>
      <c r="K555" s="5">
        <f t="shared" si="32"/>
        <v>41845.208333333336</v>
      </c>
      <c r="L555">
        <v>1407819600</v>
      </c>
      <c r="M555" s="5">
        <f t="shared" si="33"/>
        <v>41863.208333333336</v>
      </c>
      <c r="N555" t="b">
        <v>0</v>
      </c>
      <c r="O555" t="b">
        <v>0</v>
      </c>
      <c r="P555" t="s">
        <v>28</v>
      </c>
      <c r="Q555" t="s">
        <v>2037</v>
      </c>
      <c r="R555" t="s">
        <v>2038</v>
      </c>
      <c r="S555">
        <f t="shared" si="34"/>
        <v>681.2</v>
      </c>
      <c r="T555">
        <f t="shared" si="35"/>
        <v>91.1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>
        <v>4498</v>
      </c>
      <c r="H556" t="s">
        <v>26</v>
      </c>
      <c r="I556" t="s">
        <v>27</v>
      </c>
      <c r="J556">
        <v>1484632800</v>
      </c>
      <c r="K556" s="5">
        <f t="shared" si="32"/>
        <v>42752.25</v>
      </c>
      <c r="L556">
        <v>1484805600</v>
      </c>
      <c r="M556" s="5">
        <f t="shared" si="33"/>
        <v>42754.25</v>
      </c>
      <c r="N556" t="b">
        <v>0</v>
      </c>
      <c r="O556" t="b">
        <v>0</v>
      </c>
      <c r="P556" t="s">
        <v>33</v>
      </c>
      <c r="Q556" t="s">
        <v>2039</v>
      </c>
      <c r="R556" t="s">
        <v>2040</v>
      </c>
      <c r="S556">
        <f t="shared" si="34"/>
        <v>134.4</v>
      </c>
      <c r="T556">
        <f t="shared" si="35"/>
        <v>43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>
        <v>80</v>
      </c>
      <c r="H557" t="s">
        <v>21</v>
      </c>
      <c r="I557" t="s">
        <v>22</v>
      </c>
      <c r="J557">
        <v>1539752400</v>
      </c>
      <c r="K557" s="5">
        <f t="shared" si="32"/>
        <v>43390.208333333328</v>
      </c>
      <c r="L557">
        <v>1540789200</v>
      </c>
      <c r="M557" s="5">
        <f t="shared" si="33"/>
        <v>43402.208333333328</v>
      </c>
      <c r="N557" t="b">
        <v>1</v>
      </c>
      <c r="O557" t="b">
        <v>0</v>
      </c>
      <c r="P557" t="s">
        <v>33</v>
      </c>
      <c r="Q557" t="s">
        <v>2039</v>
      </c>
      <c r="R557" t="s">
        <v>2040</v>
      </c>
      <c r="S557">
        <f t="shared" si="34"/>
        <v>431.8</v>
      </c>
      <c r="T557">
        <f t="shared" si="35"/>
        <v>70.2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>
        <v>43</v>
      </c>
      <c r="H558" t="s">
        <v>21</v>
      </c>
      <c r="I558" t="s">
        <v>22</v>
      </c>
      <c r="J558">
        <v>1535432400</v>
      </c>
      <c r="K558" s="5">
        <f t="shared" si="32"/>
        <v>43340.208333333328</v>
      </c>
      <c r="L558">
        <v>1537160400</v>
      </c>
      <c r="M558" s="5">
        <f t="shared" si="33"/>
        <v>43360.208333333328</v>
      </c>
      <c r="N558" t="b">
        <v>0</v>
      </c>
      <c r="O558" t="b">
        <v>1</v>
      </c>
      <c r="P558" t="s">
        <v>23</v>
      </c>
      <c r="Q558" t="s">
        <v>2035</v>
      </c>
      <c r="R558" t="s">
        <v>2036</v>
      </c>
      <c r="S558">
        <f t="shared" si="34"/>
        <v>425.7</v>
      </c>
      <c r="T558">
        <f t="shared" si="35"/>
        <v>99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>
        <v>2053</v>
      </c>
      <c r="H559" t="s">
        <v>21</v>
      </c>
      <c r="I559" t="s">
        <v>22</v>
      </c>
      <c r="J559">
        <v>1510207200</v>
      </c>
      <c r="K559" s="5">
        <f t="shared" si="32"/>
        <v>43048.25</v>
      </c>
      <c r="L559">
        <v>1512280800</v>
      </c>
      <c r="M559" s="5">
        <f t="shared" si="33"/>
        <v>43072.25</v>
      </c>
      <c r="N559" t="b">
        <v>0</v>
      </c>
      <c r="O559" t="b">
        <v>0</v>
      </c>
      <c r="P559" t="s">
        <v>42</v>
      </c>
      <c r="Q559" t="s">
        <v>2041</v>
      </c>
      <c r="R559" t="s">
        <v>2042</v>
      </c>
      <c r="S559">
        <f t="shared" si="34"/>
        <v>101.1</v>
      </c>
      <c r="T559">
        <f t="shared" si="35"/>
        <v>97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>
        <v>168</v>
      </c>
      <c r="H560" t="s">
        <v>21</v>
      </c>
      <c r="I560" t="s">
        <v>22</v>
      </c>
      <c r="J560">
        <v>1576389600</v>
      </c>
      <c r="K560" s="5">
        <f t="shared" si="32"/>
        <v>43814.25</v>
      </c>
      <c r="L560">
        <v>1580364000</v>
      </c>
      <c r="M560" s="5">
        <f t="shared" si="33"/>
        <v>43860.25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>
        <f t="shared" si="34"/>
        <v>151.9</v>
      </c>
      <c r="T560">
        <f t="shared" si="35"/>
        <v>73.2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>
        <v>4289</v>
      </c>
      <c r="H561" t="s">
        <v>21</v>
      </c>
      <c r="I561" t="s">
        <v>22</v>
      </c>
      <c r="J561">
        <v>1289019600</v>
      </c>
      <c r="K561" s="5">
        <f t="shared" si="32"/>
        <v>40488.208333333336</v>
      </c>
      <c r="L561">
        <v>1289714400</v>
      </c>
      <c r="M561" s="5">
        <f t="shared" si="33"/>
        <v>40496.25</v>
      </c>
      <c r="N561" t="b">
        <v>0</v>
      </c>
      <c r="O561" t="b">
        <v>1</v>
      </c>
      <c r="P561" t="s">
        <v>60</v>
      </c>
      <c r="Q561" t="s">
        <v>2035</v>
      </c>
      <c r="R561" t="s">
        <v>2045</v>
      </c>
      <c r="S561">
        <f t="shared" si="34"/>
        <v>195.2</v>
      </c>
      <c r="T561">
        <f t="shared" si="35"/>
        <v>40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>
        <v>165</v>
      </c>
      <c r="H562" t="s">
        <v>21</v>
      </c>
      <c r="I562" t="s">
        <v>22</v>
      </c>
      <c r="J562">
        <v>1282194000</v>
      </c>
      <c r="K562" s="5">
        <f t="shared" si="32"/>
        <v>40409.208333333336</v>
      </c>
      <c r="L562">
        <v>1282712400</v>
      </c>
      <c r="M562" s="5">
        <f t="shared" si="33"/>
        <v>40415.208333333336</v>
      </c>
      <c r="N562" t="b">
        <v>0</v>
      </c>
      <c r="O562" t="b">
        <v>0</v>
      </c>
      <c r="P562" t="s">
        <v>23</v>
      </c>
      <c r="Q562" t="s">
        <v>2035</v>
      </c>
      <c r="R562" t="s">
        <v>2036</v>
      </c>
      <c r="S562">
        <f t="shared" si="34"/>
        <v>1023.1</v>
      </c>
      <c r="T562">
        <f t="shared" si="35"/>
        <v>86.8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>
        <v>1815</v>
      </c>
      <c r="H563" t="s">
        <v>21</v>
      </c>
      <c r="I563" t="s">
        <v>22</v>
      </c>
      <c r="J563">
        <v>1321941600</v>
      </c>
      <c r="K563" s="5">
        <f t="shared" si="32"/>
        <v>40869.25</v>
      </c>
      <c r="L563">
        <v>1322114400</v>
      </c>
      <c r="M563" s="5">
        <f t="shared" si="33"/>
        <v>40871.25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>
        <f t="shared" si="34"/>
        <v>155.1</v>
      </c>
      <c r="T563">
        <f t="shared" si="35"/>
        <v>104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>
        <v>397</v>
      </c>
      <c r="H564" t="s">
        <v>40</v>
      </c>
      <c r="I564" t="s">
        <v>41</v>
      </c>
      <c r="J564">
        <v>1320991200</v>
      </c>
      <c r="K564" s="5">
        <f t="shared" si="32"/>
        <v>40858.25</v>
      </c>
      <c r="L564">
        <v>1323928800</v>
      </c>
      <c r="M564" s="5">
        <f t="shared" si="33"/>
        <v>40892.25</v>
      </c>
      <c r="N564" t="b">
        <v>0</v>
      </c>
      <c r="O564" t="b">
        <v>1</v>
      </c>
      <c r="P564" t="s">
        <v>100</v>
      </c>
      <c r="Q564" t="s">
        <v>2041</v>
      </c>
      <c r="R564" t="s">
        <v>2052</v>
      </c>
      <c r="S564">
        <f t="shared" si="34"/>
        <v>215.9</v>
      </c>
      <c r="T564">
        <f t="shared" si="35"/>
        <v>31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v>1539</v>
      </c>
      <c r="H565" t="s">
        <v>21</v>
      </c>
      <c r="I565" t="s">
        <v>22</v>
      </c>
      <c r="J565">
        <v>1345093200</v>
      </c>
      <c r="K565" s="5">
        <f t="shared" si="32"/>
        <v>41137.208333333336</v>
      </c>
      <c r="L565">
        <v>1346130000</v>
      </c>
      <c r="M565" s="5">
        <f t="shared" si="33"/>
        <v>41149.208333333336</v>
      </c>
      <c r="N565" t="b">
        <v>0</v>
      </c>
      <c r="O565" t="b">
        <v>0</v>
      </c>
      <c r="P565" t="s">
        <v>71</v>
      </c>
      <c r="Q565" t="s">
        <v>2041</v>
      </c>
      <c r="R565" t="s">
        <v>2049</v>
      </c>
      <c r="S565">
        <f t="shared" si="34"/>
        <v>332.1</v>
      </c>
      <c r="T565">
        <f t="shared" si="35"/>
        <v>90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>
        <v>138</v>
      </c>
      <c r="H566" t="s">
        <v>21</v>
      </c>
      <c r="I566" t="s">
        <v>22</v>
      </c>
      <c r="J566">
        <v>1412226000</v>
      </c>
      <c r="K566" s="5">
        <f t="shared" si="32"/>
        <v>41914.208333333336</v>
      </c>
      <c r="L566">
        <v>1412312400</v>
      </c>
      <c r="M566" s="5">
        <f t="shared" si="33"/>
        <v>41915.208333333336</v>
      </c>
      <c r="N566" t="b">
        <v>0</v>
      </c>
      <c r="O566" t="b">
        <v>0</v>
      </c>
      <c r="P566" t="s">
        <v>122</v>
      </c>
      <c r="Q566" t="s">
        <v>2054</v>
      </c>
      <c r="R566" t="s">
        <v>2055</v>
      </c>
      <c r="S566">
        <f t="shared" si="34"/>
        <v>138</v>
      </c>
      <c r="T566">
        <f t="shared" si="35"/>
        <v>48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>
        <v>3594</v>
      </c>
      <c r="H567" t="s">
        <v>21</v>
      </c>
      <c r="I567" t="s">
        <v>22</v>
      </c>
      <c r="J567">
        <v>1411534800</v>
      </c>
      <c r="K567" s="5">
        <f t="shared" si="32"/>
        <v>41906.208333333336</v>
      </c>
      <c r="L567">
        <v>1415426400</v>
      </c>
      <c r="M567" s="5">
        <f t="shared" si="33"/>
        <v>41951.25</v>
      </c>
      <c r="N567" t="b">
        <v>0</v>
      </c>
      <c r="O567" t="b">
        <v>0</v>
      </c>
      <c r="P567" t="s">
        <v>474</v>
      </c>
      <c r="Q567" t="s">
        <v>2041</v>
      </c>
      <c r="R567" t="s">
        <v>2063</v>
      </c>
      <c r="S567">
        <f t="shared" si="34"/>
        <v>403.6</v>
      </c>
      <c r="T567">
        <f t="shared" si="35"/>
        <v>52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>
        <v>5880</v>
      </c>
      <c r="H568" t="s">
        <v>21</v>
      </c>
      <c r="I568" t="s">
        <v>22</v>
      </c>
      <c r="J568">
        <v>1399093200</v>
      </c>
      <c r="K568" s="5">
        <f t="shared" si="32"/>
        <v>41762.208333333336</v>
      </c>
      <c r="L568">
        <v>1399093200</v>
      </c>
      <c r="M568" s="5">
        <f t="shared" si="33"/>
        <v>41762.208333333336</v>
      </c>
      <c r="N568" t="b">
        <v>1</v>
      </c>
      <c r="O568" t="b">
        <v>0</v>
      </c>
      <c r="P568" t="s">
        <v>23</v>
      </c>
      <c r="Q568" t="s">
        <v>2035</v>
      </c>
      <c r="R568" t="s">
        <v>2036</v>
      </c>
      <c r="S568">
        <f t="shared" si="34"/>
        <v>260.2</v>
      </c>
      <c r="T568">
        <f t="shared" si="35"/>
        <v>30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>
        <v>112</v>
      </c>
      <c r="H569" t="s">
        <v>21</v>
      </c>
      <c r="I569" t="s">
        <v>22</v>
      </c>
      <c r="J569">
        <v>1270702800</v>
      </c>
      <c r="K569" s="5">
        <f t="shared" si="32"/>
        <v>40276.208333333336</v>
      </c>
      <c r="L569">
        <v>1273899600</v>
      </c>
      <c r="M569" s="5">
        <f t="shared" si="33"/>
        <v>40313.208333333336</v>
      </c>
      <c r="N569" t="b">
        <v>0</v>
      </c>
      <c r="O569" t="b">
        <v>0</v>
      </c>
      <c r="P569" t="s">
        <v>122</v>
      </c>
      <c r="Q569" t="s">
        <v>2054</v>
      </c>
      <c r="R569" t="s">
        <v>2055</v>
      </c>
      <c r="S569">
        <f t="shared" si="34"/>
        <v>366.6</v>
      </c>
      <c r="T569">
        <f t="shared" si="35"/>
        <v>98.2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>
        <v>943</v>
      </c>
      <c r="H570" t="s">
        <v>21</v>
      </c>
      <c r="I570" t="s">
        <v>22</v>
      </c>
      <c r="J570">
        <v>1431666000</v>
      </c>
      <c r="K570" s="5">
        <f t="shared" si="32"/>
        <v>42139.208333333328</v>
      </c>
      <c r="L570">
        <v>1432184400</v>
      </c>
      <c r="M570" s="5">
        <f t="shared" si="33"/>
        <v>42145.208333333328</v>
      </c>
      <c r="N570" t="b">
        <v>0</v>
      </c>
      <c r="O570" t="b">
        <v>0</v>
      </c>
      <c r="P570" t="s">
        <v>292</v>
      </c>
      <c r="Q570" t="s">
        <v>2050</v>
      </c>
      <c r="R570" t="s">
        <v>2061</v>
      </c>
      <c r="S570">
        <f t="shared" si="34"/>
        <v>168.7</v>
      </c>
      <c r="T570">
        <f t="shared" si="35"/>
        <v>109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>
        <v>2468</v>
      </c>
      <c r="H571" t="s">
        <v>21</v>
      </c>
      <c r="I571" t="s">
        <v>22</v>
      </c>
      <c r="J571">
        <v>1472619600</v>
      </c>
      <c r="K571" s="5">
        <f t="shared" si="32"/>
        <v>42613.208333333328</v>
      </c>
      <c r="L571">
        <v>1474779600</v>
      </c>
      <c r="M571" s="5">
        <f t="shared" si="33"/>
        <v>42638.208333333328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>
        <f t="shared" si="34"/>
        <v>119.9</v>
      </c>
      <c r="T571">
        <f t="shared" si="35"/>
        <v>67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>
        <v>2551</v>
      </c>
      <c r="H572" t="s">
        <v>21</v>
      </c>
      <c r="I572" t="s">
        <v>22</v>
      </c>
      <c r="J572">
        <v>1496293200</v>
      </c>
      <c r="K572" s="5">
        <f t="shared" si="32"/>
        <v>42887.208333333328</v>
      </c>
      <c r="L572">
        <v>1500440400</v>
      </c>
      <c r="M572" s="5">
        <f t="shared" si="33"/>
        <v>42935.208333333328</v>
      </c>
      <c r="N572" t="b">
        <v>0</v>
      </c>
      <c r="O572" t="b">
        <v>1</v>
      </c>
      <c r="P572" t="s">
        <v>292</v>
      </c>
      <c r="Q572" t="s">
        <v>2050</v>
      </c>
      <c r="R572" t="s">
        <v>2061</v>
      </c>
      <c r="S572">
        <f t="shared" si="34"/>
        <v>193.7</v>
      </c>
      <c r="T572">
        <f t="shared" si="35"/>
        <v>65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>
        <v>101</v>
      </c>
      <c r="H573" t="s">
        <v>21</v>
      </c>
      <c r="I573" t="s">
        <v>22</v>
      </c>
      <c r="J573">
        <v>1575612000</v>
      </c>
      <c r="K573" s="5">
        <f t="shared" si="32"/>
        <v>43805.25</v>
      </c>
      <c r="L573">
        <v>1575612000</v>
      </c>
      <c r="M573" s="5">
        <f t="shared" si="33"/>
        <v>43805.25</v>
      </c>
      <c r="N573" t="b">
        <v>0</v>
      </c>
      <c r="O573" t="b">
        <v>0</v>
      </c>
      <c r="P573" t="s">
        <v>89</v>
      </c>
      <c r="Q573" t="s">
        <v>2050</v>
      </c>
      <c r="R573" t="s">
        <v>2051</v>
      </c>
      <c r="S573">
        <f t="shared" si="34"/>
        <v>420.2</v>
      </c>
      <c r="T573">
        <f t="shared" si="35"/>
        <v>99.8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>
        <v>92</v>
      </c>
      <c r="H574" t="s">
        <v>21</v>
      </c>
      <c r="I574" t="s">
        <v>22</v>
      </c>
      <c r="J574">
        <v>1469422800</v>
      </c>
      <c r="K574" s="5">
        <f t="shared" si="32"/>
        <v>42576.208333333328</v>
      </c>
      <c r="L574">
        <v>1469509200</v>
      </c>
      <c r="M574" s="5">
        <f t="shared" si="33"/>
        <v>42577.208333333328</v>
      </c>
      <c r="N574" t="b">
        <v>0</v>
      </c>
      <c r="O574" t="b">
        <v>0</v>
      </c>
      <c r="P574" t="s">
        <v>33</v>
      </c>
      <c r="Q574" t="s">
        <v>2039</v>
      </c>
      <c r="R574" t="s">
        <v>2040</v>
      </c>
      <c r="S574">
        <f t="shared" si="34"/>
        <v>171.3</v>
      </c>
      <c r="T574">
        <f t="shared" si="35"/>
        <v>63.3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>
        <v>62</v>
      </c>
      <c r="H575" t="s">
        <v>21</v>
      </c>
      <c r="I575" t="s">
        <v>22</v>
      </c>
      <c r="J575">
        <v>1307854800</v>
      </c>
      <c r="K575" s="5">
        <f t="shared" si="32"/>
        <v>40706.208333333336</v>
      </c>
      <c r="L575">
        <v>1309237200</v>
      </c>
      <c r="M575" s="5">
        <f t="shared" si="33"/>
        <v>40722.208333333336</v>
      </c>
      <c r="N575" t="b">
        <v>0</v>
      </c>
      <c r="O575" t="b">
        <v>0</v>
      </c>
      <c r="P575" t="s">
        <v>71</v>
      </c>
      <c r="Q575" t="s">
        <v>2041</v>
      </c>
      <c r="R575" t="s">
        <v>2049</v>
      </c>
      <c r="S575">
        <f t="shared" si="34"/>
        <v>157.9</v>
      </c>
      <c r="T575">
        <f t="shared" si="35"/>
        <v>96.8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>
        <v>149</v>
      </c>
      <c r="H576" t="s">
        <v>107</v>
      </c>
      <c r="I576" t="s">
        <v>108</v>
      </c>
      <c r="J576">
        <v>1503378000</v>
      </c>
      <c r="K576" s="5">
        <f t="shared" si="32"/>
        <v>42969.208333333328</v>
      </c>
      <c r="L576">
        <v>1503982800</v>
      </c>
      <c r="M576" s="5">
        <f t="shared" si="33"/>
        <v>42976.208333333328</v>
      </c>
      <c r="N576" t="b">
        <v>0</v>
      </c>
      <c r="O576" t="b">
        <v>1</v>
      </c>
      <c r="P576" t="s">
        <v>89</v>
      </c>
      <c r="Q576" t="s">
        <v>2050</v>
      </c>
      <c r="R576" t="s">
        <v>2051</v>
      </c>
      <c r="S576">
        <f t="shared" si="34"/>
        <v>109.1</v>
      </c>
      <c r="T576">
        <f t="shared" si="35"/>
        <v>54.9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>
        <v>329</v>
      </c>
      <c r="H577" t="s">
        <v>21</v>
      </c>
      <c r="I577" t="s">
        <v>22</v>
      </c>
      <c r="J577">
        <v>1398402000</v>
      </c>
      <c r="K577" s="5">
        <f t="shared" si="32"/>
        <v>41754.208333333336</v>
      </c>
      <c r="L577">
        <v>1398574800</v>
      </c>
      <c r="M577" s="5">
        <f t="shared" si="33"/>
        <v>41756.208333333336</v>
      </c>
      <c r="N577" t="b">
        <v>0</v>
      </c>
      <c r="O577" t="b">
        <v>0</v>
      </c>
      <c r="P577" t="s">
        <v>71</v>
      </c>
      <c r="Q577" t="s">
        <v>2041</v>
      </c>
      <c r="R577" t="s">
        <v>2049</v>
      </c>
      <c r="S577">
        <f t="shared" si="34"/>
        <v>159.4</v>
      </c>
      <c r="T577">
        <f t="shared" si="35"/>
        <v>45.1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>
        <v>97</v>
      </c>
      <c r="H578" t="s">
        <v>36</v>
      </c>
      <c r="I578" t="s">
        <v>37</v>
      </c>
      <c r="J578">
        <v>1513231200</v>
      </c>
      <c r="K578" s="5">
        <f t="shared" ref="K578:K641" si="36">(((J578/60)/60)/24)+DATE(1970,1,1)</f>
        <v>43083.25</v>
      </c>
      <c r="L578">
        <v>1515391200</v>
      </c>
      <c r="M578" s="5">
        <f t="shared" ref="M578:M641" si="37">(((L578/60)/60)/24)+DATE(1970,1,1)</f>
        <v>43108.25</v>
      </c>
      <c r="N578" t="b">
        <v>0</v>
      </c>
      <c r="O578" t="b">
        <v>1</v>
      </c>
      <c r="P578" t="s">
        <v>33</v>
      </c>
      <c r="Q578" t="s">
        <v>2039</v>
      </c>
      <c r="R578" t="s">
        <v>2040</v>
      </c>
      <c r="S578">
        <f t="shared" ref="S578:S641" si="38">ROUND(((E578/D578)*100), 1)</f>
        <v>422.4</v>
      </c>
      <c r="T578">
        <f t="shared" ref="T578:T641" si="39">ROUND((E578/G578),1)</f>
        <v>104.5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>
        <v>1784</v>
      </c>
      <c r="H579" t="s">
        <v>21</v>
      </c>
      <c r="I579" t="s">
        <v>22</v>
      </c>
      <c r="J579">
        <v>1281070800</v>
      </c>
      <c r="K579" s="5">
        <f t="shared" si="36"/>
        <v>40396.208333333336</v>
      </c>
      <c r="L579">
        <v>1281157200</v>
      </c>
      <c r="M579" s="5">
        <f t="shared" si="37"/>
        <v>40397.208333333336</v>
      </c>
      <c r="N579" t="b">
        <v>0</v>
      </c>
      <c r="O579" t="b">
        <v>0</v>
      </c>
      <c r="P579" t="s">
        <v>33</v>
      </c>
      <c r="Q579" t="s">
        <v>2039</v>
      </c>
      <c r="R579" t="s">
        <v>2040</v>
      </c>
      <c r="S579">
        <f t="shared" si="38"/>
        <v>418.8</v>
      </c>
      <c r="T579">
        <f t="shared" si="39"/>
        <v>69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>
        <v>1684</v>
      </c>
      <c r="H580" t="s">
        <v>26</v>
      </c>
      <c r="I580" t="s">
        <v>27</v>
      </c>
      <c r="J580">
        <v>1397365200</v>
      </c>
      <c r="K580" s="5">
        <f t="shared" si="36"/>
        <v>41742.208333333336</v>
      </c>
      <c r="L580">
        <v>1398229200</v>
      </c>
      <c r="M580" s="5">
        <f t="shared" si="37"/>
        <v>41752.208333333336</v>
      </c>
      <c r="N580" t="b">
        <v>0</v>
      </c>
      <c r="O580" t="b">
        <v>1</v>
      </c>
      <c r="P580" t="s">
        <v>68</v>
      </c>
      <c r="Q580" t="s">
        <v>2047</v>
      </c>
      <c r="R580" t="s">
        <v>2048</v>
      </c>
      <c r="S580">
        <f t="shared" si="38"/>
        <v>101.9</v>
      </c>
      <c r="T580">
        <f t="shared" si="39"/>
        <v>102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>
        <v>250</v>
      </c>
      <c r="H581" t="s">
        <v>21</v>
      </c>
      <c r="I581" t="s">
        <v>22</v>
      </c>
      <c r="J581">
        <v>1494392400</v>
      </c>
      <c r="K581" s="5">
        <f t="shared" si="36"/>
        <v>42865.208333333328</v>
      </c>
      <c r="L581">
        <v>1495256400</v>
      </c>
      <c r="M581" s="5">
        <f t="shared" si="37"/>
        <v>42875.208333333328</v>
      </c>
      <c r="N581" t="b">
        <v>0</v>
      </c>
      <c r="O581" t="b">
        <v>1</v>
      </c>
      <c r="P581" t="s">
        <v>23</v>
      </c>
      <c r="Q581" t="s">
        <v>2035</v>
      </c>
      <c r="R581" t="s">
        <v>2036</v>
      </c>
      <c r="S581">
        <f t="shared" si="38"/>
        <v>127.7</v>
      </c>
      <c r="T581">
        <f t="shared" si="39"/>
        <v>42.9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>
        <v>238</v>
      </c>
      <c r="H582" t="s">
        <v>21</v>
      </c>
      <c r="I582" t="s">
        <v>22</v>
      </c>
      <c r="J582">
        <v>1520143200</v>
      </c>
      <c r="K582" s="5">
        <f t="shared" si="36"/>
        <v>43163.25</v>
      </c>
      <c r="L582">
        <v>1520402400</v>
      </c>
      <c r="M582" s="5">
        <f t="shared" si="37"/>
        <v>43166.25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>
        <f t="shared" si="38"/>
        <v>445.2</v>
      </c>
      <c r="T582">
        <f t="shared" si="39"/>
        <v>43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>
        <v>53</v>
      </c>
      <c r="H583" t="s">
        <v>21</v>
      </c>
      <c r="I583" t="s">
        <v>22</v>
      </c>
      <c r="J583">
        <v>1405314000</v>
      </c>
      <c r="K583" s="5">
        <f t="shared" si="36"/>
        <v>41834.208333333336</v>
      </c>
      <c r="L583">
        <v>1409806800</v>
      </c>
      <c r="M583" s="5">
        <f t="shared" si="37"/>
        <v>41886.208333333336</v>
      </c>
      <c r="N583" t="b">
        <v>0</v>
      </c>
      <c r="O583" t="b">
        <v>0</v>
      </c>
      <c r="P583" t="s">
        <v>33</v>
      </c>
      <c r="Q583" t="s">
        <v>2039</v>
      </c>
      <c r="R583" t="s">
        <v>2040</v>
      </c>
      <c r="S583">
        <f t="shared" si="38"/>
        <v>569.70000000000005</v>
      </c>
      <c r="T583">
        <f t="shared" si="39"/>
        <v>75.2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>
        <v>214</v>
      </c>
      <c r="H584" t="s">
        <v>21</v>
      </c>
      <c r="I584" t="s">
        <v>22</v>
      </c>
      <c r="J584">
        <v>1396846800</v>
      </c>
      <c r="K584" s="5">
        <f t="shared" si="36"/>
        <v>41736.208333333336</v>
      </c>
      <c r="L584">
        <v>1396933200</v>
      </c>
      <c r="M584" s="5">
        <f t="shared" si="37"/>
        <v>41737.208333333336</v>
      </c>
      <c r="N584" t="b">
        <v>0</v>
      </c>
      <c r="O584" t="b">
        <v>0</v>
      </c>
      <c r="P584" t="s">
        <v>33</v>
      </c>
      <c r="Q584" t="s">
        <v>2039</v>
      </c>
      <c r="R584" t="s">
        <v>2040</v>
      </c>
      <c r="S584">
        <f t="shared" si="38"/>
        <v>509.3</v>
      </c>
      <c r="T584">
        <f t="shared" si="39"/>
        <v>69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>
        <v>222</v>
      </c>
      <c r="H585" t="s">
        <v>21</v>
      </c>
      <c r="I585" t="s">
        <v>22</v>
      </c>
      <c r="J585">
        <v>1375678800</v>
      </c>
      <c r="K585" s="5">
        <f t="shared" si="36"/>
        <v>41491.208333333336</v>
      </c>
      <c r="L585">
        <v>1376024400</v>
      </c>
      <c r="M585" s="5">
        <f t="shared" si="37"/>
        <v>41495.208333333336</v>
      </c>
      <c r="N585" t="b">
        <v>0</v>
      </c>
      <c r="O585" t="b">
        <v>0</v>
      </c>
      <c r="P585" t="s">
        <v>28</v>
      </c>
      <c r="Q585" t="s">
        <v>2037</v>
      </c>
      <c r="R585" t="s">
        <v>2038</v>
      </c>
      <c r="S585">
        <f t="shared" si="38"/>
        <v>325.5</v>
      </c>
      <c r="T585">
        <f t="shared" si="39"/>
        <v>66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>
        <v>1884</v>
      </c>
      <c r="H586" t="s">
        <v>21</v>
      </c>
      <c r="I586" t="s">
        <v>22</v>
      </c>
      <c r="J586">
        <v>1482386400</v>
      </c>
      <c r="K586" s="5">
        <f t="shared" si="36"/>
        <v>42726.25</v>
      </c>
      <c r="L586">
        <v>1483682400</v>
      </c>
      <c r="M586" s="5">
        <f t="shared" si="37"/>
        <v>42741.25</v>
      </c>
      <c r="N586" t="b">
        <v>0</v>
      </c>
      <c r="O586" t="b">
        <v>1</v>
      </c>
      <c r="P586" t="s">
        <v>119</v>
      </c>
      <c r="Q586" t="s">
        <v>2047</v>
      </c>
      <c r="R586" t="s">
        <v>2053</v>
      </c>
      <c r="S586">
        <f t="shared" si="38"/>
        <v>932.6</v>
      </c>
      <c r="T586">
        <f t="shared" si="39"/>
        <v>98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>
        <v>218</v>
      </c>
      <c r="H587" t="s">
        <v>26</v>
      </c>
      <c r="I587" t="s">
        <v>27</v>
      </c>
      <c r="J587">
        <v>1420005600</v>
      </c>
      <c r="K587" s="5">
        <f t="shared" si="36"/>
        <v>42004.25</v>
      </c>
      <c r="L587">
        <v>1420437600</v>
      </c>
      <c r="M587" s="5">
        <f t="shared" si="37"/>
        <v>42009.25</v>
      </c>
      <c r="N587" t="b">
        <v>0</v>
      </c>
      <c r="O587" t="b">
        <v>0</v>
      </c>
      <c r="P587" t="s">
        <v>292</v>
      </c>
      <c r="Q587" t="s">
        <v>2050</v>
      </c>
      <c r="R587" t="s">
        <v>2061</v>
      </c>
      <c r="S587">
        <f t="shared" si="38"/>
        <v>211.3</v>
      </c>
      <c r="T587">
        <f t="shared" si="39"/>
        <v>60.1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>
        <v>6465</v>
      </c>
      <c r="H588" t="s">
        <v>21</v>
      </c>
      <c r="I588" t="s">
        <v>22</v>
      </c>
      <c r="J588">
        <v>1420178400</v>
      </c>
      <c r="K588" s="5">
        <f t="shared" si="36"/>
        <v>42006.25</v>
      </c>
      <c r="L588">
        <v>1420783200</v>
      </c>
      <c r="M588" s="5">
        <f t="shared" si="37"/>
        <v>42013.25</v>
      </c>
      <c r="N588" t="b">
        <v>0</v>
      </c>
      <c r="O588" t="b">
        <v>0</v>
      </c>
      <c r="P588" t="s">
        <v>206</v>
      </c>
      <c r="Q588" t="s">
        <v>2047</v>
      </c>
      <c r="R588" t="s">
        <v>2059</v>
      </c>
      <c r="S588">
        <f t="shared" si="38"/>
        <v>273.3</v>
      </c>
      <c r="T588">
        <f t="shared" si="39"/>
        <v>26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>
        <v>59</v>
      </c>
      <c r="H589" t="s">
        <v>21</v>
      </c>
      <c r="I589" t="s">
        <v>22</v>
      </c>
      <c r="J589">
        <v>1382677200</v>
      </c>
      <c r="K589" s="5">
        <f t="shared" si="36"/>
        <v>41572.208333333336</v>
      </c>
      <c r="L589">
        <v>1383109200</v>
      </c>
      <c r="M589" s="5">
        <f t="shared" si="37"/>
        <v>41577.208333333336</v>
      </c>
      <c r="N589" t="b">
        <v>0</v>
      </c>
      <c r="O589" t="b">
        <v>0</v>
      </c>
      <c r="P589" t="s">
        <v>33</v>
      </c>
      <c r="Q589" t="s">
        <v>2039</v>
      </c>
      <c r="R589" t="s">
        <v>2040</v>
      </c>
      <c r="S589">
        <f t="shared" si="38"/>
        <v>626.29999999999995</v>
      </c>
      <c r="T589">
        <f t="shared" si="39"/>
        <v>106.2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>
        <v>88</v>
      </c>
      <c r="H590" t="s">
        <v>21</v>
      </c>
      <c r="I590" t="s">
        <v>22</v>
      </c>
      <c r="J590">
        <v>1487656800</v>
      </c>
      <c r="K590" s="5">
        <f t="shared" si="36"/>
        <v>42787.25</v>
      </c>
      <c r="L590">
        <v>1487829600</v>
      </c>
      <c r="M590" s="5">
        <f t="shared" si="37"/>
        <v>42789.25</v>
      </c>
      <c r="N590" t="b">
        <v>0</v>
      </c>
      <c r="O590" t="b">
        <v>0</v>
      </c>
      <c r="P590" t="s">
        <v>68</v>
      </c>
      <c r="Q590" t="s">
        <v>2047</v>
      </c>
      <c r="R590" t="s">
        <v>2048</v>
      </c>
      <c r="S590">
        <f t="shared" si="38"/>
        <v>184.9</v>
      </c>
      <c r="T590">
        <f t="shared" si="39"/>
        <v>96.6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>
        <v>1697</v>
      </c>
      <c r="H591" t="s">
        <v>21</v>
      </c>
      <c r="I591" t="s">
        <v>22</v>
      </c>
      <c r="J591">
        <v>1297836000</v>
      </c>
      <c r="K591" s="5">
        <f t="shared" si="36"/>
        <v>40590.25</v>
      </c>
      <c r="L591">
        <v>1298268000</v>
      </c>
      <c r="M591" s="5">
        <f t="shared" si="37"/>
        <v>40595.25</v>
      </c>
      <c r="N591" t="b">
        <v>0</v>
      </c>
      <c r="O591" t="b">
        <v>1</v>
      </c>
      <c r="P591" t="s">
        <v>23</v>
      </c>
      <c r="Q591" t="s">
        <v>2035</v>
      </c>
      <c r="R591" t="s">
        <v>2036</v>
      </c>
      <c r="S591">
        <f t="shared" si="38"/>
        <v>120.2</v>
      </c>
      <c r="T591">
        <f t="shared" si="39"/>
        <v>57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>
        <v>92</v>
      </c>
      <c r="H592" t="s">
        <v>21</v>
      </c>
      <c r="I592" t="s">
        <v>22</v>
      </c>
      <c r="J592">
        <v>1362463200</v>
      </c>
      <c r="K592" s="5">
        <f t="shared" si="36"/>
        <v>41338.25</v>
      </c>
      <c r="L592">
        <v>1363669200</v>
      </c>
      <c r="M592" s="5">
        <f t="shared" si="37"/>
        <v>41352.208333333336</v>
      </c>
      <c r="N592" t="b">
        <v>0</v>
      </c>
      <c r="O592" t="b">
        <v>0</v>
      </c>
      <c r="P592" t="s">
        <v>33</v>
      </c>
      <c r="Q592" t="s">
        <v>2039</v>
      </c>
      <c r="R592" t="s">
        <v>2040</v>
      </c>
      <c r="S592">
        <f t="shared" si="38"/>
        <v>146</v>
      </c>
      <c r="T592">
        <f t="shared" si="39"/>
        <v>90.5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>
        <v>186</v>
      </c>
      <c r="H593" t="s">
        <v>21</v>
      </c>
      <c r="I593" t="s">
        <v>22</v>
      </c>
      <c r="J593">
        <v>1481176800</v>
      </c>
      <c r="K593" s="5">
        <f t="shared" si="36"/>
        <v>42712.25</v>
      </c>
      <c r="L593">
        <v>1482904800</v>
      </c>
      <c r="M593" s="5">
        <f t="shared" si="37"/>
        <v>42732.25</v>
      </c>
      <c r="N593" t="b">
        <v>0</v>
      </c>
      <c r="O593" t="b">
        <v>1</v>
      </c>
      <c r="P593" t="s">
        <v>33</v>
      </c>
      <c r="Q593" t="s">
        <v>2039</v>
      </c>
      <c r="R593" t="s">
        <v>2040</v>
      </c>
      <c r="S593">
        <f t="shared" si="38"/>
        <v>268.5</v>
      </c>
      <c r="T593">
        <f t="shared" si="39"/>
        <v>72.2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>
        <v>138</v>
      </c>
      <c r="H594" t="s">
        <v>21</v>
      </c>
      <c r="I594" t="s">
        <v>22</v>
      </c>
      <c r="J594">
        <v>1354946400</v>
      </c>
      <c r="K594" s="5">
        <f t="shared" si="36"/>
        <v>41251.25</v>
      </c>
      <c r="L594">
        <v>1356588000</v>
      </c>
      <c r="M594" s="5">
        <f t="shared" si="37"/>
        <v>41270.25</v>
      </c>
      <c r="N594" t="b">
        <v>1</v>
      </c>
      <c r="O594" t="b">
        <v>0</v>
      </c>
      <c r="P594" t="s">
        <v>122</v>
      </c>
      <c r="Q594" t="s">
        <v>2054</v>
      </c>
      <c r="R594" t="s">
        <v>2055</v>
      </c>
      <c r="S594">
        <f t="shared" si="38"/>
        <v>597.5</v>
      </c>
      <c r="T594">
        <f t="shared" si="39"/>
        <v>77.900000000000006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>
        <v>261</v>
      </c>
      <c r="H595" t="s">
        <v>21</v>
      </c>
      <c r="I595" t="s">
        <v>22</v>
      </c>
      <c r="J595">
        <v>1348808400</v>
      </c>
      <c r="K595" s="5">
        <f t="shared" si="36"/>
        <v>41180.208333333336</v>
      </c>
      <c r="L595">
        <v>1349845200</v>
      </c>
      <c r="M595" s="5">
        <f t="shared" si="37"/>
        <v>41192.208333333336</v>
      </c>
      <c r="N595" t="b">
        <v>0</v>
      </c>
      <c r="O595" t="b">
        <v>0</v>
      </c>
      <c r="P595" t="s">
        <v>23</v>
      </c>
      <c r="Q595" t="s">
        <v>2035</v>
      </c>
      <c r="R595" t="s">
        <v>2036</v>
      </c>
      <c r="S595">
        <f t="shared" si="38"/>
        <v>157.69999999999999</v>
      </c>
      <c r="T595">
        <f t="shared" si="39"/>
        <v>38.1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>
        <v>107</v>
      </c>
      <c r="H596" t="s">
        <v>21</v>
      </c>
      <c r="I596" t="s">
        <v>22</v>
      </c>
      <c r="J596">
        <v>1301979600</v>
      </c>
      <c r="K596" s="5">
        <f t="shared" si="36"/>
        <v>40638.208333333336</v>
      </c>
      <c r="L596">
        <v>1304226000</v>
      </c>
      <c r="M596" s="5">
        <f t="shared" si="37"/>
        <v>40664.208333333336</v>
      </c>
      <c r="N596" t="b">
        <v>0</v>
      </c>
      <c r="O596" t="b">
        <v>1</v>
      </c>
      <c r="P596" t="s">
        <v>60</v>
      </c>
      <c r="Q596" t="s">
        <v>2035</v>
      </c>
      <c r="R596" t="s">
        <v>2045</v>
      </c>
      <c r="S596">
        <f t="shared" si="38"/>
        <v>313.39999999999998</v>
      </c>
      <c r="T596">
        <f t="shared" si="39"/>
        <v>49.8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>
        <v>199</v>
      </c>
      <c r="H597" t="s">
        <v>21</v>
      </c>
      <c r="I597" t="s">
        <v>22</v>
      </c>
      <c r="J597">
        <v>1263016800</v>
      </c>
      <c r="K597" s="5">
        <f t="shared" si="36"/>
        <v>40187.25</v>
      </c>
      <c r="L597">
        <v>1263016800</v>
      </c>
      <c r="M597" s="5">
        <f t="shared" si="37"/>
        <v>40187.25</v>
      </c>
      <c r="N597" t="b">
        <v>0</v>
      </c>
      <c r="O597" t="b">
        <v>0</v>
      </c>
      <c r="P597" t="s">
        <v>122</v>
      </c>
      <c r="Q597" t="s">
        <v>2054</v>
      </c>
      <c r="R597" t="s">
        <v>2055</v>
      </c>
      <c r="S597">
        <f t="shared" si="38"/>
        <v>370.9</v>
      </c>
      <c r="T597">
        <f t="shared" si="39"/>
        <v>54.1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>
        <v>5512</v>
      </c>
      <c r="H598" t="s">
        <v>21</v>
      </c>
      <c r="I598" t="s">
        <v>22</v>
      </c>
      <c r="J598">
        <v>1360648800</v>
      </c>
      <c r="K598" s="5">
        <f t="shared" si="36"/>
        <v>41317.25</v>
      </c>
      <c r="L598">
        <v>1362031200</v>
      </c>
      <c r="M598" s="5">
        <f t="shared" si="37"/>
        <v>41333.25</v>
      </c>
      <c r="N598" t="b">
        <v>0</v>
      </c>
      <c r="O598" t="b">
        <v>0</v>
      </c>
      <c r="P598" t="s">
        <v>33</v>
      </c>
      <c r="Q598" t="s">
        <v>2039</v>
      </c>
      <c r="R598" t="s">
        <v>2040</v>
      </c>
      <c r="S598">
        <f t="shared" si="38"/>
        <v>362.7</v>
      </c>
      <c r="T598">
        <f t="shared" si="39"/>
        <v>30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>
        <v>86</v>
      </c>
      <c r="H599" t="s">
        <v>21</v>
      </c>
      <c r="I599" t="s">
        <v>22</v>
      </c>
      <c r="J599">
        <v>1451800800</v>
      </c>
      <c r="K599" s="5">
        <f t="shared" si="36"/>
        <v>42372.25</v>
      </c>
      <c r="L599">
        <v>1455602400</v>
      </c>
      <c r="M599" s="5">
        <f t="shared" si="37"/>
        <v>42416.25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>
        <f t="shared" si="38"/>
        <v>123.1</v>
      </c>
      <c r="T599">
        <f t="shared" si="39"/>
        <v>70.099999999999994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>
        <v>2768</v>
      </c>
      <c r="H600" t="s">
        <v>26</v>
      </c>
      <c r="I600" t="s">
        <v>27</v>
      </c>
      <c r="J600">
        <v>1351054800</v>
      </c>
      <c r="K600" s="5">
        <f t="shared" si="36"/>
        <v>41206.208333333336</v>
      </c>
      <c r="L600">
        <v>1352440800</v>
      </c>
      <c r="M600" s="5">
        <f t="shared" si="37"/>
        <v>41222.25</v>
      </c>
      <c r="N600" t="b">
        <v>0</v>
      </c>
      <c r="O600" t="b">
        <v>0</v>
      </c>
      <c r="P600" t="s">
        <v>33</v>
      </c>
      <c r="Q600" t="s">
        <v>2039</v>
      </c>
      <c r="R600" t="s">
        <v>2040</v>
      </c>
      <c r="S600">
        <f t="shared" si="38"/>
        <v>233.6</v>
      </c>
      <c r="T600">
        <f t="shared" si="39"/>
        <v>52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>
        <v>48</v>
      </c>
      <c r="H601" t="s">
        <v>21</v>
      </c>
      <c r="I601" t="s">
        <v>22</v>
      </c>
      <c r="J601">
        <v>1349326800</v>
      </c>
      <c r="K601" s="5">
        <f t="shared" si="36"/>
        <v>41186.208333333336</v>
      </c>
      <c r="L601">
        <v>1353304800</v>
      </c>
      <c r="M601" s="5">
        <f t="shared" si="37"/>
        <v>41232.25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>
        <f t="shared" si="38"/>
        <v>180.5</v>
      </c>
      <c r="T601">
        <f t="shared" si="39"/>
        <v>56.4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>
        <v>87</v>
      </c>
      <c r="H602" t="s">
        <v>21</v>
      </c>
      <c r="I602" t="s">
        <v>22</v>
      </c>
      <c r="J602">
        <v>1548914400</v>
      </c>
      <c r="K602" s="5">
        <f t="shared" si="36"/>
        <v>43496.25</v>
      </c>
      <c r="L602">
        <v>1550728800</v>
      </c>
      <c r="M602" s="5">
        <f t="shared" si="37"/>
        <v>43517.25</v>
      </c>
      <c r="N602" t="b">
        <v>0</v>
      </c>
      <c r="O602" t="b">
        <v>0</v>
      </c>
      <c r="P602" t="s">
        <v>269</v>
      </c>
      <c r="Q602" t="s">
        <v>2041</v>
      </c>
      <c r="R602" t="s">
        <v>2060</v>
      </c>
      <c r="S602">
        <f t="shared" si="38"/>
        <v>252.6</v>
      </c>
      <c r="T602">
        <f t="shared" si="39"/>
        <v>101.6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>
        <v>1894</v>
      </c>
      <c r="H603" t="s">
        <v>21</v>
      </c>
      <c r="I603" t="s">
        <v>22</v>
      </c>
      <c r="J603">
        <v>1562734800</v>
      </c>
      <c r="K603" s="5">
        <f t="shared" si="36"/>
        <v>43656.208333333328</v>
      </c>
      <c r="L603">
        <v>1564894800</v>
      </c>
      <c r="M603" s="5">
        <f t="shared" si="37"/>
        <v>43681.208333333328</v>
      </c>
      <c r="N603" t="b">
        <v>0</v>
      </c>
      <c r="O603" t="b">
        <v>1</v>
      </c>
      <c r="P603" t="s">
        <v>33</v>
      </c>
      <c r="Q603" t="s">
        <v>2039</v>
      </c>
      <c r="R603" t="s">
        <v>2040</v>
      </c>
      <c r="S603">
        <f t="shared" si="38"/>
        <v>304</v>
      </c>
      <c r="T603">
        <f t="shared" si="39"/>
        <v>82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>
        <v>282</v>
      </c>
      <c r="H604" t="s">
        <v>15</v>
      </c>
      <c r="I604" t="s">
        <v>16</v>
      </c>
      <c r="J604">
        <v>1505624400</v>
      </c>
      <c r="K604" s="5">
        <f t="shared" si="36"/>
        <v>42995.208333333328</v>
      </c>
      <c r="L604">
        <v>1505883600</v>
      </c>
      <c r="M604" s="5">
        <f t="shared" si="37"/>
        <v>42998.208333333328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>
        <f t="shared" si="38"/>
        <v>137.19999999999999</v>
      </c>
      <c r="T604">
        <f t="shared" si="39"/>
        <v>38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>
        <v>116</v>
      </c>
      <c r="H605" t="s">
        <v>21</v>
      </c>
      <c r="I605" t="s">
        <v>22</v>
      </c>
      <c r="J605">
        <v>1554526800</v>
      </c>
      <c r="K605" s="5">
        <f t="shared" si="36"/>
        <v>43561.208333333328</v>
      </c>
      <c r="L605">
        <v>1555218000</v>
      </c>
      <c r="M605" s="5">
        <f t="shared" si="37"/>
        <v>43569.208333333328</v>
      </c>
      <c r="N605" t="b">
        <v>0</v>
      </c>
      <c r="O605" t="b">
        <v>0</v>
      </c>
      <c r="P605" t="s">
        <v>206</v>
      </c>
      <c r="Q605" t="s">
        <v>2047</v>
      </c>
      <c r="R605" t="s">
        <v>2059</v>
      </c>
      <c r="S605">
        <f t="shared" si="38"/>
        <v>241.5</v>
      </c>
      <c r="T605">
        <f t="shared" si="39"/>
        <v>81.2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>
        <v>83</v>
      </c>
      <c r="H606" t="s">
        <v>21</v>
      </c>
      <c r="I606" t="s">
        <v>22</v>
      </c>
      <c r="J606">
        <v>1279515600</v>
      </c>
      <c r="K606" s="5">
        <f t="shared" si="36"/>
        <v>40378.208333333336</v>
      </c>
      <c r="L606">
        <v>1279688400</v>
      </c>
      <c r="M606" s="5">
        <f t="shared" si="37"/>
        <v>40380.208333333336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>
        <f t="shared" si="38"/>
        <v>1066.4000000000001</v>
      </c>
      <c r="T606">
        <f t="shared" si="39"/>
        <v>89.9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>
        <v>91</v>
      </c>
      <c r="H607" t="s">
        <v>21</v>
      </c>
      <c r="I607" t="s">
        <v>22</v>
      </c>
      <c r="J607">
        <v>1353909600</v>
      </c>
      <c r="K607" s="5">
        <f t="shared" si="36"/>
        <v>41239.25</v>
      </c>
      <c r="L607">
        <v>1356069600</v>
      </c>
      <c r="M607" s="5">
        <f t="shared" si="37"/>
        <v>41264.25</v>
      </c>
      <c r="N607" t="b">
        <v>0</v>
      </c>
      <c r="O607" t="b">
        <v>0</v>
      </c>
      <c r="P607" t="s">
        <v>28</v>
      </c>
      <c r="Q607" t="s">
        <v>2037</v>
      </c>
      <c r="R607" t="s">
        <v>2038</v>
      </c>
      <c r="S607">
        <f t="shared" si="38"/>
        <v>325.89999999999998</v>
      </c>
      <c r="T607">
        <f t="shared" si="39"/>
        <v>96.7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>
        <v>546</v>
      </c>
      <c r="H608" t="s">
        <v>21</v>
      </c>
      <c r="I608" t="s">
        <v>22</v>
      </c>
      <c r="J608">
        <v>1535950800</v>
      </c>
      <c r="K608" s="5">
        <f t="shared" si="36"/>
        <v>43346.208333333328</v>
      </c>
      <c r="L608">
        <v>1536210000</v>
      </c>
      <c r="M608" s="5">
        <f t="shared" si="37"/>
        <v>43349.208333333328</v>
      </c>
      <c r="N608" t="b">
        <v>0</v>
      </c>
      <c r="O608" t="b">
        <v>0</v>
      </c>
      <c r="P608" t="s">
        <v>33</v>
      </c>
      <c r="Q608" t="s">
        <v>2039</v>
      </c>
      <c r="R608" t="s">
        <v>2040</v>
      </c>
      <c r="S608">
        <f t="shared" si="38"/>
        <v>170.7</v>
      </c>
      <c r="T608">
        <f t="shared" si="39"/>
        <v>25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>
        <v>393</v>
      </c>
      <c r="H609" t="s">
        <v>21</v>
      </c>
      <c r="I609" t="s">
        <v>22</v>
      </c>
      <c r="J609">
        <v>1511244000</v>
      </c>
      <c r="K609" s="5">
        <f t="shared" si="36"/>
        <v>43060.25</v>
      </c>
      <c r="L609">
        <v>1511762400</v>
      </c>
      <c r="M609" s="5">
        <f t="shared" si="37"/>
        <v>43066.25</v>
      </c>
      <c r="N609" t="b">
        <v>0</v>
      </c>
      <c r="O609" t="b">
        <v>0</v>
      </c>
      <c r="P609" t="s">
        <v>71</v>
      </c>
      <c r="Q609" t="s">
        <v>2041</v>
      </c>
      <c r="R609" t="s">
        <v>2049</v>
      </c>
      <c r="S609">
        <f t="shared" si="38"/>
        <v>581.4</v>
      </c>
      <c r="T609">
        <f t="shared" si="39"/>
        <v>37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>
        <v>133</v>
      </c>
      <c r="H610" t="s">
        <v>21</v>
      </c>
      <c r="I610" t="s">
        <v>22</v>
      </c>
      <c r="J610">
        <v>1480226400</v>
      </c>
      <c r="K610" s="5">
        <f t="shared" si="36"/>
        <v>42701.25</v>
      </c>
      <c r="L610">
        <v>1480744800</v>
      </c>
      <c r="M610" s="5">
        <f t="shared" si="37"/>
        <v>42707.25</v>
      </c>
      <c r="N610" t="b">
        <v>0</v>
      </c>
      <c r="O610" t="b">
        <v>1</v>
      </c>
      <c r="P610" t="s">
        <v>269</v>
      </c>
      <c r="Q610" t="s">
        <v>2041</v>
      </c>
      <c r="R610" t="s">
        <v>2060</v>
      </c>
      <c r="S610">
        <f t="shared" si="38"/>
        <v>108</v>
      </c>
      <c r="T610">
        <f t="shared" si="39"/>
        <v>68.2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>
        <v>254</v>
      </c>
      <c r="H611" t="s">
        <v>21</v>
      </c>
      <c r="I611" t="s">
        <v>22</v>
      </c>
      <c r="J611">
        <v>1473483600</v>
      </c>
      <c r="K611" s="5">
        <f t="shared" si="36"/>
        <v>42623.208333333328</v>
      </c>
      <c r="L611">
        <v>1476766800</v>
      </c>
      <c r="M611" s="5">
        <f t="shared" si="37"/>
        <v>42661.208333333328</v>
      </c>
      <c r="N611" t="b">
        <v>0</v>
      </c>
      <c r="O611" t="b">
        <v>0</v>
      </c>
      <c r="P611" t="s">
        <v>33</v>
      </c>
      <c r="Q611" t="s">
        <v>2039</v>
      </c>
      <c r="R611" t="s">
        <v>2040</v>
      </c>
      <c r="S611">
        <f t="shared" si="38"/>
        <v>706.3</v>
      </c>
      <c r="T611">
        <f t="shared" si="39"/>
        <v>25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>
        <v>176</v>
      </c>
      <c r="H612" t="s">
        <v>21</v>
      </c>
      <c r="I612" t="s">
        <v>22</v>
      </c>
      <c r="J612">
        <v>1430197200</v>
      </c>
      <c r="K612" s="5">
        <f t="shared" si="36"/>
        <v>42122.208333333328</v>
      </c>
      <c r="L612">
        <v>1430197200</v>
      </c>
      <c r="M612" s="5">
        <f t="shared" si="37"/>
        <v>42122.208333333328</v>
      </c>
      <c r="N612" t="b">
        <v>0</v>
      </c>
      <c r="O612" t="b">
        <v>0</v>
      </c>
      <c r="P612" t="s">
        <v>50</v>
      </c>
      <c r="Q612" t="s">
        <v>2035</v>
      </c>
      <c r="R612" t="s">
        <v>2043</v>
      </c>
      <c r="S612">
        <f t="shared" si="38"/>
        <v>209.7</v>
      </c>
      <c r="T612">
        <f t="shared" si="39"/>
        <v>75.099999999999994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>
        <v>337</v>
      </c>
      <c r="H613" t="s">
        <v>15</v>
      </c>
      <c r="I613" t="s">
        <v>16</v>
      </c>
      <c r="J613">
        <v>1438578000</v>
      </c>
      <c r="K613" s="5">
        <f t="shared" si="36"/>
        <v>42219.208333333328</v>
      </c>
      <c r="L613">
        <v>1438837200</v>
      </c>
      <c r="M613" s="5">
        <f t="shared" si="37"/>
        <v>42222.208333333328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>
        <f t="shared" si="38"/>
        <v>1684.3</v>
      </c>
      <c r="T613">
        <f t="shared" si="39"/>
        <v>40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>
        <v>107</v>
      </c>
      <c r="H614" t="s">
        <v>21</v>
      </c>
      <c r="I614" t="s">
        <v>22</v>
      </c>
      <c r="J614">
        <v>1318654800</v>
      </c>
      <c r="K614" s="5">
        <f t="shared" si="36"/>
        <v>40831.208333333336</v>
      </c>
      <c r="L614">
        <v>1319000400</v>
      </c>
      <c r="M614" s="5">
        <f t="shared" si="37"/>
        <v>40835.208333333336</v>
      </c>
      <c r="N614" t="b">
        <v>1</v>
      </c>
      <c r="O614" t="b">
        <v>0</v>
      </c>
      <c r="P614" t="s">
        <v>28</v>
      </c>
      <c r="Q614" t="s">
        <v>2037</v>
      </c>
      <c r="R614" t="s">
        <v>2038</v>
      </c>
      <c r="S614">
        <f t="shared" si="38"/>
        <v>456.6</v>
      </c>
      <c r="T614">
        <f t="shared" si="39"/>
        <v>76.8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>
        <v>183</v>
      </c>
      <c r="H615" t="s">
        <v>21</v>
      </c>
      <c r="I615" t="s">
        <v>22</v>
      </c>
      <c r="J615">
        <v>1540530000</v>
      </c>
      <c r="K615" s="5">
        <f t="shared" si="36"/>
        <v>43399.208333333328</v>
      </c>
      <c r="L615">
        <v>1541570400</v>
      </c>
      <c r="M615" s="5">
        <f t="shared" si="37"/>
        <v>43411.25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>
        <f t="shared" si="38"/>
        <v>1339.7</v>
      </c>
      <c r="T615">
        <f t="shared" si="39"/>
        <v>43.9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>
        <v>72</v>
      </c>
      <c r="H616" t="s">
        <v>21</v>
      </c>
      <c r="I616" t="s">
        <v>22</v>
      </c>
      <c r="J616">
        <v>1456466400</v>
      </c>
      <c r="K616" s="5">
        <f t="shared" si="36"/>
        <v>42426.25</v>
      </c>
      <c r="L616">
        <v>1458018000</v>
      </c>
      <c r="M616" s="5">
        <f t="shared" si="37"/>
        <v>42444.208333333328</v>
      </c>
      <c r="N616" t="b">
        <v>0</v>
      </c>
      <c r="O616" t="b">
        <v>1</v>
      </c>
      <c r="P616" t="s">
        <v>23</v>
      </c>
      <c r="Q616" t="s">
        <v>2035</v>
      </c>
      <c r="R616" t="s">
        <v>2036</v>
      </c>
      <c r="S616">
        <f t="shared" si="38"/>
        <v>143.9</v>
      </c>
      <c r="T616">
        <f t="shared" si="39"/>
        <v>70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>
        <v>295</v>
      </c>
      <c r="H617" t="s">
        <v>21</v>
      </c>
      <c r="I617" t="s">
        <v>22</v>
      </c>
      <c r="J617">
        <v>1424930400</v>
      </c>
      <c r="K617" s="5">
        <f t="shared" si="36"/>
        <v>42061.25</v>
      </c>
      <c r="L617">
        <v>1426395600</v>
      </c>
      <c r="M617" s="5">
        <f t="shared" si="37"/>
        <v>42078.208333333328</v>
      </c>
      <c r="N617" t="b">
        <v>0</v>
      </c>
      <c r="O617" t="b">
        <v>0</v>
      </c>
      <c r="P617" t="s">
        <v>42</v>
      </c>
      <c r="Q617" t="s">
        <v>2041</v>
      </c>
      <c r="R617" t="s">
        <v>2042</v>
      </c>
      <c r="S617">
        <f t="shared" si="38"/>
        <v>1344.7</v>
      </c>
      <c r="T617">
        <f t="shared" si="39"/>
        <v>41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>
        <v>142</v>
      </c>
      <c r="H618" t="s">
        <v>21</v>
      </c>
      <c r="I618" t="s">
        <v>22</v>
      </c>
      <c r="J618">
        <v>1470546000</v>
      </c>
      <c r="K618" s="5">
        <f t="shared" si="36"/>
        <v>42589.208333333328</v>
      </c>
      <c r="L618">
        <v>1474088400</v>
      </c>
      <c r="M618" s="5">
        <f t="shared" si="37"/>
        <v>42630.208333333328</v>
      </c>
      <c r="N618" t="b">
        <v>0</v>
      </c>
      <c r="O618" t="b">
        <v>0</v>
      </c>
      <c r="P618" t="s">
        <v>42</v>
      </c>
      <c r="Q618" t="s">
        <v>2041</v>
      </c>
      <c r="R618" t="s">
        <v>2042</v>
      </c>
      <c r="S618">
        <f t="shared" si="38"/>
        <v>546.1</v>
      </c>
      <c r="T618">
        <f t="shared" si="39"/>
        <v>80.8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>
        <v>85</v>
      </c>
      <c r="H619" t="s">
        <v>21</v>
      </c>
      <c r="I619" t="s">
        <v>22</v>
      </c>
      <c r="J619">
        <v>1458363600</v>
      </c>
      <c r="K619" s="5">
        <f t="shared" si="36"/>
        <v>42448.208333333328</v>
      </c>
      <c r="L619">
        <v>1461906000</v>
      </c>
      <c r="M619" s="5">
        <f t="shared" si="37"/>
        <v>42489.208333333328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>
        <f t="shared" si="38"/>
        <v>286.2</v>
      </c>
      <c r="T619">
        <f t="shared" si="39"/>
        <v>94.3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>
        <v>659</v>
      </c>
      <c r="H620" t="s">
        <v>36</v>
      </c>
      <c r="I620" t="s">
        <v>37</v>
      </c>
      <c r="J620">
        <v>1338958800</v>
      </c>
      <c r="K620" s="5">
        <f t="shared" si="36"/>
        <v>41066.208333333336</v>
      </c>
      <c r="L620">
        <v>1340686800</v>
      </c>
      <c r="M620" s="5">
        <f t="shared" si="37"/>
        <v>41086.208333333336</v>
      </c>
      <c r="N620" t="b">
        <v>0</v>
      </c>
      <c r="O620" t="b">
        <v>1</v>
      </c>
      <c r="P620" t="s">
        <v>119</v>
      </c>
      <c r="Q620" t="s">
        <v>2047</v>
      </c>
      <c r="R620" t="s">
        <v>2053</v>
      </c>
      <c r="S620">
        <f t="shared" si="38"/>
        <v>132.1</v>
      </c>
      <c r="T620">
        <f t="shared" si="39"/>
        <v>66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>
        <v>121</v>
      </c>
      <c r="H621" t="s">
        <v>21</v>
      </c>
      <c r="I621" t="s">
        <v>22</v>
      </c>
      <c r="J621">
        <v>1297836000</v>
      </c>
      <c r="K621" s="5">
        <f t="shared" si="36"/>
        <v>40590.25</v>
      </c>
      <c r="L621">
        <v>1298872800</v>
      </c>
      <c r="M621" s="5">
        <f t="shared" si="37"/>
        <v>40602.25</v>
      </c>
      <c r="N621" t="b">
        <v>0</v>
      </c>
      <c r="O621" t="b">
        <v>0</v>
      </c>
      <c r="P621" t="s">
        <v>33</v>
      </c>
      <c r="Q621" t="s">
        <v>2039</v>
      </c>
      <c r="R621" t="s">
        <v>2040</v>
      </c>
      <c r="S621">
        <f t="shared" si="38"/>
        <v>203.4</v>
      </c>
      <c r="T621">
        <f t="shared" si="39"/>
        <v>105.9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>
        <v>3742</v>
      </c>
      <c r="H622" t="s">
        <v>21</v>
      </c>
      <c r="I622" t="s">
        <v>22</v>
      </c>
      <c r="J622">
        <v>1382677200</v>
      </c>
      <c r="K622" s="5">
        <f t="shared" si="36"/>
        <v>41572.208333333336</v>
      </c>
      <c r="L622">
        <v>1383282000</v>
      </c>
      <c r="M622" s="5">
        <f t="shared" si="37"/>
        <v>41579.208333333336</v>
      </c>
      <c r="N622" t="b">
        <v>0</v>
      </c>
      <c r="O622" t="b">
        <v>0</v>
      </c>
      <c r="P622" t="s">
        <v>33</v>
      </c>
      <c r="Q622" t="s">
        <v>2039</v>
      </c>
      <c r="R622" t="s">
        <v>2040</v>
      </c>
      <c r="S622">
        <f t="shared" si="38"/>
        <v>310.2</v>
      </c>
      <c r="T622">
        <f t="shared" si="39"/>
        <v>49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>
        <v>223</v>
      </c>
      <c r="H623" t="s">
        <v>21</v>
      </c>
      <c r="I623" t="s">
        <v>22</v>
      </c>
      <c r="J623">
        <v>1330322400</v>
      </c>
      <c r="K623" s="5">
        <f t="shared" si="36"/>
        <v>40966.25</v>
      </c>
      <c r="L623">
        <v>1330495200</v>
      </c>
      <c r="M623" s="5">
        <f t="shared" si="37"/>
        <v>40968.25</v>
      </c>
      <c r="N623" t="b">
        <v>0</v>
      </c>
      <c r="O623" t="b">
        <v>0</v>
      </c>
      <c r="P623" t="s">
        <v>23</v>
      </c>
      <c r="Q623" t="s">
        <v>2035</v>
      </c>
      <c r="R623" t="s">
        <v>2036</v>
      </c>
      <c r="S623">
        <f t="shared" si="38"/>
        <v>395.3</v>
      </c>
      <c r="T623">
        <f t="shared" si="39"/>
        <v>39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>
        <v>133</v>
      </c>
      <c r="H624" t="s">
        <v>21</v>
      </c>
      <c r="I624" t="s">
        <v>22</v>
      </c>
      <c r="J624">
        <v>1552366800</v>
      </c>
      <c r="K624" s="5">
        <f t="shared" si="36"/>
        <v>43536.208333333328</v>
      </c>
      <c r="L624">
        <v>1552798800</v>
      </c>
      <c r="M624" s="5">
        <f t="shared" si="37"/>
        <v>43541.208333333328</v>
      </c>
      <c r="N624" t="b">
        <v>0</v>
      </c>
      <c r="O624" t="b">
        <v>1</v>
      </c>
      <c r="P624" t="s">
        <v>42</v>
      </c>
      <c r="Q624" t="s">
        <v>2041</v>
      </c>
      <c r="R624" t="s">
        <v>2042</v>
      </c>
      <c r="S624">
        <f t="shared" si="38"/>
        <v>294.7</v>
      </c>
      <c r="T624">
        <f t="shared" si="39"/>
        <v>31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>
        <v>5168</v>
      </c>
      <c r="H625" t="s">
        <v>21</v>
      </c>
      <c r="I625" t="s">
        <v>22</v>
      </c>
      <c r="J625">
        <v>1290664800</v>
      </c>
      <c r="K625" s="5">
        <f t="shared" si="36"/>
        <v>40507.25</v>
      </c>
      <c r="L625">
        <v>1291788000</v>
      </c>
      <c r="M625" s="5">
        <f t="shared" si="37"/>
        <v>40520.25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>
        <f t="shared" si="38"/>
        <v>166.6</v>
      </c>
      <c r="T625">
        <f t="shared" si="39"/>
        <v>38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>
        <v>307</v>
      </c>
      <c r="H626" t="s">
        <v>21</v>
      </c>
      <c r="I626" t="s">
        <v>22</v>
      </c>
      <c r="J626">
        <v>1434862800</v>
      </c>
      <c r="K626" s="5">
        <f t="shared" si="36"/>
        <v>42176.208333333328</v>
      </c>
      <c r="L626">
        <v>1435899600</v>
      </c>
      <c r="M626" s="5">
        <f t="shared" si="37"/>
        <v>42188.208333333328</v>
      </c>
      <c r="N626" t="b">
        <v>0</v>
      </c>
      <c r="O626" t="b">
        <v>1</v>
      </c>
      <c r="P626" t="s">
        <v>33</v>
      </c>
      <c r="Q626" t="s">
        <v>2039</v>
      </c>
      <c r="R626" t="s">
        <v>2040</v>
      </c>
      <c r="S626">
        <f t="shared" si="38"/>
        <v>164.1</v>
      </c>
      <c r="T626">
        <f t="shared" si="39"/>
        <v>37.9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>
        <v>2441</v>
      </c>
      <c r="H627" t="s">
        <v>21</v>
      </c>
      <c r="I627" t="s">
        <v>22</v>
      </c>
      <c r="J627">
        <v>1543557600</v>
      </c>
      <c r="K627" s="5">
        <f t="shared" si="36"/>
        <v>43434.25</v>
      </c>
      <c r="L627">
        <v>1544508000</v>
      </c>
      <c r="M627" s="5">
        <f t="shared" si="37"/>
        <v>43445.25</v>
      </c>
      <c r="N627" t="b">
        <v>0</v>
      </c>
      <c r="O627" t="b">
        <v>0</v>
      </c>
      <c r="P627" t="s">
        <v>23</v>
      </c>
      <c r="Q627" t="s">
        <v>2035</v>
      </c>
      <c r="R627" t="s">
        <v>2036</v>
      </c>
      <c r="S627">
        <f t="shared" si="38"/>
        <v>133.6</v>
      </c>
      <c r="T627">
        <f t="shared" si="39"/>
        <v>54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>
        <v>1385</v>
      </c>
      <c r="H628" t="s">
        <v>40</v>
      </c>
      <c r="I628" t="s">
        <v>41</v>
      </c>
      <c r="J628">
        <v>1512712800</v>
      </c>
      <c r="K628" s="5">
        <f t="shared" si="36"/>
        <v>43077.25</v>
      </c>
      <c r="L628">
        <v>1512799200</v>
      </c>
      <c r="M628" s="5">
        <f t="shared" si="37"/>
        <v>43078.25</v>
      </c>
      <c r="N628" t="b">
        <v>0</v>
      </c>
      <c r="O628" t="b">
        <v>0</v>
      </c>
      <c r="P628" t="s">
        <v>42</v>
      </c>
      <c r="Q628" t="s">
        <v>2041</v>
      </c>
      <c r="R628" t="s">
        <v>2042</v>
      </c>
      <c r="S628">
        <f t="shared" si="38"/>
        <v>185</v>
      </c>
      <c r="T628">
        <f t="shared" si="39"/>
        <v>45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>
        <v>190</v>
      </c>
      <c r="H629" t="s">
        <v>21</v>
      </c>
      <c r="I629" t="s">
        <v>22</v>
      </c>
      <c r="J629">
        <v>1324274400</v>
      </c>
      <c r="K629" s="5">
        <f t="shared" si="36"/>
        <v>40896.25</v>
      </c>
      <c r="L629">
        <v>1324360800</v>
      </c>
      <c r="M629" s="5">
        <f t="shared" si="37"/>
        <v>40897.25</v>
      </c>
      <c r="N629" t="b">
        <v>0</v>
      </c>
      <c r="O629" t="b">
        <v>0</v>
      </c>
      <c r="P629" t="s">
        <v>17</v>
      </c>
      <c r="Q629" t="s">
        <v>2033</v>
      </c>
      <c r="R629" t="s">
        <v>2034</v>
      </c>
      <c r="S629">
        <f t="shared" si="38"/>
        <v>443.7</v>
      </c>
      <c r="T629">
        <f t="shared" si="39"/>
        <v>77.099999999999994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>
        <v>470</v>
      </c>
      <c r="H630" t="s">
        <v>21</v>
      </c>
      <c r="I630" t="s">
        <v>22</v>
      </c>
      <c r="J630">
        <v>1364446800</v>
      </c>
      <c r="K630" s="5">
        <f t="shared" si="36"/>
        <v>41361.208333333336</v>
      </c>
      <c r="L630">
        <v>1364533200</v>
      </c>
      <c r="M630" s="5">
        <f t="shared" si="37"/>
        <v>41362.208333333336</v>
      </c>
      <c r="N630" t="b">
        <v>0</v>
      </c>
      <c r="O630" t="b">
        <v>0</v>
      </c>
      <c r="P630" t="s">
        <v>65</v>
      </c>
      <c r="Q630" t="s">
        <v>2037</v>
      </c>
      <c r="R630" t="s">
        <v>2046</v>
      </c>
      <c r="S630">
        <f t="shared" si="38"/>
        <v>200</v>
      </c>
      <c r="T630">
        <f t="shared" si="39"/>
        <v>88.1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>
        <v>253</v>
      </c>
      <c r="H631" t="s">
        <v>21</v>
      </c>
      <c r="I631" t="s">
        <v>22</v>
      </c>
      <c r="J631">
        <v>1542693600</v>
      </c>
      <c r="K631" s="5">
        <f t="shared" si="36"/>
        <v>43424.25</v>
      </c>
      <c r="L631">
        <v>1545112800</v>
      </c>
      <c r="M631" s="5">
        <f t="shared" si="37"/>
        <v>43452.25</v>
      </c>
      <c r="N631" t="b">
        <v>0</v>
      </c>
      <c r="O631" t="b">
        <v>0</v>
      </c>
      <c r="P631" t="s">
        <v>33</v>
      </c>
      <c r="Q631" t="s">
        <v>2039</v>
      </c>
      <c r="R631" t="s">
        <v>2040</v>
      </c>
      <c r="S631">
        <f t="shared" si="38"/>
        <v>124</v>
      </c>
      <c r="T631">
        <f t="shared" si="39"/>
        <v>47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>
        <v>1113</v>
      </c>
      <c r="H632" t="s">
        <v>21</v>
      </c>
      <c r="I632" t="s">
        <v>22</v>
      </c>
      <c r="J632">
        <v>1515564000</v>
      </c>
      <c r="K632" s="5">
        <f t="shared" si="36"/>
        <v>43110.25</v>
      </c>
      <c r="L632">
        <v>1516168800</v>
      </c>
      <c r="M632" s="5">
        <f t="shared" si="37"/>
        <v>43117.25</v>
      </c>
      <c r="N632" t="b">
        <v>0</v>
      </c>
      <c r="O632" t="b">
        <v>0</v>
      </c>
      <c r="P632" t="s">
        <v>23</v>
      </c>
      <c r="Q632" t="s">
        <v>2035</v>
      </c>
      <c r="R632" t="s">
        <v>2036</v>
      </c>
      <c r="S632">
        <f t="shared" si="38"/>
        <v>186.6</v>
      </c>
      <c r="T632">
        <f t="shared" si="39"/>
        <v>111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>
        <v>2283</v>
      </c>
      <c r="H633" t="s">
        <v>21</v>
      </c>
      <c r="I633" t="s">
        <v>22</v>
      </c>
      <c r="J633">
        <v>1573797600</v>
      </c>
      <c r="K633" s="5">
        <f t="shared" si="36"/>
        <v>43784.25</v>
      </c>
      <c r="L633">
        <v>1574920800</v>
      </c>
      <c r="M633" s="5">
        <f t="shared" si="37"/>
        <v>43797.25</v>
      </c>
      <c r="N633" t="b">
        <v>0</v>
      </c>
      <c r="O633" t="b">
        <v>0</v>
      </c>
      <c r="P633" t="s">
        <v>23</v>
      </c>
      <c r="Q633" t="s">
        <v>2035</v>
      </c>
      <c r="R633" t="s">
        <v>2036</v>
      </c>
      <c r="S633">
        <f t="shared" si="38"/>
        <v>114.3</v>
      </c>
      <c r="T633">
        <f t="shared" si="39"/>
        <v>87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>
        <v>1095</v>
      </c>
      <c r="H634" t="s">
        <v>21</v>
      </c>
      <c r="I634" t="s">
        <v>22</v>
      </c>
      <c r="J634">
        <v>1573452000</v>
      </c>
      <c r="K634" s="5">
        <f t="shared" si="36"/>
        <v>43780.25</v>
      </c>
      <c r="L634">
        <v>1573538400</v>
      </c>
      <c r="M634" s="5">
        <f t="shared" si="37"/>
        <v>43781.25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>
        <f t="shared" si="38"/>
        <v>122.8</v>
      </c>
      <c r="T634">
        <f t="shared" si="39"/>
        <v>106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>
        <v>1690</v>
      </c>
      <c r="H635" t="s">
        <v>21</v>
      </c>
      <c r="I635" t="s">
        <v>22</v>
      </c>
      <c r="J635">
        <v>1317790800</v>
      </c>
      <c r="K635" s="5">
        <f t="shared" si="36"/>
        <v>40821.208333333336</v>
      </c>
      <c r="L635">
        <v>1320382800</v>
      </c>
      <c r="M635" s="5">
        <f t="shared" si="37"/>
        <v>40851.208333333336</v>
      </c>
      <c r="N635" t="b">
        <v>0</v>
      </c>
      <c r="O635" t="b">
        <v>0</v>
      </c>
      <c r="P635" t="s">
        <v>33</v>
      </c>
      <c r="Q635" t="s">
        <v>2039</v>
      </c>
      <c r="R635" t="s">
        <v>2040</v>
      </c>
      <c r="S635">
        <f t="shared" si="38"/>
        <v>179.1</v>
      </c>
      <c r="T635">
        <f t="shared" si="39"/>
        <v>74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>
        <v>191</v>
      </c>
      <c r="H636" t="s">
        <v>21</v>
      </c>
      <c r="I636" t="s">
        <v>22</v>
      </c>
      <c r="J636">
        <v>1423634400</v>
      </c>
      <c r="K636" s="5">
        <f t="shared" si="36"/>
        <v>42046.25</v>
      </c>
      <c r="L636">
        <v>1425708000</v>
      </c>
      <c r="M636" s="5">
        <f t="shared" si="37"/>
        <v>42070.25</v>
      </c>
      <c r="N636" t="b">
        <v>0</v>
      </c>
      <c r="O636" t="b">
        <v>0</v>
      </c>
      <c r="P636" t="s">
        <v>28</v>
      </c>
      <c r="Q636" t="s">
        <v>2037</v>
      </c>
      <c r="R636" t="s">
        <v>2038</v>
      </c>
      <c r="S636">
        <f t="shared" si="38"/>
        <v>1400.8</v>
      </c>
      <c r="T636">
        <f t="shared" si="39"/>
        <v>66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>
        <v>2013</v>
      </c>
      <c r="H637" t="s">
        <v>21</v>
      </c>
      <c r="I637" t="s">
        <v>22</v>
      </c>
      <c r="J637">
        <v>1440392400</v>
      </c>
      <c r="K637" s="5">
        <f t="shared" si="36"/>
        <v>42240.208333333328</v>
      </c>
      <c r="L637">
        <v>1441602000</v>
      </c>
      <c r="M637" s="5">
        <f t="shared" si="37"/>
        <v>42254.208333333328</v>
      </c>
      <c r="N637" t="b">
        <v>0</v>
      </c>
      <c r="O637" t="b">
        <v>0</v>
      </c>
      <c r="P637" t="s">
        <v>23</v>
      </c>
      <c r="Q637" t="s">
        <v>2035</v>
      </c>
      <c r="R637" t="s">
        <v>2036</v>
      </c>
      <c r="S637">
        <f t="shared" si="38"/>
        <v>127.7</v>
      </c>
      <c r="T637">
        <f t="shared" si="39"/>
        <v>47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>
        <v>1703</v>
      </c>
      <c r="H638" t="s">
        <v>21</v>
      </c>
      <c r="I638" t="s">
        <v>22</v>
      </c>
      <c r="J638">
        <v>1562302800</v>
      </c>
      <c r="K638" s="5">
        <f t="shared" si="36"/>
        <v>43651.208333333328</v>
      </c>
      <c r="L638">
        <v>1562389200</v>
      </c>
      <c r="M638" s="5">
        <f t="shared" si="37"/>
        <v>43652.208333333328</v>
      </c>
      <c r="N638" t="b">
        <v>0</v>
      </c>
      <c r="O638" t="b">
        <v>0</v>
      </c>
      <c r="P638" t="s">
        <v>33</v>
      </c>
      <c r="Q638" t="s">
        <v>2039</v>
      </c>
      <c r="R638" t="s">
        <v>2040</v>
      </c>
      <c r="S638">
        <f t="shared" si="38"/>
        <v>410.6</v>
      </c>
      <c r="T638">
        <f t="shared" si="39"/>
        <v>81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>
        <v>80</v>
      </c>
      <c r="H639" t="s">
        <v>36</v>
      </c>
      <c r="I639" t="s">
        <v>37</v>
      </c>
      <c r="J639">
        <v>1378184400</v>
      </c>
      <c r="K639" s="5">
        <f t="shared" si="36"/>
        <v>41520.208333333336</v>
      </c>
      <c r="L639">
        <v>1378789200</v>
      </c>
      <c r="M639" s="5">
        <f t="shared" si="37"/>
        <v>41527.208333333336</v>
      </c>
      <c r="N639" t="b">
        <v>0</v>
      </c>
      <c r="O639" t="b">
        <v>0</v>
      </c>
      <c r="P639" t="s">
        <v>42</v>
      </c>
      <c r="Q639" t="s">
        <v>2041</v>
      </c>
      <c r="R639" t="s">
        <v>2042</v>
      </c>
      <c r="S639">
        <f t="shared" si="38"/>
        <v>123.7</v>
      </c>
      <c r="T639">
        <f t="shared" si="39"/>
        <v>94.4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>
        <v>41</v>
      </c>
      <c r="H640" t="s">
        <v>21</v>
      </c>
      <c r="I640" t="s">
        <v>22</v>
      </c>
      <c r="J640">
        <v>1441256400</v>
      </c>
      <c r="K640" s="5">
        <f t="shared" si="36"/>
        <v>42250.208333333328</v>
      </c>
      <c r="L640">
        <v>1443416400</v>
      </c>
      <c r="M640" s="5">
        <f t="shared" si="37"/>
        <v>42275.208333333328</v>
      </c>
      <c r="N640" t="b">
        <v>0</v>
      </c>
      <c r="O640" t="b">
        <v>0</v>
      </c>
      <c r="P640" t="s">
        <v>89</v>
      </c>
      <c r="Q640" t="s">
        <v>2050</v>
      </c>
      <c r="R640" t="s">
        <v>2051</v>
      </c>
      <c r="S640">
        <f t="shared" si="38"/>
        <v>184.9</v>
      </c>
      <c r="T640">
        <f t="shared" si="39"/>
        <v>103.7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>
        <v>187</v>
      </c>
      <c r="H641" t="s">
        <v>21</v>
      </c>
      <c r="I641" t="s">
        <v>22</v>
      </c>
      <c r="J641">
        <v>1314421200</v>
      </c>
      <c r="K641" s="5">
        <f t="shared" si="36"/>
        <v>40782.208333333336</v>
      </c>
      <c r="L641">
        <v>1315026000</v>
      </c>
      <c r="M641" s="5">
        <f t="shared" si="37"/>
        <v>40789.208333333336</v>
      </c>
      <c r="N641" t="b">
        <v>0</v>
      </c>
      <c r="O641" t="b">
        <v>0</v>
      </c>
      <c r="P641" t="s">
        <v>71</v>
      </c>
      <c r="Q641" t="s">
        <v>2041</v>
      </c>
      <c r="R641" t="s">
        <v>2049</v>
      </c>
      <c r="S641">
        <f t="shared" si="38"/>
        <v>298.7</v>
      </c>
      <c r="T641">
        <f t="shared" si="39"/>
        <v>63.9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>
        <v>2875</v>
      </c>
      <c r="H642" t="s">
        <v>40</v>
      </c>
      <c r="I642" t="s">
        <v>41</v>
      </c>
      <c r="J642">
        <v>1293861600</v>
      </c>
      <c r="K642" s="5">
        <f t="shared" ref="K642:K705" si="40">(((J642/60)/60)/24)+DATE(1970,1,1)</f>
        <v>40544.25</v>
      </c>
      <c r="L642">
        <v>1295071200</v>
      </c>
      <c r="M642" s="5">
        <f t="shared" ref="M642:M705" si="41">(((L642/60)/60)/24)+DATE(1970,1,1)</f>
        <v>40558.25</v>
      </c>
      <c r="N642" t="b">
        <v>0</v>
      </c>
      <c r="O642" t="b">
        <v>1</v>
      </c>
      <c r="P642" t="s">
        <v>33</v>
      </c>
      <c r="Q642" t="s">
        <v>2039</v>
      </c>
      <c r="R642" t="s">
        <v>2040</v>
      </c>
      <c r="S642">
        <f t="shared" ref="S642:S705" si="42">ROUND(((E642/D642)*100), 1)</f>
        <v>226.4</v>
      </c>
      <c r="T642">
        <f t="shared" ref="T642:T705" si="43">ROUND((E642/G642),1)</f>
        <v>47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>
        <v>88</v>
      </c>
      <c r="H643" t="s">
        <v>21</v>
      </c>
      <c r="I643" t="s">
        <v>22</v>
      </c>
      <c r="J643">
        <v>1507352400</v>
      </c>
      <c r="K643" s="5">
        <f t="shared" si="40"/>
        <v>43015.208333333328</v>
      </c>
      <c r="L643">
        <v>1509426000</v>
      </c>
      <c r="M643" s="5">
        <f t="shared" si="41"/>
        <v>43039.208333333328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>
        <f t="shared" si="42"/>
        <v>173.6</v>
      </c>
      <c r="T643">
        <f t="shared" si="43"/>
        <v>108.5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>
        <v>191</v>
      </c>
      <c r="H644" t="s">
        <v>21</v>
      </c>
      <c r="I644" t="s">
        <v>22</v>
      </c>
      <c r="J644">
        <v>1296108000</v>
      </c>
      <c r="K644" s="5">
        <f t="shared" si="40"/>
        <v>40570.25</v>
      </c>
      <c r="L644">
        <v>1299391200</v>
      </c>
      <c r="M644" s="5">
        <f t="shared" si="41"/>
        <v>40608.25</v>
      </c>
      <c r="N644" t="b">
        <v>0</v>
      </c>
      <c r="O644" t="b">
        <v>0</v>
      </c>
      <c r="P644" t="s">
        <v>23</v>
      </c>
      <c r="Q644" t="s">
        <v>2035</v>
      </c>
      <c r="R644" t="s">
        <v>2036</v>
      </c>
      <c r="S644">
        <f t="shared" si="42"/>
        <v>371.8</v>
      </c>
      <c r="T644">
        <f t="shared" si="43"/>
        <v>72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>
        <v>139</v>
      </c>
      <c r="H645" t="s">
        <v>21</v>
      </c>
      <c r="I645" t="s">
        <v>22</v>
      </c>
      <c r="J645">
        <v>1324965600</v>
      </c>
      <c r="K645" s="5">
        <f t="shared" si="40"/>
        <v>40904.25</v>
      </c>
      <c r="L645">
        <v>1325052000</v>
      </c>
      <c r="M645" s="5">
        <f t="shared" si="41"/>
        <v>40905.25</v>
      </c>
      <c r="N645" t="b">
        <v>0</v>
      </c>
      <c r="O645" t="b">
        <v>0</v>
      </c>
      <c r="P645" t="s">
        <v>23</v>
      </c>
      <c r="Q645" t="s">
        <v>2035</v>
      </c>
      <c r="R645" t="s">
        <v>2036</v>
      </c>
      <c r="S645">
        <f t="shared" si="42"/>
        <v>160.19999999999999</v>
      </c>
      <c r="T645">
        <f t="shared" si="43"/>
        <v>59.9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>
        <v>186</v>
      </c>
      <c r="H646" t="s">
        <v>21</v>
      </c>
      <c r="I646" t="s">
        <v>22</v>
      </c>
      <c r="J646">
        <v>1520229600</v>
      </c>
      <c r="K646" s="5">
        <f t="shared" si="40"/>
        <v>43164.25</v>
      </c>
      <c r="L646">
        <v>1522818000</v>
      </c>
      <c r="M646" s="5">
        <f t="shared" si="41"/>
        <v>43194.208333333328</v>
      </c>
      <c r="N646" t="b">
        <v>0</v>
      </c>
      <c r="O646" t="b">
        <v>0</v>
      </c>
      <c r="P646" t="s">
        <v>60</v>
      </c>
      <c r="Q646" t="s">
        <v>2035</v>
      </c>
      <c r="R646" t="s">
        <v>2045</v>
      </c>
      <c r="S646">
        <f t="shared" si="42"/>
        <v>1616.3</v>
      </c>
      <c r="T646">
        <f t="shared" si="43"/>
        <v>78.2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>
        <v>112</v>
      </c>
      <c r="H647" t="s">
        <v>26</v>
      </c>
      <c r="I647" t="s">
        <v>27</v>
      </c>
      <c r="J647">
        <v>1482991200</v>
      </c>
      <c r="K647" s="5">
        <f t="shared" si="40"/>
        <v>42733.25</v>
      </c>
      <c r="L647">
        <v>1485324000</v>
      </c>
      <c r="M647" s="5">
        <f t="shared" si="41"/>
        <v>42760.25</v>
      </c>
      <c r="N647" t="b">
        <v>0</v>
      </c>
      <c r="O647" t="b">
        <v>0</v>
      </c>
      <c r="P647" t="s">
        <v>33</v>
      </c>
      <c r="Q647" t="s">
        <v>2039</v>
      </c>
      <c r="R647" t="s">
        <v>2040</v>
      </c>
      <c r="S647">
        <f t="shared" si="42"/>
        <v>733.4</v>
      </c>
      <c r="T647">
        <f t="shared" si="43"/>
        <v>104.8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>
        <v>101</v>
      </c>
      <c r="H648" t="s">
        <v>21</v>
      </c>
      <c r="I648" t="s">
        <v>22</v>
      </c>
      <c r="J648">
        <v>1294034400</v>
      </c>
      <c r="K648" s="5">
        <f t="shared" si="40"/>
        <v>40546.25</v>
      </c>
      <c r="L648">
        <v>1294120800</v>
      </c>
      <c r="M648" s="5">
        <f t="shared" si="41"/>
        <v>40547.25</v>
      </c>
      <c r="N648" t="b">
        <v>0</v>
      </c>
      <c r="O648" t="b">
        <v>1</v>
      </c>
      <c r="P648" t="s">
        <v>33</v>
      </c>
      <c r="Q648" t="s">
        <v>2039</v>
      </c>
      <c r="R648" t="s">
        <v>2040</v>
      </c>
      <c r="S648">
        <f t="shared" si="42"/>
        <v>592.1</v>
      </c>
      <c r="T648">
        <f t="shared" si="43"/>
        <v>105.5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>
        <v>206</v>
      </c>
      <c r="H649" t="s">
        <v>40</v>
      </c>
      <c r="I649" t="s">
        <v>41</v>
      </c>
      <c r="J649">
        <v>1286946000</v>
      </c>
      <c r="K649" s="5">
        <f t="shared" si="40"/>
        <v>40464.208333333336</v>
      </c>
      <c r="L649">
        <v>1288933200</v>
      </c>
      <c r="M649" s="5">
        <f t="shared" si="41"/>
        <v>40487.208333333336</v>
      </c>
      <c r="N649" t="b">
        <v>0</v>
      </c>
      <c r="O649" t="b">
        <v>1</v>
      </c>
      <c r="P649" t="s">
        <v>42</v>
      </c>
      <c r="Q649" t="s">
        <v>2041</v>
      </c>
      <c r="R649" t="s">
        <v>2042</v>
      </c>
      <c r="S649">
        <f t="shared" si="42"/>
        <v>276.8</v>
      </c>
      <c r="T649">
        <f t="shared" si="43"/>
        <v>69.900000000000006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>
        <v>154</v>
      </c>
      <c r="H650" t="s">
        <v>21</v>
      </c>
      <c r="I650" t="s">
        <v>22</v>
      </c>
      <c r="J650">
        <v>1359871200</v>
      </c>
      <c r="K650" s="5">
        <f t="shared" si="40"/>
        <v>41308.25</v>
      </c>
      <c r="L650">
        <v>1363237200</v>
      </c>
      <c r="M650" s="5">
        <f t="shared" si="41"/>
        <v>41347.208333333336</v>
      </c>
      <c r="N650" t="b">
        <v>0</v>
      </c>
      <c r="O650" t="b">
        <v>1</v>
      </c>
      <c r="P650" t="s">
        <v>269</v>
      </c>
      <c r="Q650" t="s">
        <v>2041</v>
      </c>
      <c r="R650" t="s">
        <v>2060</v>
      </c>
      <c r="S650">
        <f t="shared" si="42"/>
        <v>273</v>
      </c>
      <c r="T650">
        <f t="shared" si="43"/>
        <v>95.7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>
        <v>5966</v>
      </c>
      <c r="H651" t="s">
        <v>21</v>
      </c>
      <c r="I651" t="s">
        <v>22</v>
      </c>
      <c r="J651">
        <v>1555304400</v>
      </c>
      <c r="K651" s="5">
        <f t="shared" si="40"/>
        <v>43570.208333333328</v>
      </c>
      <c r="L651">
        <v>1555822800</v>
      </c>
      <c r="M651" s="5">
        <f t="shared" si="41"/>
        <v>43576.208333333328</v>
      </c>
      <c r="N651" t="b">
        <v>0</v>
      </c>
      <c r="O651" t="b">
        <v>0</v>
      </c>
      <c r="P651" t="s">
        <v>33</v>
      </c>
      <c r="Q651" t="s">
        <v>2039</v>
      </c>
      <c r="R651" t="s">
        <v>2040</v>
      </c>
      <c r="S651">
        <f t="shared" si="42"/>
        <v>159.4</v>
      </c>
      <c r="T651">
        <f t="shared" si="43"/>
        <v>30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>
        <v>169</v>
      </c>
      <c r="H652" t="s">
        <v>21</v>
      </c>
      <c r="I652" t="s">
        <v>22</v>
      </c>
      <c r="J652">
        <v>1420696800</v>
      </c>
      <c r="K652" s="5">
        <f t="shared" si="40"/>
        <v>42012.25</v>
      </c>
      <c r="L652">
        <v>1422424800</v>
      </c>
      <c r="M652" s="5">
        <f t="shared" si="41"/>
        <v>42032.25</v>
      </c>
      <c r="N652" t="b">
        <v>0</v>
      </c>
      <c r="O652" t="b">
        <v>1</v>
      </c>
      <c r="P652" t="s">
        <v>42</v>
      </c>
      <c r="Q652" t="s">
        <v>2041</v>
      </c>
      <c r="R652" t="s">
        <v>2042</v>
      </c>
      <c r="S652">
        <f t="shared" si="42"/>
        <v>1591.6</v>
      </c>
      <c r="T652">
        <f t="shared" si="43"/>
        <v>84.8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>
        <v>2106</v>
      </c>
      <c r="H653" t="s">
        <v>21</v>
      </c>
      <c r="I653" t="s">
        <v>22</v>
      </c>
      <c r="J653">
        <v>1502946000</v>
      </c>
      <c r="K653" s="5">
        <f t="shared" si="40"/>
        <v>42964.208333333328</v>
      </c>
      <c r="L653">
        <v>1503637200</v>
      </c>
      <c r="M653" s="5">
        <f t="shared" si="41"/>
        <v>42972.208333333328</v>
      </c>
      <c r="N653" t="b">
        <v>0</v>
      </c>
      <c r="O653" t="b">
        <v>0</v>
      </c>
      <c r="P653" t="s">
        <v>33</v>
      </c>
      <c r="Q653" t="s">
        <v>2039</v>
      </c>
      <c r="R653" t="s">
        <v>2040</v>
      </c>
      <c r="S653">
        <f t="shared" si="42"/>
        <v>730.2</v>
      </c>
      <c r="T653">
        <f t="shared" si="43"/>
        <v>78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>
        <v>131</v>
      </c>
      <c r="H654" t="s">
        <v>21</v>
      </c>
      <c r="I654" t="s">
        <v>22</v>
      </c>
      <c r="J654">
        <v>1404622800</v>
      </c>
      <c r="K654" s="5">
        <f t="shared" si="40"/>
        <v>41826.208333333336</v>
      </c>
      <c r="L654">
        <v>1405141200</v>
      </c>
      <c r="M654" s="5">
        <f t="shared" si="41"/>
        <v>41832.208333333336</v>
      </c>
      <c r="N654" t="b">
        <v>0</v>
      </c>
      <c r="O654" t="b">
        <v>0</v>
      </c>
      <c r="P654" t="s">
        <v>23</v>
      </c>
      <c r="Q654" t="s">
        <v>2035</v>
      </c>
      <c r="R654" t="s">
        <v>2036</v>
      </c>
      <c r="S654">
        <f t="shared" si="42"/>
        <v>361</v>
      </c>
      <c r="T654">
        <f t="shared" si="43"/>
        <v>93.7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>
        <v>84</v>
      </c>
      <c r="H655" t="s">
        <v>21</v>
      </c>
      <c r="I655" t="s">
        <v>22</v>
      </c>
      <c r="J655">
        <v>1371963600</v>
      </c>
      <c r="K655" s="5">
        <f t="shared" si="40"/>
        <v>41448.208333333336</v>
      </c>
      <c r="L655">
        <v>1372395600</v>
      </c>
      <c r="M655" s="5">
        <f t="shared" si="41"/>
        <v>41453.208333333336</v>
      </c>
      <c r="N655" t="b">
        <v>0</v>
      </c>
      <c r="O655" t="b">
        <v>0</v>
      </c>
      <c r="P655" t="s">
        <v>33</v>
      </c>
      <c r="Q655" t="s">
        <v>2039</v>
      </c>
      <c r="R655" t="s">
        <v>2040</v>
      </c>
      <c r="S655">
        <f t="shared" si="42"/>
        <v>160.30000000000001</v>
      </c>
      <c r="T655">
        <f t="shared" si="43"/>
        <v>47.7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>
        <v>155</v>
      </c>
      <c r="H656" t="s">
        <v>21</v>
      </c>
      <c r="I656" t="s">
        <v>22</v>
      </c>
      <c r="J656">
        <v>1433739600</v>
      </c>
      <c r="K656" s="5">
        <f t="shared" si="40"/>
        <v>42163.208333333328</v>
      </c>
      <c r="L656">
        <v>1437714000</v>
      </c>
      <c r="M656" s="5">
        <f t="shared" si="41"/>
        <v>42209.208333333328</v>
      </c>
      <c r="N656" t="b">
        <v>0</v>
      </c>
      <c r="O656" t="b">
        <v>0</v>
      </c>
      <c r="P656" t="s">
        <v>33</v>
      </c>
      <c r="Q656" t="s">
        <v>2039</v>
      </c>
      <c r="R656" t="s">
        <v>2040</v>
      </c>
      <c r="S656">
        <f t="shared" si="42"/>
        <v>183.9</v>
      </c>
      <c r="T656">
        <f t="shared" si="43"/>
        <v>62.9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>
        <v>189</v>
      </c>
      <c r="H657" t="s">
        <v>21</v>
      </c>
      <c r="I657" t="s">
        <v>22</v>
      </c>
      <c r="J657">
        <v>1550037600</v>
      </c>
      <c r="K657" s="5">
        <f t="shared" si="40"/>
        <v>43509.25</v>
      </c>
      <c r="L657">
        <v>1550556000</v>
      </c>
      <c r="M657" s="5">
        <f t="shared" si="41"/>
        <v>43515.25</v>
      </c>
      <c r="N657" t="b">
        <v>0</v>
      </c>
      <c r="O657" t="b">
        <v>1</v>
      </c>
      <c r="P657" t="s">
        <v>17</v>
      </c>
      <c r="Q657" t="s">
        <v>2033</v>
      </c>
      <c r="R657" t="s">
        <v>2034</v>
      </c>
      <c r="S657">
        <f t="shared" si="42"/>
        <v>225.4</v>
      </c>
      <c r="T657">
        <f t="shared" si="43"/>
        <v>75.099999999999994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>
        <v>4799</v>
      </c>
      <c r="H658" t="s">
        <v>21</v>
      </c>
      <c r="I658" t="s">
        <v>22</v>
      </c>
      <c r="J658">
        <v>1486706400</v>
      </c>
      <c r="K658" s="5">
        <f t="shared" si="40"/>
        <v>42776.25</v>
      </c>
      <c r="L658">
        <v>1489039200</v>
      </c>
      <c r="M658" s="5">
        <f t="shared" si="41"/>
        <v>42803.25</v>
      </c>
      <c r="N658" t="b">
        <v>1</v>
      </c>
      <c r="O658" t="b">
        <v>1</v>
      </c>
      <c r="P658" t="s">
        <v>42</v>
      </c>
      <c r="Q658" t="s">
        <v>2041</v>
      </c>
      <c r="R658" t="s">
        <v>2042</v>
      </c>
      <c r="S658">
        <f t="shared" si="42"/>
        <v>172</v>
      </c>
      <c r="T658">
        <f t="shared" si="43"/>
        <v>41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 s="5">
        <f t="shared" si="40"/>
        <v>43553.208333333328</v>
      </c>
      <c r="L659">
        <v>1556600400</v>
      </c>
      <c r="M659" s="5">
        <f t="shared" si="41"/>
        <v>43585.208333333328</v>
      </c>
      <c r="N659" t="b">
        <v>0</v>
      </c>
      <c r="O659" t="b">
        <v>0</v>
      </c>
      <c r="P659" t="s">
        <v>68</v>
      </c>
      <c r="Q659" t="s">
        <v>2047</v>
      </c>
      <c r="R659" t="s">
        <v>2048</v>
      </c>
      <c r="S659">
        <f t="shared" si="42"/>
        <v>146.19999999999999</v>
      </c>
      <c r="T659">
        <f t="shared" si="43"/>
        <v>50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>
        <v>1152</v>
      </c>
      <c r="H660" t="s">
        <v>21</v>
      </c>
      <c r="I660" t="s">
        <v>22</v>
      </c>
      <c r="J660">
        <v>1288242000</v>
      </c>
      <c r="K660" s="5">
        <f t="shared" si="40"/>
        <v>40479.208333333336</v>
      </c>
      <c r="L660">
        <v>1290578400</v>
      </c>
      <c r="M660" s="5">
        <f t="shared" si="41"/>
        <v>40506.25</v>
      </c>
      <c r="N660" t="b">
        <v>0</v>
      </c>
      <c r="O660" t="b">
        <v>0</v>
      </c>
      <c r="P660" t="s">
        <v>33</v>
      </c>
      <c r="Q660" t="s">
        <v>2039</v>
      </c>
      <c r="R660" t="s">
        <v>2040</v>
      </c>
      <c r="S660">
        <f t="shared" si="42"/>
        <v>122.1</v>
      </c>
      <c r="T660">
        <f t="shared" si="43"/>
        <v>88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>
        <v>50</v>
      </c>
      <c r="H661" t="s">
        <v>21</v>
      </c>
      <c r="I661" t="s">
        <v>22</v>
      </c>
      <c r="J661">
        <v>1379048400</v>
      </c>
      <c r="K661" s="5">
        <f t="shared" si="40"/>
        <v>41530.208333333336</v>
      </c>
      <c r="L661">
        <v>1380344400</v>
      </c>
      <c r="M661" s="5">
        <f t="shared" si="41"/>
        <v>41545.208333333336</v>
      </c>
      <c r="N661" t="b">
        <v>0</v>
      </c>
      <c r="O661" t="b">
        <v>0</v>
      </c>
      <c r="P661" t="s">
        <v>122</v>
      </c>
      <c r="Q661" t="s">
        <v>2054</v>
      </c>
      <c r="R661" t="s">
        <v>2055</v>
      </c>
      <c r="S661">
        <f t="shared" si="42"/>
        <v>186.5</v>
      </c>
      <c r="T661">
        <f t="shared" si="43"/>
        <v>89.5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>
        <v>3059</v>
      </c>
      <c r="H662" t="s">
        <v>15</v>
      </c>
      <c r="I662" t="s">
        <v>16</v>
      </c>
      <c r="J662">
        <v>1500267600</v>
      </c>
      <c r="K662" s="5">
        <f t="shared" si="40"/>
        <v>42933.208333333328</v>
      </c>
      <c r="L662">
        <v>1500354000</v>
      </c>
      <c r="M662" s="5">
        <f t="shared" si="41"/>
        <v>42934.208333333328</v>
      </c>
      <c r="N662" t="b">
        <v>0</v>
      </c>
      <c r="O662" t="b">
        <v>0</v>
      </c>
      <c r="P662" t="s">
        <v>159</v>
      </c>
      <c r="Q662" t="s">
        <v>2035</v>
      </c>
      <c r="R662" t="s">
        <v>2058</v>
      </c>
      <c r="S662">
        <f t="shared" si="42"/>
        <v>229</v>
      </c>
      <c r="T662">
        <f t="shared" si="43"/>
        <v>47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>
        <v>34</v>
      </c>
      <c r="H663" t="s">
        <v>21</v>
      </c>
      <c r="I663" t="s">
        <v>22</v>
      </c>
      <c r="J663">
        <v>1375074000</v>
      </c>
      <c r="K663" s="5">
        <f t="shared" si="40"/>
        <v>41484.208333333336</v>
      </c>
      <c r="L663">
        <v>1375938000</v>
      </c>
      <c r="M663" s="5">
        <f t="shared" si="41"/>
        <v>41494.208333333336</v>
      </c>
      <c r="N663" t="b">
        <v>0</v>
      </c>
      <c r="O663" t="b">
        <v>1</v>
      </c>
      <c r="P663" t="s">
        <v>42</v>
      </c>
      <c r="Q663" t="s">
        <v>2041</v>
      </c>
      <c r="R663" t="s">
        <v>2042</v>
      </c>
      <c r="S663">
        <f t="shared" si="42"/>
        <v>469.4</v>
      </c>
      <c r="T663">
        <f t="shared" si="43"/>
        <v>110.4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>
        <v>220</v>
      </c>
      <c r="H664" t="s">
        <v>21</v>
      </c>
      <c r="I664" t="s">
        <v>22</v>
      </c>
      <c r="J664">
        <v>1323324000</v>
      </c>
      <c r="K664" s="5">
        <f t="shared" si="40"/>
        <v>40885.25</v>
      </c>
      <c r="L664">
        <v>1323410400</v>
      </c>
      <c r="M664" s="5">
        <f t="shared" si="41"/>
        <v>40886.25</v>
      </c>
      <c r="N664" t="b">
        <v>1</v>
      </c>
      <c r="O664" t="b">
        <v>0</v>
      </c>
      <c r="P664" t="s">
        <v>33</v>
      </c>
      <c r="Q664" t="s">
        <v>2039</v>
      </c>
      <c r="R664" t="s">
        <v>2040</v>
      </c>
      <c r="S664">
        <f t="shared" si="42"/>
        <v>130.1</v>
      </c>
      <c r="T664">
        <f t="shared" si="43"/>
        <v>42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>
        <v>1604</v>
      </c>
      <c r="H665" t="s">
        <v>26</v>
      </c>
      <c r="I665" t="s">
        <v>27</v>
      </c>
      <c r="J665">
        <v>1538715600</v>
      </c>
      <c r="K665" s="5">
        <f t="shared" si="40"/>
        <v>43378.208333333328</v>
      </c>
      <c r="L665">
        <v>1539406800</v>
      </c>
      <c r="M665" s="5">
        <f t="shared" si="41"/>
        <v>43386.208333333328</v>
      </c>
      <c r="N665" t="b">
        <v>0</v>
      </c>
      <c r="O665" t="b">
        <v>0</v>
      </c>
      <c r="P665" t="s">
        <v>53</v>
      </c>
      <c r="Q665" t="s">
        <v>2041</v>
      </c>
      <c r="R665" t="s">
        <v>2044</v>
      </c>
      <c r="S665">
        <f t="shared" si="42"/>
        <v>167.1</v>
      </c>
      <c r="T665">
        <f t="shared" si="43"/>
        <v>48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v>454</v>
      </c>
      <c r="H666" t="s">
        <v>21</v>
      </c>
      <c r="I666" t="s">
        <v>22</v>
      </c>
      <c r="J666">
        <v>1369285200</v>
      </c>
      <c r="K666" s="5">
        <f t="shared" si="40"/>
        <v>41417.208333333336</v>
      </c>
      <c r="L666">
        <v>1369803600</v>
      </c>
      <c r="M666" s="5">
        <f t="shared" si="41"/>
        <v>41423.208333333336</v>
      </c>
      <c r="N666" t="b">
        <v>0</v>
      </c>
      <c r="O666" t="b">
        <v>0</v>
      </c>
      <c r="P666" t="s">
        <v>23</v>
      </c>
      <c r="Q666" t="s">
        <v>2035</v>
      </c>
      <c r="R666" t="s">
        <v>2036</v>
      </c>
      <c r="S666">
        <f t="shared" si="42"/>
        <v>173.9</v>
      </c>
      <c r="T666">
        <f t="shared" si="43"/>
        <v>31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>
        <v>123</v>
      </c>
      <c r="H667" t="s">
        <v>107</v>
      </c>
      <c r="I667" t="s">
        <v>108</v>
      </c>
      <c r="J667">
        <v>1525755600</v>
      </c>
      <c r="K667" s="5">
        <f t="shared" si="40"/>
        <v>43228.208333333328</v>
      </c>
      <c r="L667">
        <v>1525928400</v>
      </c>
      <c r="M667" s="5">
        <f t="shared" si="41"/>
        <v>43230.208333333328</v>
      </c>
      <c r="N667" t="b">
        <v>0</v>
      </c>
      <c r="O667" t="b">
        <v>1</v>
      </c>
      <c r="P667" t="s">
        <v>71</v>
      </c>
      <c r="Q667" t="s">
        <v>2041</v>
      </c>
      <c r="R667" t="s">
        <v>2049</v>
      </c>
      <c r="S667">
        <f t="shared" si="42"/>
        <v>717.8</v>
      </c>
      <c r="T667">
        <f t="shared" si="43"/>
        <v>99.2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>
        <v>299</v>
      </c>
      <c r="H668" t="s">
        <v>21</v>
      </c>
      <c r="I668" t="s">
        <v>22</v>
      </c>
      <c r="J668">
        <v>1572152400</v>
      </c>
      <c r="K668" s="5">
        <f t="shared" si="40"/>
        <v>43765.208333333328</v>
      </c>
      <c r="L668">
        <v>1572152400</v>
      </c>
      <c r="M668" s="5">
        <f t="shared" si="41"/>
        <v>43765.208333333328</v>
      </c>
      <c r="N668" t="b">
        <v>0</v>
      </c>
      <c r="O668" t="b">
        <v>0</v>
      </c>
      <c r="P668" t="s">
        <v>33</v>
      </c>
      <c r="Q668" t="s">
        <v>2039</v>
      </c>
      <c r="R668" t="s">
        <v>2040</v>
      </c>
      <c r="S668">
        <f t="shared" si="42"/>
        <v>1530.2</v>
      </c>
      <c r="T668">
        <f t="shared" si="43"/>
        <v>46.1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>
        <v>2237</v>
      </c>
      <c r="H669" t="s">
        <v>21</v>
      </c>
      <c r="I669" t="s">
        <v>22</v>
      </c>
      <c r="J669">
        <v>1510639200</v>
      </c>
      <c r="K669" s="5">
        <f t="shared" si="40"/>
        <v>43053.25</v>
      </c>
      <c r="L669">
        <v>1510898400</v>
      </c>
      <c r="M669" s="5">
        <f t="shared" si="41"/>
        <v>43056.25</v>
      </c>
      <c r="N669" t="b">
        <v>0</v>
      </c>
      <c r="O669" t="b">
        <v>0</v>
      </c>
      <c r="P669" t="s">
        <v>33</v>
      </c>
      <c r="Q669" t="s">
        <v>2039</v>
      </c>
      <c r="R669" t="s">
        <v>2040</v>
      </c>
      <c r="S669">
        <f t="shared" si="42"/>
        <v>315.60000000000002</v>
      </c>
      <c r="T669">
        <f t="shared" si="43"/>
        <v>69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>
        <v>645</v>
      </c>
      <c r="H670" t="s">
        <v>21</v>
      </c>
      <c r="I670" t="s">
        <v>22</v>
      </c>
      <c r="J670">
        <v>1359525600</v>
      </c>
      <c r="K670" s="5">
        <f t="shared" si="40"/>
        <v>41304.25</v>
      </c>
      <c r="L670">
        <v>1360562400</v>
      </c>
      <c r="M670" s="5">
        <f t="shared" si="41"/>
        <v>41316.25</v>
      </c>
      <c r="N670" t="b">
        <v>1</v>
      </c>
      <c r="O670" t="b">
        <v>0</v>
      </c>
      <c r="P670" t="s">
        <v>42</v>
      </c>
      <c r="Q670" t="s">
        <v>2041</v>
      </c>
      <c r="R670" t="s">
        <v>2042</v>
      </c>
      <c r="S670">
        <f t="shared" si="42"/>
        <v>182.1</v>
      </c>
      <c r="T670">
        <f t="shared" si="43"/>
        <v>111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>
        <v>484</v>
      </c>
      <c r="H671" t="s">
        <v>36</v>
      </c>
      <c r="I671" t="s">
        <v>37</v>
      </c>
      <c r="J671">
        <v>1570942800</v>
      </c>
      <c r="K671" s="5">
        <f t="shared" si="40"/>
        <v>43751.208333333328</v>
      </c>
      <c r="L671">
        <v>1571547600</v>
      </c>
      <c r="M671" s="5">
        <f t="shared" si="41"/>
        <v>43758.208333333328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>
        <f t="shared" si="42"/>
        <v>355.9</v>
      </c>
      <c r="T671">
        <f t="shared" si="43"/>
        <v>25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v>154</v>
      </c>
      <c r="H672" t="s">
        <v>15</v>
      </c>
      <c r="I672" t="s">
        <v>16</v>
      </c>
      <c r="J672">
        <v>1466398800</v>
      </c>
      <c r="K672" s="5">
        <f t="shared" si="40"/>
        <v>42541.208333333328</v>
      </c>
      <c r="L672">
        <v>1468126800</v>
      </c>
      <c r="M672" s="5">
        <f t="shared" si="41"/>
        <v>42561.208333333328</v>
      </c>
      <c r="N672" t="b">
        <v>0</v>
      </c>
      <c r="O672" t="b">
        <v>0</v>
      </c>
      <c r="P672" t="s">
        <v>42</v>
      </c>
      <c r="Q672" t="s">
        <v>2041</v>
      </c>
      <c r="R672" t="s">
        <v>2042</v>
      </c>
      <c r="S672">
        <f t="shared" si="42"/>
        <v>131.80000000000001</v>
      </c>
      <c r="T672">
        <f t="shared" si="43"/>
        <v>78.8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>
        <v>82</v>
      </c>
      <c r="H673" t="s">
        <v>21</v>
      </c>
      <c r="I673" t="s">
        <v>22</v>
      </c>
      <c r="J673">
        <v>1496034000</v>
      </c>
      <c r="K673" s="5">
        <f t="shared" si="40"/>
        <v>42884.208333333328</v>
      </c>
      <c r="L673">
        <v>1496206800</v>
      </c>
      <c r="M673" s="5">
        <f t="shared" si="41"/>
        <v>42886.208333333328</v>
      </c>
      <c r="N673" t="b">
        <v>0</v>
      </c>
      <c r="O673" t="b">
        <v>0</v>
      </c>
      <c r="P673" t="s">
        <v>33</v>
      </c>
      <c r="Q673" t="s">
        <v>2039</v>
      </c>
      <c r="R673" t="s">
        <v>2040</v>
      </c>
      <c r="S673">
        <f t="shared" si="42"/>
        <v>104.6</v>
      </c>
      <c r="T673">
        <f t="shared" si="43"/>
        <v>99.5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>
        <v>134</v>
      </c>
      <c r="H674" t="s">
        <v>21</v>
      </c>
      <c r="I674" t="s">
        <v>22</v>
      </c>
      <c r="J674">
        <v>1388728800</v>
      </c>
      <c r="K674" s="5">
        <f t="shared" si="40"/>
        <v>41642.25</v>
      </c>
      <c r="L674">
        <v>1389592800</v>
      </c>
      <c r="M674" s="5">
        <f t="shared" si="41"/>
        <v>41652.25</v>
      </c>
      <c r="N674" t="b">
        <v>0</v>
      </c>
      <c r="O674" t="b">
        <v>0</v>
      </c>
      <c r="P674" t="s">
        <v>119</v>
      </c>
      <c r="Q674" t="s">
        <v>2047</v>
      </c>
      <c r="R674" t="s">
        <v>2053</v>
      </c>
      <c r="S674">
        <f t="shared" si="42"/>
        <v>668.9</v>
      </c>
      <c r="T674">
        <f t="shared" si="43"/>
        <v>104.8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>
        <v>5203</v>
      </c>
      <c r="H675" t="s">
        <v>21</v>
      </c>
      <c r="I675" t="s">
        <v>22</v>
      </c>
      <c r="J675">
        <v>1324533600</v>
      </c>
      <c r="K675" s="5">
        <f t="shared" si="40"/>
        <v>40899.25</v>
      </c>
      <c r="L675">
        <v>1325052000</v>
      </c>
      <c r="M675" s="5">
        <f t="shared" si="41"/>
        <v>40905.25</v>
      </c>
      <c r="N675" t="b">
        <v>0</v>
      </c>
      <c r="O675" t="b">
        <v>0</v>
      </c>
      <c r="P675" t="s">
        <v>28</v>
      </c>
      <c r="Q675" t="s">
        <v>2037</v>
      </c>
      <c r="R675" t="s">
        <v>2038</v>
      </c>
      <c r="S675">
        <f t="shared" si="42"/>
        <v>123.4</v>
      </c>
      <c r="T675">
        <f t="shared" si="43"/>
        <v>27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>
        <v>94</v>
      </c>
      <c r="H676" t="s">
        <v>21</v>
      </c>
      <c r="I676" t="s">
        <v>22</v>
      </c>
      <c r="J676">
        <v>1498366800</v>
      </c>
      <c r="K676" s="5">
        <f t="shared" si="40"/>
        <v>42911.208333333328</v>
      </c>
      <c r="L676">
        <v>1499576400</v>
      </c>
      <c r="M676" s="5">
        <f t="shared" si="41"/>
        <v>42925.208333333328</v>
      </c>
      <c r="N676" t="b">
        <v>0</v>
      </c>
      <c r="O676" t="b">
        <v>0</v>
      </c>
      <c r="P676" t="s">
        <v>33</v>
      </c>
      <c r="Q676" t="s">
        <v>2039</v>
      </c>
      <c r="R676" t="s">
        <v>2040</v>
      </c>
      <c r="S676">
        <f t="shared" si="42"/>
        <v>128.5</v>
      </c>
      <c r="T676">
        <f t="shared" si="43"/>
        <v>68.3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>
        <v>205</v>
      </c>
      <c r="H677" t="s">
        <v>21</v>
      </c>
      <c r="I677" t="s">
        <v>22</v>
      </c>
      <c r="J677">
        <v>1271480400</v>
      </c>
      <c r="K677" s="5">
        <f t="shared" si="40"/>
        <v>40285.208333333336</v>
      </c>
      <c r="L677">
        <v>1273208400</v>
      </c>
      <c r="M677" s="5">
        <f t="shared" si="41"/>
        <v>40305.208333333336</v>
      </c>
      <c r="N677" t="b">
        <v>0</v>
      </c>
      <c r="O677" t="b">
        <v>1</v>
      </c>
      <c r="P677" t="s">
        <v>33</v>
      </c>
      <c r="Q677" t="s">
        <v>2039</v>
      </c>
      <c r="R677" t="s">
        <v>2040</v>
      </c>
      <c r="S677">
        <f t="shared" si="42"/>
        <v>127.3</v>
      </c>
      <c r="T677">
        <f t="shared" si="43"/>
        <v>54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>
        <v>92</v>
      </c>
      <c r="H678" t="s">
        <v>21</v>
      </c>
      <c r="I678" t="s">
        <v>22</v>
      </c>
      <c r="J678">
        <v>1438059600</v>
      </c>
      <c r="K678" s="5">
        <f t="shared" si="40"/>
        <v>42213.208333333328</v>
      </c>
      <c r="L678">
        <v>1438578000</v>
      </c>
      <c r="M678" s="5">
        <f t="shared" si="41"/>
        <v>42219.208333333328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>
        <f t="shared" si="42"/>
        <v>287.7</v>
      </c>
      <c r="T678">
        <f t="shared" si="43"/>
        <v>84.4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>
        <v>219</v>
      </c>
      <c r="H679" t="s">
        <v>21</v>
      </c>
      <c r="I679" t="s">
        <v>22</v>
      </c>
      <c r="J679">
        <v>1361944800</v>
      </c>
      <c r="K679" s="5">
        <f t="shared" si="40"/>
        <v>41332.25</v>
      </c>
      <c r="L679">
        <v>1362549600</v>
      </c>
      <c r="M679" s="5">
        <f t="shared" si="41"/>
        <v>41339.25</v>
      </c>
      <c r="N679" t="b">
        <v>0</v>
      </c>
      <c r="O679" t="b">
        <v>0</v>
      </c>
      <c r="P679" t="s">
        <v>33</v>
      </c>
      <c r="Q679" t="s">
        <v>2039</v>
      </c>
      <c r="R679" t="s">
        <v>2040</v>
      </c>
      <c r="S679">
        <f t="shared" si="42"/>
        <v>572.9</v>
      </c>
      <c r="T679">
        <f t="shared" si="43"/>
        <v>47.1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>
        <v>2526</v>
      </c>
      <c r="H680" t="s">
        <v>21</v>
      </c>
      <c r="I680" t="s">
        <v>22</v>
      </c>
      <c r="J680">
        <v>1410584400</v>
      </c>
      <c r="K680" s="5">
        <f t="shared" si="40"/>
        <v>41895.208333333336</v>
      </c>
      <c r="L680">
        <v>1413349200</v>
      </c>
      <c r="M680" s="5">
        <f t="shared" si="41"/>
        <v>41927.208333333336</v>
      </c>
      <c r="N680" t="b">
        <v>0</v>
      </c>
      <c r="O680" t="b">
        <v>1</v>
      </c>
      <c r="P680" t="s">
        <v>33</v>
      </c>
      <c r="Q680" t="s">
        <v>2039</v>
      </c>
      <c r="R680" t="s">
        <v>2040</v>
      </c>
      <c r="S680">
        <f t="shared" si="42"/>
        <v>112.9</v>
      </c>
      <c r="T680">
        <f t="shared" si="43"/>
        <v>78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>
        <v>94</v>
      </c>
      <c r="H681" t="s">
        <v>21</v>
      </c>
      <c r="I681" t="s">
        <v>22</v>
      </c>
      <c r="J681">
        <v>1529643600</v>
      </c>
      <c r="K681" s="5">
        <f t="shared" si="40"/>
        <v>43273.208333333328</v>
      </c>
      <c r="L681">
        <v>1531112400</v>
      </c>
      <c r="M681" s="5">
        <f t="shared" si="41"/>
        <v>43290.208333333328</v>
      </c>
      <c r="N681" t="b">
        <v>1</v>
      </c>
      <c r="O681" t="b">
        <v>0</v>
      </c>
      <c r="P681" t="s">
        <v>33</v>
      </c>
      <c r="Q681" t="s">
        <v>2039</v>
      </c>
      <c r="R681" t="s">
        <v>2040</v>
      </c>
      <c r="S681">
        <f t="shared" si="42"/>
        <v>192.5</v>
      </c>
      <c r="T681">
        <f t="shared" si="43"/>
        <v>104.4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>
        <v>1713</v>
      </c>
      <c r="H682" t="s">
        <v>107</v>
      </c>
      <c r="I682" t="s">
        <v>108</v>
      </c>
      <c r="J682">
        <v>1418623200</v>
      </c>
      <c r="K682" s="5">
        <f t="shared" si="40"/>
        <v>41988.25</v>
      </c>
      <c r="L682">
        <v>1419660000</v>
      </c>
      <c r="M682" s="5">
        <f t="shared" si="41"/>
        <v>42000.25</v>
      </c>
      <c r="N682" t="b">
        <v>0</v>
      </c>
      <c r="O682" t="b">
        <v>1</v>
      </c>
      <c r="P682" t="s">
        <v>33</v>
      </c>
      <c r="Q682" t="s">
        <v>2039</v>
      </c>
      <c r="R682" t="s">
        <v>2040</v>
      </c>
      <c r="S682">
        <f t="shared" si="42"/>
        <v>116.9</v>
      </c>
      <c r="T682">
        <f t="shared" si="43"/>
        <v>104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>
        <v>249</v>
      </c>
      <c r="H683" t="s">
        <v>21</v>
      </c>
      <c r="I683" t="s">
        <v>22</v>
      </c>
      <c r="J683">
        <v>1555736400</v>
      </c>
      <c r="K683" s="5">
        <f t="shared" si="40"/>
        <v>43575.208333333328</v>
      </c>
      <c r="L683">
        <v>1555822800</v>
      </c>
      <c r="M683" s="5">
        <f t="shared" si="41"/>
        <v>43576.208333333328</v>
      </c>
      <c r="N683" t="b">
        <v>0</v>
      </c>
      <c r="O683" t="b">
        <v>0</v>
      </c>
      <c r="P683" t="s">
        <v>159</v>
      </c>
      <c r="Q683" t="s">
        <v>2035</v>
      </c>
      <c r="R683" t="s">
        <v>2058</v>
      </c>
      <c r="S683">
        <f t="shared" si="42"/>
        <v>1052.2</v>
      </c>
      <c r="T683">
        <f t="shared" si="43"/>
        <v>54.9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>
        <v>192</v>
      </c>
      <c r="H684" t="s">
        <v>21</v>
      </c>
      <c r="I684" t="s">
        <v>22</v>
      </c>
      <c r="J684">
        <v>1442120400</v>
      </c>
      <c r="K684" s="5">
        <f t="shared" si="40"/>
        <v>42260.208333333328</v>
      </c>
      <c r="L684">
        <v>1442379600</v>
      </c>
      <c r="M684" s="5">
        <f t="shared" si="41"/>
        <v>42263.208333333328</v>
      </c>
      <c r="N684" t="b">
        <v>0</v>
      </c>
      <c r="O684" t="b">
        <v>1</v>
      </c>
      <c r="P684" t="s">
        <v>71</v>
      </c>
      <c r="Q684" t="s">
        <v>2041</v>
      </c>
      <c r="R684" t="s">
        <v>2049</v>
      </c>
      <c r="S684">
        <f t="shared" si="42"/>
        <v>123.1</v>
      </c>
      <c r="T684">
        <f t="shared" si="43"/>
        <v>51.9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>
        <v>247</v>
      </c>
      <c r="H685" t="s">
        <v>21</v>
      </c>
      <c r="I685" t="s">
        <v>22</v>
      </c>
      <c r="J685">
        <v>1362376800</v>
      </c>
      <c r="K685" s="5">
        <f t="shared" si="40"/>
        <v>41337.25</v>
      </c>
      <c r="L685">
        <v>1364965200</v>
      </c>
      <c r="M685" s="5">
        <f t="shared" si="41"/>
        <v>41367.208333333336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>
        <f t="shared" si="42"/>
        <v>178.6</v>
      </c>
      <c r="T685">
        <f t="shared" si="43"/>
        <v>60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>
        <v>2293</v>
      </c>
      <c r="H686" t="s">
        <v>21</v>
      </c>
      <c r="I686" t="s">
        <v>22</v>
      </c>
      <c r="J686">
        <v>1478408400</v>
      </c>
      <c r="K686" s="5">
        <f t="shared" si="40"/>
        <v>42680.208333333328</v>
      </c>
      <c r="L686">
        <v>1479016800</v>
      </c>
      <c r="M686" s="5">
        <f t="shared" si="41"/>
        <v>42687.25</v>
      </c>
      <c r="N686" t="b">
        <v>0</v>
      </c>
      <c r="O686" t="b">
        <v>0</v>
      </c>
      <c r="P686" t="s">
        <v>474</v>
      </c>
      <c r="Q686" t="s">
        <v>2041</v>
      </c>
      <c r="R686" t="s">
        <v>2063</v>
      </c>
      <c r="S686">
        <f t="shared" si="42"/>
        <v>355.3</v>
      </c>
      <c r="T686">
        <f t="shared" si="43"/>
        <v>44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>
        <v>3131</v>
      </c>
      <c r="H687" t="s">
        <v>21</v>
      </c>
      <c r="I687" t="s">
        <v>22</v>
      </c>
      <c r="J687">
        <v>1498798800</v>
      </c>
      <c r="K687" s="5">
        <f t="shared" si="40"/>
        <v>42916.208333333328</v>
      </c>
      <c r="L687">
        <v>1499662800</v>
      </c>
      <c r="M687" s="5">
        <f t="shared" si="41"/>
        <v>42926.208333333328</v>
      </c>
      <c r="N687" t="b">
        <v>0</v>
      </c>
      <c r="O687" t="b">
        <v>0</v>
      </c>
      <c r="P687" t="s">
        <v>269</v>
      </c>
      <c r="Q687" t="s">
        <v>2041</v>
      </c>
      <c r="R687" t="s">
        <v>2060</v>
      </c>
      <c r="S687">
        <f t="shared" si="42"/>
        <v>161.9</v>
      </c>
      <c r="T687">
        <f t="shared" si="43"/>
        <v>53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>
        <v>143</v>
      </c>
      <c r="H688" t="s">
        <v>107</v>
      </c>
      <c r="I688" t="s">
        <v>108</v>
      </c>
      <c r="J688">
        <v>1504328400</v>
      </c>
      <c r="K688" s="5">
        <f t="shared" si="40"/>
        <v>42980.208333333328</v>
      </c>
      <c r="L688">
        <v>1505710800</v>
      </c>
      <c r="M688" s="5">
        <f t="shared" si="41"/>
        <v>42996.208333333328</v>
      </c>
      <c r="N688" t="b">
        <v>0</v>
      </c>
      <c r="O688" t="b">
        <v>0</v>
      </c>
      <c r="P688" t="s">
        <v>33</v>
      </c>
      <c r="Q688" t="s">
        <v>2039</v>
      </c>
      <c r="R688" t="s">
        <v>2040</v>
      </c>
      <c r="S688">
        <f t="shared" si="42"/>
        <v>198.7</v>
      </c>
      <c r="T688">
        <f t="shared" si="43"/>
        <v>75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>
        <v>296</v>
      </c>
      <c r="H689" t="s">
        <v>21</v>
      </c>
      <c r="I689" t="s">
        <v>22</v>
      </c>
      <c r="J689">
        <v>1311483600</v>
      </c>
      <c r="K689" s="5">
        <f t="shared" si="40"/>
        <v>40748.208333333336</v>
      </c>
      <c r="L689">
        <v>1311656400</v>
      </c>
      <c r="M689" s="5">
        <f t="shared" si="41"/>
        <v>40750.208333333336</v>
      </c>
      <c r="N689" t="b">
        <v>0</v>
      </c>
      <c r="O689" t="b">
        <v>1</v>
      </c>
      <c r="P689" t="s">
        <v>60</v>
      </c>
      <c r="Q689" t="s">
        <v>2035</v>
      </c>
      <c r="R689" t="s">
        <v>2045</v>
      </c>
      <c r="S689">
        <f t="shared" si="42"/>
        <v>176.4</v>
      </c>
      <c r="T689">
        <f t="shared" si="43"/>
        <v>37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>
        <v>170</v>
      </c>
      <c r="H690" t="s">
        <v>21</v>
      </c>
      <c r="I690" t="s">
        <v>22</v>
      </c>
      <c r="J690">
        <v>1291356000</v>
      </c>
      <c r="K690" s="5">
        <f t="shared" si="40"/>
        <v>40515.25</v>
      </c>
      <c r="L690">
        <v>1293170400</v>
      </c>
      <c r="M690" s="5">
        <f t="shared" si="41"/>
        <v>40536.25</v>
      </c>
      <c r="N690" t="b">
        <v>0</v>
      </c>
      <c r="O690" t="b">
        <v>1</v>
      </c>
      <c r="P690" t="s">
        <v>33</v>
      </c>
      <c r="Q690" t="s">
        <v>2039</v>
      </c>
      <c r="R690" t="s">
        <v>2040</v>
      </c>
      <c r="S690">
        <f t="shared" si="42"/>
        <v>511.4</v>
      </c>
      <c r="T690">
        <f t="shared" si="43"/>
        <v>63.2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>
        <v>86</v>
      </c>
      <c r="H691" t="s">
        <v>36</v>
      </c>
      <c r="I691" t="s">
        <v>37</v>
      </c>
      <c r="J691">
        <v>1551852000</v>
      </c>
      <c r="K691" s="5">
        <f t="shared" si="40"/>
        <v>43530.25</v>
      </c>
      <c r="L691">
        <v>1553317200</v>
      </c>
      <c r="M691" s="5">
        <f t="shared" si="41"/>
        <v>43547.208333333328</v>
      </c>
      <c r="N691" t="b">
        <v>0</v>
      </c>
      <c r="O691" t="b">
        <v>0</v>
      </c>
      <c r="P691" t="s">
        <v>89</v>
      </c>
      <c r="Q691" t="s">
        <v>2050</v>
      </c>
      <c r="R691" t="s">
        <v>2051</v>
      </c>
      <c r="S691">
        <f t="shared" si="42"/>
        <v>967</v>
      </c>
      <c r="T691">
        <f t="shared" si="43"/>
        <v>101.2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>
        <v>6286</v>
      </c>
      <c r="H692" t="s">
        <v>21</v>
      </c>
      <c r="I692" t="s">
        <v>22</v>
      </c>
      <c r="J692">
        <v>1500440400</v>
      </c>
      <c r="K692" s="5">
        <f t="shared" si="40"/>
        <v>42935.208333333328</v>
      </c>
      <c r="L692">
        <v>1503118800</v>
      </c>
      <c r="M692" s="5">
        <f t="shared" si="41"/>
        <v>42966.208333333328</v>
      </c>
      <c r="N692" t="b">
        <v>0</v>
      </c>
      <c r="O692" t="b">
        <v>0</v>
      </c>
      <c r="P692" t="s">
        <v>23</v>
      </c>
      <c r="Q692" t="s">
        <v>2035</v>
      </c>
      <c r="R692" t="s">
        <v>2036</v>
      </c>
      <c r="S692">
        <f t="shared" si="42"/>
        <v>122.8</v>
      </c>
      <c r="T692">
        <f t="shared" si="43"/>
        <v>29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>
        <v>3727</v>
      </c>
      <c r="H693" t="s">
        <v>21</v>
      </c>
      <c r="I693" t="s">
        <v>22</v>
      </c>
      <c r="J693">
        <v>1316754000</v>
      </c>
      <c r="K693" s="5">
        <f t="shared" si="40"/>
        <v>40809.208333333336</v>
      </c>
      <c r="L693">
        <v>1318741200</v>
      </c>
      <c r="M693" s="5">
        <f t="shared" si="41"/>
        <v>40832.208333333336</v>
      </c>
      <c r="N693" t="b">
        <v>0</v>
      </c>
      <c r="O693" t="b">
        <v>0</v>
      </c>
      <c r="P693" t="s">
        <v>33</v>
      </c>
      <c r="Q693" t="s">
        <v>2039</v>
      </c>
      <c r="R693" t="s">
        <v>2040</v>
      </c>
      <c r="S693">
        <f t="shared" si="42"/>
        <v>118.4</v>
      </c>
      <c r="T693">
        <f t="shared" si="43"/>
        <v>37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>
        <v>1605</v>
      </c>
      <c r="H694" t="s">
        <v>21</v>
      </c>
      <c r="I694" t="s">
        <v>22</v>
      </c>
      <c r="J694">
        <v>1518242400</v>
      </c>
      <c r="K694" s="5">
        <f t="shared" si="40"/>
        <v>43141.25</v>
      </c>
      <c r="L694">
        <v>1518242400</v>
      </c>
      <c r="M694" s="5">
        <f t="shared" si="41"/>
        <v>43141.25</v>
      </c>
      <c r="N694" t="b">
        <v>0</v>
      </c>
      <c r="O694" t="b">
        <v>1</v>
      </c>
      <c r="P694" t="s">
        <v>60</v>
      </c>
      <c r="Q694" t="s">
        <v>2035</v>
      </c>
      <c r="R694" t="s">
        <v>2045</v>
      </c>
      <c r="S694">
        <f t="shared" si="42"/>
        <v>104.1</v>
      </c>
      <c r="T694">
        <f t="shared" si="43"/>
        <v>95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>
        <v>2120</v>
      </c>
      <c r="H695" t="s">
        <v>21</v>
      </c>
      <c r="I695" t="s">
        <v>22</v>
      </c>
      <c r="J695">
        <v>1269752400</v>
      </c>
      <c r="K695" s="5">
        <f t="shared" si="40"/>
        <v>40265.208333333336</v>
      </c>
      <c r="L695">
        <v>1273554000</v>
      </c>
      <c r="M695" s="5">
        <f t="shared" si="41"/>
        <v>40309.208333333336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>
        <f t="shared" si="42"/>
        <v>351.2</v>
      </c>
      <c r="T695">
        <f t="shared" si="43"/>
        <v>56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>
        <v>50</v>
      </c>
      <c r="H696" t="s">
        <v>21</v>
      </c>
      <c r="I696" t="s">
        <v>22</v>
      </c>
      <c r="J696">
        <v>1281330000</v>
      </c>
      <c r="K696" s="5">
        <f t="shared" si="40"/>
        <v>40399.208333333336</v>
      </c>
      <c r="L696">
        <v>1281589200</v>
      </c>
      <c r="M696" s="5">
        <f t="shared" si="41"/>
        <v>40402.208333333336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>
        <f t="shared" si="42"/>
        <v>171.6</v>
      </c>
      <c r="T696">
        <f t="shared" si="43"/>
        <v>82.4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>
        <v>2080</v>
      </c>
      <c r="H697" t="s">
        <v>21</v>
      </c>
      <c r="I697" t="s">
        <v>22</v>
      </c>
      <c r="J697">
        <v>1398661200</v>
      </c>
      <c r="K697" s="5">
        <f t="shared" si="40"/>
        <v>41757.208333333336</v>
      </c>
      <c r="L697">
        <v>1400389200</v>
      </c>
      <c r="M697" s="5">
        <f t="shared" si="41"/>
        <v>41777.208333333336</v>
      </c>
      <c r="N697" t="b">
        <v>0</v>
      </c>
      <c r="O697" t="b">
        <v>0</v>
      </c>
      <c r="P697" t="s">
        <v>53</v>
      </c>
      <c r="Q697" t="s">
        <v>2041</v>
      </c>
      <c r="R697" t="s">
        <v>2044</v>
      </c>
      <c r="S697">
        <f t="shared" si="42"/>
        <v>141</v>
      </c>
      <c r="T697">
        <f t="shared" si="43"/>
        <v>67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>
        <v>2105</v>
      </c>
      <c r="H698" t="s">
        <v>21</v>
      </c>
      <c r="I698" t="s">
        <v>22</v>
      </c>
      <c r="J698">
        <v>1388469600</v>
      </c>
      <c r="K698" s="5">
        <f t="shared" si="40"/>
        <v>41639.25</v>
      </c>
      <c r="L698">
        <v>1388815200</v>
      </c>
      <c r="M698" s="5">
        <f t="shared" si="41"/>
        <v>41643.25</v>
      </c>
      <c r="N698" t="b">
        <v>0</v>
      </c>
      <c r="O698" t="b">
        <v>0</v>
      </c>
      <c r="P698" t="s">
        <v>71</v>
      </c>
      <c r="Q698" t="s">
        <v>2041</v>
      </c>
      <c r="R698" t="s">
        <v>2049</v>
      </c>
      <c r="S698">
        <f t="shared" si="42"/>
        <v>108.2</v>
      </c>
      <c r="T698">
        <f t="shared" si="43"/>
        <v>69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>
        <v>2436</v>
      </c>
      <c r="H699" t="s">
        <v>21</v>
      </c>
      <c r="I699" t="s">
        <v>22</v>
      </c>
      <c r="J699">
        <v>1518328800</v>
      </c>
      <c r="K699" s="5">
        <f t="shared" si="40"/>
        <v>43142.25</v>
      </c>
      <c r="L699">
        <v>1519538400</v>
      </c>
      <c r="M699" s="5">
        <f t="shared" si="41"/>
        <v>43156.25</v>
      </c>
      <c r="N699" t="b">
        <v>0</v>
      </c>
      <c r="O699" t="b">
        <v>0</v>
      </c>
      <c r="P699" t="s">
        <v>33</v>
      </c>
      <c r="Q699" t="s">
        <v>2039</v>
      </c>
      <c r="R699" t="s">
        <v>2040</v>
      </c>
      <c r="S699">
        <f t="shared" si="42"/>
        <v>133.5</v>
      </c>
      <c r="T699">
        <f t="shared" si="43"/>
        <v>39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>
        <v>80</v>
      </c>
      <c r="H700" t="s">
        <v>21</v>
      </c>
      <c r="I700" t="s">
        <v>22</v>
      </c>
      <c r="J700">
        <v>1517032800</v>
      </c>
      <c r="K700" s="5">
        <f t="shared" si="40"/>
        <v>43127.25</v>
      </c>
      <c r="L700">
        <v>1517810400</v>
      </c>
      <c r="M700" s="5">
        <f t="shared" si="41"/>
        <v>43136.25</v>
      </c>
      <c r="N700" t="b">
        <v>0</v>
      </c>
      <c r="O700" t="b">
        <v>0</v>
      </c>
      <c r="P700" t="s">
        <v>206</v>
      </c>
      <c r="Q700" t="s">
        <v>2047</v>
      </c>
      <c r="R700" t="s">
        <v>2059</v>
      </c>
      <c r="S700">
        <f t="shared" si="42"/>
        <v>187.9</v>
      </c>
      <c r="T700">
        <f t="shared" si="43"/>
        <v>110.4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>
        <v>42</v>
      </c>
      <c r="H701" t="s">
        <v>21</v>
      </c>
      <c r="I701" t="s">
        <v>22</v>
      </c>
      <c r="J701">
        <v>1368594000</v>
      </c>
      <c r="K701" s="5">
        <f t="shared" si="40"/>
        <v>41409.208333333336</v>
      </c>
      <c r="L701">
        <v>1370581200</v>
      </c>
      <c r="M701" s="5">
        <f t="shared" si="41"/>
        <v>41432.208333333336</v>
      </c>
      <c r="N701" t="b">
        <v>0</v>
      </c>
      <c r="O701" t="b">
        <v>1</v>
      </c>
      <c r="P701" t="s">
        <v>65</v>
      </c>
      <c r="Q701" t="s">
        <v>2037</v>
      </c>
      <c r="R701" t="s">
        <v>2046</v>
      </c>
      <c r="S701">
        <f t="shared" si="42"/>
        <v>332</v>
      </c>
      <c r="T701">
        <f t="shared" si="43"/>
        <v>94.9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>
        <v>139</v>
      </c>
      <c r="H702" t="s">
        <v>15</v>
      </c>
      <c r="I702" t="s">
        <v>16</v>
      </c>
      <c r="J702">
        <v>1448258400</v>
      </c>
      <c r="K702" s="5">
        <f t="shared" si="40"/>
        <v>42331.25</v>
      </c>
      <c r="L702">
        <v>1448863200</v>
      </c>
      <c r="M702" s="5">
        <f t="shared" si="41"/>
        <v>42338.25</v>
      </c>
      <c r="N702" t="b">
        <v>0</v>
      </c>
      <c r="O702" t="b">
        <v>1</v>
      </c>
      <c r="P702" t="s">
        <v>28</v>
      </c>
      <c r="Q702" t="s">
        <v>2037</v>
      </c>
      <c r="R702" t="s">
        <v>2038</v>
      </c>
      <c r="S702">
        <f t="shared" si="42"/>
        <v>575.20000000000005</v>
      </c>
      <c r="T702">
        <f t="shared" si="43"/>
        <v>57.9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>
        <v>159</v>
      </c>
      <c r="H703" t="s">
        <v>21</v>
      </c>
      <c r="I703" t="s">
        <v>22</v>
      </c>
      <c r="J703">
        <v>1431925200</v>
      </c>
      <c r="K703" s="5">
        <f t="shared" si="40"/>
        <v>42142.208333333328</v>
      </c>
      <c r="L703">
        <v>1432098000</v>
      </c>
      <c r="M703" s="5">
        <f t="shared" si="41"/>
        <v>42144.208333333328</v>
      </c>
      <c r="N703" t="b">
        <v>0</v>
      </c>
      <c r="O703" t="b">
        <v>0</v>
      </c>
      <c r="P703" t="s">
        <v>53</v>
      </c>
      <c r="Q703" t="s">
        <v>2041</v>
      </c>
      <c r="R703" t="s">
        <v>2044</v>
      </c>
      <c r="S703">
        <f t="shared" si="42"/>
        <v>184.4</v>
      </c>
      <c r="T703">
        <f t="shared" si="43"/>
        <v>65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>
        <v>381</v>
      </c>
      <c r="H704" t="s">
        <v>21</v>
      </c>
      <c r="I704" t="s">
        <v>22</v>
      </c>
      <c r="J704">
        <v>1481522400</v>
      </c>
      <c r="K704" s="5">
        <f t="shared" si="40"/>
        <v>42716.25</v>
      </c>
      <c r="L704">
        <v>1482127200</v>
      </c>
      <c r="M704" s="5">
        <f t="shared" si="41"/>
        <v>42723.25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>
        <f t="shared" si="42"/>
        <v>285.8</v>
      </c>
      <c r="T704">
        <f t="shared" si="43"/>
        <v>27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>
        <v>194</v>
      </c>
      <c r="H705" t="s">
        <v>40</v>
      </c>
      <c r="I705" t="s">
        <v>41</v>
      </c>
      <c r="J705">
        <v>1335934800</v>
      </c>
      <c r="K705" s="5">
        <f t="shared" si="40"/>
        <v>41031.208333333336</v>
      </c>
      <c r="L705">
        <v>1335934800</v>
      </c>
      <c r="M705" s="5">
        <f t="shared" si="41"/>
        <v>41031.208333333336</v>
      </c>
      <c r="N705" t="b">
        <v>0</v>
      </c>
      <c r="O705" t="b">
        <v>1</v>
      </c>
      <c r="P705" t="s">
        <v>17</v>
      </c>
      <c r="Q705" t="s">
        <v>2033</v>
      </c>
      <c r="R705" t="s">
        <v>2034</v>
      </c>
      <c r="S705">
        <f t="shared" si="42"/>
        <v>319</v>
      </c>
      <c r="T705">
        <f t="shared" si="43"/>
        <v>51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>
        <v>106</v>
      </c>
      <c r="H706" t="s">
        <v>21</v>
      </c>
      <c r="I706" t="s">
        <v>22</v>
      </c>
      <c r="J706">
        <v>1529989200</v>
      </c>
      <c r="K706" s="5">
        <f t="shared" ref="K706:K769" si="44">(((J706/60)/60)/24)+DATE(1970,1,1)</f>
        <v>43277.208333333328</v>
      </c>
      <c r="L706">
        <v>1530075600</v>
      </c>
      <c r="M706" s="5">
        <f t="shared" ref="M706:M769" si="45">(((L706/60)/60)/24)+DATE(1970,1,1)</f>
        <v>43278.208333333328</v>
      </c>
      <c r="N706" t="b">
        <v>0</v>
      </c>
      <c r="O706" t="b">
        <v>0</v>
      </c>
      <c r="P706" t="s">
        <v>50</v>
      </c>
      <c r="Q706" t="s">
        <v>2035</v>
      </c>
      <c r="R706" t="s">
        <v>2043</v>
      </c>
      <c r="S706">
        <f t="shared" ref="S706:S769" si="46">ROUND(((E706/D706)*100), 1)</f>
        <v>178.1</v>
      </c>
      <c r="T706">
        <f t="shared" ref="T706:T769" si="47">ROUND((E706/G706),1)</f>
        <v>84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>
        <v>142</v>
      </c>
      <c r="H707" t="s">
        <v>21</v>
      </c>
      <c r="I707" t="s">
        <v>22</v>
      </c>
      <c r="J707">
        <v>1418709600</v>
      </c>
      <c r="K707" s="5">
        <f t="shared" si="44"/>
        <v>41989.25</v>
      </c>
      <c r="L707">
        <v>1418796000</v>
      </c>
      <c r="M707" s="5">
        <f t="shared" si="45"/>
        <v>41990.25</v>
      </c>
      <c r="N707" t="b">
        <v>0</v>
      </c>
      <c r="O707" t="b">
        <v>0</v>
      </c>
      <c r="P707" t="s">
        <v>269</v>
      </c>
      <c r="Q707" t="s">
        <v>2041</v>
      </c>
      <c r="R707" t="s">
        <v>2060</v>
      </c>
      <c r="S707">
        <f t="shared" si="46"/>
        <v>365.2</v>
      </c>
      <c r="T707">
        <f t="shared" si="47"/>
        <v>102.9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v>211</v>
      </c>
      <c r="H708" t="s">
        <v>21</v>
      </c>
      <c r="I708" t="s">
        <v>22</v>
      </c>
      <c r="J708">
        <v>1372136400</v>
      </c>
      <c r="K708" s="5">
        <f t="shared" si="44"/>
        <v>41450.208333333336</v>
      </c>
      <c r="L708">
        <v>1372482000</v>
      </c>
      <c r="M708" s="5">
        <f t="shared" si="45"/>
        <v>41454.208333333336</v>
      </c>
      <c r="N708" t="b">
        <v>0</v>
      </c>
      <c r="O708" t="b">
        <v>1</v>
      </c>
      <c r="P708" t="s">
        <v>206</v>
      </c>
      <c r="Q708" t="s">
        <v>2047</v>
      </c>
      <c r="R708" t="s">
        <v>2059</v>
      </c>
      <c r="S708">
        <f t="shared" si="46"/>
        <v>113.9</v>
      </c>
      <c r="T708">
        <f t="shared" si="47"/>
        <v>40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>
        <v>2756</v>
      </c>
      <c r="H709" t="s">
        <v>21</v>
      </c>
      <c r="I709" t="s">
        <v>22</v>
      </c>
      <c r="J709">
        <v>1425877200</v>
      </c>
      <c r="K709" s="5">
        <f t="shared" si="44"/>
        <v>42072.208333333328</v>
      </c>
      <c r="L709">
        <v>1426914000</v>
      </c>
      <c r="M709" s="5">
        <f t="shared" si="45"/>
        <v>42084.208333333328</v>
      </c>
      <c r="N709" t="b">
        <v>0</v>
      </c>
      <c r="O709" t="b">
        <v>0</v>
      </c>
      <c r="P709" t="s">
        <v>65</v>
      </c>
      <c r="Q709" t="s">
        <v>2037</v>
      </c>
      <c r="R709" t="s">
        <v>2046</v>
      </c>
      <c r="S709">
        <f t="shared" si="46"/>
        <v>236.3</v>
      </c>
      <c r="T709">
        <f t="shared" si="47"/>
        <v>59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>
        <v>173</v>
      </c>
      <c r="H710" t="s">
        <v>40</v>
      </c>
      <c r="I710" t="s">
        <v>41</v>
      </c>
      <c r="J710">
        <v>1501304400</v>
      </c>
      <c r="K710" s="5">
        <f t="shared" si="44"/>
        <v>42945.208333333328</v>
      </c>
      <c r="L710">
        <v>1501477200</v>
      </c>
      <c r="M710" s="5">
        <f t="shared" si="45"/>
        <v>42947.208333333328</v>
      </c>
      <c r="N710" t="b">
        <v>0</v>
      </c>
      <c r="O710" t="b">
        <v>0</v>
      </c>
      <c r="P710" t="s">
        <v>17</v>
      </c>
      <c r="Q710" t="s">
        <v>2033</v>
      </c>
      <c r="R710" t="s">
        <v>2034</v>
      </c>
      <c r="S710">
        <f t="shared" si="46"/>
        <v>512.9</v>
      </c>
      <c r="T710">
        <f t="shared" si="47"/>
        <v>71.2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>
        <v>87</v>
      </c>
      <c r="H711" t="s">
        <v>21</v>
      </c>
      <c r="I711" t="s">
        <v>22</v>
      </c>
      <c r="J711">
        <v>1268287200</v>
      </c>
      <c r="K711" s="5">
        <f t="shared" si="44"/>
        <v>40248.25</v>
      </c>
      <c r="L711">
        <v>1269061200</v>
      </c>
      <c r="M711" s="5">
        <f t="shared" si="45"/>
        <v>40257.208333333336</v>
      </c>
      <c r="N711" t="b">
        <v>0</v>
      </c>
      <c r="O711" t="b">
        <v>1</v>
      </c>
      <c r="P711" t="s">
        <v>122</v>
      </c>
      <c r="Q711" t="s">
        <v>2054</v>
      </c>
      <c r="R711" t="s">
        <v>2055</v>
      </c>
      <c r="S711">
        <f t="shared" si="46"/>
        <v>100.7</v>
      </c>
      <c r="T711">
        <f t="shared" si="47"/>
        <v>99.5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>
        <v>1572</v>
      </c>
      <c r="H712" t="s">
        <v>40</v>
      </c>
      <c r="I712" t="s">
        <v>41</v>
      </c>
      <c r="J712">
        <v>1407128400</v>
      </c>
      <c r="K712" s="5">
        <f t="shared" si="44"/>
        <v>41855.208333333336</v>
      </c>
      <c r="L712">
        <v>1411362000</v>
      </c>
      <c r="M712" s="5">
        <f t="shared" si="45"/>
        <v>41904.208333333336</v>
      </c>
      <c r="N712" t="b">
        <v>0</v>
      </c>
      <c r="O712" t="b">
        <v>1</v>
      </c>
      <c r="P712" t="s">
        <v>17</v>
      </c>
      <c r="Q712" t="s">
        <v>2033</v>
      </c>
      <c r="R712" t="s">
        <v>2034</v>
      </c>
      <c r="S712">
        <f t="shared" si="46"/>
        <v>260.2</v>
      </c>
      <c r="T712">
        <f t="shared" si="47"/>
        <v>49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>
        <v>2346</v>
      </c>
      <c r="H713" t="s">
        <v>21</v>
      </c>
      <c r="I713" t="s">
        <v>22</v>
      </c>
      <c r="J713">
        <v>1492664400</v>
      </c>
      <c r="K713" s="5">
        <f t="shared" si="44"/>
        <v>42845.208333333328</v>
      </c>
      <c r="L713">
        <v>1495515600</v>
      </c>
      <c r="M713" s="5">
        <f t="shared" si="45"/>
        <v>42878.208333333328</v>
      </c>
      <c r="N713" t="b">
        <v>0</v>
      </c>
      <c r="O713" t="b">
        <v>0</v>
      </c>
      <c r="P713" t="s">
        <v>33</v>
      </c>
      <c r="Q713" t="s">
        <v>2039</v>
      </c>
      <c r="R713" t="s">
        <v>2040</v>
      </c>
      <c r="S713">
        <f t="shared" si="46"/>
        <v>178.6</v>
      </c>
      <c r="T713">
        <f t="shared" si="47"/>
        <v>84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>
        <v>115</v>
      </c>
      <c r="H714" t="s">
        <v>21</v>
      </c>
      <c r="I714" t="s">
        <v>22</v>
      </c>
      <c r="J714">
        <v>1454479200</v>
      </c>
      <c r="K714" s="5">
        <f t="shared" si="44"/>
        <v>42403.25</v>
      </c>
      <c r="L714">
        <v>1455948000</v>
      </c>
      <c r="M714" s="5">
        <f t="shared" si="45"/>
        <v>42420.25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>
        <f t="shared" si="46"/>
        <v>220.1</v>
      </c>
      <c r="T714">
        <f t="shared" si="47"/>
        <v>101.4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>
        <v>85</v>
      </c>
      <c r="H715" t="s">
        <v>107</v>
      </c>
      <c r="I715" t="s">
        <v>108</v>
      </c>
      <c r="J715">
        <v>1281934800</v>
      </c>
      <c r="K715" s="5">
        <f t="shared" si="44"/>
        <v>40406.208333333336</v>
      </c>
      <c r="L715">
        <v>1282366800</v>
      </c>
      <c r="M715" s="5">
        <f t="shared" si="45"/>
        <v>40411.208333333336</v>
      </c>
      <c r="N715" t="b">
        <v>0</v>
      </c>
      <c r="O715" t="b">
        <v>0</v>
      </c>
      <c r="P715" t="s">
        <v>65</v>
      </c>
      <c r="Q715" t="s">
        <v>2037</v>
      </c>
      <c r="R715" t="s">
        <v>2046</v>
      </c>
      <c r="S715">
        <f t="shared" si="46"/>
        <v>101.5</v>
      </c>
      <c r="T715">
        <f t="shared" si="47"/>
        <v>109.9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>
        <v>144</v>
      </c>
      <c r="H716" t="s">
        <v>21</v>
      </c>
      <c r="I716" t="s">
        <v>22</v>
      </c>
      <c r="J716">
        <v>1573970400</v>
      </c>
      <c r="K716" s="5">
        <f t="shared" si="44"/>
        <v>43786.25</v>
      </c>
      <c r="L716">
        <v>1574575200</v>
      </c>
      <c r="M716" s="5">
        <f t="shared" si="45"/>
        <v>43793.25</v>
      </c>
      <c r="N716" t="b">
        <v>0</v>
      </c>
      <c r="O716" t="b">
        <v>0</v>
      </c>
      <c r="P716" t="s">
        <v>1029</v>
      </c>
      <c r="Q716" t="s">
        <v>2064</v>
      </c>
      <c r="R716" t="s">
        <v>2065</v>
      </c>
      <c r="S716">
        <f t="shared" si="46"/>
        <v>191.5</v>
      </c>
      <c r="T716">
        <f t="shared" si="47"/>
        <v>31.9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>
        <v>2443</v>
      </c>
      <c r="H717" t="s">
        <v>21</v>
      </c>
      <c r="I717" t="s">
        <v>22</v>
      </c>
      <c r="J717">
        <v>1372654800</v>
      </c>
      <c r="K717" s="5">
        <f t="shared" si="44"/>
        <v>41456.208333333336</v>
      </c>
      <c r="L717">
        <v>1374901200</v>
      </c>
      <c r="M717" s="5">
        <f t="shared" si="45"/>
        <v>41482.208333333336</v>
      </c>
      <c r="N717" t="b">
        <v>0</v>
      </c>
      <c r="O717" t="b">
        <v>1</v>
      </c>
      <c r="P717" t="s">
        <v>17</v>
      </c>
      <c r="Q717" t="s">
        <v>2033</v>
      </c>
      <c r="R717" t="s">
        <v>2034</v>
      </c>
      <c r="S717">
        <f t="shared" si="46"/>
        <v>305.3</v>
      </c>
      <c r="T717">
        <f t="shared" si="47"/>
        <v>71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>
        <v>64</v>
      </c>
      <c r="H718" t="s">
        <v>21</v>
      </c>
      <c r="I718" t="s">
        <v>22</v>
      </c>
      <c r="J718">
        <v>1561784400</v>
      </c>
      <c r="K718" s="5">
        <f t="shared" si="44"/>
        <v>43645.208333333328</v>
      </c>
      <c r="L718">
        <v>1562907600</v>
      </c>
      <c r="M718" s="5">
        <f t="shared" si="45"/>
        <v>43658.208333333328</v>
      </c>
      <c r="N718" t="b">
        <v>0</v>
      </c>
      <c r="O718" t="b">
        <v>0</v>
      </c>
      <c r="P718" t="s">
        <v>122</v>
      </c>
      <c r="Q718" t="s">
        <v>2054</v>
      </c>
      <c r="R718" t="s">
        <v>2055</v>
      </c>
      <c r="S718">
        <f t="shared" si="46"/>
        <v>723.8</v>
      </c>
      <c r="T718">
        <f t="shared" si="47"/>
        <v>101.8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>
        <v>268</v>
      </c>
      <c r="H719" t="s">
        <v>21</v>
      </c>
      <c r="I719" t="s">
        <v>22</v>
      </c>
      <c r="J719">
        <v>1332392400</v>
      </c>
      <c r="K719" s="5">
        <f t="shared" si="44"/>
        <v>40990.208333333336</v>
      </c>
      <c r="L719">
        <v>1332478800</v>
      </c>
      <c r="M719" s="5">
        <f t="shared" si="45"/>
        <v>40991.208333333336</v>
      </c>
      <c r="N719" t="b">
        <v>0</v>
      </c>
      <c r="O719" t="b">
        <v>0</v>
      </c>
      <c r="P719" t="s">
        <v>65</v>
      </c>
      <c r="Q719" t="s">
        <v>2037</v>
      </c>
      <c r="R719" t="s">
        <v>2046</v>
      </c>
      <c r="S719">
        <f t="shared" si="46"/>
        <v>547.4</v>
      </c>
      <c r="T719">
        <f t="shared" si="47"/>
        <v>51.1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>
        <v>195</v>
      </c>
      <c r="H720" t="s">
        <v>36</v>
      </c>
      <c r="I720" t="s">
        <v>37</v>
      </c>
      <c r="J720">
        <v>1402376400</v>
      </c>
      <c r="K720" s="5">
        <f t="shared" si="44"/>
        <v>41800.208333333336</v>
      </c>
      <c r="L720">
        <v>1402722000</v>
      </c>
      <c r="M720" s="5">
        <f t="shared" si="45"/>
        <v>41804.208333333336</v>
      </c>
      <c r="N720" t="b">
        <v>0</v>
      </c>
      <c r="O720" t="b">
        <v>0</v>
      </c>
      <c r="P720" t="s">
        <v>33</v>
      </c>
      <c r="Q720" t="s">
        <v>2039</v>
      </c>
      <c r="R720" t="s">
        <v>2040</v>
      </c>
      <c r="S720">
        <f t="shared" si="46"/>
        <v>414.5</v>
      </c>
      <c r="T720">
        <f t="shared" si="47"/>
        <v>68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>
        <v>186</v>
      </c>
      <c r="H721" t="s">
        <v>26</v>
      </c>
      <c r="I721" t="s">
        <v>27</v>
      </c>
      <c r="J721">
        <v>1343365200</v>
      </c>
      <c r="K721" s="5">
        <f t="shared" si="44"/>
        <v>41117.208333333336</v>
      </c>
      <c r="L721">
        <v>1345870800</v>
      </c>
      <c r="M721" s="5">
        <f t="shared" si="45"/>
        <v>41146.208333333336</v>
      </c>
      <c r="N721" t="b">
        <v>0</v>
      </c>
      <c r="O721" t="b">
        <v>1</v>
      </c>
      <c r="P721" t="s">
        <v>89</v>
      </c>
      <c r="Q721" t="s">
        <v>2050</v>
      </c>
      <c r="R721" t="s">
        <v>2051</v>
      </c>
      <c r="S721">
        <f t="shared" si="46"/>
        <v>529.9</v>
      </c>
      <c r="T721">
        <f t="shared" si="47"/>
        <v>37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>
        <v>460</v>
      </c>
      <c r="H722" t="s">
        <v>21</v>
      </c>
      <c r="I722" t="s">
        <v>22</v>
      </c>
      <c r="J722">
        <v>1435726800</v>
      </c>
      <c r="K722" s="5">
        <f t="shared" si="44"/>
        <v>42186.208333333328</v>
      </c>
      <c r="L722">
        <v>1437454800</v>
      </c>
      <c r="M722" s="5">
        <f t="shared" si="45"/>
        <v>42206.208333333328</v>
      </c>
      <c r="N722" t="b">
        <v>0</v>
      </c>
      <c r="O722" t="b">
        <v>0</v>
      </c>
      <c r="P722" t="s">
        <v>53</v>
      </c>
      <c r="Q722" t="s">
        <v>2041</v>
      </c>
      <c r="R722" t="s">
        <v>2044</v>
      </c>
      <c r="S722">
        <f t="shared" si="46"/>
        <v>180.3</v>
      </c>
      <c r="T722">
        <f t="shared" si="47"/>
        <v>100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>
        <v>2528</v>
      </c>
      <c r="H723" t="s">
        <v>21</v>
      </c>
      <c r="I723" t="s">
        <v>22</v>
      </c>
      <c r="J723">
        <v>1511416800</v>
      </c>
      <c r="K723" s="5">
        <f t="shared" si="44"/>
        <v>43062.25</v>
      </c>
      <c r="L723">
        <v>1512885600</v>
      </c>
      <c r="M723" s="5">
        <f t="shared" si="45"/>
        <v>43079.25</v>
      </c>
      <c r="N723" t="b">
        <v>0</v>
      </c>
      <c r="O723" t="b">
        <v>1</v>
      </c>
      <c r="P723" t="s">
        <v>33</v>
      </c>
      <c r="Q723" t="s">
        <v>2039</v>
      </c>
      <c r="R723" t="s">
        <v>2040</v>
      </c>
      <c r="S723">
        <f t="shared" si="46"/>
        <v>927.1</v>
      </c>
      <c r="T723">
        <f t="shared" si="47"/>
        <v>66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>
        <v>3657</v>
      </c>
      <c r="H724" t="s">
        <v>21</v>
      </c>
      <c r="I724" t="s">
        <v>22</v>
      </c>
      <c r="J724">
        <v>1532840400</v>
      </c>
      <c r="K724" s="5">
        <f t="shared" si="44"/>
        <v>43310.208333333328</v>
      </c>
      <c r="L724">
        <v>1534654800</v>
      </c>
      <c r="M724" s="5">
        <f t="shared" si="45"/>
        <v>43331.208333333328</v>
      </c>
      <c r="N724" t="b">
        <v>0</v>
      </c>
      <c r="O724" t="b">
        <v>0</v>
      </c>
      <c r="P724" t="s">
        <v>33</v>
      </c>
      <c r="Q724" t="s">
        <v>2039</v>
      </c>
      <c r="R724" t="s">
        <v>2040</v>
      </c>
      <c r="S724">
        <f t="shared" si="46"/>
        <v>112.2</v>
      </c>
      <c r="T724">
        <f t="shared" si="47"/>
        <v>53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>
        <v>131</v>
      </c>
      <c r="H725" t="s">
        <v>26</v>
      </c>
      <c r="I725" t="s">
        <v>27</v>
      </c>
      <c r="J725">
        <v>1527742800</v>
      </c>
      <c r="K725" s="5">
        <f t="shared" si="44"/>
        <v>43251.208333333328</v>
      </c>
      <c r="L725">
        <v>1529816400</v>
      </c>
      <c r="M725" s="5">
        <f t="shared" si="45"/>
        <v>43275.208333333328</v>
      </c>
      <c r="N725" t="b">
        <v>0</v>
      </c>
      <c r="O725" t="b">
        <v>0</v>
      </c>
      <c r="P725" t="s">
        <v>53</v>
      </c>
      <c r="Q725" t="s">
        <v>2041</v>
      </c>
      <c r="R725" t="s">
        <v>2044</v>
      </c>
      <c r="S725">
        <f t="shared" si="46"/>
        <v>119.1</v>
      </c>
      <c r="T725">
        <f t="shared" si="47"/>
        <v>70.900000000000006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>
        <v>239</v>
      </c>
      <c r="H726" t="s">
        <v>21</v>
      </c>
      <c r="I726" t="s">
        <v>22</v>
      </c>
      <c r="J726">
        <v>1404536400</v>
      </c>
      <c r="K726" s="5">
        <f t="shared" si="44"/>
        <v>41825.208333333336</v>
      </c>
      <c r="L726">
        <v>1404622800</v>
      </c>
      <c r="M726" s="5">
        <f t="shared" si="45"/>
        <v>41826.208333333336</v>
      </c>
      <c r="N726" t="b">
        <v>0</v>
      </c>
      <c r="O726" t="b">
        <v>1</v>
      </c>
      <c r="P726" t="s">
        <v>89</v>
      </c>
      <c r="Q726" t="s">
        <v>2050</v>
      </c>
      <c r="R726" t="s">
        <v>2051</v>
      </c>
      <c r="S726">
        <f t="shared" si="46"/>
        <v>139.30000000000001</v>
      </c>
      <c r="T726">
        <f t="shared" si="47"/>
        <v>53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>
        <v>78</v>
      </c>
      <c r="H727" t="s">
        <v>21</v>
      </c>
      <c r="I727" t="s">
        <v>22</v>
      </c>
      <c r="J727">
        <v>1493960400</v>
      </c>
      <c r="K727" s="5">
        <f t="shared" si="44"/>
        <v>42860.208333333328</v>
      </c>
      <c r="L727">
        <v>1494392400</v>
      </c>
      <c r="M727" s="5">
        <f t="shared" si="45"/>
        <v>42865.208333333328</v>
      </c>
      <c r="N727" t="b">
        <v>0</v>
      </c>
      <c r="O727" t="b">
        <v>0</v>
      </c>
      <c r="P727" t="s">
        <v>17</v>
      </c>
      <c r="Q727" t="s">
        <v>2033</v>
      </c>
      <c r="R727" t="s">
        <v>2034</v>
      </c>
      <c r="S727">
        <f t="shared" si="46"/>
        <v>112</v>
      </c>
      <c r="T727">
        <f t="shared" si="47"/>
        <v>84.7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>
        <v>1773</v>
      </c>
      <c r="H728" t="s">
        <v>21</v>
      </c>
      <c r="I728" t="s">
        <v>22</v>
      </c>
      <c r="J728">
        <v>1420696800</v>
      </c>
      <c r="K728" s="5">
        <f t="shared" si="44"/>
        <v>42012.25</v>
      </c>
      <c r="L728">
        <v>1421906400</v>
      </c>
      <c r="M728" s="5">
        <f t="shared" si="45"/>
        <v>42026.25</v>
      </c>
      <c r="N728" t="b">
        <v>0</v>
      </c>
      <c r="O728" t="b">
        <v>1</v>
      </c>
      <c r="P728" t="s">
        <v>23</v>
      </c>
      <c r="Q728" t="s">
        <v>2035</v>
      </c>
      <c r="R728" t="s">
        <v>2036</v>
      </c>
      <c r="S728">
        <f t="shared" si="46"/>
        <v>101.7</v>
      </c>
      <c r="T728">
        <f t="shared" si="47"/>
        <v>102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>
        <v>32</v>
      </c>
      <c r="H729" t="s">
        <v>21</v>
      </c>
      <c r="I729" t="s">
        <v>22</v>
      </c>
      <c r="J729">
        <v>1555650000</v>
      </c>
      <c r="K729" s="5">
        <f t="shared" si="44"/>
        <v>43574.208333333328</v>
      </c>
      <c r="L729">
        <v>1555909200</v>
      </c>
      <c r="M729" s="5">
        <f t="shared" si="45"/>
        <v>43577.208333333328</v>
      </c>
      <c r="N729" t="b">
        <v>0</v>
      </c>
      <c r="O729" t="b">
        <v>0</v>
      </c>
      <c r="P729" t="s">
        <v>33</v>
      </c>
      <c r="Q729" t="s">
        <v>2039</v>
      </c>
      <c r="R729" t="s">
        <v>2040</v>
      </c>
      <c r="S729">
        <f t="shared" si="46"/>
        <v>425.8</v>
      </c>
      <c r="T729">
        <f t="shared" si="47"/>
        <v>106.4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>
        <v>369</v>
      </c>
      <c r="H730" t="s">
        <v>21</v>
      </c>
      <c r="I730" t="s">
        <v>22</v>
      </c>
      <c r="J730">
        <v>1471928400</v>
      </c>
      <c r="K730" s="5">
        <f t="shared" si="44"/>
        <v>42605.208333333328</v>
      </c>
      <c r="L730">
        <v>1472446800</v>
      </c>
      <c r="M730" s="5">
        <f t="shared" si="45"/>
        <v>42611.208333333328</v>
      </c>
      <c r="N730" t="b">
        <v>0</v>
      </c>
      <c r="O730" t="b">
        <v>1</v>
      </c>
      <c r="P730" t="s">
        <v>53</v>
      </c>
      <c r="Q730" t="s">
        <v>2041</v>
      </c>
      <c r="R730" t="s">
        <v>2044</v>
      </c>
      <c r="S730">
        <f t="shared" si="46"/>
        <v>145.5</v>
      </c>
      <c r="T730">
        <f t="shared" si="47"/>
        <v>30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>
        <v>89</v>
      </c>
      <c r="H731" t="s">
        <v>21</v>
      </c>
      <c r="I731" t="s">
        <v>22</v>
      </c>
      <c r="J731">
        <v>1267682400</v>
      </c>
      <c r="K731" s="5">
        <f t="shared" si="44"/>
        <v>40241.25</v>
      </c>
      <c r="L731">
        <v>1268114400</v>
      </c>
      <c r="M731" s="5">
        <f t="shared" si="45"/>
        <v>40246.25</v>
      </c>
      <c r="N731" t="b">
        <v>0</v>
      </c>
      <c r="O731" t="b">
        <v>0</v>
      </c>
      <c r="P731" t="s">
        <v>100</v>
      </c>
      <c r="Q731" t="s">
        <v>2041</v>
      </c>
      <c r="R731" t="s">
        <v>2052</v>
      </c>
      <c r="S731">
        <f t="shared" si="46"/>
        <v>700.3</v>
      </c>
      <c r="T731">
        <f t="shared" si="47"/>
        <v>70.8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>
        <v>147</v>
      </c>
      <c r="H732" t="s">
        <v>21</v>
      </c>
      <c r="I732" t="s">
        <v>22</v>
      </c>
      <c r="J732">
        <v>1451109600</v>
      </c>
      <c r="K732" s="5">
        <f t="shared" si="44"/>
        <v>42364.25</v>
      </c>
      <c r="L732">
        <v>1454306400</v>
      </c>
      <c r="M732" s="5">
        <f t="shared" si="45"/>
        <v>42401.25</v>
      </c>
      <c r="N732" t="b">
        <v>0</v>
      </c>
      <c r="O732" t="b">
        <v>1</v>
      </c>
      <c r="P732" t="s">
        <v>33</v>
      </c>
      <c r="Q732" t="s">
        <v>2039</v>
      </c>
      <c r="R732" t="s">
        <v>2040</v>
      </c>
      <c r="S732">
        <f t="shared" si="46"/>
        <v>156</v>
      </c>
      <c r="T732">
        <f t="shared" si="47"/>
        <v>88.1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>
        <v>126</v>
      </c>
      <c r="H733" t="s">
        <v>15</v>
      </c>
      <c r="I733" t="s">
        <v>16</v>
      </c>
      <c r="J733">
        <v>1516860000</v>
      </c>
      <c r="K733" s="5">
        <f t="shared" si="44"/>
        <v>43125.25</v>
      </c>
      <c r="L733">
        <v>1516946400</v>
      </c>
      <c r="M733" s="5">
        <f t="shared" si="45"/>
        <v>43126.25</v>
      </c>
      <c r="N733" t="b">
        <v>0</v>
      </c>
      <c r="O733" t="b">
        <v>0</v>
      </c>
      <c r="P733" t="s">
        <v>33</v>
      </c>
      <c r="Q733" t="s">
        <v>2039</v>
      </c>
      <c r="R733" t="s">
        <v>2040</v>
      </c>
      <c r="S733">
        <f t="shared" si="46"/>
        <v>502.9</v>
      </c>
      <c r="T733">
        <f t="shared" si="47"/>
        <v>63.9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>
        <v>2218</v>
      </c>
      <c r="H734" t="s">
        <v>40</v>
      </c>
      <c r="I734" t="s">
        <v>41</v>
      </c>
      <c r="J734">
        <v>1374642000</v>
      </c>
      <c r="K734" s="5">
        <f t="shared" si="44"/>
        <v>41479.208333333336</v>
      </c>
      <c r="L734">
        <v>1377752400</v>
      </c>
      <c r="M734" s="5">
        <f t="shared" si="45"/>
        <v>41515.208333333336</v>
      </c>
      <c r="N734" t="b">
        <v>0</v>
      </c>
      <c r="O734" t="b">
        <v>0</v>
      </c>
      <c r="P734" t="s">
        <v>60</v>
      </c>
      <c r="Q734" t="s">
        <v>2035</v>
      </c>
      <c r="R734" t="s">
        <v>2045</v>
      </c>
      <c r="S734">
        <f t="shared" si="46"/>
        <v>159.19999999999999</v>
      </c>
      <c r="T734">
        <f t="shared" si="47"/>
        <v>83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>
        <v>202</v>
      </c>
      <c r="H735" t="s">
        <v>107</v>
      </c>
      <c r="I735" t="s">
        <v>108</v>
      </c>
      <c r="J735">
        <v>1528434000</v>
      </c>
      <c r="K735" s="5">
        <f t="shared" si="44"/>
        <v>43259.208333333328</v>
      </c>
      <c r="L735">
        <v>1528606800</v>
      </c>
      <c r="M735" s="5">
        <f t="shared" si="45"/>
        <v>43261.208333333328</v>
      </c>
      <c r="N735" t="b">
        <v>0</v>
      </c>
      <c r="O735" t="b">
        <v>1</v>
      </c>
      <c r="P735" t="s">
        <v>33</v>
      </c>
      <c r="Q735" t="s">
        <v>2039</v>
      </c>
      <c r="R735" t="s">
        <v>2040</v>
      </c>
      <c r="S735">
        <f t="shared" si="46"/>
        <v>482</v>
      </c>
      <c r="T735">
        <f t="shared" si="47"/>
        <v>62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>
        <v>140</v>
      </c>
      <c r="H736" t="s">
        <v>107</v>
      </c>
      <c r="I736" t="s">
        <v>108</v>
      </c>
      <c r="J736">
        <v>1282626000</v>
      </c>
      <c r="K736" s="5">
        <f t="shared" si="44"/>
        <v>40414.208333333336</v>
      </c>
      <c r="L736">
        <v>1284872400</v>
      </c>
      <c r="M736" s="5">
        <f t="shared" si="45"/>
        <v>40440.208333333336</v>
      </c>
      <c r="N736" t="b">
        <v>0</v>
      </c>
      <c r="O736" t="b">
        <v>0</v>
      </c>
      <c r="P736" t="s">
        <v>119</v>
      </c>
      <c r="Q736" t="s">
        <v>2047</v>
      </c>
      <c r="R736" t="s">
        <v>2053</v>
      </c>
      <c r="S736">
        <f t="shared" si="46"/>
        <v>150</v>
      </c>
      <c r="T736">
        <f t="shared" si="47"/>
        <v>105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>
        <v>1052</v>
      </c>
      <c r="H737" t="s">
        <v>36</v>
      </c>
      <c r="I737" t="s">
        <v>37</v>
      </c>
      <c r="J737">
        <v>1535605200</v>
      </c>
      <c r="K737" s="5">
        <f t="shared" si="44"/>
        <v>43342.208333333328</v>
      </c>
      <c r="L737">
        <v>1537592400</v>
      </c>
      <c r="M737" s="5">
        <f t="shared" si="45"/>
        <v>43365.208333333328</v>
      </c>
      <c r="N737" t="b">
        <v>1</v>
      </c>
      <c r="O737" t="b">
        <v>1</v>
      </c>
      <c r="P737" t="s">
        <v>42</v>
      </c>
      <c r="Q737" t="s">
        <v>2041</v>
      </c>
      <c r="R737" t="s">
        <v>2042</v>
      </c>
      <c r="S737">
        <f t="shared" si="46"/>
        <v>117.2</v>
      </c>
      <c r="T737">
        <f t="shared" si="47"/>
        <v>94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>
        <v>247</v>
      </c>
      <c r="H738" t="s">
        <v>21</v>
      </c>
      <c r="I738" t="s">
        <v>22</v>
      </c>
      <c r="J738">
        <v>1525496400</v>
      </c>
      <c r="K738" s="5">
        <f t="shared" si="44"/>
        <v>43225.208333333328</v>
      </c>
      <c r="L738">
        <v>1527397200</v>
      </c>
      <c r="M738" s="5">
        <f t="shared" si="45"/>
        <v>43247.208333333328</v>
      </c>
      <c r="N738" t="b">
        <v>0</v>
      </c>
      <c r="O738" t="b">
        <v>0</v>
      </c>
      <c r="P738" t="s">
        <v>122</v>
      </c>
      <c r="Q738" t="s">
        <v>2054</v>
      </c>
      <c r="R738" t="s">
        <v>2055</v>
      </c>
      <c r="S738">
        <f t="shared" si="46"/>
        <v>266</v>
      </c>
      <c r="T738">
        <f t="shared" si="47"/>
        <v>57.1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>
        <v>84</v>
      </c>
      <c r="H739" t="s">
        <v>21</v>
      </c>
      <c r="I739" t="s">
        <v>22</v>
      </c>
      <c r="J739">
        <v>1452232800</v>
      </c>
      <c r="K739" s="5">
        <f t="shared" si="44"/>
        <v>42377.25</v>
      </c>
      <c r="L739">
        <v>1453356000</v>
      </c>
      <c r="M739" s="5">
        <f t="shared" si="45"/>
        <v>42390.25</v>
      </c>
      <c r="N739" t="b">
        <v>0</v>
      </c>
      <c r="O739" t="b">
        <v>0</v>
      </c>
      <c r="P739" t="s">
        <v>23</v>
      </c>
      <c r="Q739" t="s">
        <v>2035</v>
      </c>
      <c r="R739" t="s">
        <v>2036</v>
      </c>
      <c r="S739">
        <f t="shared" si="46"/>
        <v>276.5</v>
      </c>
      <c r="T739">
        <f t="shared" si="47"/>
        <v>92.2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>
        <v>88</v>
      </c>
      <c r="H740" t="s">
        <v>21</v>
      </c>
      <c r="I740" t="s">
        <v>22</v>
      </c>
      <c r="J740">
        <v>1537160400</v>
      </c>
      <c r="K740" s="5">
        <f t="shared" si="44"/>
        <v>43360.208333333328</v>
      </c>
      <c r="L740">
        <v>1537419600</v>
      </c>
      <c r="M740" s="5">
        <f t="shared" si="45"/>
        <v>43363.208333333328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>
        <f t="shared" si="46"/>
        <v>163.6</v>
      </c>
      <c r="T740">
        <f t="shared" si="47"/>
        <v>78.099999999999994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>
        <v>156</v>
      </c>
      <c r="H741" t="s">
        <v>21</v>
      </c>
      <c r="I741" t="s">
        <v>22</v>
      </c>
      <c r="J741">
        <v>1422165600</v>
      </c>
      <c r="K741" s="5">
        <f t="shared" si="44"/>
        <v>42029.25</v>
      </c>
      <c r="L741">
        <v>1423202400</v>
      </c>
      <c r="M741" s="5">
        <f t="shared" si="45"/>
        <v>42041.25</v>
      </c>
      <c r="N741" t="b">
        <v>0</v>
      </c>
      <c r="O741" t="b">
        <v>0</v>
      </c>
      <c r="P741" t="s">
        <v>53</v>
      </c>
      <c r="Q741" t="s">
        <v>2041</v>
      </c>
      <c r="R741" t="s">
        <v>2044</v>
      </c>
      <c r="S741">
        <f t="shared" si="46"/>
        <v>969</v>
      </c>
      <c r="T741">
        <f t="shared" si="47"/>
        <v>80.8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>
        <v>2985</v>
      </c>
      <c r="H742" t="s">
        <v>21</v>
      </c>
      <c r="I742" t="s">
        <v>22</v>
      </c>
      <c r="J742">
        <v>1459486800</v>
      </c>
      <c r="K742" s="5">
        <f t="shared" si="44"/>
        <v>42461.208333333328</v>
      </c>
      <c r="L742">
        <v>1460610000</v>
      </c>
      <c r="M742" s="5">
        <f t="shared" si="45"/>
        <v>42474.208333333328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>
        <f t="shared" si="46"/>
        <v>270.89999999999998</v>
      </c>
      <c r="T742">
        <f t="shared" si="47"/>
        <v>60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>
        <v>762</v>
      </c>
      <c r="H743" t="s">
        <v>21</v>
      </c>
      <c r="I743" t="s">
        <v>22</v>
      </c>
      <c r="J743">
        <v>1369717200</v>
      </c>
      <c r="K743" s="5">
        <f t="shared" si="44"/>
        <v>41422.208333333336</v>
      </c>
      <c r="L743">
        <v>1370494800</v>
      </c>
      <c r="M743" s="5">
        <f t="shared" si="45"/>
        <v>41431.208333333336</v>
      </c>
      <c r="N743" t="b">
        <v>0</v>
      </c>
      <c r="O743" t="b">
        <v>0</v>
      </c>
      <c r="P743" t="s">
        <v>65</v>
      </c>
      <c r="Q743" t="s">
        <v>2037</v>
      </c>
      <c r="R743" t="s">
        <v>2046</v>
      </c>
      <c r="S743">
        <f t="shared" si="46"/>
        <v>284.2</v>
      </c>
      <c r="T743">
        <f t="shared" si="47"/>
        <v>110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>
        <v>554</v>
      </c>
      <c r="H744" t="s">
        <v>15</v>
      </c>
      <c r="I744" t="s">
        <v>16</v>
      </c>
      <c r="J744">
        <v>1482127200</v>
      </c>
      <c r="K744" s="5">
        <f t="shared" si="44"/>
        <v>42723.25</v>
      </c>
      <c r="L744">
        <v>1482645600</v>
      </c>
      <c r="M744" s="5">
        <f t="shared" si="45"/>
        <v>42729.25</v>
      </c>
      <c r="N744" t="b">
        <v>0</v>
      </c>
      <c r="O744" t="b">
        <v>0</v>
      </c>
      <c r="P744" t="s">
        <v>60</v>
      </c>
      <c r="Q744" t="s">
        <v>2035</v>
      </c>
      <c r="R744" t="s">
        <v>2045</v>
      </c>
      <c r="S744">
        <f t="shared" si="46"/>
        <v>151.69999999999999</v>
      </c>
      <c r="T744">
        <f t="shared" si="47"/>
        <v>26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>
        <v>135</v>
      </c>
      <c r="H745" t="s">
        <v>36</v>
      </c>
      <c r="I745" t="s">
        <v>37</v>
      </c>
      <c r="J745">
        <v>1396414800</v>
      </c>
      <c r="K745" s="5">
        <f t="shared" si="44"/>
        <v>41731.208333333336</v>
      </c>
      <c r="L745">
        <v>1399093200</v>
      </c>
      <c r="M745" s="5">
        <f t="shared" si="45"/>
        <v>41762.208333333336</v>
      </c>
      <c r="N745" t="b">
        <v>0</v>
      </c>
      <c r="O745" t="b">
        <v>0</v>
      </c>
      <c r="P745" t="s">
        <v>23</v>
      </c>
      <c r="Q745" t="s">
        <v>2035</v>
      </c>
      <c r="R745" t="s">
        <v>2036</v>
      </c>
      <c r="S745">
        <f t="shared" si="46"/>
        <v>223.6</v>
      </c>
      <c r="T745">
        <f t="shared" si="47"/>
        <v>104.4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>
        <v>122</v>
      </c>
      <c r="H746" t="s">
        <v>21</v>
      </c>
      <c r="I746" t="s">
        <v>22</v>
      </c>
      <c r="J746">
        <v>1315285200</v>
      </c>
      <c r="K746" s="5">
        <f t="shared" si="44"/>
        <v>40792.208333333336</v>
      </c>
      <c r="L746">
        <v>1315890000</v>
      </c>
      <c r="M746" s="5">
        <f t="shared" si="45"/>
        <v>40799.208333333336</v>
      </c>
      <c r="N746" t="b">
        <v>0</v>
      </c>
      <c r="O746" t="b">
        <v>1</v>
      </c>
      <c r="P746" t="s">
        <v>206</v>
      </c>
      <c r="Q746" t="s">
        <v>2047</v>
      </c>
      <c r="R746" t="s">
        <v>2059</v>
      </c>
      <c r="S746">
        <f t="shared" si="46"/>
        <v>239.8</v>
      </c>
      <c r="T746">
        <f t="shared" si="47"/>
        <v>102.2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>
        <v>221</v>
      </c>
      <c r="H747" t="s">
        <v>21</v>
      </c>
      <c r="I747" t="s">
        <v>22</v>
      </c>
      <c r="J747">
        <v>1443762000</v>
      </c>
      <c r="K747" s="5">
        <f t="shared" si="44"/>
        <v>42279.208333333328</v>
      </c>
      <c r="L747">
        <v>1444021200</v>
      </c>
      <c r="M747" s="5">
        <f t="shared" si="45"/>
        <v>42282.208333333328</v>
      </c>
      <c r="N747" t="b">
        <v>0</v>
      </c>
      <c r="O747" t="b">
        <v>1</v>
      </c>
      <c r="P747" t="s">
        <v>474</v>
      </c>
      <c r="Q747" t="s">
        <v>2041</v>
      </c>
      <c r="R747" t="s">
        <v>2063</v>
      </c>
      <c r="S747">
        <f t="shared" si="46"/>
        <v>199.3</v>
      </c>
      <c r="T747">
        <f t="shared" si="47"/>
        <v>54.1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>
        <v>126</v>
      </c>
      <c r="H748" t="s">
        <v>21</v>
      </c>
      <c r="I748" t="s">
        <v>22</v>
      </c>
      <c r="J748">
        <v>1456293600</v>
      </c>
      <c r="K748" s="5">
        <f t="shared" si="44"/>
        <v>42424.25</v>
      </c>
      <c r="L748">
        <v>1460005200</v>
      </c>
      <c r="M748" s="5">
        <f t="shared" si="45"/>
        <v>42467.208333333328</v>
      </c>
      <c r="N748" t="b">
        <v>0</v>
      </c>
      <c r="O748" t="b">
        <v>0</v>
      </c>
      <c r="P748" t="s">
        <v>33</v>
      </c>
      <c r="Q748" t="s">
        <v>2039</v>
      </c>
      <c r="R748" t="s">
        <v>2040</v>
      </c>
      <c r="S748">
        <f t="shared" si="46"/>
        <v>137.30000000000001</v>
      </c>
      <c r="T748">
        <f t="shared" si="47"/>
        <v>63.2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>
        <v>1022</v>
      </c>
      <c r="H749" t="s">
        <v>21</v>
      </c>
      <c r="I749" t="s">
        <v>22</v>
      </c>
      <c r="J749">
        <v>1470114000</v>
      </c>
      <c r="K749" s="5">
        <f t="shared" si="44"/>
        <v>42584.208333333328</v>
      </c>
      <c r="L749">
        <v>1470718800</v>
      </c>
      <c r="M749" s="5">
        <f t="shared" si="45"/>
        <v>42591.208333333328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>
        <f t="shared" si="46"/>
        <v>101</v>
      </c>
      <c r="T749">
        <f t="shared" si="47"/>
        <v>104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>
        <v>3177</v>
      </c>
      <c r="H750" t="s">
        <v>21</v>
      </c>
      <c r="I750" t="s">
        <v>22</v>
      </c>
      <c r="J750">
        <v>1321596000</v>
      </c>
      <c r="K750" s="5">
        <f t="shared" si="44"/>
        <v>40865.25</v>
      </c>
      <c r="L750">
        <v>1325052000</v>
      </c>
      <c r="M750" s="5">
        <f t="shared" si="45"/>
        <v>40905.25</v>
      </c>
      <c r="N750" t="b">
        <v>0</v>
      </c>
      <c r="O750" t="b">
        <v>0</v>
      </c>
      <c r="P750" t="s">
        <v>71</v>
      </c>
      <c r="Q750" t="s">
        <v>2041</v>
      </c>
      <c r="R750" t="s">
        <v>2049</v>
      </c>
      <c r="S750">
        <f t="shared" si="46"/>
        <v>794.2</v>
      </c>
      <c r="T750">
        <f t="shared" si="47"/>
        <v>50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>
        <v>198</v>
      </c>
      <c r="H751" t="s">
        <v>98</v>
      </c>
      <c r="I751" t="s">
        <v>99</v>
      </c>
      <c r="J751">
        <v>1318827600</v>
      </c>
      <c r="K751" s="5">
        <f t="shared" si="44"/>
        <v>40833.208333333336</v>
      </c>
      <c r="L751">
        <v>1319000400</v>
      </c>
      <c r="M751" s="5">
        <f t="shared" si="45"/>
        <v>40835.208333333336</v>
      </c>
      <c r="N751" t="b">
        <v>0</v>
      </c>
      <c r="O751" t="b">
        <v>0</v>
      </c>
      <c r="P751" t="s">
        <v>33</v>
      </c>
      <c r="Q751" t="s">
        <v>2039</v>
      </c>
      <c r="R751" t="s">
        <v>2040</v>
      </c>
      <c r="S751">
        <f t="shared" si="46"/>
        <v>369.7</v>
      </c>
      <c r="T751">
        <f t="shared" si="47"/>
        <v>56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>
        <v>85</v>
      </c>
      <c r="H752" t="s">
        <v>26</v>
      </c>
      <c r="I752" t="s">
        <v>27</v>
      </c>
      <c r="J752">
        <v>1542088800</v>
      </c>
      <c r="K752" s="5">
        <f t="shared" si="44"/>
        <v>43417.25</v>
      </c>
      <c r="L752">
        <v>1543816800</v>
      </c>
      <c r="M752" s="5">
        <f t="shared" si="45"/>
        <v>43437.25</v>
      </c>
      <c r="N752" t="b">
        <v>0</v>
      </c>
      <c r="O752" t="b">
        <v>0</v>
      </c>
      <c r="P752" t="s">
        <v>42</v>
      </c>
      <c r="Q752" t="s">
        <v>2041</v>
      </c>
      <c r="R752" t="s">
        <v>2042</v>
      </c>
      <c r="S752">
        <f t="shared" si="46"/>
        <v>138</v>
      </c>
      <c r="T752">
        <f t="shared" si="47"/>
        <v>60.1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>
        <v>3596</v>
      </c>
      <c r="H753" t="s">
        <v>21</v>
      </c>
      <c r="I753" t="s">
        <v>22</v>
      </c>
      <c r="J753">
        <v>1321336800</v>
      </c>
      <c r="K753" s="5">
        <f t="shared" si="44"/>
        <v>40862.25</v>
      </c>
      <c r="L753">
        <v>1323064800</v>
      </c>
      <c r="M753" s="5">
        <f t="shared" si="45"/>
        <v>40882.25</v>
      </c>
      <c r="N753" t="b">
        <v>0</v>
      </c>
      <c r="O753" t="b">
        <v>0</v>
      </c>
      <c r="P753" t="s">
        <v>33</v>
      </c>
      <c r="Q753" t="s">
        <v>2039</v>
      </c>
      <c r="R753" t="s">
        <v>2040</v>
      </c>
      <c r="S753">
        <f t="shared" si="46"/>
        <v>204.6</v>
      </c>
      <c r="T753">
        <f t="shared" si="47"/>
        <v>54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>
        <v>244</v>
      </c>
      <c r="H754" t="s">
        <v>21</v>
      </c>
      <c r="I754" t="s">
        <v>22</v>
      </c>
      <c r="J754">
        <v>1404968400</v>
      </c>
      <c r="K754" s="5">
        <f t="shared" si="44"/>
        <v>41830.208333333336</v>
      </c>
      <c r="L754">
        <v>1405141200</v>
      </c>
      <c r="M754" s="5">
        <f t="shared" si="45"/>
        <v>41832.208333333336</v>
      </c>
      <c r="N754" t="b">
        <v>0</v>
      </c>
      <c r="O754" t="b">
        <v>0</v>
      </c>
      <c r="P754" t="s">
        <v>23</v>
      </c>
      <c r="Q754" t="s">
        <v>2035</v>
      </c>
      <c r="R754" t="s">
        <v>2036</v>
      </c>
      <c r="S754">
        <f t="shared" si="46"/>
        <v>218.6</v>
      </c>
      <c r="T754">
        <f t="shared" si="47"/>
        <v>60.9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>
        <v>5180</v>
      </c>
      <c r="H755" t="s">
        <v>21</v>
      </c>
      <c r="I755" t="s">
        <v>22</v>
      </c>
      <c r="J755">
        <v>1279170000</v>
      </c>
      <c r="K755" s="5">
        <f t="shared" si="44"/>
        <v>40374.208333333336</v>
      </c>
      <c r="L755">
        <v>1283058000</v>
      </c>
      <c r="M755" s="5">
        <f t="shared" si="45"/>
        <v>40419.208333333336</v>
      </c>
      <c r="N755" t="b">
        <v>0</v>
      </c>
      <c r="O755" t="b">
        <v>0</v>
      </c>
      <c r="P755" t="s">
        <v>33</v>
      </c>
      <c r="Q755" t="s">
        <v>2039</v>
      </c>
      <c r="R755" t="s">
        <v>2040</v>
      </c>
      <c r="S755">
        <f t="shared" si="46"/>
        <v>186</v>
      </c>
      <c r="T755">
        <f t="shared" si="47"/>
        <v>26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>
        <v>589</v>
      </c>
      <c r="H756" t="s">
        <v>107</v>
      </c>
      <c r="I756" t="s">
        <v>108</v>
      </c>
      <c r="J756">
        <v>1294725600</v>
      </c>
      <c r="K756" s="5">
        <f t="shared" si="44"/>
        <v>40554.25</v>
      </c>
      <c r="L756">
        <v>1295762400</v>
      </c>
      <c r="M756" s="5">
        <f t="shared" si="45"/>
        <v>40566.25</v>
      </c>
      <c r="N756" t="b">
        <v>0</v>
      </c>
      <c r="O756" t="b">
        <v>0</v>
      </c>
      <c r="P756" t="s">
        <v>71</v>
      </c>
      <c r="Q756" t="s">
        <v>2041</v>
      </c>
      <c r="R756" t="s">
        <v>2049</v>
      </c>
      <c r="S756">
        <f t="shared" si="46"/>
        <v>237.3</v>
      </c>
      <c r="T756">
        <f t="shared" si="47"/>
        <v>81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>
        <v>2725</v>
      </c>
      <c r="H757" t="s">
        <v>21</v>
      </c>
      <c r="I757" t="s">
        <v>22</v>
      </c>
      <c r="J757">
        <v>1419055200</v>
      </c>
      <c r="K757" s="5">
        <f t="shared" si="44"/>
        <v>41993.25</v>
      </c>
      <c r="L757">
        <v>1419573600</v>
      </c>
      <c r="M757" s="5">
        <f t="shared" si="45"/>
        <v>41999.25</v>
      </c>
      <c r="N757" t="b">
        <v>0</v>
      </c>
      <c r="O757" t="b">
        <v>1</v>
      </c>
      <c r="P757" t="s">
        <v>23</v>
      </c>
      <c r="Q757" t="s">
        <v>2035</v>
      </c>
      <c r="R757" t="s">
        <v>2036</v>
      </c>
      <c r="S757">
        <f t="shared" si="46"/>
        <v>305.7</v>
      </c>
      <c r="T757">
        <f t="shared" si="47"/>
        <v>35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>
        <v>300</v>
      </c>
      <c r="H758" t="s">
        <v>21</v>
      </c>
      <c r="I758" t="s">
        <v>22</v>
      </c>
      <c r="J758">
        <v>1399006800</v>
      </c>
      <c r="K758" s="5">
        <f t="shared" si="44"/>
        <v>41761.208333333336</v>
      </c>
      <c r="L758">
        <v>1399179600</v>
      </c>
      <c r="M758" s="5">
        <f t="shared" si="45"/>
        <v>41763.208333333336</v>
      </c>
      <c r="N758" t="b">
        <v>0</v>
      </c>
      <c r="O758" t="b">
        <v>0</v>
      </c>
      <c r="P758" t="s">
        <v>1029</v>
      </c>
      <c r="Q758" t="s">
        <v>2064</v>
      </c>
      <c r="R758" t="s">
        <v>2065</v>
      </c>
      <c r="S758">
        <f t="shared" si="46"/>
        <v>111.9</v>
      </c>
      <c r="T758">
        <f t="shared" si="47"/>
        <v>25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>
        <v>144</v>
      </c>
      <c r="H759" t="s">
        <v>21</v>
      </c>
      <c r="I759" t="s">
        <v>22</v>
      </c>
      <c r="J759">
        <v>1575698400</v>
      </c>
      <c r="K759" s="5">
        <f t="shared" si="44"/>
        <v>43806.25</v>
      </c>
      <c r="L759">
        <v>1576562400</v>
      </c>
      <c r="M759" s="5">
        <f t="shared" si="45"/>
        <v>43816.25</v>
      </c>
      <c r="N759" t="b">
        <v>0</v>
      </c>
      <c r="O759" t="b">
        <v>1</v>
      </c>
      <c r="P759" t="s">
        <v>17</v>
      </c>
      <c r="Q759" t="s">
        <v>2033</v>
      </c>
      <c r="R759" t="s">
        <v>2034</v>
      </c>
      <c r="S759">
        <f t="shared" si="46"/>
        <v>369.1</v>
      </c>
      <c r="T759">
        <f t="shared" si="47"/>
        <v>69.2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>
        <v>87</v>
      </c>
      <c r="H760" t="s">
        <v>21</v>
      </c>
      <c r="I760" t="s">
        <v>22</v>
      </c>
      <c r="J760">
        <v>1312693200</v>
      </c>
      <c r="K760" s="5">
        <f t="shared" si="44"/>
        <v>40762.208333333336</v>
      </c>
      <c r="L760">
        <v>1313730000</v>
      </c>
      <c r="M760" s="5">
        <f t="shared" si="45"/>
        <v>40774.208333333336</v>
      </c>
      <c r="N760" t="b">
        <v>0</v>
      </c>
      <c r="O760" t="b">
        <v>0</v>
      </c>
      <c r="P760" t="s">
        <v>159</v>
      </c>
      <c r="Q760" t="s">
        <v>2035</v>
      </c>
      <c r="R760" t="s">
        <v>2058</v>
      </c>
      <c r="S760">
        <f t="shared" si="46"/>
        <v>101.1</v>
      </c>
      <c r="T760">
        <f t="shared" si="47"/>
        <v>72.099999999999994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>
        <v>3116</v>
      </c>
      <c r="H761" t="s">
        <v>21</v>
      </c>
      <c r="I761" t="s">
        <v>22</v>
      </c>
      <c r="J761">
        <v>1393394400</v>
      </c>
      <c r="K761" s="5">
        <f t="shared" si="44"/>
        <v>41696.25</v>
      </c>
      <c r="L761">
        <v>1394085600</v>
      </c>
      <c r="M761" s="5">
        <f t="shared" si="45"/>
        <v>41704.25</v>
      </c>
      <c r="N761" t="b">
        <v>0</v>
      </c>
      <c r="O761" t="b">
        <v>0</v>
      </c>
      <c r="P761" t="s">
        <v>33</v>
      </c>
      <c r="Q761" t="s">
        <v>2039</v>
      </c>
      <c r="R761" t="s">
        <v>2040</v>
      </c>
      <c r="S761">
        <f t="shared" si="46"/>
        <v>341.5</v>
      </c>
      <c r="T761">
        <f t="shared" si="47"/>
        <v>48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>
        <v>909</v>
      </c>
      <c r="H762" t="s">
        <v>21</v>
      </c>
      <c r="I762" t="s">
        <v>22</v>
      </c>
      <c r="J762">
        <v>1329717600</v>
      </c>
      <c r="K762" s="5">
        <f t="shared" si="44"/>
        <v>40959.25</v>
      </c>
      <c r="L762">
        <v>1331186400</v>
      </c>
      <c r="M762" s="5">
        <f t="shared" si="45"/>
        <v>40976.25</v>
      </c>
      <c r="N762" t="b">
        <v>0</v>
      </c>
      <c r="O762" t="b">
        <v>0</v>
      </c>
      <c r="P762" t="s">
        <v>42</v>
      </c>
      <c r="Q762" t="s">
        <v>2041</v>
      </c>
      <c r="R762" t="s">
        <v>2042</v>
      </c>
      <c r="S762">
        <f t="shared" si="46"/>
        <v>322.39999999999998</v>
      </c>
      <c r="T762">
        <f t="shared" si="47"/>
        <v>67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>
        <v>1613</v>
      </c>
      <c r="H763" t="s">
        <v>21</v>
      </c>
      <c r="I763" t="s">
        <v>22</v>
      </c>
      <c r="J763">
        <v>1335330000</v>
      </c>
      <c r="K763" s="5">
        <f t="shared" si="44"/>
        <v>41024.208333333336</v>
      </c>
      <c r="L763">
        <v>1336539600</v>
      </c>
      <c r="M763" s="5">
        <f t="shared" si="45"/>
        <v>41038.208333333336</v>
      </c>
      <c r="N763" t="b">
        <v>0</v>
      </c>
      <c r="O763" t="b">
        <v>0</v>
      </c>
      <c r="P763" t="s">
        <v>28</v>
      </c>
      <c r="Q763" t="s">
        <v>2037</v>
      </c>
      <c r="R763" t="s">
        <v>2038</v>
      </c>
      <c r="S763">
        <f t="shared" si="46"/>
        <v>119.5</v>
      </c>
      <c r="T763">
        <f t="shared" si="47"/>
        <v>64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>
        <v>136</v>
      </c>
      <c r="H764" t="s">
        <v>21</v>
      </c>
      <c r="I764" t="s">
        <v>22</v>
      </c>
      <c r="J764">
        <v>1268888400</v>
      </c>
      <c r="K764" s="5">
        <f t="shared" si="44"/>
        <v>40255.208333333336</v>
      </c>
      <c r="L764">
        <v>1269752400</v>
      </c>
      <c r="M764" s="5">
        <f t="shared" si="45"/>
        <v>40265.208333333336</v>
      </c>
      <c r="N764" t="b">
        <v>0</v>
      </c>
      <c r="O764" t="b">
        <v>0</v>
      </c>
      <c r="P764" t="s">
        <v>206</v>
      </c>
      <c r="Q764" t="s">
        <v>2047</v>
      </c>
      <c r="R764" t="s">
        <v>2059</v>
      </c>
      <c r="S764">
        <f t="shared" si="46"/>
        <v>146.80000000000001</v>
      </c>
      <c r="T764">
        <f t="shared" si="47"/>
        <v>96.1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>
        <v>130</v>
      </c>
      <c r="H765" t="s">
        <v>21</v>
      </c>
      <c r="I765" t="s">
        <v>22</v>
      </c>
      <c r="J765">
        <v>1289973600</v>
      </c>
      <c r="K765" s="5">
        <f t="shared" si="44"/>
        <v>40499.25</v>
      </c>
      <c r="L765">
        <v>1291615200</v>
      </c>
      <c r="M765" s="5">
        <f t="shared" si="45"/>
        <v>40518.25</v>
      </c>
      <c r="N765" t="b">
        <v>0</v>
      </c>
      <c r="O765" t="b">
        <v>0</v>
      </c>
      <c r="P765" t="s">
        <v>23</v>
      </c>
      <c r="Q765" t="s">
        <v>2035</v>
      </c>
      <c r="R765" t="s">
        <v>2036</v>
      </c>
      <c r="S765">
        <f t="shared" si="46"/>
        <v>950.6</v>
      </c>
      <c r="T765">
        <f t="shared" si="47"/>
        <v>51.2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>
        <v>102</v>
      </c>
      <c r="H766" t="s">
        <v>21</v>
      </c>
      <c r="I766" t="s">
        <v>22</v>
      </c>
      <c r="J766">
        <v>1279083600</v>
      </c>
      <c r="K766" s="5">
        <f t="shared" si="44"/>
        <v>40373.208333333336</v>
      </c>
      <c r="L766">
        <v>1279947600</v>
      </c>
      <c r="M766" s="5">
        <f t="shared" si="45"/>
        <v>40383.208333333336</v>
      </c>
      <c r="N766" t="b">
        <v>0</v>
      </c>
      <c r="O766" t="b">
        <v>0</v>
      </c>
      <c r="P766" t="s">
        <v>89</v>
      </c>
      <c r="Q766" t="s">
        <v>2050</v>
      </c>
      <c r="R766" t="s">
        <v>2051</v>
      </c>
      <c r="S766">
        <f t="shared" si="46"/>
        <v>1037.7</v>
      </c>
      <c r="T766">
        <f t="shared" si="47"/>
        <v>61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>
        <v>4006</v>
      </c>
      <c r="H767" t="s">
        <v>21</v>
      </c>
      <c r="I767" t="s">
        <v>22</v>
      </c>
      <c r="J767">
        <v>1395810000</v>
      </c>
      <c r="K767" s="5">
        <f t="shared" si="44"/>
        <v>41724.208333333336</v>
      </c>
      <c r="L767">
        <v>1396933200</v>
      </c>
      <c r="M767" s="5">
        <f t="shared" si="45"/>
        <v>41737.208333333336</v>
      </c>
      <c r="N767" t="b">
        <v>0</v>
      </c>
      <c r="O767" t="b">
        <v>0</v>
      </c>
      <c r="P767" t="s">
        <v>71</v>
      </c>
      <c r="Q767" t="s">
        <v>2041</v>
      </c>
      <c r="R767" t="s">
        <v>2049</v>
      </c>
      <c r="S767">
        <f t="shared" si="46"/>
        <v>154.80000000000001</v>
      </c>
      <c r="T767">
        <f t="shared" si="47"/>
        <v>47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>
        <v>1629</v>
      </c>
      <c r="H768" t="s">
        <v>21</v>
      </c>
      <c r="I768" t="s">
        <v>22</v>
      </c>
      <c r="J768">
        <v>1268715600</v>
      </c>
      <c r="K768" s="5">
        <f t="shared" si="44"/>
        <v>40253.208333333336</v>
      </c>
      <c r="L768">
        <v>1270530000</v>
      </c>
      <c r="M768" s="5">
        <f t="shared" si="45"/>
        <v>40274.208333333336</v>
      </c>
      <c r="N768" t="b">
        <v>0</v>
      </c>
      <c r="O768" t="b">
        <v>1</v>
      </c>
      <c r="P768" t="s">
        <v>33</v>
      </c>
      <c r="Q768" t="s">
        <v>2039</v>
      </c>
      <c r="R768" t="s">
        <v>2040</v>
      </c>
      <c r="S768">
        <f t="shared" si="46"/>
        <v>208.5</v>
      </c>
      <c r="T768">
        <f t="shared" si="47"/>
        <v>90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>
        <v>2188</v>
      </c>
      <c r="H769" t="s">
        <v>21</v>
      </c>
      <c r="I769" t="s">
        <v>22</v>
      </c>
      <c r="J769">
        <v>1573970400</v>
      </c>
      <c r="K769" s="5">
        <f t="shared" si="44"/>
        <v>43786.25</v>
      </c>
      <c r="L769">
        <v>1575525600</v>
      </c>
      <c r="M769" s="5">
        <f t="shared" si="45"/>
        <v>43804.25</v>
      </c>
      <c r="N769" t="b">
        <v>0</v>
      </c>
      <c r="O769" t="b">
        <v>0</v>
      </c>
      <c r="P769" t="s">
        <v>33</v>
      </c>
      <c r="Q769" t="s">
        <v>2039</v>
      </c>
      <c r="R769" t="s">
        <v>2040</v>
      </c>
      <c r="S769">
        <f t="shared" si="46"/>
        <v>201.6</v>
      </c>
      <c r="T769">
        <f t="shared" si="47"/>
        <v>68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>
        <v>2409</v>
      </c>
      <c r="H770" t="s">
        <v>107</v>
      </c>
      <c r="I770" t="s">
        <v>108</v>
      </c>
      <c r="J770">
        <v>1276578000</v>
      </c>
      <c r="K770" s="5">
        <f t="shared" ref="K770:K833" si="48">(((J770/60)/60)/24)+DATE(1970,1,1)</f>
        <v>40344.208333333336</v>
      </c>
      <c r="L770">
        <v>1279083600</v>
      </c>
      <c r="M770" s="5">
        <f t="shared" ref="M770:M833" si="49">(((L770/60)/60)/24)+DATE(1970,1,1)</f>
        <v>40373.208333333336</v>
      </c>
      <c r="N770" t="b">
        <v>0</v>
      </c>
      <c r="O770" t="b">
        <v>0</v>
      </c>
      <c r="P770" t="s">
        <v>23</v>
      </c>
      <c r="Q770" t="s">
        <v>2035</v>
      </c>
      <c r="R770" t="s">
        <v>2036</v>
      </c>
      <c r="S770">
        <f t="shared" ref="S770:S833" si="50">ROUND(((E770/D770)*100), 1)</f>
        <v>162.1</v>
      </c>
      <c r="T770">
        <f t="shared" ref="T770:T833" si="51">ROUND((E770/G770),1)</f>
        <v>73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>
        <v>194</v>
      </c>
      <c r="H771" t="s">
        <v>21</v>
      </c>
      <c r="I771" t="s">
        <v>22</v>
      </c>
      <c r="J771">
        <v>1401426000</v>
      </c>
      <c r="K771" s="5">
        <f t="shared" si="48"/>
        <v>41789.208333333336</v>
      </c>
      <c r="L771">
        <v>1402894800</v>
      </c>
      <c r="M771" s="5">
        <f t="shared" si="49"/>
        <v>41806.208333333336</v>
      </c>
      <c r="N771" t="b">
        <v>1</v>
      </c>
      <c r="O771" t="b">
        <v>0</v>
      </c>
      <c r="P771" t="s">
        <v>65</v>
      </c>
      <c r="Q771" t="s">
        <v>2037</v>
      </c>
      <c r="R771" t="s">
        <v>2046</v>
      </c>
      <c r="S771">
        <f t="shared" si="50"/>
        <v>206.6</v>
      </c>
      <c r="T771">
        <f t="shared" si="51"/>
        <v>67.099999999999994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>
        <v>1140</v>
      </c>
      <c r="H772" t="s">
        <v>21</v>
      </c>
      <c r="I772" t="s">
        <v>22</v>
      </c>
      <c r="J772">
        <v>1433480400</v>
      </c>
      <c r="K772" s="5">
        <f t="shared" si="48"/>
        <v>42160.208333333328</v>
      </c>
      <c r="L772">
        <v>1434430800</v>
      </c>
      <c r="M772" s="5">
        <f t="shared" si="49"/>
        <v>42171.208333333328</v>
      </c>
      <c r="N772" t="b">
        <v>0</v>
      </c>
      <c r="O772" t="b">
        <v>0</v>
      </c>
      <c r="P772" t="s">
        <v>33</v>
      </c>
      <c r="Q772" t="s">
        <v>2039</v>
      </c>
      <c r="R772" t="s">
        <v>2040</v>
      </c>
      <c r="S772">
        <f t="shared" si="50"/>
        <v>128.19999999999999</v>
      </c>
      <c r="T772">
        <f t="shared" si="51"/>
        <v>80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>
        <v>102</v>
      </c>
      <c r="H773" t="s">
        <v>21</v>
      </c>
      <c r="I773" t="s">
        <v>22</v>
      </c>
      <c r="J773">
        <v>1555563600</v>
      </c>
      <c r="K773" s="5">
        <f t="shared" si="48"/>
        <v>43573.208333333328</v>
      </c>
      <c r="L773">
        <v>1557896400</v>
      </c>
      <c r="M773" s="5">
        <f t="shared" si="49"/>
        <v>43600.208333333328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>
        <f t="shared" si="50"/>
        <v>119.7</v>
      </c>
      <c r="T773">
        <f t="shared" si="51"/>
        <v>62.2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 s="5">
        <f t="shared" si="48"/>
        <v>40565.25</v>
      </c>
      <c r="L774">
        <v>1297490400</v>
      </c>
      <c r="M774" s="5">
        <f t="shared" si="49"/>
        <v>40586.25</v>
      </c>
      <c r="N774" t="b">
        <v>0</v>
      </c>
      <c r="O774" t="b">
        <v>0</v>
      </c>
      <c r="P774" t="s">
        <v>33</v>
      </c>
      <c r="Q774" t="s">
        <v>2039</v>
      </c>
      <c r="R774" t="s">
        <v>2040</v>
      </c>
      <c r="S774">
        <f t="shared" si="50"/>
        <v>170.7</v>
      </c>
      <c r="T774">
        <f t="shared" si="51"/>
        <v>53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>
        <v>107</v>
      </c>
      <c r="H775" t="s">
        <v>21</v>
      </c>
      <c r="I775" t="s">
        <v>22</v>
      </c>
      <c r="J775">
        <v>1443848400</v>
      </c>
      <c r="K775" s="5">
        <f t="shared" si="48"/>
        <v>42280.208333333328</v>
      </c>
      <c r="L775">
        <v>1447394400</v>
      </c>
      <c r="M775" s="5">
        <f t="shared" si="49"/>
        <v>42321.25</v>
      </c>
      <c r="N775" t="b">
        <v>0</v>
      </c>
      <c r="O775" t="b">
        <v>0</v>
      </c>
      <c r="P775" t="s">
        <v>68</v>
      </c>
      <c r="Q775" t="s">
        <v>2047</v>
      </c>
      <c r="R775" t="s">
        <v>2048</v>
      </c>
      <c r="S775">
        <f t="shared" si="50"/>
        <v>187.2</v>
      </c>
      <c r="T775">
        <f t="shared" si="51"/>
        <v>57.7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>
        <v>160</v>
      </c>
      <c r="H776" t="s">
        <v>40</v>
      </c>
      <c r="I776" t="s">
        <v>41</v>
      </c>
      <c r="J776">
        <v>1457330400</v>
      </c>
      <c r="K776" s="5">
        <f t="shared" si="48"/>
        <v>42436.25</v>
      </c>
      <c r="L776">
        <v>1458277200</v>
      </c>
      <c r="M776" s="5">
        <f t="shared" si="49"/>
        <v>42447.208333333328</v>
      </c>
      <c r="N776" t="b">
        <v>0</v>
      </c>
      <c r="O776" t="b">
        <v>0</v>
      </c>
      <c r="P776" t="s">
        <v>23</v>
      </c>
      <c r="Q776" t="s">
        <v>2035</v>
      </c>
      <c r="R776" t="s">
        <v>2036</v>
      </c>
      <c r="S776">
        <f t="shared" si="50"/>
        <v>188.4</v>
      </c>
      <c r="T776">
        <f t="shared" si="51"/>
        <v>40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>
        <v>2230</v>
      </c>
      <c r="H777" t="s">
        <v>21</v>
      </c>
      <c r="I777" t="s">
        <v>22</v>
      </c>
      <c r="J777">
        <v>1395550800</v>
      </c>
      <c r="K777" s="5">
        <f t="shared" si="48"/>
        <v>41721.208333333336</v>
      </c>
      <c r="L777">
        <v>1395723600</v>
      </c>
      <c r="M777" s="5">
        <f t="shared" si="49"/>
        <v>41723.208333333336</v>
      </c>
      <c r="N777" t="b">
        <v>0</v>
      </c>
      <c r="O777" t="b">
        <v>0</v>
      </c>
      <c r="P777" t="s">
        <v>17</v>
      </c>
      <c r="Q777" t="s">
        <v>2033</v>
      </c>
      <c r="R777" t="s">
        <v>2034</v>
      </c>
      <c r="S777">
        <f t="shared" si="50"/>
        <v>131.30000000000001</v>
      </c>
      <c r="T777">
        <f t="shared" si="51"/>
        <v>81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>
        <v>316</v>
      </c>
      <c r="H778" t="s">
        <v>21</v>
      </c>
      <c r="I778" t="s">
        <v>22</v>
      </c>
      <c r="J778">
        <v>1551852000</v>
      </c>
      <c r="K778" s="5">
        <f t="shared" si="48"/>
        <v>43530.25</v>
      </c>
      <c r="L778">
        <v>1552197600</v>
      </c>
      <c r="M778" s="5">
        <f t="shared" si="49"/>
        <v>43534.25</v>
      </c>
      <c r="N778" t="b">
        <v>0</v>
      </c>
      <c r="O778" t="b">
        <v>1</v>
      </c>
      <c r="P778" t="s">
        <v>159</v>
      </c>
      <c r="Q778" t="s">
        <v>2035</v>
      </c>
      <c r="R778" t="s">
        <v>2058</v>
      </c>
      <c r="S778">
        <f t="shared" si="50"/>
        <v>284</v>
      </c>
      <c r="T778">
        <f t="shared" si="51"/>
        <v>35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v>117</v>
      </c>
      <c r="H779" t="s">
        <v>21</v>
      </c>
      <c r="I779" t="s">
        <v>22</v>
      </c>
      <c r="J779">
        <v>1547618400</v>
      </c>
      <c r="K779" s="5">
        <f t="shared" si="48"/>
        <v>43481.25</v>
      </c>
      <c r="L779">
        <v>1549087200</v>
      </c>
      <c r="M779" s="5">
        <f t="shared" si="49"/>
        <v>43498.25</v>
      </c>
      <c r="N779" t="b">
        <v>0</v>
      </c>
      <c r="O779" t="b">
        <v>0</v>
      </c>
      <c r="P779" t="s">
        <v>474</v>
      </c>
      <c r="Q779" t="s">
        <v>2041</v>
      </c>
      <c r="R779" t="s">
        <v>2063</v>
      </c>
      <c r="S779">
        <f t="shared" si="50"/>
        <v>120.4</v>
      </c>
      <c r="T779">
        <f t="shared" si="51"/>
        <v>102.9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>
        <v>6406</v>
      </c>
      <c r="H780" t="s">
        <v>21</v>
      </c>
      <c r="I780" t="s">
        <v>22</v>
      </c>
      <c r="J780">
        <v>1355637600</v>
      </c>
      <c r="K780" s="5">
        <f t="shared" si="48"/>
        <v>41259.25</v>
      </c>
      <c r="L780">
        <v>1356847200</v>
      </c>
      <c r="M780" s="5">
        <f t="shared" si="49"/>
        <v>41273.25</v>
      </c>
      <c r="N780" t="b">
        <v>0</v>
      </c>
      <c r="O780" t="b">
        <v>0</v>
      </c>
      <c r="P780" t="s">
        <v>33</v>
      </c>
      <c r="Q780" t="s">
        <v>2039</v>
      </c>
      <c r="R780" t="s">
        <v>2040</v>
      </c>
      <c r="S780">
        <f t="shared" si="50"/>
        <v>419.1</v>
      </c>
      <c r="T780">
        <f t="shared" si="51"/>
        <v>28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>
        <v>192</v>
      </c>
      <c r="H781" t="s">
        <v>21</v>
      </c>
      <c r="I781" t="s">
        <v>22</v>
      </c>
      <c r="J781">
        <v>1287810000</v>
      </c>
      <c r="K781" s="5">
        <f t="shared" si="48"/>
        <v>40474.208333333336</v>
      </c>
      <c r="L781">
        <v>1289800800</v>
      </c>
      <c r="M781" s="5">
        <f t="shared" si="49"/>
        <v>40497.25</v>
      </c>
      <c r="N781" t="b">
        <v>0</v>
      </c>
      <c r="O781" t="b">
        <v>0</v>
      </c>
      <c r="P781" t="s">
        <v>50</v>
      </c>
      <c r="Q781" t="s">
        <v>2035</v>
      </c>
      <c r="R781" t="s">
        <v>2043</v>
      </c>
      <c r="S781">
        <f t="shared" si="50"/>
        <v>139.4</v>
      </c>
      <c r="T781">
        <f t="shared" si="51"/>
        <v>45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>
        <v>26</v>
      </c>
      <c r="H782" t="s">
        <v>15</v>
      </c>
      <c r="I782" t="s">
        <v>16</v>
      </c>
      <c r="J782">
        <v>1503723600</v>
      </c>
      <c r="K782" s="5">
        <f t="shared" si="48"/>
        <v>42973.208333333328</v>
      </c>
      <c r="L782">
        <v>1504501200</v>
      </c>
      <c r="M782" s="5">
        <f t="shared" si="49"/>
        <v>42982.208333333328</v>
      </c>
      <c r="N782" t="b">
        <v>0</v>
      </c>
      <c r="O782" t="b">
        <v>0</v>
      </c>
      <c r="P782" t="s">
        <v>33</v>
      </c>
      <c r="Q782" t="s">
        <v>2039</v>
      </c>
      <c r="R782" t="s">
        <v>2040</v>
      </c>
      <c r="S782">
        <f t="shared" si="50"/>
        <v>174</v>
      </c>
      <c r="T782">
        <f t="shared" si="51"/>
        <v>73.599999999999994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>
        <v>723</v>
      </c>
      <c r="H783" t="s">
        <v>21</v>
      </c>
      <c r="I783" t="s">
        <v>22</v>
      </c>
      <c r="J783">
        <v>1484114400</v>
      </c>
      <c r="K783" s="5">
        <f t="shared" si="48"/>
        <v>42746.25</v>
      </c>
      <c r="L783">
        <v>1485669600</v>
      </c>
      <c r="M783" s="5">
        <f t="shared" si="49"/>
        <v>42764.25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>
        <f t="shared" si="50"/>
        <v>155.5</v>
      </c>
      <c r="T783">
        <f t="shared" si="51"/>
        <v>57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>
        <v>170</v>
      </c>
      <c r="H784" t="s">
        <v>107</v>
      </c>
      <c r="I784" t="s">
        <v>108</v>
      </c>
      <c r="J784">
        <v>1461906000</v>
      </c>
      <c r="K784" s="5">
        <f t="shared" si="48"/>
        <v>42489.208333333328</v>
      </c>
      <c r="L784">
        <v>1462770000</v>
      </c>
      <c r="M784" s="5">
        <f t="shared" si="49"/>
        <v>42499.208333333328</v>
      </c>
      <c r="N784" t="b">
        <v>0</v>
      </c>
      <c r="O784" t="b">
        <v>0</v>
      </c>
      <c r="P784" t="s">
        <v>33</v>
      </c>
      <c r="Q784" t="s">
        <v>2039</v>
      </c>
      <c r="R784" t="s">
        <v>2040</v>
      </c>
      <c r="S784">
        <f t="shared" si="50"/>
        <v>170.4</v>
      </c>
      <c r="T784">
        <f t="shared" si="51"/>
        <v>85.2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>
        <v>238</v>
      </c>
      <c r="H785" t="s">
        <v>40</v>
      </c>
      <c r="I785" t="s">
        <v>41</v>
      </c>
      <c r="J785">
        <v>1379653200</v>
      </c>
      <c r="K785" s="5">
        <f t="shared" si="48"/>
        <v>41537.208333333336</v>
      </c>
      <c r="L785">
        <v>1379739600</v>
      </c>
      <c r="M785" s="5">
        <f t="shared" si="49"/>
        <v>41538.208333333336</v>
      </c>
      <c r="N785" t="b">
        <v>0</v>
      </c>
      <c r="O785" t="b">
        <v>1</v>
      </c>
      <c r="P785" t="s">
        <v>60</v>
      </c>
      <c r="Q785" t="s">
        <v>2035</v>
      </c>
      <c r="R785" t="s">
        <v>2045</v>
      </c>
      <c r="S785">
        <f t="shared" si="50"/>
        <v>189.5</v>
      </c>
      <c r="T785">
        <f t="shared" si="51"/>
        <v>51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>
        <v>55</v>
      </c>
      <c r="H786" t="s">
        <v>21</v>
      </c>
      <c r="I786" t="s">
        <v>22</v>
      </c>
      <c r="J786">
        <v>1401858000</v>
      </c>
      <c r="K786" s="5">
        <f t="shared" si="48"/>
        <v>41794.208333333336</v>
      </c>
      <c r="L786">
        <v>1402722000</v>
      </c>
      <c r="M786" s="5">
        <f t="shared" si="49"/>
        <v>41804.208333333336</v>
      </c>
      <c r="N786" t="b">
        <v>0</v>
      </c>
      <c r="O786" t="b">
        <v>0</v>
      </c>
      <c r="P786" t="s">
        <v>33</v>
      </c>
      <c r="Q786" t="s">
        <v>2039</v>
      </c>
      <c r="R786" t="s">
        <v>2040</v>
      </c>
      <c r="S786">
        <f t="shared" si="50"/>
        <v>249.7</v>
      </c>
      <c r="T786">
        <f t="shared" si="51"/>
        <v>63.6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>
        <v>128</v>
      </c>
      <c r="H787" t="s">
        <v>26</v>
      </c>
      <c r="I787" t="s">
        <v>27</v>
      </c>
      <c r="J787">
        <v>1467954000</v>
      </c>
      <c r="K787" s="5">
        <f t="shared" si="48"/>
        <v>42559.208333333328</v>
      </c>
      <c r="L787">
        <v>1468299600</v>
      </c>
      <c r="M787" s="5">
        <f t="shared" si="49"/>
        <v>42563.208333333328</v>
      </c>
      <c r="N787" t="b">
        <v>0</v>
      </c>
      <c r="O787" t="b">
        <v>0</v>
      </c>
      <c r="P787" t="s">
        <v>122</v>
      </c>
      <c r="Q787" t="s">
        <v>2054</v>
      </c>
      <c r="R787" t="s">
        <v>2055</v>
      </c>
      <c r="S787">
        <f t="shared" si="50"/>
        <v>268</v>
      </c>
      <c r="T787">
        <f t="shared" si="51"/>
        <v>90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>
        <v>2144</v>
      </c>
      <c r="H788" t="s">
        <v>21</v>
      </c>
      <c r="I788" t="s">
        <v>22</v>
      </c>
      <c r="J788">
        <v>1473742800</v>
      </c>
      <c r="K788" s="5">
        <f t="shared" si="48"/>
        <v>42626.208333333328</v>
      </c>
      <c r="L788">
        <v>1474174800</v>
      </c>
      <c r="M788" s="5">
        <f t="shared" si="49"/>
        <v>42631.208333333328</v>
      </c>
      <c r="N788" t="b">
        <v>0</v>
      </c>
      <c r="O788" t="b">
        <v>0</v>
      </c>
      <c r="P788" t="s">
        <v>33</v>
      </c>
      <c r="Q788" t="s">
        <v>2039</v>
      </c>
      <c r="R788" t="s">
        <v>2040</v>
      </c>
      <c r="S788">
        <f t="shared" si="50"/>
        <v>619.79999999999995</v>
      </c>
      <c r="T788">
        <f t="shared" si="51"/>
        <v>74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>
        <v>2693</v>
      </c>
      <c r="H789" t="s">
        <v>40</v>
      </c>
      <c r="I789" t="s">
        <v>41</v>
      </c>
      <c r="J789">
        <v>1437022800</v>
      </c>
      <c r="K789" s="5">
        <f t="shared" si="48"/>
        <v>42201.208333333328</v>
      </c>
      <c r="L789">
        <v>1437454800</v>
      </c>
      <c r="M789" s="5">
        <f t="shared" si="49"/>
        <v>42206.208333333328</v>
      </c>
      <c r="N789" t="b">
        <v>0</v>
      </c>
      <c r="O789" t="b">
        <v>0</v>
      </c>
      <c r="P789" t="s">
        <v>33</v>
      </c>
      <c r="Q789" t="s">
        <v>2039</v>
      </c>
      <c r="R789" t="s">
        <v>2040</v>
      </c>
      <c r="S789">
        <f t="shared" si="50"/>
        <v>159.9</v>
      </c>
      <c r="T789">
        <f t="shared" si="51"/>
        <v>56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>
        <v>432</v>
      </c>
      <c r="H790" t="s">
        <v>21</v>
      </c>
      <c r="I790" t="s">
        <v>22</v>
      </c>
      <c r="J790">
        <v>1422165600</v>
      </c>
      <c r="K790" s="5">
        <f t="shared" si="48"/>
        <v>42029.25</v>
      </c>
      <c r="L790">
        <v>1422684000</v>
      </c>
      <c r="M790" s="5">
        <f t="shared" si="49"/>
        <v>42035.25</v>
      </c>
      <c r="N790" t="b">
        <v>0</v>
      </c>
      <c r="O790" t="b">
        <v>0</v>
      </c>
      <c r="P790" t="s">
        <v>122</v>
      </c>
      <c r="Q790" t="s">
        <v>2054</v>
      </c>
      <c r="R790" t="s">
        <v>2055</v>
      </c>
      <c r="S790">
        <f t="shared" si="50"/>
        <v>279.39999999999998</v>
      </c>
      <c r="T790">
        <f t="shared" si="51"/>
        <v>33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>
        <v>189</v>
      </c>
      <c r="H791" t="s">
        <v>21</v>
      </c>
      <c r="I791" t="s">
        <v>22</v>
      </c>
      <c r="J791">
        <v>1285650000</v>
      </c>
      <c r="K791" s="5">
        <f t="shared" si="48"/>
        <v>40449.208333333336</v>
      </c>
      <c r="L791">
        <v>1286427600</v>
      </c>
      <c r="M791" s="5">
        <f t="shared" si="49"/>
        <v>40458.208333333336</v>
      </c>
      <c r="N791" t="b">
        <v>0</v>
      </c>
      <c r="O791" t="b">
        <v>1</v>
      </c>
      <c r="P791" t="s">
        <v>33</v>
      </c>
      <c r="Q791" t="s">
        <v>2039</v>
      </c>
      <c r="R791" t="s">
        <v>2040</v>
      </c>
      <c r="S791">
        <f t="shared" si="50"/>
        <v>206.3</v>
      </c>
      <c r="T791">
        <f t="shared" si="51"/>
        <v>69.900000000000006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>
        <v>154</v>
      </c>
      <c r="H792" t="s">
        <v>40</v>
      </c>
      <c r="I792" t="s">
        <v>41</v>
      </c>
      <c r="J792">
        <v>1276664400</v>
      </c>
      <c r="K792" s="5">
        <f t="shared" si="48"/>
        <v>40345.208333333336</v>
      </c>
      <c r="L792">
        <v>1278738000</v>
      </c>
      <c r="M792" s="5">
        <f t="shared" si="49"/>
        <v>40369.208333333336</v>
      </c>
      <c r="N792" t="b">
        <v>1</v>
      </c>
      <c r="O792" t="b">
        <v>0</v>
      </c>
      <c r="P792" t="s">
        <v>17</v>
      </c>
      <c r="Q792" t="s">
        <v>2033</v>
      </c>
      <c r="R792" t="s">
        <v>2034</v>
      </c>
      <c r="S792">
        <f t="shared" si="50"/>
        <v>694.3</v>
      </c>
      <c r="T792">
        <f t="shared" si="51"/>
        <v>72.099999999999994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>
        <v>96</v>
      </c>
      <c r="H793" t="s">
        <v>21</v>
      </c>
      <c r="I793" t="s">
        <v>22</v>
      </c>
      <c r="J793">
        <v>1286168400</v>
      </c>
      <c r="K793" s="5">
        <f t="shared" si="48"/>
        <v>40455.208333333336</v>
      </c>
      <c r="L793">
        <v>1286427600</v>
      </c>
      <c r="M793" s="5">
        <f t="shared" si="49"/>
        <v>40458.208333333336</v>
      </c>
      <c r="N793" t="b">
        <v>0</v>
      </c>
      <c r="O793" t="b">
        <v>0</v>
      </c>
      <c r="P793" t="s">
        <v>60</v>
      </c>
      <c r="Q793" t="s">
        <v>2035</v>
      </c>
      <c r="R793" t="s">
        <v>2045</v>
      </c>
      <c r="S793">
        <f t="shared" si="50"/>
        <v>151.80000000000001</v>
      </c>
      <c r="T793">
        <f t="shared" si="51"/>
        <v>30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>
        <v>3063</v>
      </c>
      <c r="H794" t="s">
        <v>21</v>
      </c>
      <c r="I794" t="s">
        <v>22</v>
      </c>
      <c r="J794">
        <v>1553576400</v>
      </c>
      <c r="K794" s="5">
        <f t="shared" si="48"/>
        <v>43550.208333333328</v>
      </c>
      <c r="L794">
        <v>1553922000</v>
      </c>
      <c r="M794" s="5">
        <f t="shared" si="49"/>
        <v>43554.208333333328</v>
      </c>
      <c r="N794" t="b">
        <v>0</v>
      </c>
      <c r="O794" t="b">
        <v>0</v>
      </c>
      <c r="P794" t="s">
        <v>33</v>
      </c>
      <c r="Q794" t="s">
        <v>2039</v>
      </c>
      <c r="R794" t="s">
        <v>2040</v>
      </c>
      <c r="S794">
        <f t="shared" si="50"/>
        <v>310.39999999999998</v>
      </c>
      <c r="T794">
        <f t="shared" si="51"/>
        <v>60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>
        <v>2266</v>
      </c>
      <c r="H795" t="s">
        <v>21</v>
      </c>
      <c r="I795" t="s">
        <v>22</v>
      </c>
      <c r="J795">
        <v>1360389600</v>
      </c>
      <c r="K795" s="5">
        <f t="shared" si="48"/>
        <v>41314.25</v>
      </c>
      <c r="L795">
        <v>1363150800</v>
      </c>
      <c r="M795" s="5">
        <f t="shared" si="49"/>
        <v>41346.208333333336</v>
      </c>
      <c r="N795" t="b">
        <v>0</v>
      </c>
      <c r="O795" t="b">
        <v>0</v>
      </c>
      <c r="P795" t="s">
        <v>269</v>
      </c>
      <c r="Q795" t="s">
        <v>2041</v>
      </c>
      <c r="R795" t="s">
        <v>2060</v>
      </c>
      <c r="S795">
        <f t="shared" si="50"/>
        <v>114.1</v>
      </c>
      <c r="T795">
        <f t="shared" si="51"/>
        <v>70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>
        <v>194</v>
      </c>
      <c r="H796" t="s">
        <v>98</v>
      </c>
      <c r="I796" t="s">
        <v>99</v>
      </c>
      <c r="J796">
        <v>1487570400</v>
      </c>
      <c r="K796" s="5">
        <f t="shared" si="48"/>
        <v>42786.25</v>
      </c>
      <c r="L796">
        <v>1489986000</v>
      </c>
      <c r="M796" s="5">
        <f t="shared" si="49"/>
        <v>42814.208333333328</v>
      </c>
      <c r="N796" t="b">
        <v>0</v>
      </c>
      <c r="O796" t="b">
        <v>0</v>
      </c>
      <c r="P796" t="s">
        <v>33</v>
      </c>
      <c r="Q796" t="s">
        <v>2039</v>
      </c>
      <c r="R796" t="s">
        <v>2040</v>
      </c>
      <c r="S796">
        <f t="shared" si="50"/>
        <v>120</v>
      </c>
      <c r="T796">
        <f t="shared" si="51"/>
        <v>58.1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>
        <v>129</v>
      </c>
      <c r="H797" t="s">
        <v>15</v>
      </c>
      <c r="I797" t="s">
        <v>16</v>
      </c>
      <c r="J797">
        <v>1545026400</v>
      </c>
      <c r="K797" s="5">
        <f t="shared" si="48"/>
        <v>43451.25</v>
      </c>
      <c r="L797">
        <v>1545804000</v>
      </c>
      <c r="M797" s="5">
        <f t="shared" si="49"/>
        <v>43460.25</v>
      </c>
      <c r="N797" t="b">
        <v>0</v>
      </c>
      <c r="O797" t="b">
        <v>0</v>
      </c>
      <c r="P797" t="s">
        <v>65</v>
      </c>
      <c r="Q797" t="s">
        <v>2037</v>
      </c>
      <c r="R797" t="s">
        <v>2046</v>
      </c>
      <c r="S797">
        <f t="shared" si="50"/>
        <v>145.5</v>
      </c>
      <c r="T797">
        <f t="shared" si="51"/>
        <v>103.7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>
        <v>375</v>
      </c>
      <c r="H798" t="s">
        <v>21</v>
      </c>
      <c r="I798" t="s">
        <v>22</v>
      </c>
      <c r="J798">
        <v>1488348000</v>
      </c>
      <c r="K798" s="5">
        <f t="shared" si="48"/>
        <v>42795.25</v>
      </c>
      <c r="L798">
        <v>1489899600</v>
      </c>
      <c r="M798" s="5">
        <f t="shared" si="49"/>
        <v>42813.208333333328</v>
      </c>
      <c r="N798" t="b">
        <v>0</v>
      </c>
      <c r="O798" t="b">
        <v>0</v>
      </c>
      <c r="P798" t="s">
        <v>33</v>
      </c>
      <c r="Q798" t="s">
        <v>2039</v>
      </c>
      <c r="R798" t="s">
        <v>2040</v>
      </c>
      <c r="S798">
        <f t="shared" si="50"/>
        <v>221.4</v>
      </c>
      <c r="T798">
        <f t="shared" si="51"/>
        <v>88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>
        <v>409</v>
      </c>
      <c r="H799" t="s">
        <v>21</v>
      </c>
      <c r="I799" t="s">
        <v>22</v>
      </c>
      <c r="J799">
        <v>1470373200</v>
      </c>
      <c r="K799" s="5">
        <f t="shared" si="48"/>
        <v>42587.208333333328</v>
      </c>
      <c r="L799">
        <v>1474088400</v>
      </c>
      <c r="M799" s="5">
        <f t="shared" si="49"/>
        <v>42630.208333333328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>
        <f t="shared" si="50"/>
        <v>126.8</v>
      </c>
      <c r="T799">
        <f t="shared" si="51"/>
        <v>31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>
        <v>234</v>
      </c>
      <c r="H800" t="s">
        <v>21</v>
      </c>
      <c r="I800" t="s">
        <v>22</v>
      </c>
      <c r="J800">
        <v>1460091600</v>
      </c>
      <c r="K800" s="5">
        <f t="shared" si="48"/>
        <v>42468.208333333328</v>
      </c>
      <c r="L800">
        <v>1460264400</v>
      </c>
      <c r="M800" s="5">
        <f t="shared" si="49"/>
        <v>42470.208333333328</v>
      </c>
      <c r="N800" t="b">
        <v>0</v>
      </c>
      <c r="O800" t="b">
        <v>0</v>
      </c>
      <c r="P800" t="s">
        <v>28</v>
      </c>
      <c r="Q800" t="s">
        <v>2037</v>
      </c>
      <c r="R800" t="s">
        <v>2038</v>
      </c>
      <c r="S800">
        <f t="shared" si="50"/>
        <v>2338.8000000000002</v>
      </c>
      <c r="T800">
        <f t="shared" si="51"/>
        <v>60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>
        <v>3016</v>
      </c>
      <c r="H801" t="s">
        <v>21</v>
      </c>
      <c r="I801" t="s">
        <v>22</v>
      </c>
      <c r="J801">
        <v>1440392400</v>
      </c>
      <c r="K801" s="5">
        <f t="shared" si="48"/>
        <v>42240.208333333328</v>
      </c>
      <c r="L801">
        <v>1440824400</v>
      </c>
      <c r="M801" s="5">
        <f t="shared" si="49"/>
        <v>42245.208333333328</v>
      </c>
      <c r="N801" t="b">
        <v>0</v>
      </c>
      <c r="O801" t="b">
        <v>0</v>
      </c>
      <c r="P801" t="s">
        <v>148</v>
      </c>
      <c r="Q801" t="s">
        <v>2035</v>
      </c>
      <c r="R801" t="s">
        <v>2057</v>
      </c>
      <c r="S801">
        <f t="shared" si="50"/>
        <v>508.4</v>
      </c>
      <c r="T801">
        <f t="shared" si="51"/>
        <v>59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>
        <v>264</v>
      </c>
      <c r="H802" t="s">
        <v>21</v>
      </c>
      <c r="I802" t="s">
        <v>22</v>
      </c>
      <c r="J802">
        <v>1488434400</v>
      </c>
      <c r="K802" s="5">
        <f t="shared" si="48"/>
        <v>42796.25</v>
      </c>
      <c r="L802">
        <v>1489554000</v>
      </c>
      <c r="M802" s="5">
        <f t="shared" si="49"/>
        <v>42809.208333333328</v>
      </c>
      <c r="N802" t="b">
        <v>1</v>
      </c>
      <c r="O802" t="b">
        <v>0</v>
      </c>
      <c r="P802" t="s">
        <v>122</v>
      </c>
      <c r="Q802" t="s">
        <v>2054</v>
      </c>
      <c r="R802" t="s">
        <v>2055</v>
      </c>
      <c r="S802">
        <f t="shared" si="50"/>
        <v>191.5</v>
      </c>
      <c r="T802">
        <f t="shared" si="51"/>
        <v>50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>
        <v>272</v>
      </c>
      <c r="H803" t="s">
        <v>21</v>
      </c>
      <c r="I803" t="s">
        <v>22</v>
      </c>
      <c r="J803">
        <v>1310187600</v>
      </c>
      <c r="K803" s="5">
        <f t="shared" si="48"/>
        <v>40733.208333333336</v>
      </c>
      <c r="L803">
        <v>1311397200</v>
      </c>
      <c r="M803" s="5">
        <f t="shared" si="49"/>
        <v>40747.208333333336</v>
      </c>
      <c r="N803" t="b">
        <v>0</v>
      </c>
      <c r="O803" t="b">
        <v>1</v>
      </c>
      <c r="P803" t="s">
        <v>42</v>
      </c>
      <c r="Q803" t="s">
        <v>2041</v>
      </c>
      <c r="R803" t="s">
        <v>2042</v>
      </c>
      <c r="S803">
        <f t="shared" si="50"/>
        <v>239.6</v>
      </c>
      <c r="T803">
        <f t="shared" si="51"/>
        <v>44.9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>
        <v>419</v>
      </c>
      <c r="H804" t="s">
        <v>21</v>
      </c>
      <c r="I804" t="s">
        <v>22</v>
      </c>
      <c r="J804">
        <v>1410325200</v>
      </c>
      <c r="K804" s="5">
        <f t="shared" si="48"/>
        <v>41892.208333333336</v>
      </c>
      <c r="L804">
        <v>1411102800</v>
      </c>
      <c r="M804" s="5">
        <f t="shared" si="49"/>
        <v>41901.208333333336</v>
      </c>
      <c r="N804" t="b">
        <v>0</v>
      </c>
      <c r="O804" t="b">
        <v>0</v>
      </c>
      <c r="P804" t="s">
        <v>1029</v>
      </c>
      <c r="Q804" t="s">
        <v>2064</v>
      </c>
      <c r="R804" t="s">
        <v>2065</v>
      </c>
      <c r="S804">
        <f t="shared" si="50"/>
        <v>176.2</v>
      </c>
      <c r="T804">
        <f t="shared" si="51"/>
        <v>29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>
        <v>1621</v>
      </c>
      <c r="H805" t="s">
        <v>107</v>
      </c>
      <c r="I805" t="s">
        <v>108</v>
      </c>
      <c r="J805">
        <v>1498453200</v>
      </c>
      <c r="K805" s="5">
        <f t="shared" si="48"/>
        <v>42912.208333333328</v>
      </c>
      <c r="L805">
        <v>1499230800</v>
      </c>
      <c r="M805" s="5">
        <f t="shared" si="49"/>
        <v>42921.208333333328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>
        <f t="shared" si="50"/>
        <v>358.6</v>
      </c>
      <c r="T805">
        <f t="shared" si="51"/>
        <v>108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>
        <v>1101</v>
      </c>
      <c r="H806" t="s">
        <v>21</v>
      </c>
      <c r="I806" t="s">
        <v>22</v>
      </c>
      <c r="J806">
        <v>1456380000</v>
      </c>
      <c r="K806" s="5">
        <f t="shared" si="48"/>
        <v>42425.25</v>
      </c>
      <c r="L806">
        <v>1457416800</v>
      </c>
      <c r="M806" s="5">
        <f t="shared" si="49"/>
        <v>42437.25</v>
      </c>
      <c r="N806" t="b">
        <v>0</v>
      </c>
      <c r="O806" t="b">
        <v>0</v>
      </c>
      <c r="P806" t="s">
        <v>60</v>
      </c>
      <c r="Q806" t="s">
        <v>2035</v>
      </c>
      <c r="R806" t="s">
        <v>2045</v>
      </c>
      <c r="S806">
        <f t="shared" si="50"/>
        <v>468.9</v>
      </c>
      <c r="T806">
        <f t="shared" si="51"/>
        <v>69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>
        <v>1073</v>
      </c>
      <c r="H807" t="s">
        <v>21</v>
      </c>
      <c r="I807" t="s">
        <v>22</v>
      </c>
      <c r="J807">
        <v>1280552400</v>
      </c>
      <c r="K807" s="5">
        <f t="shared" si="48"/>
        <v>40390.208333333336</v>
      </c>
      <c r="L807">
        <v>1280898000</v>
      </c>
      <c r="M807" s="5">
        <f t="shared" si="49"/>
        <v>40394.208333333336</v>
      </c>
      <c r="N807" t="b">
        <v>0</v>
      </c>
      <c r="O807" t="b">
        <v>1</v>
      </c>
      <c r="P807" t="s">
        <v>33</v>
      </c>
      <c r="Q807" t="s">
        <v>2039</v>
      </c>
      <c r="R807" t="s">
        <v>2040</v>
      </c>
      <c r="S807">
        <f t="shared" si="50"/>
        <v>122.1</v>
      </c>
      <c r="T807">
        <f t="shared" si="51"/>
        <v>111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>
        <v>331</v>
      </c>
      <c r="H808" t="s">
        <v>21</v>
      </c>
      <c r="I808" t="s">
        <v>22</v>
      </c>
      <c r="J808">
        <v>1568178000</v>
      </c>
      <c r="K808" s="5">
        <f t="shared" si="48"/>
        <v>43719.208333333328</v>
      </c>
      <c r="L808">
        <v>1568782800</v>
      </c>
      <c r="M808" s="5">
        <f t="shared" si="49"/>
        <v>43726.208333333328</v>
      </c>
      <c r="N808" t="b">
        <v>0</v>
      </c>
      <c r="O808" t="b">
        <v>0</v>
      </c>
      <c r="P808" t="s">
        <v>1029</v>
      </c>
      <c r="Q808" t="s">
        <v>2064</v>
      </c>
      <c r="R808" t="s">
        <v>2065</v>
      </c>
      <c r="S808">
        <f t="shared" si="50"/>
        <v>123</v>
      </c>
      <c r="T808">
        <f t="shared" si="51"/>
        <v>36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>
        <v>1170</v>
      </c>
      <c r="H809" t="s">
        <v>21</v>
      </c>
      <c r="I809" t="s">
        <v>22</v>
      </c>
      <c r="J809">
        <v>1348635600</v>
      </c>
      <c r="K809" s="5">
        <f t="shared" si="48"/>
        <v>41178.208333333336</v>
      </c>
      <c r="L809">
        <v>1349413200</v>
      </c>
      <c r="M809" s="5">
        <f t="shared" si="49"/>
        <v>41187.208333333336</v>
      </c>
      <c r="N809" t="b">
        <v>0</v>
      </c>
      <c r="O809" t="b">
        <v>0</v>
      </c>
      <c r="P809" t="s">
        <v>122</v>
      </c>
      <c r="Q809" t="s">
        <v>2054</v>
      </c>
      <c r="R809" t="s">
        <v>2055</v>
      </c>
      <c r="S809">
        <f t="shared" si="50"/>
        <v>189.7</v>
      </c>
      <c r="T809">
        <f t="shared" si="51"/>
        <v>101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>
        <v>363</v>
      </c>
      <c r="H810" t="s">
        <v>21</v>
      </c>
      <c r="I810" t="s">
        <v>22</v>
      </c>
      <c r="J810">
        <v>1571374800</v>
      </c>
      <c r="K810" s="5">
        <f t="shared" si="48"/>
        <v>43756.208333333328</v>
      </c>
      <c r="L810">
        <v>1571806800</v>
      </c>
      <c r="M810" s="5">
        <f t="shared" si="49"/>
        <v>43761.208333333328</v>
      </c>
      <c r="N810" t="b">
        <v>0</v>
      </c>
      <c r="O810" t="b">
        <v>1</v>
      </c>
      <c r="P810" t="s">
        <v>17</v>
      </c>
      <c r="Q810" t="s">
        <v>2033</v>
      </c>
      <c r="R810" t="s">
        <v>2034</v>
      </c>
      <c r="S810">
        <f t="shared" si="50"/>
        <v>1036.5</v>
      </c>
      <c r="T810">
        <f t="shared" si="51"/>
        <v>40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>
        <v>103</v>
      </c>
      <c r="H811" t="s">
        <v>21</v>
      </c>
      <c r="I811" t="s">
        <v>22</v>
      </c>
      <c r="J811">
        <v>1386741600</v>
      </c>
      <c r="K811" s="5">
        <f t="shared" si="48"/>
        <v>41619.25</v>
      </c>
      <c r="L811">
        <v>1387519200</v>
      </c>
      <c r="M811" s="5">
        <f t="shared" si="49"/>
        <v>41628.25</v>
      </c>
      <c r="N811" t="b">
        <v>0</v>
      </c>
      <c r="O811" t="b">
        <v>0</v>
      </c>
      <c r="P811" t="s">
        <v>33</v>
      </c>
      <c r="Q811" t="s">
        <v>2039</v>
      </c>
      <c r="R811" t="s">
        <v>2040</v>
      </c>
      <c r="S811">
        <f t="shared" si="50"/>
        <v>150.19999999999999</v>
      </c>
      <c r="T811">
        <f t="shared" si="51"/>
        <v>78.7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>
        <v>147</v>
      </c>
      <c r="H812" t="s">
        <v>21</v>
      </c>
      <c r="I812" t="s">
        <v>22</v>
      </c>
      <c r="J812">
        <v>1537074000</v>
      </c>
      <c r="K812" s="5">
        <f t="shared" si="48"/>
        <v>43359.208333333328</v>
      </c>
      <c r="L812">
        <v>1537246800</v>
      </c>
      <c r="M812" s="5">
        <f t="shared" si="49"/>
        <v>43361.208333333328</v>
      </c>
      <c r="N812" t="b">
        <v>0</v>
      </c>
      <c r="O812" t="b">
        <v>0</v>
      </c>
      <c r="P812" t="s">
        <v>33</v>
      </c>
      <c r="Q812" t="s">
        <v>2039</v>
      </c>
      <c r="R812" t="s">
        <v>2040</v>
      </c>
      <c r="S812">
        <f t="shared" si="50"/>
        <v>358.4</v>
      </c>
      <c r="T812">
        <f t="shared" si="51"/>
        <v>56.1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>
        <v>110</v>
      </c>
      <c r="H813" t="s">
        <v>15</v>
      </c>
      <c r="I813" t="s">
        <v>16</v>
      </c>
      <c r="J813">
        <v>1277787600</v>
      </c>
      <c r="K813" s="5">
        <f t="shared" si="48"/>
        <v>40358.208333333336</v>
      </c>
      <c r="L813">
        <v>1279515600</v>
      </c>
      <c r="M813" s="5">
        <f t="shared" si="49"/>
        <v>40378.208333333336</v>
      </c>
      <c r="N813" t="b">
        <v>0</v>
      </c>
      <c r="O813" t="b">
        <v>0</v>
      </c>
      <c r="P813" t="s">
        <v>68</v>
      </c>
      <c r="Q813" t="s">
        <v>2047</v>
      </c>
      <c r="R813" t="s">
        <v>2048</v>
      </c>
      <c r="S813">
        <f t="shared" si="50"/>
        <v>542.9</v>
      </c>
      <c r="T813">
        <f t="shared" si="51"/>
        <v>69.099999999999994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v>134</v>
      </c>
      <c r="H814" t="s">
        <v>21</v>
      </c>
      <c r="I814" t="s">
        <v>22</v>
      </c>
      <c r="J814">
        <v>1522126800</v>
      </c>
      <c r="K814" s="5">
        <f t="shared" si="48"/>
        <v>43186.208333333328</v>
      </c>
      <c r="L814">
        <v>1523077200</v>
      </c>
      <c r="M814" s="5">
        <f t="shared" si="49"/>
        <v>43197.208333333328</v>
      </c>
      <c r="N814" t="b">
        <v>0</v>
      </c>
      <c r="O814" t="b">
        <v>0</v>
      </c>
      <c r="P814" t="s">
        <v>65</v>
      </c>
      <c r="Q814" t="s">
        <v>2037</v>
      </c>
      <c r="R814" t="s">
        <v>2046</v>
      </c>
      <c r="S814">
        <f t="shared" si="50"/>
        <v>191.7</v>
      </c>
      <c r="T814">
        <f t="shared" si="51"/>
        <v>107.3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>
        <v>269</v>
      </c>
      <c r="H815" t="s">
        <v>21</v>
      </c>
      <c r="I815" t="s">
        <v>22</v>
      </c>
      <c r="J815">
        <v>1489298400</v>
      </c>
      <c r="K815" s="5">
        <f t="shared" si="48"/>
        <v>42806.25</v>
      </c>
      <c r="L815">
        <v>1489554000</v>
      </c>
      <c r="M815" s="5">
        <f t="shared" si="49"/>
        <v>42809.208333333328</v>
      </c>
      <c r="N815" t="b">
        <v>0</v>
      </c>
      <c r="O815" t="b">
        <v>0</v>
      </c>
      <c r="P815" t="s">
        <v>33</v>
      </c>
      <c r="Q815" t="s">
        <v>2039</v>
      </c>
      <c r="R815" t="s">
        <v>2040</v>
      </c>
      <c r="S815">
        <f t="shared" si="50"/>
        <v>932</v>
      </c>
      <c r="T815">
        <f t="shared" si="51"/>
        <v>52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>
        <v>175</v>
      </c>
      <c r="H816" t="s">
        <v>21</v>
      </c>
      <c r="I816" t="s">
        <v>22</v>
      </c>
      <c r="J816">
        <v>1547100000</v>
      </c>
      <c r="K816" s="5">
        <f t="shared" si="48"/>
        <v>43475.25</v>
      </c>
      <c r="L816">
        <v>1548482400</v>
      </c>
      <c r="M816" s="5">
        <f t="shared" si="49"/>
        <v>43491.25</v>
      </c>
      <c r="N816" t="b">
        <v>0</v>
      </c>
      <c r="O816" t="b">
        <v>1</v>
      </c>
      <c r="P816" t="s">
        <v>269</v>
      </c>
      <c r="Q816" t="s">
        <v>2041</v>
      </c>
      <c r="R816" t="s">
        <v>2060</v>
      </c>
      <c r="S816">
        <f t="shared" si="50"/>
        <v>429.3</v>
      </c>
      <c r="T816">
        <f t="shared" si="51"/>
        <v>71.099999999999994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>
        <v>69</v>
      </c>
      <c r="H817" t="s">
        <v>21</v>
      </c>
      <c r="I817" t="s">
        <v>22</v>
      </c>
      <c r="J817">
        <v>1383022800</v>
      </c>
      <c r="K817" s="5">
        <f t="shared" si="48"/>
        <v>41576.208333333336</v>
      </c>
      <c r="L817">
        <v>1384063200</v>
      </c>
      <c r="M817" s="5">
        <f t="shared" si="49"/>
        <v>41588.25</v>
      </c>
      <c r="N817" t="b">
        <v>0</v>
      </c>
      <c r="O817" t="b">
        <v>0</v>
      </c>
      <c r="P817" t="s">
        <v>28</v>
      </c>
      <c r="Q817" t="s">
        <v>2037</v>
      </c>
      <c r="R817" t="s">
        <v>2038</v>
      </c>
      <c r="S817">
        <f t="shared" si="50"/>
        <v>100.7</v>
      </c>
      <c r="T817">
        <f t="shared" si="51"/>
        <v>106.5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>
        <v>190</v>
      </c>
      <c r="H818" t="s">
        <v>21</v>
      </c>
      <c r="I818" t="s">
        <v>22</v>
      </c>
      <c r="J818">
        <v>1322373600</v>
      </c>
      <c r="K818" s="5">
        <f t="shared" si="48"/>
        <v>40874.25</v>
      </c>
      <c r="L818">
        <v>1322892000</v>
      </c>
      <c r="M818" s="5">
        <f t="shared" si="49"/>
        <v>40880.25</v>
      </c>
      <c r="N818" t="b">
        <v>0</v>
      </c>
      <c r="O818" t="b">
        <v>1</v>
      </c>
      <c r="P818" t="s">
        <v>42</v>
      </c>
      <c r="Q818" t="s">
        <v>2041</v>
      </c>
      <c r="R818" t="s">
        <v>2042</v>
      </c>
      <c r="S818">
        <f t="shared" si="50"/>
        <v>226.6</v>
      </c>
      <c r="T818">
        <f t="shared" si="51"/>
        <v>42.9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>
        <v>237</v>
      </c>
      <c r="H819" t="s">
        <v>21</v>
      </c>
      <c r="I819" t="s">
        <v>22</v>
      </c>
      <c r="J819">
        <v>1349240400</v>
      </c>
      <c r="K819" s="5">
        <f t="shared" si="48"/>
        <v>41185.208333333336</v>
      </c>
      <c r="L819">
        <v>1350709200</v>
      </c>
      <c r="M819" s="5">
        <f t="shared" si="49"/>
        <v>41202.208333333336</v>
      </c>
      <c r="N819" t="b">
        <v>1</v>
      </c>
      <c r="O819" t="b">
        <v>1</v>
      </c>
      <c r="P819" t="s">
        <v>42</v>
      </c>
      <c r="Q819" t="s">
        <v>2041</v>
      </c>
      <c r="R819" t="s">
        <v>2042</v>
      </c>
      <c r="S819">
        <f t="shared" si="50"/>
        <v>142.4</v>
      </c>
      <c r="T819">
        <f t="shared" si="51"/>
        <v>30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>
        <v>196</v>
      </c>
      <c r="H820" t="s">
        <v>107</v>
      </c>
      <c r="I820" t="s">
        <v>108</v>
      </c>
      <c r="J820">
        <v>1447480800</v>
      </c>
      <c r="K820" s="5">
        <f t="shared" si="48"/>
        <v>42322.25</v>
      </c>
      <c r="L820">
        <v>1448863200</v>
      </c>
      <c r="M820" s="5">
        <f t="shared" si="49"/>
        <v>42338.25</v>
      </c>
      <c r="N820" t="b">
        <v>1</v>
      </c>
      <c r="O820" t="b">
        <v>0</v>
      </c>
      <c r="P820" t="s">
        <v>23</v>
      </c>
      <c r="Q820" t="s">
        <v>2035</v>
      </c>
      <c r="R820" t="s">
        <v>2036</v>
      </c>
      <c r="S820">
        <f t="shared" si="50"/>
        <v>133.9</v>
      </c>
      <c r="T820">
        <f t="shared" si="51"/>
        <v>62.9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>
        <v>7295</v>
      </c>
      <c r="H821" t="s">
        <v>21</v>
      </c>
      <c r="I821" t="s">
        <v>22</v>
      </c>
      <c r="J821">
        <v>1522472400</v>
      </c>
      <c r="K821" s="5">
        <f t="shared" si="48"/>
        <v>43190.208333333328</v>
      </c>
      <c r="L821">
        <v>1522645200</v>
      </c>
      <c r="M821" s="5">
        <f t="shared" si="49"/>
        <v>43192.208333333328</v>
      </c>
      <c r="N821" t="b">
        <v>0</v>
      </c>
      <c r="O821" t="b">
        <v>0</v>
      </c>
      <c r="P821" t="s">
        <v>50</v>
      </c>
      <c r="Q821" t="s">
        <v>2035</v>
      </c>
      <c r="R821" t="s">
        <v>2043</v>
      </c>
      <c r="S821">
        <f t="shared" si="50"/>
        <v>152.80000000000001</v>
      </c>
      <c r="T821">
        <f t="shared" si="51"/>
        <v>27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>
        <v>2893</v>
      </c>
      <c r="H822" t="s">
        <v>15</v>
      </c>
      <c r="I822" t="s">
        <v>16</v>
      </c>
      <c r="J822">
        <v>1322114400</v>
      </c>
      <c r="K822" s="5">
        <f t="shared" si="48"/>
        <v>40871.25</v>
      </c>
      <c r="L822">
        <v>1323324000</v>
      </c>
      <c r="M822" s="5">
        <f t="shared" si="49"/>
        <v>40885.25</v>
      </c>
      <c r="N822" t="b">
        <v>0</v>
      </c>
      <c r="O822" t="b">
        <v>0</v>
      </c>
      <c r="P822" t="s">
        <v>65</v>
      </c>
      <c r="Q822" t="s">
        <v>2037</v>
      </c>
      <c r="R822" t="s">
        <v>2046</v>
      </c>
      <c r="S822">
        <f t="shared" si="50"/>
        <v>446.7</v>
      </c>
      <c r="T822">
        <f t="shared" si="51"/>
        <v>65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>
        <v>820</v>
      </c>
      <c r="H823" t="s">
        <v>21</v>
      </c>
      <c r="I823" t="s">
        <v>22</v>
      </c>
      <c r="J823">
        <v>1301202000</v>
      </c>
      <c r="K823" s="5">
        <f t="shared" si="48"/>
        <v>40629.208333333336</v>
      </c>
      <c r="L823">
        <v>1301806800</v>
      </c>
      <c r="M823" s="5">
        <f t="shared" si="49"/>
        <v>40636.208333333336</v>
      </c>
      <c r="N823" t="b">
        <v>1</v>
      </c>
      <c r="O823" t="b">
        <v>0</v>
      </c>
      <c r="P823" t="s">
        <v>33</v>
      </c>
      <c r="Q823" t="s">
        <v>2039</v>
      </c>
      <c r="R823" t="s">
        <v>2040</v>
      </c>
      <c r="S823">
        <f t="shared" si="50"/>
        <v>175</v>
      </c>
      <c r="T823">
        <f t="shared" si="51"/>
        <v>111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 s="5">
        <f t="shared" si="48"/>
        <v>41020.208333333336</v>
      </c>
      <c r="L824">
        <v>1336453200</v>
      </c>
      <c r="M824" s="5">
        <f t="shared" si="49"/>
        <v>41037.208333333336</v>
      </c>
      <c r="N824" t="b">
        <v>1</v>
      </c>
      <c r="O824" t="b">
        <v>1</v>
      </c>
      <c r="P824" t="s">
        <v>206</v>
      </c>
      <c r="Q824" t="s">
        <v>2047</v>
      </c>
      <c r="R824" t="s">
        <v>2059</v>
      </c>
      <c r="S824">
        <f t="shared" si="50"/>
        <v>311.89999999999998</v>
      </c>
      <c r="T824">
        <f t="shared" si="51"/>
        <v>97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>
        <v>116</v>
      </c>
      <c r="H825" t="s">
        <v>21</v>
      </c>
      <c r="I825" t="s">
        <v>22</v>
      </c>
      <c r="J825">
        <v>1467608400</v>
      </c>
      <c r="K825" s="5">
        <f t="shared" si="48"/>
        <v>42555.208333333328</v>
      </c>
      <c r="L825">
        <v>1468904400</v>
      </c>
      <c r="M825" s="5">
        <f t="shared" si="49"/>
        <v>42570.208333333328</v>
      </c>
      <c r="N825" t="b">
        <v>0</v>
      </c>
      <c r="O825" t="b">
        <v>0</v>
      </c>
      <c r="P825" t="s">
        <v>71</v>
      </c>
      <c r="Q825" t="s">
        <v>2041</v>
      </c>
      <c r="R825" t="s">
        <v>2049</v>
      </c>
      <c r="S825">
        <f t="shared" si="50"/>
        <v>122.8</v>
      </c>
      <c r="T825">
        <f t="shared" si="51"/>
        <v>92.1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>
        <v>1345</v>
      </c>
      <c r="H826" t="s">
        <v>26</v>
      </c>
      <c r="I826" t="s">
        <v>27</v>
      </c>
      <c r="J826">
        <v>1546754400</v>
      </c>
      <c r="K826" s="5">
        <f t="shared" si="48"/>
        <v>43471.25</v>
      </c>
      <c r="L826">
        <v>1547445600</v>
      </c>
      <c r="M826" s="5">
        <f t="shared" si="49"/>
        <v>43479.25</v>
      </c>
      <c r="N826" t="b">
        <v>0</v>
      </c>
      <c r="O826" t="b">
        <v>1</v>
      </c>
      <c r="P826" t="s">
        <v>28</v>
      </c>
      <c r="Q826" t="s">
        <v>2037</v>
      </c>
      <c r="R826" t="s">
        <v>2038</v>
      </c>
      <c r="S826">
        <f t="shared" si="50"/>
        <v>127.8</v>
      </c>
      <c r="T826">
        <f t="shared" si="51"/>
        <v>103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>
        <v>168</v>
      </c>
      <c r="H827" t="s">
        <v>21</v>
      </c>
      <c r="I827" t="s">
        <v>22</v>
      </c>
      <c r="J827">
        <v>1544248800</v>
      </c>
      <c r="K827" s="5">
        <f t="shared" si="48"/>
        <v>43442.25</v>
      </c>
      <c r="L827">
        <v>1547359200</v>
      </c>
      <c r="M827" s="5">
        <f t="shared" si="49"/>
        <v>43478.25</v>
      </c>
      <c r="N827" t="b">
        <v>0</v>
      </c>
      <c r="O827" t="b">
        <v>0</v>
      </c>
      <c r="P827" t="s">
        <v>53</v>
      </c>
      <c r="Q827" t="s">
        <v>2041</v>
      </c>
      <c r="R827" t="s">
        <v>2044</v>
      </c>
      <c r="S827">
        <f t="shared" si="50"/>
        <v>158.6</v>
      </c>
      <c r="T827">
        <f t="shared" si="51"/>
        <v>68.900000000000006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>
        <v>137</v>
      </c>
      <c r="H828" t="s">
        <v>98</v>
      </c>
      <c r="I828" t="s">
        <v>99</v>
      </c>
      <c r="J828">
        <v>1495429200</v>
      </c>
      <c r="K828" s="5">
        <f t="shared" si="48"/>
        <v>42877.208333333328</v>
      </c>
      <c r="L828">
        <v>1496293200</v>
      </c>
      <c r="M828" s="5">
        <f t="shared" si="49"/>
        <v>42887.208333333328</v>
      </c>
      <c r="N828" t="b">
        <v>0</v>
      </c>
      <c r="O828" t="b">
        <v>0</v>
      </c>
      <c r="P828" t="s">
        <v>33</v>
      </c>
      <c r="Q828" t="s">
        <v>2039</v>
      </c>
      <c r="R828" t="s">
        <v>2040</v>
      </c>
      <c r="S828">
        <f t="shared" si="50"/>
        <v>707.1</v>
      </c>
      <c r="T828">
        <f t="shared" si="51"/>
        <v>87.7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>
        <v>186</v>
      </c>
      <c r="H829" t="s">
        <v>107</v>
      </c>
      <c r="I829" t="s">
        <v>108</v>
      </c>
      <c r="J829">
        <v>1334811600</v>
      </c>
      <c r="K829" s="5">
        <f t="shared" si="48"/>
        <v>41018.208333333336</v>
      </c>
      <c r="L829">
        <v>1335416400</v>
      </c>
      <c r="M829" s="5">
        <f t="shared" si="49"/>
        <v>41025.208333333336</v>
      </c>
      <c r="N829" t="b">
        <v>0</v>
      </c>
      <c r="O829" t="b">
        <v>0</v>
      </c>
      <c r="P829" t="s">
        <v>33</v>
      </c>
      <c r="Q829" t="s">
        <v>2039</v>
      </c>
      <c r="R829" t="s">
        <v>2040</v>
      </c>
      <c r="S829">
        <f t="shared" si="50"/>
        <v>142.4</v>
      </c>
      <c r="T829">
        <f t="shared" si="51"/>
        <v>75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>
        <v>125</v>
      </c>
      <c r="H830" t="s">
        <v>21</v>
      </c>
      <c r="I830" t="s">
        <v>22</v>
      </c>
      <c r="J830">
        <v>1531544400</v>
      </c>
      <c r="K830" s="5">
        <f t="shared" si="48"/>
        <v>43295.208333333328</v>
      </c>
      <c r="L830">
        <v>1532149200</v>
      </c>
      <c r="M830" s="5">
        <f t="shared" si="49"/>
        <v>43302.208333333328</v>
      </c>
      <c r="N830" t="b">
        <v>0</v>
      </c>
      <c r="O830" t="b">
        <v>1</v>
      </c>
      <c r="P830" t="s">
        <v>33</v>
      </c>
      <c r="Q830" t="s">
        <v>2039</v>
      </c>
      <c r="R830" t="s">
        <v>2040</v>
      </c>
      <c r="S830">
        <f t="shared" si="50"/>
        <v>147.9</v>
      </c>
      <c r="T830">
        <f t="shared" si="51"/>
        <v>50.9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>
        <v>202</v>
      </c>
      <c r="H831" t="s">
        <v>21</v>
      </c>
      <c r="I831" t="s">
        <v>22</v>
      </c>
      <c r="J831">
        <v>1467954000</v>
      </c>
      <c r="K831" s="5">
        <f t="shared" si="48"/>
        <v>42559.208333333328</v>
      </c>
      <c r="L831">
        <v>1471496400</v>
      </c>
      <c r="M831" s="5">
        <f t="shared" si="49"/>
        <v>42600.208333333328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>
        <f t="shared" si="50"/>
        <v>1840.6</v>
      </c>
      <c r="T831">
        <f t="shared" si="51"/>
        <v>72.900000000000006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>
        <v>103</v>
      </c>
      <c r="H832" t="s">
        <v>21</v>
      </c>
      <c r="I832" t="s">
        <v>22</v>
      </c>
      <c r="J832">
        <v>1471842000</v>
      </c>
      <c r="K832" s="5">
        <f t="shared" si="48"/>
        <v>42604.208333333328</v>
      </c>
      <c r="L832">
        <v>1472878800</v>
      </c>
      <c r="M832" s="5">
        <f t="shared" si="49"/>
        <v>42616.208333333328</v>
      </c>
      <c r="N832" t="b">
        <v>0</v>
      </c>
      <c r="O832" t="b">
        <v>0</v>
      </c>
      <c r="P832" t="s">
        <v>133</v>
      </c>
      <c r="Q832" t="s">
        <v>2047</v>
      </c>
      <c r="R832" t="s">
        <v>2056</v>
      </c>
      <c r="S832">
        <f t="shared" si="50"/>
        <v>161.9</v>
      </c>
      <c r="T832">
        <f t="shared" si="51"/>
        <v>108.5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>
        <v>1785</v>
      </c>
      <c r="H833" t="s">
        <v>21</v>
      </c>
      <c r="I833" t="s">
        <v>22</v>
      </c>
      <c r="J833">
        <v>1408424400</v>
      </c>
      <c r="K833" s="5">
        <f t="shared" si="48"/>
        <v>41870.208333333336</v>
      </c>
      <c r="L833">
        <v>1408510800</v>
      </c>
      <c r="M833" s="5">
        <f t="shared" si="49"/>
        <v>41871.208333333336</v>
      </c>
      <c r="N833" t="b">
        <v>0</v>
      </c>
      <c r="O833" t="b">
        <v>0</v>
      </c>
      <c r="P833" t="s">
        <v>23</v>
      </c>
      <c r="Q833" t="s">
        <v>2035</v>
      </c>
      <c r="R833" t="s">
        <v>2036</v>
      </c>
      <c r="S833">
        <f t="shared" si="50"/>
        <v>472.8</v>
      </c>
      <c r="T833">
        <f t="shared" si="51"/>
        <v>102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>
        <v>157</v>
      </c>
      <c r="H834" t="s">
        <v>21</v>
      </c>
      <c r="I834" t="s">
        <v>22</v>
      </c>
      <c r="J834">
        <v>1373432400</v>
      </c>
      <c r="K834" s="5">
        <f t="shared" ref="K834:K897" si="52">(((J834/60)/60)/24)+DATE(1970,1,1)</f>
        <v>41465.208333333336</v>
      </c>
      <c r="L834">
        <v>1375851600</v>
      </c>
      <c r="M834" s="5">
        <f t="shared" ref="M834:M897" si="53">(((L834/60)/60)/24)+DATE(1970,1,1)</f>
        <v>41493.208333333336</v>
      </c>
      <c r="N834" t="b">
        <v>0</v>
      </c>
      <c r="O834" t="b">
        <v>1</v>
      </c>
      <c r="P834" t="s">
        <v>33</v>
      </c>
      <c r="Q834" t="s">
        <v>2039</v>
      </c>
      <c r="R834" t="s">
        <v>2040</v>
      </c>
      <c r="S834">
        <f t="shared" ref="S834:S897" si="54">ROUND(((E834/D834)*100), 1)</f>
        <v>517.70000000000005</v>
      </c>
      <c r="T834">
        <f t="shared" ref="T834:T897" si="55">ROUND((E834/G834),1)</f>
        <v>65.900000000000006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>
        <v>555</v>
      </c>
      <c r="H835" t="s">
        <v>21</v>
      </c>
      <c r="I835" t="s">
        <v>22</v>
      </c>
      <c r="J835">
        <v>1313989200</v>
      </c>
      <c r="K835" s="5">
        <f t="shared" si="52"/>
        <v>40777.208333333336</v>
      </c>
      <c r="L835">
        <v>1315803600</v>
      </c>
      <c r="M835" s="5">
        <f t="shared" si="53"/>
        <v>40798.208333333336</v>
      </c>
      <c r="N835" t="b">
        <v>0</v>
      </c>
      <c r="O835" t="b">
        <v>0</v>
      </c>
      <c r="P835" t="s">
        <v>42</v>
      </c>
      <c r="Q835" t="s">
        <v>2041</v>
      </c>
      <c r="R835" t="s">
        <v>2042</v>
      </c>
      <c r="S835">
        <f t="shared" si="54"/>
        <v>247.6</v>
      </c>
      <c r="T835">
        <f t="shared" si="55"/>
        <v>25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>
        <v>297</v>
      </c>
      <c r="H836" t="s">
        <v>21</v>
      </c>
      <c r="I836" t="s">
        <v>22</v>
      </c>
      <c r="J836">
        <v>1371445200</v>
      </c>
      <c r="K836" s="5">
        <f t="shared" si="52"/>
        <v>41442.208333333336</v>
      </c>
      <c r="L836">
        <v>1373691600</v>
      </c>
      <c r="M836" s="5">
        <f t="shared" si="53"/>
        <v>41468.208333333336</v>
      </c>
      <c r="N836" t="b">
        <v>0</v>
      </c>
      <c r="O836" t="b">
        <v>0</v>
      </c>
      <c r="P836" t="s">
        <v>65</v>
      </c>
      <c r="Q836" t="s">
        <v>2037</v>
      </c>
      <c r="R836" t="s">
        <v>2046</v>
      </c>
      <c r="S836">
        <f t="shared" si="54"/>
        <v>100.2</v>
      </c>
      <c r="T836">
        <f t="shared" si="55"/>
        <v>28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>
        <v>123</v>
      </c>
      <c r="H837" t="s">
        <v>21</v>
      </c>
      <c r="I837" t="s">
        <v>22</v>
      </c>
      <c r="J837">
        <v>1338267600</v>
      </c>
      <c r="K837" s="5">
        <f t="shared" si="52"/>
        <v>41058.208333333336</v>
      </c>
      <c r="L837">
        <v>1339218000</v>
      </c>
      <c r="M837" s="5">
        <f t="shared" si="53"/>
        <v>41069.208333333336</v>
      </c>
      <c r="N837" t="b">
        <v>0</v>
      </c>
      <c r="O837" t="b">
        <v>0</v>
      </c>
      <c r="P837" t="s">
        <v>119</v>
      </c>
      <c r="Q837" t="s">
        <v>2047</v>
      </c>
      <c r="R837" t="s">
        <v>2053</v>
      </c>
      <c r="S837">
        <f t="shared" si="54"/>
        <v>153</v>
      </c>
      <c r="T837">
        <f t="shared" si="55"/>
        <v>85.8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>
        <v>3036</v>
      </c>
      <c r="H838" t="s">
        <v>21</v>
      </c>
      <c r="I838" t="s">
        <v>22</v>
      </c>
      <c r="J838">
        <v>1509948000</v>
      </c>
      <c r="K838" s="5">
        <f t="shared" si="52"/>
        <v>43045.25</v>
      </c>
      <c r="L838">
        <v>1512280800</v>
      </c>
      <c r="M838" s="5">
        <f t="shared" si="53"/>
        <v>43072.25</v>
      </c>
      <c r="N838" t="b">
        <v>0</v>
      </c>
      <c r="O838" t="b">
        <v>0</v>
      </c>
      <c r="P838" t="s">
        <v>42</v>
      </c>
      <c r="Q838" t="s">
        <v>2041</v>
      </c>
      <c r="R838" t="s">
        <v>2042</v>
      </c>
      <c r="S838">
        <f t="shared" si="54"/>
        <v>156.5</v>
      </c>
      <c r="T838">
        <f t="shared" si="55"/>
        <v>25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>
        <v>144</v>
      </c>
      <c r="H839" t="s">
        <v>26</v>
      </c>
      <c r="I839" t="s">
        <v>27</v>
      </c>
      <c r="J839">
        <v>1456898400</v>
      </c>
      <c r="K839" s="5">
        <f t="shared" si="52"/>
        <v>42431.25</v>
      </c>
      <c r="L839">
        <v>1458709200</v>
      </c>
      <c r="M839" s="5">
        <f t="shared" si="53"/>
        <v>42452.208333333328</v>
      </c>
      <c r="N839" t="b">
        <v>0</v>
      </c>
      <c r="O839" t="b">
        <v>0</v>
      </c>
      <c r="P839" t="s">
        <v>33</v>
      </c>
      <c r="Q839" t="s">
        <v>2039</v>
      </c>
      <c r="R839" t="s">
        <v>2040</v>
      </c>
      <c r="S839">
        <f t="shared" si="54"/>
        <v>270.39999999999998</v>
      </c>
      <c r="T839">
        <f t="shared" si="55"/>
        <v>92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>
        <v>121</v>
      </c>
      <c r="H840" t="s">
        <v>40</v>
      </c>
      <c r="I840" t="s">
        <v>41</v>
      </c>
      <c r="J840">
        <v>1413954000</v>
      </c>
      <c r="K840" s="5">
        <f t="shared" si="52"/>
        <v>41934.208333333336</v>
      </c>
      <c r="L840">
        <v>1414126800</v>
      </c>
      <c r="M840" s="5">
        <f t="shared" si="53"/>
        <v>41936.208333333336</v>
      </c>
      <c r="N840" t="b">
        <v>0</v>
      </c>
      <c r="O840" t="b">
        <v>1</v>
      </c>
      <c r="P840" t="s">
        <v>33</v>
      </c>
      <c r="Q840" t="s">
        <v>2039</v>
      </c>
      <c r="R840" t="s">
        <v>2040</v>
      </c>
      <c r="S840">
        <f t="shared" si="54"/>
        <v>134.1</v>
      </c>
      <c r="T840">
        <f t="shared" si="55"/>
        <v>93.1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>
        <v>181</v>
      </c>
      <c r="H841" t="s">
        <v>21</v>
      </c>
      <c r="I841" t="s">
        <v>22</v>
      </c>
      <c r="J841">
        <v>1547964000</v>
      </c>
      <c r="K841" s="5">
        <f t="shared" si="52"/>
        <v>43485.25</v>
      </c>
      <c r="L841">
        <v>1552971600</v>
      </c>
      <c r="M841" s="5">
        <f t="shared" si="53"/>
        <v>43543.208333333328</v>
      </c>
      <c r="N841" t="b">
        <v>0</v>
      </c>
      <c r="O841" t="b">
        <v>0</v>
      </c>
      <c r="P841" t="s">
        <v>28</v>
      </c>
      <c r="Q841" t="s">
        <v>2037</v>
      </c>
      <c r="R841" t="s">
        <v>2038</v>
      </c>
      <c r="S841">
        <f t="shared" si="54"/>
        <v>165</v>
      </c>
      <c r="T841">
        <f t="shared" si="55"/>
        <v>81.099999999999994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>
        <v>122</v>
      </c>
      <c r="H842" t="s">
        <v>21</v>
      </c>
      <c r="I842" t="s">
        <v>22</v>
      </c>
      <c r="J842">
        <v>1359957600</v>
      </c>
      <c r="K842" s="5">
        <f t="shared" si="52"/>
        <v>41309.25</v>
      </c>
      <c r="L842">
        <v>1360130400</v>
      </c>
      <c r="M842" s="5">
        <f t="shared" si="53"/>
        <v>41311.25</v>
      </c>
      <c r="N842" t="b">
        <v>0</v>
      </c>
      <c r="O842" t="b">
        <v>0</v>
      </c>
      <c r="P842" t="s">
        <v>53</v>
      </c>
      <c r="Q842" t="s">
        <v>2041</v>
      </c>
      <c r="R842" t="s">
        <v>2044</v>
      </c>
      <c r="S842">
        <f t="shared" si="54"/>
        <v>185.7</v>
      </c>
      <c r="T842">
        <f t="shared" si="55"/>
        <v>85.2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>
        <v>1071</v>
      </c>
      <c r="H843" t="s">
        <v>15</v>
      </c>
      <c r="I843" t="s">
        <v>16</v>
      </c>
      <c r="J843">
        <v>1432357200</v>
      </c>
      <c r="K843" s="5">
        <f t="shared" si="52"/>
        <v>42147.208333333328</v>
      </c>
      <c r="L843">
        <v>1432875600</v>
      </c>
      <c r="M843" s="5">
        <f t="shared" si="53"/>
        <v>42153.208333333328</v>
      </c>
      <c r="N843" t="b">
        <v>0</v>
      </c>
      <c r="O843" t="b">
        <v>0</v>
      </c>
      <c r="P843" t="s">
        <v>65</v>
      </c>
      <c r="Q843" t="s">
        <v>2037</v>
      </c>
      <c r="R843" t="s">
        <v>2046</v>
      </c>
      <c r="S843">
        <f t="shared" si="54"/>
        <v>412.7</v>
      </c>
      <c r="T843">
        <f t="shared" si="55"/>
        <v>111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>
        <v>980</v>
      </c>
      <c r="H844" t="s">
        <v>21</v>
      </c>
      <c r="I844" t="s">
        <v>22</v>
      </c>
      <c r="J844">
        <v>1406178000</v>
      </c>
      <c r="K844" s="5">
        <f t="shared" si="52"/>
        <v>41844.208333333336</v>
      </c>
      <c r="L844">
        <v>1407301200</v>
      </c>
      <c r="M844" s="5">
        <f t="shared" si="53"/>
        <v>41857.208333333336</v>
      </c>
      <c r="N844" t="b">
        <v>0</v>
      </c>
      <c r="O844" t="b">
        <v>0</v>
      </c>
      <c r="P844" t="s">
        <v>148</v>
      </c>
      <c r="Q844" t="s">
        <v>2035</v>
      </c>
      <c r="R844" t="s">
        <v>2057</v>
      </c>
      <c r="S844">
        <f t="shared" si="54"/>
        <v>527</v>
      </c>
      <c r="T844">
        <f t="shared" si="55"/>
        <v>85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>
        <v>536</v>
      </c>
      <c r="H845" t="s">
        <v>21</v>
      </c>
      <c r="I845" t="s">
        <v>22</v>
      </c>
      <c r="J845">
        <v>1485583200</v>
      </c>
      <c r="K845" s="5">
        <f t="shared" si="52"/>
        <v>42763.25</v>
      </c>
      <c r="L845">
        <v>1486620000</v>
      </c>
      <c r="M845" s="5">
        <f t="shared" si="53"/>
        <v>42775.25</v>
      </c>
      <c r="N845" t="b">
        <v>0</v>
      </c>
      <c r="O845" t="b">
        <v>1</v>
      </c>
      <c r="P845" t="s">
        <v>33</v>
      </c>
      <c r="Q845" t="s">
        <v>2039</v>
      </c>
      <c r="R845" t="s">
        <v>2040</v>
      </c>
      <c r="S845">
        <f t="shared" si="54"/>
        <v>319.10000000000002</v>
      </c>
      <c r="T845">
        <f t="shared" si="55"/>
        <v>25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>
        <v>1991</v>
      </c>
      <c r="H846" t="s">
        <v>21</v>
      </c>
      <c r="I846" t="s">
        <v>22</v>
      </c>
      <c r="J846">
        <v>1459314000</v>
      </c>
      <c r="K846" s="5">
        <f t="shared" si="52"/>
        <v>42459.208333333328</v>
      </c>
      <c r="L846">
        <v>1459918800</v>
      </c>
      <c r="M846" s="5">
        <f t="shared" si="53"/>
        <v>42466.208333333328</v>
      </c>
      <c r="N846" t="b">
        <v>0</v>
      </c>
      <c r="O846" t="b">
        <v>0</v>
      </c>
      <c r="P846" t="s">
        <v>122</v>
      </c>
      <c r="Q846" t="s">
        <v>2054</v>
      </c>
      <c r="R846" t="s">
        <v>2055</v>
      </c>
      <c r="S846">
        <f t="shared" si="54"/>
        <v>354.2</v>
      </c>
      <c r="T846">
        <f t="shared" si="55"/>
        <v>66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>
        <v>180</v>
      </c>
      <c r="H847" t="s">
        <v>21</v>
      </c>
      <c r="I847" t="s">
        <v>22</v>
      </c>
      <c r="J847">
        <v>1478844000</v>
      </c>
      <c r="K847" s="5">
        <f t="shared" si="52"/>
        <v>42685.25</v>
      </c>
      <c r="L847">
        <v>1479880800</v>
      </c>
      <c r="M847" s="5">
        <f t="shared" si="53"/>
        <v>42697.25</v>
      </c>
      <c r="N847" t="b">
        <v>0</v>
      </c>
      <c r="O847" t="b">
        <v>0</v>
      </c>
      <c r="P847" t="s">
        <v>60</v>
      </c>
      <c r="Q847" t="s">
        <v>2035</v>
      </c>
      <c r="R847" t="s">
        <v>2045</v>
      </c>
      <c r="S847">
        <f t="shared" si="54"/>
        <v>135.9</v>
      </c>
      <c r="T847">
        <f t="shared" si="55"/>
        <v>27.9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>
        <v>130</v>
      </c>
      <c r="H848" t="s">
        <v>21</v>
      </c>
      <c r="I848" t="s">
        <v>22</v>
      </c>
      <c r="J848">
        <v>1274590800</v>
      </c>
      <c r="K848" s="5">
        <f t="shared" si="52"/>
        <v>40321.208333333336</v>
      </c>
      <c r="L848">
        <v>1274677200</v>
      </c>
      <c r="M848" s="5">
        <f t="shared" si="53"/>
        <v>40322.208333333336</v>
      </c>
      <c r="N848" t="b">
        <v>0</v>
      </c>
      <c r="O848" t="b">
        <v>0</v>
      </c>
      <c r="P848" t="s">
        <v>33</v>
      </c>
      <c r="Q848" t="s">
        <v>2039</v>
      </c>
      <c r="R848" t="s">
        <v>2040</v>
      </c>
      <c r="S848">
        <f t="shared" si="54"/>
        <v>1179.2</v>
      </c>
      <c r="T848">
        <f t="shared" si="55"/>
        <v>108.8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>
        <v>122</v>
      </c>
      <c r="H849" t="s">
        <v>21</v>
      </c>
      <c r="I849" t="s">
        <v>22</v>
      </c>
      <c r="J849">
        <v>1263880800</v>
      </c>
      <c r="K849" s="5">
        <f t="shared" si="52"/>
        <v>40197.25</v>
      </c>
      <c r="L849">
        <v>1267509600</v>
      </c>
      <c r="M849" s="5">
        <f t="shared" si="53"/>
        <v>40239.25</v>
      </c>
      <c r="N849" t="b">
        <v>0</v>
      </c>
      <c r="O849" t="b">
        <v>0</v>
      </c>
      <c r="P849" t="s">
        <v>50</v>
      </c>
      <c r="Q849" t="s">
        <v>2035</v>
      </c>
      <c r="R849" t="s">
        <v>2043</v>
      </c>
      <c r="S849">
        <f t="shared" si="54"/>
        <v>1126.0999999999999</v>
      </c>
      <c r="T849">
        <f t="shared" si="55"/>
        <v>110.8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>
        <v>140</v>
      </c>
      <c r="H850" t="s">
        <v>21</v>
      </c>
      <c r="I850" t="s">
        <v>22</v>
      </c>
      <c r="J850">
        <v>1533877200</v>
      </c>
      <c r="K850" s="5">
        <f t="shared" si="52"/>
        <v>43322.208333333328</v>
      </c>
      <c r="L850">
        <v>1534050000</v>
      </c>
      <c r="M850" s="5">
        <f t="shared" si="53"/>
        <v>43324.208333333328</v>
      </c>
      <c r="N850" t="b">
        <v>0</v>
      </c>
      <c r="O850" t="b">
        <v>1</v>
      </c>
      <c r="P850" t="s">
        <v>33</v>
      </c>
      <c r="Q850" t="s">
        <v>2039</v>
      </c>
      <c r="R850" t="s">
        <v>2040</v>
      </c>
      <c r="S850">
        <f t="shared" si="54"/>
        <v>712</v>
      </c>
      <c r="T850">
        <f t="shared" si="55"/>
        <v>101.7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>
        <v>3388</v>
      </c>
      <c r="H851" t="s">
        <v>21</v>
      </c>
      <c r="I851" t="s">
        <v>22</v>
      </c>
      <c r="J851">
        <v>1318136400</v>
      </c>
      <c r="K851" s="5">
        <f t="shared" si="52"/>
        <v>40825.208333333336</v>
      </c>
      <c r="L851">
        <v>1318568400</v>
      </c>
      <c r="M851" s="5">
        <f t="shared" si="53"/>
        <v>40830.208333333336</v>
      </c>
      <c r="N851" t="b">
        <v>0</v>
      </c>
      <c r="O851" t="b">
        <v>0</v>
      </c>
      <c r="P851" t="s">
        <v>28</v>
      </c>
      <c r="Q851" t="s">
        <v>2037</v>
      </c>
      <c r="R851" t="s">
        <v>2038</v>
      </c>
      <c r="S851">
        <f t="shared" si="54"/>
        <v>212.5</v>
      </c>
      <c r="T851">
        <f t="shared" si="55"/>
        <v>35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>
        <v>280</v>
      </c>
      <c r="H852" t="s">
        <v>21</v>
      </c>
      <c r="I852" t="s">
        <v>22</v>
      </c>
      <c r="J852">
        <v>1283403600</v>
      </c>
      <c r="K852" s="5">
        <f t="shared" si="52"/>
        <v>40423.208333333336</v>
      </c>
      <c r="L852">
        <v>1284354000</v>
      </c>
      <c r="M852" s="5">
        <f t="shared" si="53"/>
        <v>40434.208333333336</v>
      </c>
      <c r="N852" t="b">
        <v>0</v>
      </c>
      <c r="O852" t="b">
        <v>0</v>
      </c>
      <c r="P852" t="s">
        <v>33</v>
      </c>
      <c r="Q852" t="s">
        <v>2039</v>
      </c>
      <c r="R852" t="s">
        <v>2040</v>
      </c>
      <c r="S852">
        <f t="shared" si="54"/>
        <v>228.9</v>
      </c>
      <c r="T852">
        <f t="shared" si="55"/>
        <v>40.1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>
        <v>366</v>
      </c>
      <c r="H853" t="s">
        <v>107</v>
      </c>
      <c r="I853" t="s">
        <v>108</v>
      </c>
      <c r="J853">
        <v>1412744400</v>
      </c>
      <c r="K853" s="5">
        <f t="shared" si="52"/>
        <v>41920.208333333336</v>
      </c>
      <c r="L853">
        <v>1413781200</v>
      </c>
      <c r="M853" s="5">
        <f t="shared" si="53"/>
        <v>41932.208333333336</v>
      </c>
      <c r="N853" t="b">
        <v>0</v>
      </c>
      <c r="O853" t="b">
        <v>1</v>
      </c>
      <c r="P853" t="s">
        <v>65</v>
      </c>
      <c r="Q853" t="s">
        <v>2037</v>
      </c>
      <c r="R853" t="s">
        <v>2046</v>
      </c>
      <c r="S853">
        <f t="shared" si="54"/>
        <v>157.30000000000001</v>
      </c>
      <c r="T853">
        <f t="shared" si="55"/>
        <v>37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>
        <v>270</v>
      </c>
      <c r="H854" t="s">
        <v>21</v>
      </c>
      <c r="I854" t="s">
        <v>22</v>
      </c>
      <c r="J854">
        <v>1458190800</v>
      </c>
      <c r="K854" s="5">
        <f t="shared" si="52"/>
        <v>42446.208333333328</v>
      </c>
      <c r="L854">
        <v>1459486800</v>
      </c>
      <c r="M854" s="5">
        <f t="shared" si="53"/>
        <v>42461.208333333328</v>
      </c>
      <c r="N854" t="b">
        <v>1</v>
      </c>
      <c r="O854" t="b">
        <v>1</v>
      </c>
      <c r="P854" t="s">
        <v>68</v>
      </c>
      <c r="Q854" t="s">
        <v>2047</v>
      </c>
      <c r="R854" t="s">
        <v>2048</v>
      </c>
      <c r="S854">
        <f t="shared" si="54"/>
        <v>232.3</v>
      </c>
      <c r="T854">
        <f t="shared" si="55"/>
        <v>31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>
        <v>137</v>
      </c>
      <c r="H855" t="s">
        <v>21</v>
      </c>
      <c r="I855" t="s">
        <v>22</v>
      </c>
      <c r="J855">
        <v>1274590800</v>
      </c>
      <c r="K855" s="5">
        <f t="shared" si="52"/>
        <v>40321.208333333336</v>
      </c>
      <c r="L855">
        <v>1275886800</v>
      </c>
      <c r="M855" s="5">
        <f t="shared" si="53"/>
        <v>40336.208333333336</v>
      </c>
      <c r="N855" t="b">
        <v>0</v>
      </c>
      <c r="O855" t="b">
        <v>0</v>
      </c>
      <c r="P855" t="s">
        <v>122</v>
      </c>
      <c r="Q855" t="s">
        <v>2054</v>
      </c>
      <c r="R855" t="s">
        <v>2055</v>
      </c>
      <c r="S855">
        <f t="shared" si="54"/>
        <v>256.7</v>
      </c>
      <c r="T855">
        <f t="shared" si="55"/>
        <v>88.1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>
        <v>3205</v>
      </c>
      <c r="H856" t="s">
        <v>21</v>
      </c>
      <c r="I856" t="s">
        <v>22</v>
      </c>
      <c r="J856">
        <v>1351400400</v>
      </c>
      <c r="K856" s="5">
        <f t="shared" si="52"/>
        <v>41210.208333333336</v>
      </c>
      <c r="L856">
        <v>1355983200</v>
      </c>
      <c r="M856" s="5">
        <f t="shared" si="53"/>
        <v>41263.25</v>
      </c>
      <c r="N856" t="b">
        <v>0</v>
      </c>
      <c r="O856" t="b">
        <v>0</v>
      </c>
      <c r="P856" t="s">
        <v>33</v>
      </c>
      <c r="Q856" t="s">
        <v>2039</v>
      </c>
      <c r="R856" t="s">
        <v>2040</v>
      </c>
      <c r="S856">
        <f t="shared" si="54"/>
        <v>168.5</v>
      </c>
      <c r="T856">
        <f t="shared" si="55"/>
        <v>37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>
        <v>288</v>
      </c>
      <c r="H857" t="s">
        <v>36</v>
      </c>
      <c r="I857" t="s">
        <v>37</v>
      </c>
      <c r="J857">
        <v>1514354400</v>
      </c>
      <c r="K857" s="5">
        <f t="shared" si="52"/>
        <v>43096.25</v>
      </c>
      <c r="L857">
        <v>1515391200</v>
      </c>
      <c r="M857" s="5">
        <f t="shared" si="53"/>
        <v>43108.25</v>
      </c>
      <c r="N857" t="b">
        <v>0</v>
      </c>
      <c r="O857" t="b">
        <v>1</v>
      </c>
      <c r="P857" t="s">
        <v>33</v>
      </c>
      <c r="Q857" t="s">
        <v>2039</v>
      </c>
      <c r="R857" t="s">
        <v>2040</v>
      </c>
      <c r="S857">
        <f t="shared" si="54"/>
        <v>166.6</v>
      </c>
      <c r="T857">
        <f t="shared" si="55"/>
        <v>26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>
        <v>148</v>
      </c>
      <c r="H858" t="s">
        <v>21</v>
      </c>
      <c r="I858" t="s">
        <v>22</v>
      </c>
      <c r="J858">
        <v>1421733600</v>
      </c>
      <c r="K858" s="5">
        <f t="shared" si="52"/>
        <v>42024.25</v>
      </c>
      <c r="L858">
        <v>1422252000</v>
      </c>
      <c r="M858" s="5">
        <f t="shared" si="53"/>
        <v>42030.25</v>
      </c>
      <c r="N858" t="b">
        <v>0</v>
      </c>
      <c r="O858" t="b">
        <v>0</v>
      </c>
      <c r="P858" t="s">
        <v>33</v>
      </c>
      <c r="Q858" t="s">
        <v>2039</v>
      </c>
      <c r="R858" t="s">
        <v>2040</v>
      </c>
      <c r="S858">
        <f t="shared" si="54"/>
        <v>772.1</v>
      </c>
      <c r="T858">
        <f t="shared" si="55"/>
        <v>67.8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>
        <v>114</v>
      </c>
      <c r="H859" t="s">
        <v>21</v>
      </c>
      <c r="I859" t="s">
        <v>22</v>
      </c>
      <c r="J859">
        <v>1305176400</v>
      </c>
      <c r="K859" s="5">
        <f t="shared" si="52"/>
        <v>40675.208333333336</v>
      </c>
      <c r="L859">
        <v>1305522000</v>
      </c>
      <c r="M859" s="5">
        <f t="shared" si="53"/>
        <v>40679.208333333336</v>
      </c>
      <c r="N859" t="b">
        <v>0</v>
      </c>
      <c r="O859" t="b">
        <v>0</v>
      </c>
      <c r="P859" t="s">
        <v>53</v>
      </c>
      <c r="Q859" t="s">
        <v>2041</v>
      </c>
      <c r="R859" t="s">
        <v>2044</v>
      </c>
      <c r="S859">
        <f t="shared" si="54"/>
        <v>406.9</v>
      </c>
      <c r="T859">
        <f t="shared" si="55"/>
        <v>50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>
        <v>1518</v>
      </c>
      <c r="H860" t="s">
        <v>15</v>
      </c>
      <c r="I860" t="s">
        <v>16</v>
      </c>
      <c r="J860">
        <v>1414126800</v>
      </c>
      <c r="K860" s="5">
        <f t="shared" si="52"/>
        <v>41936.208333333336</v>
      </c>
      <c r="L860">
        <v>1414904400</v>
      </c>
      <c r="M860" s="5">
        <f t="shared" si="53"/>
        <v>41945.208333333336</v>
      </c>
      <c r="N860" t="b">
        <v>0</v>
      </c>
      <c r="O860" t="b">
        <v>0</v>
      </c>
      <c r="P860" t="s">
        <v>23</v>
      </c>
      <c r="Q860" t="s">
        <v>2035</v>
      </c>
      <c r="R860" t="s">
        <v>2036</v>
      </c>
      <c r="S860">
        <f t="shared" si="54"/>
        <v>564.20000000000005</v>
      </c>
      <c r="T860">
        <f t="shared" si="55"/>
        <v>110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>
        <v>166</v>
      </c>
      <c r="H861" t="s">
        <v>21</v>
      </c>
      <c r="I861" t="s">
        <v>22</v>
      </c>
      <c r="J861">
        <v>1500699600</v>
      </c>
      <c r="K861" s="5">
        <f t="shared" si="52"/>
        <v>42938.208333333328</v>
      </c>
      <c r="L861">
        <v>1501131600</v>
      </c>
      <c r="M861" s="5">
        <f t="shared" si="53"/>
        <v>42943.208333333328</v>
      </c>
      <c r="N861" t="b">
        <v>0</v>
      </c>
      <c r="O861" t="b">
        <v>0</v>
      </c>
      <c r="P861" t="s">
        <v>23</v>
      </c>
      <c r="Q861" t="s">
        <v>2035</v>
      </c>
      <c r="R861" t="s">
        <v>2036</v>
      </c>
      <c r="S861">
        <f t="shared" si="54"/>
        <v>655.5</v>
      </c>
      <c r="T861">
        <f t="shared" si="55"/>
        <v>86.9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>
        <v>100</v>
      </c>
      <c r="H862" t="s">
        <v>26</v>
      </c>
      <c r="I862" t="s">
        <v>27</v>
      </c>
      <c r="J862">
        <v>1354082400</v>
      </c>
      <c r="K862" s="5">
        <f t="shared" si="52"/>
        <v>41241.25</v>
      </c>
      <c r="L862">
        <v>1355032800</v>
      </c>
      <c r="M862" s="5">
        <f t="shared" si="53"/>
        <v>41252.25</v>
      </c>
      <c r="N862" t="b">
        <v>0</v>
      </c>
      <c r="O862" t="b">
        <v>0</v>
      </c>
      <c r="P862" t="s">
        <v>159</v>
      </c>
      <c r="Q862" t="s">
        <v>2035</v>
      </c>
      <c r="R862" t="s">
        <v>2058</v>
      </c>
      <c r="S862">
        <f t="shared" si="54"/>
        <v>177.3</v>
      </c>
      <c r="T862">
        <f t="shared" si="55"/>
        <v>62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>
        <v>235</v>
      </c>
      <c r="H863" t="s">
        <v>21</v>
      </c>
      <c r="I863" t="s">
        <v>22</v>
      </c>
      <c r="J863">
        <v>1336453200</v>
      </c>
      <c r="K863" s="5">
        <f t="shared" si="52"/>
        <v>41037.208333333336</v>
      </c>
      <c r="L863">
        <v>1339477200</v>
      </c>
      <c r="M863" s="5">
        <f t="shared" si="53"/>
        <v>41072.208333333336</v>
      </c>
      <c r="N863" t="b">
        <v>0</v>
      </c>
      <c r="O863" t="b">
        <v>1</v>
      </c>
      <c r="P863" t="s">
        <v>33</v>
      </c>
      <c r="Q863" t="s">
        <v>2039</v>
      </c>
      <c r="R863" t="s">
        <v>2040</v>
      </c>
      <c r="S863">
        <f t="shared" si="54"/>
        <v>113.2</v>
      </c>
      <c r="T863">
        <f t="shared" si="55"/>
        <v>27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>
        <v>148</v>
      </c>
      <c r="H864" t="s">
        <v>21</v>
      </c>
      <c r="I864" t="s">
        <v>22</v>
      </c>
      <c r="J864">
        <v>1305262800</v>
      </c>
      <c r="K864" s="5">
        <f t="shared" si="52"/>
        <v>40676.208333333336</v>
      </c>
      <c r="L864">
        <v>1305954000</v>
      </c>
      <c r="M864" s="5">
        <f t="shared" si="53"/>
        <v>40684.208333333336</v>
      </c>
      <c r="N864" t="b">
        <v>0</v>
      </c>
      <c r="O864" t="b">
        <v>0</v>
      </c>
      <c r="P864" t="s">
        <v>23</v>
      </c>
      <c r="Q864" t="s">
        <v>2035</v>
      </c>
      <c r="R864" t="s">
        <v>2036</v>
      </c>
      <c r="S864">
        <f t="shared" si="54"/>
        <v>728.2</v>
      </c>
      <c r="T864">
        <f t="shared" si="55"/>
        <v>54.1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>
        <v>198</v>
      </c>
      <c r="H865" t="s">
        <v>21</v>
      </c>
      <c r="I865" t="s">
        <v>22</v>
      </c>
      <c r="J865">
        <v>1492232400</v>
      </c>
      <c r="K865" s="5">
        <f t="shared" si="52"/>
        <v>42840.208333333328</v>
      </c>
      <c r="L865">
        <v>1494392400</v>
      </c>
      <c r="M865" s="5">
        <f t="shared" si="53"/>
        <v>42865.208333333328</v>
      </c>
      <c r="N865" t="b">
        <v>1</v>
      </c>
      <c r="O865" t="b">
        <v>1</v>
      </c>
      <c r="P865" t="s">
        <v>60</v>
      </c>
      <c r="Q865" t="s">
        <v>2035</v>
      </c>
      <c r="R865" t="s">
        <v>2045</v>
      </c>
      <c r="S865">
        <f t="shared" si="54"/>
        <v>208.3</v>
      </c>
      <c r="T865">
        <f t="shared" si="55"/>
        <v>41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>
        <v>150</v>
      </c>
      <c r="H866" t="s">
        <v>21</v>
      </c>
      <c r="I866" t="s">
        <v>22</v>
      </c>
      <c r="J866">
        <v>1386741600</v>
      </c>
      <c r="K866" s="5">
        <f t="shared" si="52"/>
        <v>41619.25</v>
      </c>
      <c r="L866">
        <v>1388037600</v>
      </c>
      <c r="M866" s="5">
        <f t="shared" si="53"/>
        <v>41634.25</v>
      </c>
      <c r="N866" t="b">
        <v>0</v>
      </c>
      <c r="O866" t="b">
        <v>0</v>
      </c>
      <c r="P866" t="s">
        <v>33</v>
      </c>
      <c r="Q866" t="s">
        <v>2039</v>
      </c>
      <c r="R866" t="s">
        <v>2040</v>
      </c>
      <c r="S866">
        <f t="shared" si="54"/>
        <v>231</v>
      </c>
      <c r="T866">
        <f t="shared" si="55"/>
        <v>73.900000000000006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>
        <v>216</v>
      </c>
      <c r="H867" t="s">
        <v>107</v>
      </c>
      <c r="I867" t="s">
        <v>108</v>
      </c>
      <c r="J867">
        <v>1397451600</v>
      </c>
      <c r="K867" s="5">
        <f t="shared" si="52"/>
        <v>41743.208333333336</v>
      </c>
      <c r="L867">
        <v>1398056400</v>
      </c>
      <c r="M867" s="5">
        <f t="shared" si="53"/>
        <v>41750.208333333336</v>
      </c>
      <c r="N867" t="b">
        <v>0</v>
      </c>
      <c r="O867" t="b">
        <v>1</v>
      </c>
      <c r="P867" t="s">
        <v>33</v>
      </c>
      <c r="Q867" t="s">
        <v>2039</v>
      </c>
      <c r="R867" t="s">
        <v>2040</v>
      </c>
      <c r="S867">
        <f t="shared" si="54"/>
        <v>270.7</v>
      </c>
      <c r="T867">
        <f t="shared" si="55"/>
        <v>53.9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>
        <v>5139</v>
      </c>
      <c r="H868" t="s">
        <v>21</v>
      </c>
      <c r="I868" t="s">
        <v>22</v>
      </c>
      <c r="J868">
        <v>1549692000</v>
      </c>
      <c r="K868" s="5">
        <f t="shared" si="52"/>
        <v>43505.25</v>
      </c>
      <c r="L868">
        <v>1550037600</v>
      </c>
      <c r="M868" s="5">
        <f t="shared" si="53"/>
        <v>43509.25</v>
      </c>
      <c r="N868" t="b">
        <v>0</v>
      </c>
      <c r="O868" t="b">
        <v>0</v>
      </c>
      <c r="P868" t="s">
        <v>60</v>
      </c>
      <c r="Q868" t="s">
        <v>2035</v>
      </c>
      <c r="R868" t="s">
        <v>2045</v>
      </c>
      <c r="S868">
        <f t="shared" si="54"/>
        <v>113.4</v>
      </c>
      <c r="T868">
        <f t="shared" si="55"/>
        <v>33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>
        <v>2353</v>
      </c>
      <c r="H869" t="s">
        <v>21</v>
      </c>
      <c r="I869" t="s">
        <v>22</v>
      </c>
      <c r="J869">
        <v>1492059600</v>
      </c>
      <c r="K869" s="5">
        <f t="shared" si="52"/>
        <v>42838.208333333328</v>
      </c>
      <c r="L869">
        <v>1492923600</v>
      </c>
      <c r="M869" s="5">
        <f t="shared" si="53"/>
        <v>42848.208333333328</v>
      </c>
      <c r="N869" t="b">
        <v>0</v>
      </c>
      <c r="O869" t="b">
        <v>0</v>
      </c>
      <c r="P869" t="s">
        <v>33</v>
      </c>
      <c r="Q869" t="s">
        <v>2039</v>
      </c>
      <c r="R869" t="s">
        <v>2040</v>
      </c>
      <c r="S869">
        <f t="shared" si="54"/>
        <v>190.6</v>
      </c>
      <c r="T869">
        <f t="shared" si="55"/>
        <v>43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>
        <v>78</v>
      </c>
      <c r="H870" t="s">
        <v>107</v>
      </c>
      <c r="I870" t="s">
        <v>108</v>
      </c>
      <c r="J870">
        <v>1463979600</v>
      </c>
      <c r="K870" s="5">
        <f t="shared" si="52"/>
        <v>42513.208333333328</v>
      </c>
      <c r="L870">
        <v>1467522000</v>
      </c>
      <c r="M870" s="5">
        <f t="shared" si="53"/>
        <v>42554.208333333328</v>
      </c>
      <c r="N870" t="b">
        <v>0</v>
      </c>
      <c r="O870" t="b">
        <v>0</v>
      </c>
      <c r="P870" t="s">
        <v>28</v>
      </c>
      <c r="Q870" t="s">
        <v>2037</v>
      </c>
      <c r="R870" t="s">
        <v>2038</v>
      </c>
      <c r="S870">
        <f t="shared" si="54"/>
        <v>135.5</v>
      </c>
      <c r="T870">
        <f t="shared" si="55"/>
        <v>86.9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>
        <v>174</v>
      </c>
      <c r="H871" t="s">
        <v>98</v>
      </c>
      <c r="I871" t="s">
        <v>99</v>
      </c>
      <c r="J871">
        <v>1313211600</v>
      </c>
      <c r="K871" s="5">
        <f t="shared" si="52"/>
        <v>40768.208333333336</v>
      </c>
      <c r="L871">
        <v>1313643600</v>
      </c>
      <c r="M871" s="5">
        <f t="shared" si="53"/>
        <v>40773.208333333336</v>
      </c>
      <c r="N871" t="b">
        <v>0</v>
      </c>
      <c r="O871" t="b">
        <v>0</v>
      </c>
      <c r="P871" t="s">
        <v>71</v>
      </c>
      <c r="Q871" t="s">
        <v>2041</v>
      </c>
      <c r="R871" t="s">
        <v>2049</v>
      </c>
      <c r="S871">
        <f t="shared" si="54"/>
        <v>787.9</v>
      </c>
      <c r="T871">
        <f t="shared" si="55"/>
        <v>58.9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>
        <v>164</v>
      </c>
      <c r="H872" t="s">
        <v>21</v>
      </c>
      <c r="I872" t="s">
        <v>22</v>
      </c>
      <c r="J872">
        <v>1469163600</v>
      </c>
      <c r="K872" s="5">
        <f t="shared" si="52"/>
        <v>42573.208333333328</v>
      </c>
      <c r="L872">
        <v>1470805200</v>
      </c>
      <c r="M872" s="5">
        <f t="shared" si="53"/>
        <v>42592.208333333328</v>
      </c>
      <c r="N872" t="b">
        <v>0</v>
      </c>
      <c r="O872" t="b">
        <v>1</v>
      </c>
      <c r="P872" t="s">
        <v>53</v>
      </c>
      <c r="Q872" t="s">
        <v>2041</v>
      </c>
      <c r="R872" t="s">
        <v>2044</v>
      </c>
      <c r="S872">
        <f t="shared" si="54"/>
        <v>106.3</v>
      </c>
      <c r="T872">
        <f t="shared" si="55"/>
        <v>33.1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>
        <v>161</v>
      </c>
      <c r="H873" t="s">
        <v>21</v>
      </c>
      <c r="I873" t="s">
        <v>22</v>
      </c>
      <c r="J873">
        <v>1298959200</v>
      </c>
      <c r="K873" s="5">
        <f t="shared" si="52"/>
        <v>40603.25</v>
      </c>
      <c r="L873">
        <v>1301374800</v>
      </c>
      <c r="M873" s="5">
        <f t="shared" si="53"/>
        <v>40631.208333333336</v>
      </c>
      <c r="N873" t="b">
        <v>0</v>
      </c>
      <c r="O873" t="b">
        <v>1</v>
      </c>
      <c r="P873" t="s">
        <v>71</v>
      </c>
      <c r="Q873" t="s">
        <v>2041</v>
      </c>
      <c r="R873" t="s">
        <v>2049</v>
      </c>
      <c r="S873">
        <f t="shared" si="54"/>
        <v>215.3</v>
      </c>
      <c r="T873">
        <f t="shared" si="55"/>
        <v>68.2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>
        <v>138</v>
      </c>
      <c r="H874" t="s">
        <v>21</v>
      </c>
      <c r="I874" t="s">
        <v>22</v>
      </c>
      <c r="J874">
        <v>1387260000</v>
      </c>
      <c r="K874" s="5">
        <f t="shared" si="52"/>
        <v>41625.25</v>
      </c>
      <c r="L874">
        <v>1387864800</v>
      </c>
      <c r="M874" s="5">
        <f t="shared" si="53"/>
        <v>41632.25</v>
      </c>
      <c r="N874" t="b">
        <v>0</v>
      </c>
      <c r="O874" t="b">
        <v>0</v>
      </c>
      <c r="P874" t="s">
        <v>23</v>
      </c>
      <c r="Q874" t="s">
        <v>2035</v>
      </c>
      <c r="R874" t="s">
        <v>2036</v>
      </c>
      <c r="S874">
        <f t="shared" si="54"/>
        <v>141.19999999999999</v>
      </c>
      <c r="T874">
        <f t="shared" si="55"/>
        <v>75.7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v>3308</v>
      </c>
      <c r="H875" t="s">
        <v>21</v>
      </c>
      <c r="I875" t="s">
        <v>22</v>
      </c>
      <c r="J875">
        <v>1457244000</v>
      </c>
      <c r="K875" s="5">
        <f t="shared" si="52"/>
        <v>42435.25</v>
      </c>
      <c r="L875">
        <v>1458190800</v>
      </c>
      <c r="M875" s="5">
        <f t="shared" si="53"/>
        <v>42446.208333333328</v>
      </c>
      <c r="N875" t="b">
        <v>0</v>
      </c>
      <c r="O875" t="b">
        <v>0</v>
      </c>
      <c r="P875" t="s">
        <v>28</v>
      </c>
      <c r="Q875" t="s">
        <v>2037</v>
      </c>
      <c r="R875" t="s">
        <v>2038</v>
      </c>
      <c r="S875">
        <f t="shared" si="54"/>
        <v>115.3</v>
      </c>
      <c r="T875">
        <f t="shared" si="55"/>
        <v>31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>
        <v>127</v>
      </c>
      <c r="H876" t="s">
        <v>26</v>
      </c>
      <c r="I876" t="s">
        <v>27</v>
      </c>
      <c r="J876">
        <v>1556341200</v>
      </c>
      <c r="K876" s="5">
        <f t="shared" si="52"/>
        <v>43582.208333333328</v>
      </c>
      <c r="L876">
        <v>1559278800</v>
      </c>
      <c r="M876" s="5">
        <f t="shared" si="53"/>
        <v>43616.208333333328</v>
      </c>
      <c r="N876" t="b">
        <v>0</v>
      </c>
      <c r="O876" t="b">
        <v>1</v>
      </c>
      <c r="P876" t="s">
        <v>71</v>
      </c>
      <c r="Q876" t="s">
        <v>2041</v>
      </c>
      <c r="R876" t="s">
        <v>2049</v>
      </c>
      <c r="S876">
        <f t="shared" si="54"/>
        <v>193.1</v>
      </c>
      <c r="T876">
        <f t="shared" si="55"/>
        <v>101.9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>
        <v>207</v>
      </c>
      <c r="H877" t="s">
        <v>107</v>
      </c>
      <c r="I877" t="s">
        <v>108</v>
      </c>
      <c r="J877">
        <v>1522126800</v>
      </c>
      <c r="K877" s="5">
        <f t="shared" si="52"/>
        <v>43186.208333333328</v>
      </c>
      <c r="L877">
        <v>1522731600</v>
      </c>
      <c r="M877" s="5">
        <f t="shared" si="53"/>
        <v>43193.208333333328</v>
      </c>
      <c r="N877" t="b">
        <v>0</v>
      </c>
      <c r="O877" t="b">
        <v>1</v>
      </c>
      <c r="P877" t="s">
        <v>159</v>
      </c>
      <c r="Q877" t="s">
        <v>2035</v>
      </c>
      <c r="R877" t="s">
        <v>2058</v>
      </c>
      <c r="S877">
        <f t="shared" si="54"/>
        <v>729.7</v>
      </c>
      <c r="T877">
        <f t="shared" si="55"/>
        <v>52.9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>
        <v>181</v>
      </c>
      <c r="H878" t="s">
        <v>98</v>
      </c>
      <c r="I878" t="s">
        <v>99</v>
      </c>
      <c r="J878">
        <v>1372136400</v>
      </c>
      <c r="K878" s="5">
        <f t="shared" si="52"/>
        <v>41450.208333333336</v>
      </c>
      <c r="L878">
        <v>1372482000</v>
      </c>
      <c r="M878" s="5">
        <f t="shared" si="53"/>
        <v>41454.208333333336</v>
      </c>
      <c r="N878" t="b">
        <v>0</v>
      </c>
      <c r="O878" t="b">
        <v>0</v>
      </c>
      <c r="P878" t="s">
        <v>68</v>
      </c>
      <c r="Q878" t="s">
        <v>2047</v>
      </c>
      <c r="R878" t="s">
        <v>2048</v>
      </c>
      <c r="S878">
        <f t="shared" si="54"/>
        <v>1185.9000000000001</v>
      </c>
      <c r="T878">
        <f t="shared" si="55"/>
        <v>72.099999999999994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>
        <v>110</v>
      </c>
      <c r="H879" t="s">
        <v>21</v>
      </c>
      <c r="I879" t="s">
        <v>22</v>
      </c>
      <c r="J879">
        <v>1513922400</v>
      </c>
      <c r="K879" s="5">
        <f t="shared" si="52"/>
        <v>43091.25</v>
      </c>
      <c r="L879">
        <v>1514959200</v>
      </c>
      <c r="M879" s="5">
        <f t="shared" si="53"/>
        <v>43103.25</v>
      </c>
      <c r="N879" t="b">
        <v>0</v>
      </c>
      <c r="O879" t="b">
        <v>0</v>
      </c>
      <c r="P879" t="s">
        <v>23</v>
      </c>
      <c r="Q879" t="s">
        <v>2035</v>
      </c>
      <c r="R879" t="s">
        <v>2036</v>
      </c>
      <c r="S879">
        <f t="shared" si="54"/>
        <v>125.4</v>
      </c>
      <c r="T879">
        <f t="shared" si="55"/>
        <v>75.2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>
        <v>185</v>
      </c>
      <c r="H880" t="s">
        <v>21</v>
      </c>
      <c r="I880" t="s">
        <v>22</v>
      </c>
      <c r="J880">
        <v>1546149600</v>
      </c>
      <c r="K880" s="5">
        <f t="shared" si="52"/>
        <v>43464.25</v>
      </c>
      <c r="L880">
        <v>1548136800</v>
      </c>
      <c r="M880" s="5">
        <f t="shared" si="53"/>
        <v>43487.25</v>
      </c>
      <c r="N880" t="b">
        <v>0</v>
      </c>
      <c r="O880" t="b">
        <v>0</v>
      </c>
      <c r="P880" t="s">
        <v>28</v>
      </c>
      <c r="Q880" t="s">
        <v>2037</v>
      </c>
      <c r="R880" t="s">
        <v>2038</v>
      </c>
      <c r="S880">
        <f t="shared" si="54"/>
        <v>109.6</v>
      </c>
      <c r="T880">
        <f t="shared" si="55"/>
        <v>45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>
        <v>121</v>
      </c>
      <c r="H881" t="s">
        <v>21</v>
      </c>
      <c r="I881" t="s">
        <v>22</v>
      </c>
      <c r="J881">
        <v>1338440400</v>
      </c>
      <c r="K881" s="5">
        <f t="shared" si="52"/>
        <v>41060.208333333336</v>
      </c>
      <c r="L881">
        <v>1340859600</v>
      </c>
      <c r="M881" s="5">
        <f t="shared" si="53"/>
        <v>41088.208333333336</v>
      </c>
      <c r="N881" t="b">
        <v>0</v>
      </c>
      <c r="O881" t="b">
        <v>1</v>
      </c>
      <c r="P881" t="s">
        <v>33</v>
      </c>
      <c r="Q881" t="s">
        <v>2039</v>
      </c>
      <c r="R881" t="s">
        <v>2040</v>
      </c>
      <c r="S881">
        <f t="shared" si="54"/>
        <v>188.5</v>
      </c>
      <c r="T881">
        <f t="shared" si="55"/>
        <v>53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>
        <v>106</v>
      </c>
      <c r="H882" t="s">
        <v>21</v>
      </c>
      <c r="I882" t="s">
        <v>22</v>
      </c>
      <c r="J882">
        <v>1577772000</v>
      </c>
      <c r="K882" s="5">
        <f t="shared" si="52"/>
        <v>43830.25</v>
      </c>
      <c r="L882">
        <v>1579672800</v>
      </c>
      <c r="M882" s="5">
        <f t="shared" si="53"/>
        <v>43852.25</v>
      </c>
      <c r="N882" t="b">
        <v>0</v>
      </c>
      <c r="O882" t="b">
        <v>1</v>
      </c>
      <c r="P882" t="s">
        <v>122</v>
      </c>
      <c r="Q882" t="s">
        <v>2054</v>
      </c>
      <c r="R882" t="s">
        <v>2055</v>
      </c>
      <c r="S882">
        <f t="shared" si="54"/>
        <v>202.9</v>
      </c>
      <c r="T882">
        <f t="shared" si="55"/>
        <v>44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>
        <v>142</v>
      </c>
      <c r="H883" t="s">
        <v>21</v>
      </c>
      <c r="I883" t="s">
        <v>22</v>
      </c>
      <c r="J883">
        <v>1562216400</v>
      </c>
      <c r="K883" s="5">
        <f t="shared" si="52"/>
        <v>43650.208333333328</v>
      </c>
      <c r="L883">
        <v>1562389200</v>
      </c>
      <c r="M883" s="5">
        <f t="shared" si="53"/>
        <v>43652.208333333328</v>
      </c>
      <c r="N883" t="b">
        <v>0</v>
      </c>
      <c r="O883" t="b">
        <v>0</v>
      </c>
      <c r="P883" t="s">
        <v>122</v>
      </c>
      <c r="Q883" t="s">
        <v>2054</v>
      </c>
      <c r="R883" t="s">
        <v>2055</v>
      </c>
      <c r="S883">
        <f t="shared" si="54"/>
        <v>197</v>
      </c>
      <c r="T883">
        <f t="shared" si="55"/>
        <v>86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>
        <v>233</v>
      </c>
      <c r="H884" t="s">
        <v>21</v>
      </c>
      <c r="I884" t="s">
        <v>22</v>
      </c>
      <c r="J884">
        <v>1548568800</v>
      </c>
      <c r="K884" s="5">
        <f t="shared" si="52"/>
        <v>43492.25</v>
      </c>
      <c r="L884">
        <v>1551506400</v>
      </c>
      <c r="M884" s="5">
        <f t="shared" si="53"/>
        <v>43526.25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>
        <f t="shared" si="54"/>
        <v>107</v>
      </c>
      <c r="T884">
        <f t="shared" si="55"/>
        <v>28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>
        <v>218</v>
      </c>
      <c r="H885" t="s">
        <v>21</v>
      </c>
      <c r="I885" t="s">
        <v>22</v>
      </c>
      <c r="J885">
        <v>1514872800</v>
      </c>
      <c r="K885" s="5">
        <f t="shared" si="52"/>
        <v>43102.25</v>
      </c>
      <c r="L885">
        <v>1516600800</v>
      </c>
      <c r="M885" s="5">
        <f t="shared" si="53"/>
        <v>43122.25</v>
      </c>
      <c r="N885" t="b">
        <v>0</v>
      </c>
      <c r="O885" t="b">
        <v>0</v>
      </c>
      <c r="P885" t="s">
        <v>23</v>
      </c>
      <c r="Q885" t="s">
        <v>2035</v>
      </c>
      <c r="R885" t="s">
        <v>2036</v>
      </c>
      <c r="S885">
        <f t="shared" si="54"/>
        <v>268.7</v>
      </c>
      <c r="T885">
        <f t="shared" si="55"/>
        <v>32.1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>
        <v>76</v>
      </c>
      <c r="H886" t="s">
        <v>21</v>
      </c>
      <c r="I886" t="s">
        <v>22</v>
      </c>
      <c r="J886">
        <v>1330927200</v>
      </c>
      <c r="K886" s="5">
        <f t="shared" si="52"/>
        <v>40973.25</v>
      </c>
      <c r="L886">
        <v>1332997200</v>
      </c>
      <c r="M886" s="5">
        <f t="shared" si="53"/>
        <v>40997.208333333336</v>
      </c>
      <c r="N886" t="b">
        <v>0</v>
      </c>
      <c r="O886" t="b">
        <v>1</v>
      </c>
      <c r="P886" t="s">
        <v>53</v>
      </c>
      <c r="Q886" t="s">
        <v>2041</v>
      </c>
      <c r="R886" t="s">
        <v>2044</v>
      </c>
      <c r="S886">
        <f t="shared" si="54"/>
        <v>1180.3</v>
      </c>
      <c r="T886">
        <f t="shared" si="55"/>
        <v>108.7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>
        <v>43</v>
      </c>
      <c r="H887" t="s">
        <v>21</v>
      </c>
      <c r="I887" t="s">
        <v>22</v>
      </c>
      <c r="J887">
        <v>1571115600</v>
      </c>
      <c r="K887" s="5">
        <f t="shared" si="52"/>
        <v>43753.208333333328</v>
      </c>
      <c r="L887">
        <v>1574920800</v>
      </c>
      <c r="M887" s="5">
        <f t="shared" si="53"/>
        <v>43797.25</v>
      </c>
      <c r="N887" t="b">
        <v>0</v>
      </c>
      <c r="O887" t="b">
        <v>1</v>
      </c>
      <c r="P887" t="s">
        <v>33</v>
      </c>
      <c r="Q887" t="s">
        <v>2039</v>
      </c>
      <c r="R887" t="s">
        <v>2040</v>
      </c>
      <c r="S887">
        <f t="shared" si="54"/>
        <v>264</v>
      </c>
      <c r="T887">
        <f t="shared" si="55"/>
        <v>43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>
        <v>221</v>
      </c>
      <c r="H888" t="s">
        <v>21</v>
      </c>
      <c r="I888" t="s">
        <v>22</v>
      </c>
      <c r="J888">
        <v>1511848800</v>
      </c>
      <c r="K888" s="5">
        <f t="shared" si="52"/>
        <v>43067.25</v>
      </c>
      <c r="L888">
        <v>1512712800</v>
      </c>
      <c r="M888" s="5">
        <f t="shared" si="53"/>
        <v>43077.25</v>
      </c>
      <c r="N888" t="b">
        <v>0</v>
      </c>
      <c r="O888" t="b">
        <v>1</v>
      </c>
      <c r="P888" t="s">
        <v>33</v>
      </c>
      <c r="Q888" t="s">
        <v>2039</v>
      </c>
      <c r="R888" t="s">
        <v>2040</v>
      </c>
      <c r="S888">
        <f t="shared" si="54"/>
        <v>193.1</v>
      </c>
      <c r="T888">
        <f t="shared" si="55"/>
        <v>55.9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>
        <v>2805</v>
      </c>
      <c r="H889" t="s">
        <v>15</v>
      </c>
      <c r="I889" t="s">
        <v>16</v>
      </c>
      <c r="J889">
        <v>1523854800</v>
      </c>
      <c r="K889" s="5">
        <f t="shared" si="52"/>
        <v>43206.208333333328</v>
      </c>
      <c r="L889">
        <v>1524286800</v>
      </c>
      <c r="M889" s="5">
        <f t="shared" si="53"/>
        <v>43211.208333333328</v>
      </c>
      <c r="N889" t="b">
        <v>0</v>
      </c>
      <c r="O889" t="b">
        <v>0</v>
      </c>
      <c r="P889" t="s">
        <v>68</v>
      </c>
      <c r="Q889" t="s">
        <v>2047</v>
      </c>
      <c r="R889" t="s">
        <v>2048</v>
      </c>
      <c r="S889">
        <f t="shared" si="54"/>
        <v>225.5</v>
      </c>
      <c r="T889">
        <f t="shared" si="55"/>
        <v>48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>
        <v>68</v>
      </c>
      <c r="H890" t="s">
        <v>21</v>
      </c>
      <c r="I890" t="s">
        <v>22</v>
      </c>
      <c r="J890">
        <v>1346043600</v>
      </c>
      <c r="K890" s="5">
        <f t="shared" si="52"/>
        <v>41148.208333333336</v>
      </c>
      <c r="L890">
        <v>1346907600</v>
      </c>
      <c r="M890" s="5">
        <f t="shared" si="53"/>
        <v>41158.208333333336</v>
      </c>
      <c r="N890" t="b">
        <v>0</v>
      </c>
      <c r="O890" t="b">
        <v>0</v>
      </c>
      <c r="P890" t="s">
        <v>89</v>
      </c>
      <c r="Q890" t="s">
        <v>2050</v>
      </c>
      <c r="R890" t="s">
        <v>2051</v>
      </c>
      <c r="S890">
        <f t="shared" si="54"/>
        <v>239.4</v>
      </c>
      <c r="T890">
        <f t="shared" si="55"/>
        <v>112.7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>
        <v>183</v>
      </c>
      <c r="H891" t="s">
        <v>15</v>
      </c>
      <c r="I891" t="s">
        <v>16</v>
      </c>
      <c r="J891">
        <v>1511935200</v>
      </c>
      <c r="K891" s="5">
        <f t="shared" si="52"/>
        <v>43068.25</v>
      </c>
      <c r="L891">
        <v>1514181600</v>
      </c>
      <c r="M891" s="5">
        <f t="shared" si="53"/>
        <v>43094.25</v>
      </c>
      <c r="N891" t="b">
        <v>0</v>
      </c>
      <c r="O891" t="b">
        <v>0</v>
      </c>
      <c r="P891" t="s">
        <v>23</v>
      </c>
      <c r="Q891" t="s">
        <v>2035</v>
      </c>
      <c r="R891" t="s">
        <v>2036</v>
      </c>
      <c r="S891">
        <f t="shared" si="54"/>
        <v>130.19999999999999</v>
      </c>
      <c r="T891">
        <f t="shared" si="55"/>
        <v>64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>
        <v>133</v>
      </c>
      <c r="H892" t="s">
        <v>21</v>
      </c>
      <c r="I892" t="s">
        <v>22</v>
      </c>
      <c r="J892">
        <v>1392012000</v>
      </c>
      <c r="K892" s="5">
        <f t="shared" si="52"/>
        <v>41680.25</v>
      </c>
      <c r="L892">
        <v>1392184800</v>
      </c>
      <c r="M892" s="5">
        <f t="shared" si="53"/>
        <v>41682.25</v>
      </c>
      <c r="N892" t="b">
        <v>1</v>
      </c>
      <c r="O892" t="b">
        <v>1</v>
      </c>
      <c r="P892" t="s">
        <v>33</v>
      </c>
      <c r="Q892" t="s">
        <v>2039</v>
      </c>
      <c r="R892" t="s">
        <v>2040</v>
      </c>
      <c r="S892">
        <f t="shared" si="54"/>
        <v>615.20000000000005</v>
      </c>
      <c r="T892">
        <f t="shared" si="55"/>
        <v>106.4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>
        <v>2489</v>
      </c>
      <c r="H893" t="s">
        <v>107</v>
      </c>
      <c r="I893" t="s">
        <v>108</v>
      </c>
      <c r="J893">
        <v>1556946000</v>
      </c>
      <c r="K893" s="5">
        <f t="shared" si="52"/>
        <v>43589.208333333328</v>
      </c>
      <c r="L893">
        <v>1559365200</v>
      </c>
      <c r="M893" s="5">
        <f t="shared" si="53"/>
        <v>43617.208333333328</v>
      </c>
      <c r="N893" t="b">
        <v>0</v>
      </c>
      <c r="O893" t="b">
        <v>1</v>
      </c>
      <c r="P893" t="s">
        <v>68</v>
      </c>
      <c r="Q893" t="s">
        <v>2047</v>
      </c>
      <c r="R893" t="s">
        <v>2048</v>
      </c>
      <c r="S893">
        <f t="shared" si="54"/>
        <v>368.8</v>
      </c>
      <c r="T893">
        <f t="shared" si="55"/>
        <v>76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>
        <v>69</v>
      </c>
      <c r="H894" t="s">
        <v>21</v>
      </c>
      <c r="I894" t="s">
        <v>22</v>
      </c>
      <c r="J894">
        <v>1548050400</v>
      </c>
      <c r="K894" s="5">
        <f t="shared" si="52"/>
        <v>43486.25</v>
      </c>
      <c r="L894">
        <v>1549173600</v>
      </c>
      <c r="M894" s="5">
        <f t="shared" si="53"/>
        <v>43499.25</v>
      </c>
      <c r="N894" t="b">
        <v>0</v>
      </c>
      <c r="O894" t="b">
        <v>1</v>
      </c>
      <c r="P894" t="s">
        <v>33</v>
      </c>
      <c r="Q894" t="s">
        <v>2039</v>
      </c>
      <c r="R894" t="s">
        <v>2040</v>
      </c>
      <c r="S894">
        <f t="shared" si="54"/>
        <v>1094.9000000000001</v>
      </c>
      <c r="T894">
        <f t="shared" si="55"/>
        <v>111.1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>
        <v>279</v>
      </c>
      <c r="H895" t="s">
        <v>40</v>
      </c>
      <c r="I895" t="s">
        <v>41</v>
      </c>
      <c r="J895">
        <v>1532840400</v>
      </c>
      <c r="K895" s="5">
        <f t="shared" si="52"/>
        <v>43310.208333333328</v>
      </c>
      <c r="L895">
        <v>1533963600</v>
      </c>
      <c r="M895" s="5">
        <f t="shared" si="53"/>
        <v>43323.208333333328</v>
      </c>
      <c r="N895" t="b">
        <v>0</v>
      </c>
      <c r="O895" t="b">
        <v>1</v>
      </c>
      <c r="P895" t="s">
        <v>23</v>
      </c>
      <c r="Q895" t="s">
        <v>2035</v>
      </c>
      <c r="R895" t="s">
        <v>2036</v>
      </c>
      <c r="S895">
        <f t="shared" si="54"/>
        <v>800.6</v>
      </c>
      <c r="T895">
        <f t="shared" si="55"/>
        <v>43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>
        <v>210</v>
      </c>
      <c r="H896" t="s">
        <v>21</v>
      </c>
      <c r="I896" t="s">
        <v>22</v>
      </c>
      <c r="J896">
        <v>1488261600</v>
      </c>
      <c r="K896" s="5">
        <f t="shared" si="52"/>
        <v>42794.25</v>
      </c>
      <c r="L896">
        <v>1489381200</v>
      </c>
      <c r="M896" s="5">
        <f t="shared" si="53"/>
        <v>42807.208333333328</v>
      </c>
      <c r="N896" t="b">
        <v>0</v>
      </c>
      <c r="O896" t="b">
        <v>0</v>
      </c>
      <c r="P896" t="s">
        <v>42</v>
      </c>
      <c r="Q896" t="s">
        <v>2041</v>
      </c>
      <c r="R896" t="s">
        <v>2042</v>
      </c>
      <c r="S896">
        <f t="shared" si="54"/>
        <v>291.3</v>
      </c>
      <c r="T896">
        <f t="shared" si="55"/>
        <v>68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>
        <v>2100</v>
      </c>
      <c r="H897" t="s">
        <v>21</v>
      </c>
      <c r="I897" t="s">
        <v>22</v>
      </c>
      <c r="J897">
        <v>1393567200</v>
      </c>
      <c r="K897" s="5">
        <f t="shared" si="52"/>
        <v>41698.25</v>
      </c>
      <c r="L897">
        <v>1395032400</v>
      </c>
      <c r="M897" s="5">
        <f t="shared" si="53"/>
        <v>41715.208333333336</v>
      </c>
      <c r="N897" t="b">
        <v>0</v>
      </c>
      <c r="O897" t="b">
        <v>0</v>
      </c>
      <c r="P897" t="s">
        <v>23</v>
      </c>
      <c r="Q897" t="s">
        <v>2035</v>
      </c>
      <c r="R897" t="s">
        <v>2036</v>
      </c>
      <c r="S897">
        <f t="shared" si="54"/>
        <v>350</v>
      </c>
      <c r="T897">
        <f t="shared" si="55"/>
        <v>90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>
        <v>252</v>
      </c>
      <c r="H898" t="s">
        <v>21</v>
      </c>
      <c r="I898" t="s">
        <v>22</v>
      </c>
      <c r="J898">
        <v>1410325200</v>
      </c>
      <c r="K898" s="5">
        <f t="shared" ref="K898:K961" si="56">(((J898/60)/60)/24)+DATE(1970,1,1)</f>
        <v>41892.208333333336</v>
      </c>
      <c r="L898">
        <v>1412485200</v>
      </c>
      <c r="M898" s="5">
        <f t="shared" ref="M898:M961" si="57">(((L898/60)/60)/24)+DATE(1970,1,1)</f>
        <v>41917.208333333336</v>
      </c>
      <c r="N898" t="b">
        <v>1</v>
      </c>
      <c r="O898" t="b">
        <v>1</v>
      </c>
      <c r="P898" t="s">
        <v>23</v>
      </c>
      <c r="Q898" t="s">
        <v>2035</v>
      </c>
      <c r="R898" t="s">
        <v>2036</v>
      </c>
      <c r="S898">
        <f t="shared" ref="S898:S961" si="58">ROUND(((E898/D898)*100), 1)</f>
        <v>357.1</v>
      </c>
      <c r="T898">
        <f t="shared" ref="T898:T961" si="59">ROUND((E898/G898),1)</f>
        <v>58.1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>
        <v>1280</v>
      </c>
      <c r="H899" t="s">
        <v>21</v>
      </c>
      <c r="I899" t="s">
        <v>22</v>
      </c>
      <c r="J899">
        <v>1276923600</v>
      </c>
      <c r="K899" s="5">
        <f t="shared" si="56"/>
        <v>40348.208333333336</v>
      </c>
      <c r="L899">
        <v>1279688400</v>
      </c>
      <c r="M899" s="5">
        <f t="shared" si="57"/>
        <v>40380.208333333336</v>
      </c>
      <c r="N899" t="b">
        <v>0</v>
      </c>
      <c r="O899" t="b">
        <v>1</v>
      </c>
      <c r="P899" t="s">
        <v>68</v>
      </c>
      <c r="Q899" t="s">
        <v>2047</v>
      </c>
      <c r="R899" t="s">
        <v>2048</v>
      </c>
      <c r="S899">
        <f t="shared" si="58"/>
        <v>126.5</v>
      </c>
      <c r="T899">
        <f t="shared" si="59"/>
        <v>84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>
        <v>157</v>
      </c>
      <c r="H900" t="s">
        <v>40</v>
      </c>
      <c r="I900" t="s">
        <v>41</v>
      </c>
      <c r="J900">
        <v>1500958800</v>
      </c>
      <c r="K900" s="5">
        <f t="shared" si="56"/>
        <v>42941.208333333328</v>
      </c>
      <c r="L900">
        <v>1501995600</v>
      </c>
      <c r="M900" s="5">
        <f t="shared" si="57"/>
        <v>42953.208333333328</v>
      </c>
      <c r="N900" t="b">
        <v>0</v>
      </c>
      <c r="O900" t="b">
        <v>0</v>
      </c>
      <c r="P900" t="s">
        <v>100</v>
      </c>
      <c r="Q900" t="s">
        <v>2041</v>
      </c>
      <c r="R900" t="s">
        <v>2052</v>
      </c>
      <c r="S900">
        <f t="shared" si="58"/>
        <v>387.5</v>
      </c>
      <c r="T900">
        <f t="shared" si="59"/>
        <v>88.9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>
        <v>194</v>
      </c>
      <c r="H901" t="s">
        <v>21</v>
      </c>
      <c r="I901" t="s">
        <v>22</v>
      </c>
      <c r="J901">
        <v>1292220000</v>
      </c>
      <c r="K901" s="5">
        <f t="shared" si="56"/>
        <v>40525.25</v>
      </c>
      <c r="L901">
        <v>1294639200</v>
      </c>
      <c r="M901" s="5">
        <f t="shared" si="57"/>
        <v>40553.25</v>
      </c>
      <c r="N901" t="b">
        <v>0</v>
      </c>
      <c r="O901" t="b">
        <v>1</v>
      </c>
      <c r="P901" t="s">
        <v>33</v>
      </c>
      <c r="Q901" t="s">
        <v>2039</v>
      </c>
      <c r="R901" t="s">
        <v>2040</v>
      </c>
      <c r="S901">
        <f t="shared" si="58"/>
        <v>457</v>
      </c>
      <c r="T901">
        <f t="shared" si="59"/>
        <v>66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>
        <v>82</v>
      </c>
      <c r="H902" t="s">
        <v>26</v>
      </c>
      <c r="I902" t="s">
        <v>27</v>
      </c>
      <c r="J902">
        <v>1304398800</v>
      </c>
      <c r="K902" s="5">
        <f t="shared" si="56"/>
        <v>40666.208333333336</v>
      </c>
      <c r="L902">
        <v>1305435600</v>
      </c>
      <c r="M902" s="5">
        <f t="shared" si="57"/>
        <v>40678.208333333336</v>
      </c>
      <c r="N902" t="b">
        <v>0</v>
      </c>
      <c r="O902" t="b">
        <v>1</v>
      </c>
      <c r="P902" t="s">
        <v>53</v>
      </c>
      <c r="Q902" t="s">
        <v>2041</v>
      </c>
      <c r="R902" t="s">
        <v>2044</v>
      </c>
      <c r="S902">
        <f t="shared" si="58"/>
        <v>266.7</v>
      </c>
      <c r="T902">
        <f t="shared" si="59"/>
        <v>74.8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>
        <v>4233</v>
      </c>
      <c r="H903" t="s">
        <v>21</v>
      </c>
      <c r="I903" t="s">
        <v>22</v>
      </c>
      <c r="J903">
        <v>1332738000</v>
      </c>
      <c r="K903" s="5">
        <f t="shared" si="56"/>
        <v>40994.208333333336</v>
      </c>
      <c r="L903">
        <v>1335675600</v>
      </c>
      <c r="M903" s="5">
        <f t="shared" si="57"/>
        <v>41028.208333333336</v>
      </c>
      <c r="N903" t="b">
        <v>0</v>
      </c>
      <c r="O903" t="b">
        <v>0</v>
      </c>
      <c r="P903" t="s">
        <v>122</v>
      </c>
      <c r="Q903" t="s">
        <v>2054</v>
      </c>
      <c r="R903" t="s">
        <v>2055</v>
      </c>
      <c r="S903">
        <f t="shared" si="58"/>
        <v>109</v>
      </c>
      <c r="T903">
        <f t="shared" si="59"/>
        <v>25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>
        <v>1297</v>
      </c>
      <c r="H904" t="s">
        <v>36</v>
      </c>
      <c r="I904" t="s">
        <v>37</v>
      </c>
      <c r="J904">
        <v>1445490000</v>
      </c>
      <c r="K904" s="5">
        <f t="shared" si="56"/>
        <v>42299.208333333328</v>
      </c>
      <c r="L904">
        <v>1448431200</v>
      </c>
      <c r="M904" s="5">
        <f t="shared" si="57"/>
        <v>42333.25</v>
      </c>
      <c r="N904" t="b">
        <v>1</v>
      </c>
      <c r="O904" t="b">
        <v>0</v>
      </c>
      <c r="P904" t="s">
        <v>206</v>
      </c>
      <c r="Q904" t="s">
        <v>2047</v>
      </c>
      <c r="R904" t="s">
        <v>2059</v>
      </c>
      <c r="S904">
        <f t="shared" si="58"/>
        <v>315.2</v>
      </c>
      <c r="T904">
        <f t="shared" si="59"/>
        <v>105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>
        <v>165</v>
      </c>
      <c r="H905" t="s">
        <v>36</v>
      </c>
      <c r="I905" t="s">
        <v>37</v>
      </c>
      <c r="J905">
        <v>1297663200</v>
      </c>
      <c r="K905" s="5">
        <f t="shared" si="56"/>
        <v>40588.25</v>
      </c>
      <c r="L905">
        <v>1298613600</v>
      </c>
      <c r="M905" s="5">
        <f t="shared" si="57"/>
        <v>40599.25</v>
      </c>
      <c r="N905" t="b">
        <v>0</v>
      </c>
      <c r="O905" t="b">
        <v>0</v>
      </c>
      <c r="P905" t="s">
        <v>206</v>
      </c>
      <c r="Q905" t="s">
        <v>2047</v>
      </c>
      <c r="R905" t="s">
        <v>2059</v>
      </c>
      <c r="S905">
        <f t="shared" si="58"/>
        <v>157.69999999999999</v>
      </c>
      <c r="T905">
        <f t="shared" si="59"/>
        <v>65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>
        <v>119</v>
      </c>
      <c r="H906" t="s">
        <v>21</v>
      </c>
      <c r="I906" t="s">
        <v>22</v>
      </c>
      <c r="J906">
        <v>1371963600</v>
      </c>
      <c r="K906" s="5">
        <f t="shared" si="56"/>
        <v>41448.208333333336</v>
      </c>
      <c r="L906">
        <v>1372482000</v>
      </c>
      <c r="M906" s="5">
        <f t="shared" si="57"/>
        <v>41454.208333333336</v>
      </c>
      <c r="N906" t="b">
        <v>0</v>
      </c>
      <c r="O906" t="b">
        <v>0</v>
      </c>
      <c r="P906" t="s">
        <v>33</v>
      </c>
      <c r="Q906" t="s">
        <v>2039</v>
      </c>
      <c r="R906" t="s">
        <v>2040</v>
      </c>
      <c r="S906">
        <f t="shared" si="58"/>
        <v>153.80000000000001</v>
      </c>
      <c r="T906">
        <f t="shared" si="59"/>
        <v>94.4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>
        <v>1797</v>
      </c>
      <c r="H907" t="s">
        <v>21</v>
      </c>
      <c r="I907" t="s">
        <v>22</v>
      </c>
      <c r="J907">
        <v>1301202000</v>
      </c>
      <c r="K907" s="5">
        <f t="shared" si="56"/>
        <v>40629.208333333336</v>
      </c>
      <c r="L907">
        <v>1305867600</v>
      </c>
      <c r="M907" s="5">
        <f t="shared" si="57"/>
        <v>40683.208333333336</v>
      </c>
      <c r="N907" t="b">
        <v>0</v>
      </c>
      <c r="O907" t="b">
        <v>0</v>
      </c>
      <c r="P907" t="s">
        <v>159</v>
      </c>
      <c r="Q907" t="s">
        <v>2035</v>
      </c>
      <c r="R907" t="s">
        <v>2058</v>
      </c>
      <c r="S907">
        <f t="shared" si="58"/>
        <v>852.9</v>
      </c>
      <c r="T907">
        <f t="shared" si="59"/>
        <v>84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>
        <v>261</v>
      </c>
      <c r="H908" t="s">
        <v>21</v>
      </c>
      <c r="I908" t="s">
        <v>22</v>
      </c>
      <c r="J908">
        <v>1538024400</v>
      </c>
      <c r="K908" s="5">
        <f t="shared" si="56"/>
        <v>43370.208333333328</v>
      </c>
      <c r="L908">
        <v>1538802000</v>
      </c>
      <c r="M908" s="5">
        <f t="shared" si="57"/>
        <v>43379.208333333328</v>
      </c>
      <c r="N908" t="b">
        <v>0</v>
      </c>
      <c r="O908" t="b">
        <v>0</v>
      </c>
      <c r="P908" t="s">
        <v>33</v>
      </c>
      <c r="Q908" t="s">
        <v>2039</v>
      </c>
      <c r="R908" t="s">
        <v>2040</v>
      </c>
      <c r="S908">
        <f t="shared" si="58"/>
        <v>138.9</v>
      </c>
      <c r="T908">
        <f t="shared" si="59"/>
        <v>34.1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>
        <v>157</v>
      </c>
      <c r="H909" t="s">
        <v>21</v>
      </c>
      <c r="I909" t="s">
        <v>22</v>
      </c>
      <c r="J909">
        <v>1395032400</v>
      </c>
      <c r="K909" s="5">
        <f t="shared" si="56"/>
        <v>41715.208333333336</v>
      </c>
      <c r="L909">
        <v>1398920400</v>
      </c>
      <c r="M909" s="5">
        <f t="shared" si="57"/>
        <v>41760.208333333336</v>
      </c>
      <c r="N909" t="b">
        <v>0</v>
      </c>
      <c r="O909" t="b">
        <v>1</v>
      </c>
      <c r="P909" t="s">
        <v>42</v>
      </c>
      <c r="Q909" t="s">
        <v>2041</v>
      </c>
      <c r="R909" t="s">
        <v>2042</v>
      </c>
      <c r="S909">
        <f t="shared" si="58"/>
        <v>190.2</v>
      </c>
      <c r="T909">
        <f t="shared" si="59"/>
        <v>93.3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>
        <v>3533</v>
      </c>
      <c r="H910" t="s">
        <v>21</v>
      </c>
      <c r="I910" t="s">
        <v>22</v>
      </c>
      <c r="J910">
        <v>1405486800</v>
      </c>
      <c r="K910" s="5">
        <f t="shared" si="56"/>
        <v>41836.208333333336</v>
      </c>
      <c r="L910">
        <v>1405659600</v>
      </c>
      <c r="M910" s="5">
        <f t="shared" si="57"/>
        <v>41838.208333333336</v>
      </c>
      <c r="N910" t="b">
        <v>0</v>
      </c>
      <c r="O910" t="b">
        <v>1</v>
      </c>
      <c r="P910" t="s">
        <v>33</v>
      </c>
      <c r="Q910" t="s">
        <v>2039</v>
      </c>
      <c r="R910" t="s">
        <v>2040</v>
      </c>
      <c r="S910">
        <f t="shared" si="58"/>
        <v>100.2</v>
      </c>
      <c r="T910">
        <f t="shared" si="59"/>
        <v>33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>
        <v>155</v>
      </c>
      <c r="H911" t="s">
        <v>21</v>
      </c>
      <c r="I911" t="s">
        <v>22</v>
      </c>
      <c r="J911">
        <v>1455861600</v>
      </c>
      <c r="K911" s="5">
        <f t="shared" si="56"/>
        <v>42419.25</v>
      </c>
      <c r="L911">
        <v>1457244000</v>
      </c>
      <c r="M911" s="5">
        <f t="shared" si="57"/>
        <v>42435.25</v>
      </c>
      <c r="N911" t="b">
        <v>0</v>
      </c>
      <c r="O911" t="b">
        <v>0</v>
      </c>
      <c r="P911" t="s">
        <v>28</v>
      </c>
      <c r="Q911" t="s">
        <v>2037</v>
      </c>
      <c r="R911" t="s">
        <v>2038</v>
      </c>
      <c r="S911">
        <f t="shared" si="58"/>
        <v>142.80000000000001</v>
      </c>
      <c r="T911">
        <f t="shared" si="59"/>
        <v>83.8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>
        <v>132</v>
      </c>
      <c r="H912" t="s">
        <v>107</v>
      </c>
      <c r="I912" t="s">
        <v>108</v>
      </c>
      <c r="J912">
        <v>1529038800</v>
      </c>
      <c r="K912" s="5">
        <f t="shared" si="56"/>
        <v>43266.208333333328</v>
      </c>
      <c r="L912">
        <v>1529298000</v>
      </c>
      <c r="M912" s="5">
        <f t="shared" si="57"/>
        <v>43269.208333333328</v>
      </c>
      <c r="N912" t="b">
        <v>0</v>
      </c>
      <c r="O912" t="b">
        <v>0</v>
      </c>
      <c r="P912" t="s">
        <v>65</v>
      </c>
      <c r="Q912" t="s">
        <v>2037</v>
      </c>
      <c r="R912" t="s">
        <v>2046</v>
      </c>
      <c r="S912">
        <f t="shared" si="58"/>
        <v>563.1</v>
      </c>
      <c r="T912">
        <f t="shared" si="59"/>
        <v>64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>
        <v>1354</v>
      </c>
      <c r="H913" t="s">
        <v>40</v>
      </c>
      <c r="I913" t="s">
        <v>41</v>
      </c>
      <c r="J913">
        <v>1526360400</v>
      </c>
      <c r="K913" s="5">
        <f t="shared" si="56"/>
        <v>43235.208333333328</v>
      </c>
      <c r="L913">
        <v>1529557200</v>
      </c>
      <c r="M913" s="5">
        <f t="shared" si="57"/>
        <v>43272.208333333328</v>
      </c>
      <c r="N913" t="b">
        <v>0</v>
      </c>
      <c r="O913" t="b">
        <v>0</v>
      </c>
      <c r="P913" t="s">
        <v>28</v>
      </c>
      <c r="Q913" t="s">
        <v>2037</v>
      </c>
      <c r="R913" t="s">
        <v>2038</v>
      </c>
      <c r="S913">
        <f t="shared" si="58"/>
        <v>197.5</v>
      </c>
      <c r="T913">
        <f t="shared" si="59"/>
        <v>102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 s="5">
        <f t="shared" si="56"/>
        <v>43302.208333333328</v>
      </c>
      <c r="L914">
        <v>1535259600</v>
      </c>
      <c r="M914" s="5">
        <f t="shared" si="57"/>
        <v>43338.208333333328</v>
      </c>
      <c r="N914" t="b">
        <v>1</v>
      </c>
      <c r="O914" t="b">
        <v>1</v>
      </c>
      <c r="P914" t="s">
        <v>28</v>
      </c>
      <c r="Q914" t="s">
        <v>2037</v>
      </c>
      <c r="R914" t="s">
        <v>2038</v>
      </c>
      <c r="S914">
        <f t="shared" si="58"/>
        <v>508.5</v>
      </c>
      <c r="T914">
        <f t="shared" si="59"/>
        <v>105.9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>
        <v>110</v>
      </c>
      <c r="H915" t="s">
        <v>21</v>
      </c>
      <c r="I915" t="s">
        <v>22</v>
      </c>
      <c r="J915">
        <v>1515304800</v>
      </c>
      <c r="K915" s="5">
        <f t="shared" si="56"/>
        <v>43107.25</v>
      </c>
      <c r="L915">
        <v>1515564000</v>
      </c>
      <c r="M915" s="5">
        <f t="shared" si="57"/>
        <v>43110.25</v>
      </c>
      <c r="N915" t="b">
        <v>0</v>
      </c>
      <c r="O915" t="b">
        <v>0</v>
      </c>
      <c r="P915" t="s">
        <v>17</v>
      </c>
      <c r="Q915" t="s">
        <v>2033</v>
      </c>
      <c r="R915" t="s">
        <v>2034</v>
      </c>
      <c r="S915">
        <f t="shared" si="58"/>
        <v>237.7</v>
      </c>
      <c r="T915">
        <f t="shared" si="59"/>
        <v>101.6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>
        <v>172</v>
      </c>
      <c r="H916" t="s">
        <v>21</v>
      </c>
      <c r="I916" t="s">
        <v>22</v>
      </c>
      <c r="J916">
        <v>1276318800</v>
      </c>
      <c r="K916" s="5">
        <f t="shared" si="56"/>
        <v>40341.208333333336</v>
      </c>
      <c r="L916">
        <v>1277096400</v>
      </c>
      <c r="M916" s="5">
        <f t="shared" si="57"/>
        <v>40350.208333333336</v>
      </c>
      <c r="N916" t="b">
        <v>0</v>
      </c>
      <c r="O916" t="b">
        <v>0</v>
      </c>
      <c r="P916" t="s">
        <v>53</v>
      </c>
      <c r="Q916" t="s">
        <v>2041</v>
      </c>
      <c r="R916" t="s">
        <v>2044</v>
      </c>
      <c r="S916">
        <f t="shared" si="58"/>
        <v>338.5</v>
      </c>
      <c r="T916">
        <f t="shared" si="59"/>
        <v>63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>
        <v>307</v>
      </c>
      <c r="H917" t="s">
        <v>21</v>
      </c>
      <c r="I917" t="s">
        <v>22</v>
      </c>
      <c r="J917">
        <v>1328767200</v>
      </c>
      <c r="K917" s="5">
        <f t="shared" si="56"/>
        <v>40948.25</v>
      </c>
      <c r="L917">
        <v>1329026400</v>
      </c>
      <c r="M917" s="5">
        <f t="shared" si="57"/>
        <v>40951.25</v>
      </c>
      <c r="N917" t="b">
        <v>0</v>
      </c>
      <c r="O917" t="b">
        <v>1</v>
      </c>
      <c r="P917" t="s">
        <v>60</v>
      </c>
      <c r="Q917" t="s">
        <v>2035</v>
      </c>
      <c r="R917" t="s">
        <v>2045</v>
      </c>
      <c r="S917">
        <f t="shared" si="58"/>
        <v>133.1</v>
      </c>
      <c r="T917">
        <f t="shared" si="59"/>
        <v>29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>
        <v>160</v>
      </c>
      <c r="H918" t="s">
        <v>21</v>
      </c>
      <c r="I918" t="s">
        <v>22</v>
      </c>
      <c r="J918">
        <v>1335934800</v>
      </c>
      <c r="K918" s="5">
        <f t="shared" si="56"/>
        <v>41031.208333333336</v>
      </c>
      <c r="L918">
        <v>1338786000</v>
      </c>
      <c r="M918" s="5">
        <f t="shared" si="57"/>
        <v>41064.208333333336</v>
      </c>
      <c r="N918" t="b">
        <v>0</v>
      </c>
      <c r="O918" t="b">
        <v>0</v>
      </c>
      <c r="P918" t="s">
        <v>50</v>
      </c>
      <c r="Q918" t="s">
        <v>2035</v>
      </c>
      <c r="R918" t="s">
        <v>2043</v>
      </c>
      <c r="S918">
        <f t="shared" si="58"/>
        <v>207.8</v>
      </c>
      <c r="T918">
        <f t="shared" si="59"/>
        <v>77.900000000000006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>
        <v>1467</v>
      </c>
      <c r="H919" t="s">
        <v>15</v>
      </c>
      <c r="I919" t="s">
        <v>16</v>
      </c>
      <c r="J919">
        <v>1308546000</v>
      </c>
      <c r="K919" s="5">
        <f t="shared" si="56"/>
        <v>40714.208333333336</v>
      </c>
      <c r="L919">
        <v>1308978000</v>
      </c>
      <c r="M919" s="5">
        <f t="shared" si="57"/>
        <v>40719.208333333336</v>
      </c>
      <c r="N919" t="b">
        <v>0</v>
      </c>
      <c r="O919" t="b">
        <v>1</v>
      </c>
      <c r="P919" t="s">
        <v>60</v>
      </c>
      <c r="Q919" t="s">
        <v>2035</v>
      </c>
      <c r="R919" t="s">
        <v>2045</v>
      </c>
      <c r="S919">
        <f t="shared" si="58"/>
        <v>652.1</v>
      </c>
      <c r="T919">
        <f t="shared" si="59"/>
        <v>76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>
        <v>2662</v>
      </c>
      <c r="H920" t="s">
        <v>15</v>
      </c>
      <c r="I920" t="s">
        <v>16</v>
      </c>
      <c r="J920">
        <v>1574056800</v>
      </c>
      <c r="K920" s="5">
        <f t="shared" si="56"/>
        <v>43787.25</v>
      </c>
      <c r="L920">
        <v>1576389600</v>
      </c>
      <c r="M920" s="5">
        <f t="shared" si="57"/>
        <v>43814.25</v>
      </c>
      <c r="N920" t="b">
        <v>0</v>
      </c>
      <c r="O920" t="b">
        <v>0</v>
      </c>
      <c r="P920" t="s">
        <v>119</v>
      </c>
      <c r="Q920" t="s">
        <v>2047</v>
      </c>
      <c r="R920" t="s">
        <v>2053</v>
      </c>
      <c r="S920">
        <f t="shared" si="58"/>
        <v>113.6</v>
      </c>
      <c r="T920">
        <f t="shared" si="59"/>
        <v>73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>
        <v>452</v>
      </c>
      <c r="H921" t="s">
        <v>26</v>
      </c>
      <c r="I921" t="s">
        <v>27</v>
      </c>
      <c r="J921">
        <v>1308373200</v>
      </c>
      <c r="K921" s="5">
        <f t="shared" si="56"/>
        <v>40712.208333333336</v>
      </c>
      <c r="L921">
        <v>1311051600</v>
      </c>
      <c r="M921" s="5">
        <f t="shared" si="57"/>
        <v>40743.208333333336</v>
      </c>
      <c r="N921" t="b">
        <v>0</v>
      </c>
      <c r="O921" t="b">
        <v>0</v>
      </c>
      <c r="P921" t="s">
        <v>33</v>
      </c>
      <c r="Q921" t="s">
        <v>2039</v>
      </c>
      <c r="R921" t="s">
        <v>2040</v>
      </c>
      <c r="S921">
        <f t="shared" si="58"/>
        <v>102.4</v>
      </c>
      <c r="T921">
        <f t="shared" si="59"/>
        <v>53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>
        <v>158</v>
      </c>
      <c r="H922" t="s">
        <v>21</v>
      </c>
      <c r="I922" t="s">
        <v>22</v>
      </c>
      <c r="J922">
        <v>1335243600</v>
      </c>
      <c r="K922" s="5">
        <f t="shared" si="56"/>
        <v>41023.208333333336</v>
      </c>
      <c r="L922">
        <v>1336712400</v>
      </c>
      <c r="M922" s="5">
        <f t="shared" si="57"/>
        <v>41040.208333333336</v>
      </c>
      <c r="N922" t="b">
        <v>0</v>
      </c>
      <c r="O922" t="b">
        <v>0</v>
      </c>
      <c r="P922" t="s">
        <v>17</v>
      </c>
      <c r="Q922" t="s">
        <v>2033</v>
      </c>
      <c r="R922" t="s">
        <v>2034</v>
      </c>
      <c r="S922">
        <f t="shared" si="58"/>
        <v>356.6</v>
      </c>
      <c r="T922">
        <f t="shared" si="59"/>
        <v>54.2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>
        <v>225</v>
      </c>
      <c r="H923" t="s">
        <v>98</v>
      </c>
      <c r="I923" t="s">
        <v>99</v>
      </c>
      <c r="J923">
        <v>1328421600</v>
      </c>
      <c r="K923" s="5">
        <f t="shared" si="56"/>
        <v>40944.25</v>
      </c>
      <c r="L923">
        <v>1330408800</v>
      </c>
      <c r="M923" s="5">
        <f t="shared" si="57"/>
        <v>40967.25</v>
      </c>
      <c r="N923" t="b">
        <v>1</v>
      </c>
      <c r="O923" t="b">
        <v>0</v>
      </c>
      <c r="P923" t="s">
        <v>100</v>
      </c>
      <c r="Q923" t="s">
        <v>2041</v>
      </c>
      <c r="R923" t="s">
        <v>2052</v>
      </c>
      <c r="S923">
        <f t="shared" si="58"/>
        <v>139.9</v>
      </c>
      <c r="T923">
        <f t="shared" si="59"/>
        <v>32.9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>
        <v>65</v>
      </c>
      <c r="H924" t="s">
        <v>21</v>
      </c>
      <c r="I924" t="s">
        <v>22</v>
      </c>
      <c r="J924">
        <v>1550556000</v>
      </c>
      <c r="K924" s="5">
        <f t="shared" si="56"/>
        <v>43515.25</v>
      </c>
      <c r="L924">
        <v>1551420000</v>
      </c>
      <c r="M924" s="5">
        <f t="shared" si="57"/>
        <v>43525.25</v>
      </c>
      <c r="N924" t="b">
        <v>0</v>
      </c>
      <c r="O924" t="b">
        <v>1</v>
      </c>
      <c r="P924" t="s">
        <v>65</v>
      </c>
      <c r="Q924" t="s">
        <v>2037</v>
      </c>
      <c r="R924" t="s">
        <v>2046</v>
      </c>
      <c r="S924">
        <f t="shared" si="58"/>
        <v>251.7</v>
      </c>
      <c r="T924">
        <f t="shared" si="59"/>
        <v>77.400000000000006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>
        <v>163</v>
      </c>
      <c r="H925" t="s">
        <v>21</v>
      </c>
      <c r="I925" t="s">
        <v>22</v>
      </c>
      <c r="J925">
        <v>1269147600</v>
      </c>
      <c r="K925" s="5">
        <f t="shared" si="56"/>
        <v>40258.208333333336</v>
      </c>
      <c r="L925">
        <v>1269838800</v>
      </c>
      <c r="M925" s="5">
        <f t="shared" si="57"/>
        <v>40266.208333333336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>
        <f t="shared" si="58"/>
        <v>105.9</v>
      </c>
      <c r="T925">
        <f t="shared" si="59"/>
        <v>57.2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>
        <v>85</v>
      </c>
      <c r="H926" t="s">
        <v>21</v>
      </c>
      <c r="I926" t="s">
        <v>22</v>
      </c>
      <c r="J926">
        <v>1312174800</v>
      </c>
      <c r="K926" s="5">
        <f t="shared" si="56"/>
        <v>40756.208333333336</v>
      </c>
      <c r="L926">
        <v>1312520400</v>
      </c>
      <c r="M926" s="5">
        <f t="shared" si="57"/>
        <v>40760.208333333336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>
        <f t="shared" si="58"/>
        <v>187.4</v>
      </c>
      <c r="T926">
        <f t="shared" si="59"/>
        <v>77.2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>
        <v>217</v>
      </c>
      <c r="H927" t="s">
        <v>21</v>
      </c>
      <c r="I927" t="s">
        <v>22</v>
      </c>
      <c r="J927">
        <v>1434517200</v>
      </c>
      <c r="K927" s="5">
        <f t="shared" si="56"/>
        <v>42172.208333333328</v>
      </c>
      <c r="L927">
        <v>1436504400</v>
      </c>
      <c r="M927" s="5">
        <f t="shared" si="57"/>
        <v>42195.208333333328</v>
      </c>
      <c r="N927" t="b">
        <v>0</v>
      </c>
      <c r="O927" t="b">
        <v>1</v>
      </c>
      <c r="P927" t="s">
        <v>269</v>
      </c>
      <c r="Q927" t="s">
        <v>2041</v>
      </c>
      <c r="R927" t="s">
        <v>2060</v>
      </c>
      <c r="S927">
        <f t="shared" si="58"/>
        <v>386.8</v>
      </c>
      <c r="T927">
        <f t="shared" si="59"/>
        <v>25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>
        <v>150</v>
      </c>
      <c r="H928" t="s">
        <v>21</v>
      </c>
      <c r="I928" t="s">
        <v>22</v>
      </c>
      <c r="J928">
        <v>1471582800</v>
      </c>
      <c r="K928" s="5">
        <f t="shared" si="56"/>
        <v>42601.208333333328</v>
      </c>
      <c r="L928">
        <v>1472014800</v>
      </c>
      <c r="M928" s="5">
        <f t="shared" si="57"/>
        <v>42606.208333333328</v>
      </c>
      <c r="N928" t="b">
        <v>0</v>
      </c>
      <c r="O928" t="b">
        <v>0</v>
      </c>
      <c r="P928" t="s">
        <v>100</v>
      </c>
      <c r="Q928" t="s">
        <v>2041</v>
      </c>
      <c r="R928" t="s">
        <v>2052</v>
      </c>
      <c r="S928">
        <f t="shared" si="58"/>
        <v>347.1</v>
      </c>
      <c r="T928">
        <f t="shared" si="59"/>
        <v>97.2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>
        <v>3272</v>
      </c>
      <c r="H929" t="s">
        <v>21</v>
      </c>
      <c r="I929" t="s">
        <v>22</v>
      </c>
      <c r="J929">
        <v>1410757200</v>
      </c>
      <c r="K929" s="5">
        <f t="shared" si="56"/>
        <v>41897.208333333336</v>
      </c>
      <c r="L929">
        <v>1411534800</v>
      </c>
      <c r="M929" s="5">
        <f t="shared" si="57"/>
        <v>41906.208333333336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>
        <f t="shared" si="58"/>
        <v>185.8</v>
      </c>
      <c r="T929">
        <f t="shared" si="59"/>
        <v>46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>
        <v>300</v>
      </c>
      <c r="H930" t="s">
        <v>21</v>
      </c>
      <c r="I930" t="s">
        <v>22</v>
      </c>
      <c r="J930">
        <v>1539061200</v>
      </c>
      <c r="K930" s="5">
        <f t="shared" si="56"/>
        <v>43382.208333333328</v>
      </c>
      <c r="L930">
        <v>1539579600</v>
      </c>
      <c r="M930" s="5">
        <f t="shared" si="57"/>
        <v>43388.208333333328</v>
      </c>
      <c r="N930" t="b">
        <v>0</v>
      </c>
      <c r="O930" t="b">
        <v>0</v>
      </c>
      <c r="P930" t="s">
        <v>17</v>
      </c>
      <c r="Q930" t="s">
        <v>2033</v>
      </c>
      <c r="R930" t="s">
        <v>2034</v>
      </c>
      <c r="S930">
        <f t="shared" si="58"/>
        <v>162.4</v>
      </c>
      <c r="T930">
        <f t="shared" si="59"/>
        <v>26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>
        <v>126</v>
      </c>
      <c r="H931" t="s">
        <v>21</v>
      </c>
      <c r="I931" t="s">
        <v>22</v>
      </c>
      <c r="J931">
        <v>1381554000</v>
      </c>
      <c r="K931" s="5">
        <f t="shared" si="56"/>
        <v>41559.208333333336</v>
      </c>
      <c r="L931">
        <v>1382504400</v>
      </c>
      <c r="M931" s="5">
        <f t="shared" si="57"/>
        <v>41570.208333333336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>
        <f t="shared" si="58"/>
        <v>184.8</v>
      </c>
      <c r="T931">
        <f t="shared" si="59"/>
        <v>102.7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>
        <v>2320</v>
      </c>
      <c r="H932" t="s">
        <v>21</v>
      </c>
      <c r="I932" t="s">
        <v>22</v>
      </c>
      <c r="J932">
        <v>1509512400</v>
      </c>
      <c r="K932" s="5">
        <f t="shared" si="56"/>
        <v>43040.208333333328</v>
      </c>
      <c r="L932">
        <v>1511071200</v>
      </c>
      <c r="M932" s="5">
        <f t="shared" si="57"/>
        <v>43058.25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>
        <f t="shared" si="58"/>
        <v>272.60000000000002</v>
      </c>
      <c r="T932">
        <f t="shared" si="59"/>
        <v>84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>
        <v>81</v>
      </c>
      <c r="H933" t="s">
        <v>26</v>
      </c>
      <c r="I933" t="s">
        <v>27</v>
      </c>
      <c r="J933">
        <v>1535950800</v>
      </c>
      <c r="K933" s="5">
        <f t="shared" si="56"/>
        <v>43346.208333333328</v>
      </c>
      <c r="L933">
        <v>1536382800</v>
      </c>
      <c r="M933" s="5">
        <f t="shared" si="57"/>
        <v>43351.208333333328</v>
      </c>
      <c r="N933" t="b">
        <v>0</v>
      </c>
      <c r="O933" t="b">
        <v>0</v>
      </c>
      <c r="P933" t="s">
        <v>474</v>
      </c>
      <c r="Q933" t="s">
        <v>2041</v>
      </c>
      <c r="R933" t="s">
        <v>2063</v>
      </c>
      <c r="S933">
        <f t="shared" si="58"/>
        <v>170</v>
      </c>
      <c r="T933">
        <f t="shared" si="59"/>
        <v>98.7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>
        <v>1887</v>
      </c>
      <c r="H934" t="s">
        <v>21</v>
      </c>
      <c r="I934" t="s">
        <v>22</v>
      </c>
      <c r="J934">
        <v>1389160800</v>
      </c>
      <c r="K934" s="5">
        <f t="shared" si="56"/>
        <v>41647.25</v>
      </c>
      <c r="L934">
        <v>1389592800</v>
      </c>
      <c r="M934" s="5">
        <f t="shared" si="57"/>
        <v>41652.25</v>
      </c>
      <c r="N934" t="b">
        <v>0</v>
      </c>
      <c r="O934" t="b">
        <v>0</v>
      </c>
      <c r="P934" t="s">
        <v>122</v>
      </c>
      <c r="Q934" t="s">
        <v>2054</v>
      </c>
      <c r="R934" t="s">
        <v>2055</v>
      </c>
      <c r="S934">
        <f t="shared" si="58"/>
        <v>188.3</v>
      </c>
      <c r="T934">
        <f t="shared" si="59"/>
        <v>42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>
        <v>4358</v>
      </c>
      <c r="H935" t="s">
        <v>21</v>
      </c>
      <c r="I935" t="s">
        <v>22</v>
      </c>
      <c r="J935">
        <v>1271998800</v>
      </c>
      <c r="K935" s="5">
        <f t="shared" si="56"/>
        <v>40291.208333333336</v>
      </c>
      <c r="L935">
        <v>1275282000</v>
      </c>
      <c r="M935" s="5">
        <f t="shared" si="57"/>
        <v>40329.208333333336</v>
      </c>
      <c r="N935" t="b">
        <v>0</v>
      </c>
      <c r="O935" t="b">
        <v>1</v>
      </c>
      <c r="P935" t="s">
        <v>122</v>
      </c>
      <c r="Q935" t="s">
        <v>2054</v>
      </c>
      <c r="R935" t="s">
        <v>2055</v>
      </c>
      <c r="S935">
        <f t="shared" si="58"/>
        <v>346.9</v>
      </c>
      <c r="T935">
        <f t="shared" si="59"/>
        <v>32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>
        <v>53</v>
      </c>
      <c r="H936" t="s">
        <v>21</v>
      </c>
      <c r="I936" t="s">
        <v>22</v>
      </c>
      <c r="J936">
        <v>1487743200</v>
      </c>
      <c r="K936" s="5">
        <f t="shared" si="56"/>
        <v>42788.25</v>
      </c>
      <c r="L936">
        <v>1488520800</v>
      </c>
      <c r="M936" s="5">
        <f t="shared" si="57"/>
        <v>42797.25</v>
      </c>
      <c r="N936" t="b">
        <v>0</v>
      </c>
      <c r="O936" t="b">
        <v>0</v>
      </c>
      <c r="P936" t="s">
        <v>68</v>
      </c>
      <c r="Q936" t="s">
        <v>2047</v>
      </c>
      <c r="R936" t="s">
        <v>2048</v>
      </c>
      <c r="S936">
        <f t="shared" si="58"/>
        <v>543.79999999999995</v>
      </c>
      <c r="T936">
        <f t="shared" si="59"/>
        <v>102.6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>
        <v>2414</v>
      </c>
      <c r="H937" t="s">
        <v>21</v>
      </c>
      <c r="I937" t="s">
        <v>22</v>
      </c>
      <c r="J937">
        <v>1563685200</v>
      </c>
      <c r="K937" s="5">
        <f t="shared" si="56"/>
        <v>43667.208333333328</v>
      </c>
      <c r="L937">
        <v>1563858000</v>
      </c>
      <c r="M937" s="5">
        <f t="shared" si="57"/>
        <v>43669.208333333328</v>
      </c>
      <c r="N937" t="b">
        <v>0</v>
      </c>
      <c r="O937" t="b">
        <v>0</v>
      </c>
      <c r="P937" t="s">
        <v>50</v>
      </c>
      <c r="Q937" t="s">
        <v>2035</v>
      </c>
      <c r="R937" t="s">
        <v>2043</v>
      </c>
      <c r="S937">
        <f t="shared" si="58"/>
        <v>228.5</v>
      </c>
      <c r="T937">
        <f t="shared" si="59"/>
        <v>80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>
        <v>80</v>
      </c>
      <c r="H938" t="s">
        <v>21</v>
      </c>
      <c r="I938" t="s">
        <v>22</v>
      </c>
      <c r="J938">
        <v>1421820000</v>
      </c>
      <c r="K938" s="5">
        <f t="shared" si="56"/>
        <v>42025.25</v>
      </c>
      <c r="L938">
        <v>1422165600</v>
      </c>
      <c r="M938" s="5">
        <f t="shared" si="57"/>
        <v>42029.25</v>
      </c>
      <c r="N938" t="b">
        <v>0</v>
      </c>
      <c r="O938" t="b">
        <v>0</v>
      </c>
      <c r="P938" t="s">
        <v>33</v>
      </c>
      <c r="Q938" t="s">
        <v>2039</v>
      </c>
      <c r="R938" t="s">
        <v>2040</v>
      </c>
      <c r="S938">
        <f t="shared" si="58"/>
        <v>370</v>
      </c>
      <c r="T938">
        <f t="shared" si="59"/>
        <v>37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>
        <v>193</v>
      </c>
      <c r="H939" t="s">
        <v>21</v>
      </c>
      <c r="I939" t="s">
        <v>22</v>
      </c>
      <c r="J939">
        <v>1274763600</v>
      </c>
      <c r="K939" s="5">
        <f t="shared" si="56"/>
        <v>40323.208333333336</v>
      </c>
      <c r="L939">
        <v>1277874000</v>
      </c>
      <c r="M939" s="5">
        <f t="shared" si="57"/>
        <v>40359.208333333336</v>
      </c>
      <c r="N939" t="b">
        <v>0</v>
      </c>
      <c r="O939" t="b">
        <v>0</v>
      </c>
      <c r="P939" t="s">
        <v>100</v>
      </c>
      <c r="Q939" t="s">
        <v>2041</v>
      </c>
      <c r="R939" t="s">
        <v>2052</v>
      </c>
      <c r="S939">
        <f t="shared" si="58"/>
        <v>237.9</v>
      </c>
      <c r="T939">
        <f t="shared" si="59"/>
        <v>41.9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>
        <v>52</v>
      </c>
      <c r="H940" t="s">
        <v>21</v>
      </c>
      <c r="I940" t="s">
        <v>22</v>
      </c>
      <c r="J940">
        <v>1275800400</v>
      </c>
      <c r="K940" s="5">
        <f t="shared" si="56"/>
        <v>40335.208333333336</v>
      </c>
      <c r="L940">
        <v>1279083600</v>
      </c>
      <c r="M940" s="5">
        <f t="shared" si="57"/>
        <v>40373.208333333336</v>
      </c>
      <c r="N940" t="b">
        <v>0</v>
      </c>
      <c r="O940" t="b">
        <v>0</v>
      </c>
      <c r="P940" t="s">
        <v>33</v>
      </c>
      <c r="Q940" t="s">
        <v>2039</v>
      </c>
      <c r="R940" t="s">
        <v>2040</v>
      </c>
      <c r="S940">
        <f t="shared" si="58"/>
        <v>118.3</v>
      </c>
      <c r="T940">
        <f t="shared" si="59"/>
        <v>40.9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>
        <v>290</v>
      </c>
      <c r="H941" t="s">
        <v>21</v>
      </c>
      <c r="I941" t="s">
        <v>22</v>
      </c>
      <c r="J941">
        <v>1491886800</v>
      </c>
      <c r="K941" s="5">
        <f t="shared" si="56"/>
        <v>42836.208333333328</v>
      </c>
      <c r="L941">
        <v>1493528400</v>
      </c>
      <c r="M941" s="5">
        <f t="shared" si="57"/>
        <v>42855.208333333328</v>
      </c>
      <c r="N941" t="b">
        <v>0</v>
      </c>
      <c r="O941" t="b">
        <v>0</v>
      </c>
      <c r="P941" t="s">
        <v>33</v>
      </c>
      <c r="Q941" t="s">
        <v>2039</v>
      </c>
      <c r="R941" t="s">
        <v>2040</v>
      </c>
      <c r="S941">
        <f t="shared" si="58"/>
        <v>209.9</v>
      </c>
      <c r="T941">
        <f t="shared" si="59"/>
        <v>42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>
        <v>122</v>
      </c>
      <c r="H942" t="s">
        <v>21</v>
      </c>
      <c r="I942" t="s">
        <v>22</v>
      </c>
      <c r="J942">
        <v>1394600400</v>
      </c>
      <c r="K942" s="5">
        <f t="shared" si="56"/>
        <v>41710.208333333336</v>
      </c>
      <c r="L942">
        <v>1395205200</v>
      </c>
      <c r="M942" s="5">
        <f t="shared" si="57"/>
        <v>41717.208333333336</v>
      </c>
      <c r="N942" t="b">
        <v>0</v>
      </c>
      <c r="O942" t="b">
        <v>1</v>
      </c>
      <c r="P942" t="s">
        <v>50</v>
      </c>
      <c r="Q942" t="s">
        <v>2035</v>
      </c>
      <c r="R942" t="s">
        <v>2043</v>
      </c>
      <c r="S942">
        <f t="shared" si="58"/>
        <v>169.8</v>
      </c>
      <c r="T942">
        <f t="shared" si="59"/>
        <v>77.900000000000006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>
        <v>1470</v>
      </c>
      <c r="H943" t="s">
        <v>21</v>
      </c>
      <c r="I943" t="s">
        <v>22</v>
      </c>
      <c r="J943">
        <v>1561352400</v>
      </c>
      <c r="K943" s="5">
        <f t="shared" si="56"/>
        <v>43640.208333333328</v>
      </c>
      <c r="L943">
        <v>1561438800</v>
      </c>
      <c r="M943" s="5">
        <f t="shared" si="57"/>
        <v>43641.208333333328</v>
      </c>
      <c r="N943" t="b">
        <v>0</v>
      </c>
      <c r="O943" t="b">
        <v>0</v>
      </c>
      <c r="P943" t="s">
        <v>60</v>
      </c>
      <c r="Q943" t="s">
        <v>2035</v>
      </c>
      <c r="R943" t="s">
        <v>2045</v>
      </c>
      <c r="S943">
        <f t="shared" si="58"/>
        <v>116</v>
      </c>
      <c r="T943">
        <f t="shared" si="59"/>
        <v>106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>
        <v>165</v>
      </c>
      <c r="H944" t="s">
        <v>15</v>
      </c>
      <c r="I944" t="s">
        <v>16</v>
      </c>
      <c r="J944">
        <v>1322892000</v>
      </c>
      <c r="K944" s="5">
        <f t="shared" si="56"/>
        <v>40880.25</v>
      </c>
      <c r="L944">
        <v>1326693600</v>
      </c>
      <c r="M944" s="5">
        <f t="shared" si="57"/>
        <v>40924.25</v>
      </c>
      <c r="N944" t="b">
        <v>0</v>
      </c>
      <c r="O944" t="b">
        <v>0</v>
      </c>
      <c r="P944" t="s">
        <v>42</v>
      </c>
      <c r="Q944" t="s">
        <v>2041</v>
      </c>
      <c r="R944" t="s">
        <v>2042</v>
      </c>
      <c r="S944">
        <f t="shared" si="58"/>
        <v>258.60000000000002</v>
      </c>
      <c r="T944">
        <f t="shared" si="59"/>
        <v>47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>
        <v>182</v>
      </c>
      <c r="H945" t="s">
        <v>21</v>
      </c>
      <c r="I945" t="s">
        <v>22</v>
      </c>
      <c r="J945">
        <v>1274418000</v>
      </c>
      <c r="K945" s="5">
        <f t="shared" si="56"/>
        <v>40319.208333333336</v>
      </c>
      <c r="L945">
        <v>1277960400</v>
      </c>
      <c r="M945" s="5">
        <f t="shared" si="57"/>
        <v>40360.208333333336</v>
      </c>
      <c r="N945" t="b">
        <v>0</v>
      </c>
      <c r="O945" t="b">
        <v>0</v>
      </c>
      <c r="P945" t="s">
        <v>206</v>
      </c>
      <c r="Q945" t="s">
        <v>2047</v>
      </c>
      <c r="R945" t="s">
        <v>2059</v>
      </c>
      <c r="S945">
        <f t="shared" si="58"/>
        <v>230.6</v>
      </c>
      <c r="T945">
        <f t="shared" si="59"/>
        <v>76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>
        <v>199</v>
      </c>
      <c r="H946" t="s">
        <v>107</v>
      </c>
      <c r="I946" t="s">
        <v>108</v>
      </c>
      <c r="J946">
        <v>1434344400</v>
      </c>
      <c r="K946" s="5">
        <f t="shared" si="56"/>
        <v>42170.208333333328</v>
      </c>
      <c r="L946">
        <v>1434690000</v>
      </c>
      <c r="M946" s="5">
        <f t="shared" si="57"/>
        <v>42174.208333333328</v>
      </c>
      <c r="N946" t="b">
        <v>0</v>
      </c>
      <c r="O946" t="b">
        <v>1</v>
      </c>
      <c r="P946" t="s">
        <v>42</v>
      </c>
      <c r="Q946" t="s">
        <v>2041</v>
      </c>
      <c r="R946" t="s">
        <v>2042</v>
      </c>
      <c r="S946">
        <f t="shared" si="58"/>
        <v>128.19999999999999</v>
      </c>
      <c r="T946">
        <f t="shared" si="59"/>
        <v>54.1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>
        <v>56</v>
      </c>
      <c r="H947" t="s">
        <v>40</v>
      </c>
      <c r="I947" t="s">
        <v>41</v>
      </c>
      <c r="J947">
        <v>1373518800</v>
      </c>
      <c r="K947" s="5">
        <f t="shared" si="56"/>
        <v>41466.208333333336</v>
      </c>
      <c r="L947">
        <v>1376110800</v>
      </c>
      <c r="M947" s="5">
        <f t="shared" si="57"/>
        <v>41496.208333333336</v>
      </c>
      <c r="N947" t="b">
        <v>0</v>
      </c>
      <c r="O947" t="b">
        <v>1</v>
      </c>
      <c r="P947" t="s">
        <v>269</v>
      </c>
      <c r="Q947" t="s">
        <v>2041</v>
      </c>
      <c r="R947" t="s">
        <v>2060</v>
      </c>
      <c r="S947">
        <f t="shared" si="58"/>
        <v>188.7</v>
      </c>
      <c r="T947">
        <f t="shared" si="59"/>
        <v>57.3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>
        <v>1460</v>
      </c>
      <c r="H948" t="s">
        <v>26</v>
      </c>
      <c r="I948" t="s">
        <v>27</v>
      </c>
      <c r="J948">
        <v>1310619600</v>
      </c>
      <c r="K948" s="5">
        <f t="shared" si="56"/>
        <v>40738.208333333336</v>
      </c>
      <c r="L948">
        <v>1310878800</v>
      </c>
      <c r="M948" s="5">
        <f t="shared" si="57"/>
        <v>40741.208333333336</v>
      </c>
      <c r="N948" t="b">
        <v>0</v>
      </c>
      <c r="O948" t="b">
        <v>1</v>
      </c>
      <c r="P948" t="s">
        <v>17</v>
      </c>
      <c r="Q948" t="s">
        <v>2033</v>
      </c>
      <c r="R948" t="s">
        <v>2034</v>
      </c>
      <c r="S948">
        <f t="shared" si="58"/>
        <v>774.4</v>
      </c>
      <c r="T948">
        <f t="shared" si="59"/>
        <v>105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>
        <v>123</v>
      </c>
      <c r="H949" t="s">
        <v>98</v>
      </c>
      <c r="I949" t="s">
        <v>99</v>
      </c>
      <c r="J949">
        <v>1381122000</v>
      </c>
      <c r="K949" s="5">
        <f t="shared" si="56"/>
        <v>41554.208333333336</v>
      </c>
      <c r="L949">
        <v>1382677200</v>
      </c>
      <c r="M949" s="5">
        <f t="shared" si="57"/>
        <v>41572.208333333336</v>
      </c>
      <c r="N949" t="b">
        <v>0</v>
      </c>
      <c r="O949" t="b">
        <v>0</v>
      </c>
      <c r="P949" t="s">
        <v>159</v>
      </c>
      <c r="Q949" t="s">
        <v>2035</v>
      </c>
      <c r="R949" t="s">
        <v>2058</v>
      </c>
      <c r="S949">
        <f t="shared" si="58"/>
        <v>407.1</v>
      </c>
      <c r="T949">
        <f t="shared" si="59"/>
        <v>102.6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>
        <v>159</v>
      </c>
      <c r="H950" t="s">
        <v>21</v>
      </c>
      <c r="I950" t="s">
        <v>22</v>
      </c>
      <c r="J950">
        <v>1531803600</v>
      </c>
      <c r="K950" s="5">
        <f t="shared" si="56"/>
        <v>43298.208333333328</v>
      </c>
      <c r="L950">
        <v>1534654800</v>
      </c>
      <c r="M950" s="5">
        <f t="shared" si="57"/>
        <v>43331.208333333328</v>
      </c>
      <c r="N950" t="b">
        <v>0</v>
      </c>
      <c r="O950" t="b">
        <v>1</v>
      </c>
      <c r="P950" t="s">
        <v>23</v>
      </c>
      <c r="Q950" t="s">
        <v>2035</v>
      </c>
      <c r="R950" t="s">
        <v>2036</v>
      </c>
      <c r="S950">
        <f t="shared" si="58"/>
        <v>156.19999999999999</v>
      </c>
      <c r="T950">
        <f t="shared" si="59"/>
        <v>55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>
        <v>110</v>
      </c>
      <c r="H951" t="s">
        <v>21</v>
      </c>
      <c r="I951" t="s">
        <v>22</v>
      </c>
      <c r="J951">
        <v>1454133600</v>
      </c>
      <c r="K951" s="5">
        <f t="shared" si="56"/>
        <v>42399.25</v>
      </c>
      <c r="L951">
        <v>1457762400</v>
      </c>
      <c r="M951" s="5">
        <f t="shared" si="57"/>
        <v>42441.25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>
        <f t="shared" si="58"/>
        <v>252.4</v>
      </c>
      <c r="T951">
        <f t="shared" si="59"/>
        <v>32.1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>
        <v>236</v>
      </c>
      <c r="H952" t="s">
        <v>21</v>
      </c>
      <c r="I952" t="s">
        <v>22</v>
      </c>
      <c r="J952">
        <v>1379566800</v>
      </c>
      <c r="K952" s="5">
        <f t="shared" si="56"/>
        <v>41536.208333333336</v>
      </c>
      <c r="L952">
        <v>1379826000</v>
      </c>
      <c r="M952" s="5">
        <f t="shared" si="57"/>
        <v>41539.208333333336</v>
      </c>
      <c r="N952" t="b">
        <v>0</v>
      </c>
      <c r="O952" t="b">
        <v>0</v>
      </c>
      <c r="P952" t="s">
        <v>33</v>
      </c>
      <c r="Q952" t="s">
        <v>2039</v>
      </c>
      <c r="R952" t="s">
        <v>2040</v>
      </c>
      <c r="S952">
        <f t="shared" si="58"/>
        <v>164</v>
      </c>
      <c r="T952">
        <f t="shared" si="59"/>
        <v>54.9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>
        <v>191</v>
      </c>
      <c r="H953" t="s">
        <v>21</v>
      </c>
      <c r="I953" t="s">
        <v>22</v>
      </c>
      <c r="J953">
        <v>1494651600</v>
      </c>
      <c r="K953" s="5">
        <f t="shared" si="56"/>
        <v>42868.208333333328</v>
      </c>
      <c r="L953">
        <v>1497762000</v>
      </c>
      <c r="M953" s="5">
        <f t="shared" si="57"/>
        <v>42904.208333333328</v>
      </c>
      <c r="N953" t="b">
        <v>1</v>
      </c>
      <c r="O953" t="b">
        <v>1</v>
      </c>
      <c r="P953" t="s">
        <v>42</v>
      </c>
      <c r="Q953" t="s">
        <v>2041</v>
      </c>
      <c r="R953" t="s">
        <v>2042</v>
      </c>
      <c r="S953">
        <f t="shared" si="58"/>
        <v>163</v>
      </c>
      <c r="T953">
        <f t="shared" si="59"/>
        <v>46.9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>
        <v>3934</v>
      </c>
      <c r="H954" t="s">
        <v>21</v>
      </c>
      <c r="I954" t="s">
        <v>22</v>
      </c>
      <c r="J954">
        <v>1335934800</v>
      </c>
      <c r="K954" s="5">
        <f t="shared" si="56"/>
        <v>41031.208333333336</v>
      </c>
      <c r="L954">
        <v>1336885200</v>
      </c>
      <c r="M954" s="5">
        <f t="shared" si="57"/>
        <v>41042.208333333336</v>
      </c>
      <c r="N954" t="b">
        <v>0</v>
      </c>
      <c r="O954" t="b">
        <v>0</v>
      </c>
      <c r="P954" t="s">
        <v>89</v>
      </c>
      <c r="Q954" t="s">
        <v>2050</v>
      </c>
      <c r="R954" t="s">
        <v>2051</v>
      </c>
      <c r="S954">
        <f t="shared" si="58"/>
        <v>319.2</v>
      </c>
      <c r="T954">
        <f t="shared" si="59"/>
        <v>31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>
        <v>80</v>
      </c>
      <c r="H955" t="s">
        <v>15</v>
      </c>
      <c r="I955" t="s">
        <v>16</v>
      </c>
      <c r="J955">
        <v>1528088400</v>
      </c>
      <c r="K955" s="5">
        <f t="shared" si="56"/>
        <v>43255.208333333328</v>
      </c>
      <c r="L955">
        <v>1530421200</v>
      </c>
      <c r="M955" s="5">
        <f t="shared" si="57"/>
        <v>43282.208333333328</v>
      </c>
      <c r="N955" t="b">
        <v>0</v>
      </c>
      <c r="O955" t="b">
        <v>1</v>
      </c>
      <c r="P955" t="s">
        <v>33</v>
      </c>
      <c r="Q955" t="s">
        <v>2039</v>
      </c>
      <c r="R955" t="s">
        <v>2040</v>
      </c>
      <c r="S955">
        <f t="shared" si="58"/>
        <v>478.9</v>
      </c>
      <c r="T955">
        <f t="shared" si="59"/>
        <v>107.8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>
        <v>462</v>
      </c>
      <c r="H956" t="s">
        <v>21</v>
      </c>
      <c r="I956" t="s">
        <v>22</v>
      </c>
      <c r="J956">
        <v>1568005200</v>
      </c>
      <c r="K956" s="5">
        <f t="shared" si="56"/>
        <v>43717.208333333328</v>
      </c>
      <c r="L956">
        <v>1568178000</v>
      </c>
      <c r="M956" s="5">
        <f t="shared" si="57"/>
        <v>43719.208333333328</v>
      </c>
      <c r="N956" t="b">
        <v>1</v>
      </c>
      <c r="O956" t="b">
        <v>0</v>
      </c>
      <c r="P956" t="s">
        <v>28</v>
      </c>
      <c r="Q956" t="s">
        <v>2037</v>
      </c>
      <c r="R956" t="s">
        <v>2038</v>
      </c>
      <c r="S956">
        <f t="shared" si="58"/>
        <v>198.9</v>
      </c>
      <c r="T956">
        <f t="shared" si="59"/>
        <v>25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>
        <v>179</v>
      </c>
      <c r="H957" t="s">
        <v>21</v>
      </c>
      <c r="I957" t="s">
        <v>22</v>
      </c>
      <c r="J957">
        <v>1346821200</v>
      </c>
      <c r="K957" s="5">
        <f t="shared" si="56"/>
        <v>41157.208333333336</v>
      </c>
      <c r="L957">
        <v>1347944400</v>
      </c>
      <c r="M957" s="5">
        <f t="shared" si="57"/>
        <v>41170.208333333336</v>
      </c>
      <c r="N957" t="b">
        <v>1</v>
      </c>
      <c r="O957" t="b">
        <v>0</v>
      </c>
      <c r="P957" t="s">
        <v>53</v>
      </c>
      <c r="Q957" t="s">
        <v>2041</v>
      </c>
      <c r="R957" t="s">
        <v>2044</v>
      </c>
      <c r="S957">
        <f t="shared" si="58"/>
        <v>795</v>
      </c>
      <c r="T957">
        <f t="shared" si="59"/>
        <v>79.900000000000006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>
        <v>1866</v>
      </c>
      <c r="H958" t="s">
        <v>40</v>
      </c>
      <c r="I958" t="s">
        <v>41</v>
      </c>
      <c r="J958">
        <v>1503982800</v>
      </c>
      <c r="K958" s="5">
        <f t="shared" si="56"/>
        <v>42976.208333333328</v>
      </c>
      <c r="L958">
        <v>1504760400</v>
      </c>
      <c r="M958" s="5">
        <f t="shared" si="57"/>
        <v>42985.208333333328</v>
      </c>
      <c r="N958" t="b">
        <v>0</v>
      </c>
      <c r="O958" t="b">
        <v>0</v>
      </c>
      <c r="P958" t="s">
        <v>269</v>
      </c>
      <c r="Q958" t="s">
        <v>2041</v>
      </c>
      <c r="R958" t="s">
        <v>2060</v>
      </c>
      <c r="S958">
        <f t="shared" si="58"/>
        <v>155.6</v>
      </c>
      <c r="T958">
        <f t="shared" si="59"/>
        <v>105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>
        <v>156</v>
      </c>
      <c r="H959" t="s">
        <v>98</v>
      </c>
      <c r="I959" t="s">
        <v>99</v>
      </c>
      <c r="J959">
        <v>1343365200</v>
      </c>
      <c r="K959" s="5">
        <f t="shared" si="56"/>
        <v>41117.208333333336</v>
      </c>
      <c r="L959">
        <v>1344315600</v>
      </c>
      <c r="M959" s="5">
        <f t="shared" si="57"/>
        <v>41128.208333333336</v>
      </c>
      <c r="N959" t="b">
        <v>0</v>
      </c>
      <c r="O959" t="b">
        <v>0</v>
      </c>
      <c r="P959" t="s">
        <v>133</v>
      </c>
      <c r="Q959" t="s">
        <v>2047</v>
      </c>
      <c r="R959" t="s">
        <v>2056</v>
      </c>
      <c r="S959">
        <f t="shared" si="58"/>
        <v>237.4</v>
      </c>
      <c r="T959">
        <f t="shared" si="59"/>
        <v>57.8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>
        <v>255</v>
      </c>
      <c r="H960" t="s">
        <v>21</v>
      </c>
      <c r="I960" t="s">
        <v>22</v>
      </c>
      <c r="J960">
        <v>1549519200</v>
      </c>
      <c r="K960" s="5">
        <f t="shared" si="56"/>
        <v>43503.25</v>
      </c>
      <c r="L960">
        <v>1551247200</v>
      </c>
      <c r="M960" s="5">
        <f t="shared" si="57"/>
        <v>43523.25</v>
      </c>
      <c r="N960" t="b">
        <v>1</v>
      </c>
      <c r="O960" t="b">
        <v>0</v>
      </c>
      <c r="P960" t="s">
        <v>71</v>
      </c>
      <c r="Q960" t="s">
        <v>2041</v>
      </c>
      <c r="R960" t="s">
        <v>2049</v>
      </c>
      <c r="S960">
        <f t="shared" si="58"/>
        <v>182.6</v>
      </c>
      <c r="T960">
        <f t="shared" si="59"/>
        <v>37.9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>
        <v>2261</v>
      </c>
      <c r="H961" t="s">
        <v>21</v>
      </c>
      <c r="I961" t="s">
        <v>22</v>
      </c>
      <c r="J961">
        <v>1544335200</v>
      </c>
      <c r="K961" s="5">
        <f t="shared" si="56"/>
        <v>43443.25</v>
      </c>
      <c r="L961">
        <v>1545112800</v>
      </c>
      <c r="M961" s="5">
        <f t="shared" si="57"/>
        <v>43452.25</v>
      </c>
      <c r="N961" t="b">
        <v>0</v>
      </c>
      <c r="O961" t="b">
        <v>1</v>
      </c>
      <c r="P961" t="s">
        <v>319</v>
      </c>
      <c r="Q961" t="s">
        <v>2035</v>
      </c>
      <c r="R961" t="s">
        <v>2062</v>
      </c>
      <c r="S961">
        <f t="shared" si="58"/>
        <v>176</v>
      </c>
      <c r="T961">
        <f t="shared" si="59"/>
        <v>40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>
        <v>40</v>
      </c>
      <c r="H962" t="s">
        <v>21</v>
      </c>
      <c r="I962" t="s">
        <v>22</v>
      </c>
      <c r="J962">
        <v>1279083600</v>
      </c>
      <c r="K962" s="5">
        <f t="shared" ref="K962:K1025" si="60">(((J962/60)/60)/24)+DATE(1970,1,1)</f>
        <v>40373.208333333336</v>
      </c>
      <c r="L962">
        <v>1279170000</v>
      </c>
      <c r="M962" s="5">
        <f t="shared" ref="M962:M1025" si="61">(((L962/60)/60)/24)+DATE(1970,1,1)</f>
        <v>40374.208333333336</v>
      </c>
      <c r="N962" t="b">
        <v>0</v>
      </c>
      <c r="O962" t="b">
        <v>0</v>
      </c>
      <c r="P962" t="s">
        <v>33</v>
      </c>
      <c r="Q962" t="s">
        <v>2039</v>
      </c>
      <c r="R962" t="s">
        <v>2040</v>
      </c>
      <c r="S962">
        <f t="shared" ref="S962:S1001" si="62">ROUND(((E962/D962)*100), 1)</f>
        <v>237.9</v>
      </c>
      <c r="T962">
        <f t="shared" ref="T962:T1001" si="63">ROUND((E962/G962),1)</f>
        <v>101.1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v>2289</v>
      </c>
      <c r="H963" t="s">
        <v>107</v>
      </c>
      <c r="I963" t="s">
        <v>108</v>
      </c>
      <c r="J963">
        <v>1572498000</v>
      </c>
      <c r="K963" s="5">
        <f t="shared" si="60"/>
        <v>43769.208333333328</v>
      </c>
      <c r="L963">
        <v>1573452000</v>
      </c>
      <c r="M963" s="5">
        <f t="shared" si="61"/>
        <v>43780.25</v>
      </c>
      <c r="N963" t="b">
        <v>0</v>
      </c>
      <c r="O963" t="b">
        <v>0</v>
      </c>
      <c r="P963" t="s">
        <v>33</v>
      </c>
      <c r="Q963" t="s">
        <v>2039</v>
      </c>
      <c r="R963" t="s">
        <v>2040</v>
      </c>
      <c r="S963">
        <f t="shared" si="62"/>
        <v>488.1</v>
      </c>
      <c r="T963">
        <f t="shared" si="63"/>
        <v>84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>
        <v>65</v>
      </c>
      <c r="H964" t="s">
        <v>21</v>
      </c>
      <c r="I964" t="s">
        <v>22</v>
      </c>
      <c r="J964">
        <v>1506056400</v>
      </c>
      <c r="K964" s="5">
        <f t="shared" si="60"/>
        <v>43000.208333333328</v>
      </c>
      <c r="L964">
        <v>1507093200</v>
      </c>
      <c r="M964" s="5">
        <f t="shared" si="61"/>
        <v>43012.208333333328</v>
      </c>
      <c r="N964" t="b">
        <v>0</v>
      </c>
      <c r="O964" t="b">
        <v>0</v>
      </c>
      <c r="P964" t="s">
        <v>33</v>
      </c>
      <c r="Q964" t="s">
        <v>2039</v>
      </c>
      <c r="R964" t="s">
        <v>2040</v>
      </c>
      <c r="S964">
        <f t="shared" si="62"/>
        <v>224.1</v>
      </c>
      <c r="T964">
        <f t="shared" si="63"/>
        <v>103.4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>
        <v>3777</v>
      </c>
      <c r="H965" t="s">
        <v>107</v>
      </c>
      <c r="I965" t="s">
        <v>108</v>
      </c>
      <c r="J965">
        <v>1388296800</v>
      </c>
      <c r="K965" s="5">
        <f t="shared" si="60"/>
        <v>41637.25</v>
      </c>
      <c r="L965">
        <v>1389074400</v>
      </c>
      <c r="M965" s="5">
        <f t="shared" si="61"/>
        <v>41646.25</v>
      </c>
      <c r="N965" t="b">
        <v>0</v>
      </c>
      <c r="O965" t="b">
        <v>0</v>
      </c>
      <c r="P965" t="s">
        <v>28</v>
      </c>
      <c r="Q965" t="s">
        <v>2037</v>
      </c>
      <c r="R965" t="s">
        <v>2038</v>
      </c>
      <c r="S965">
        <f t="shared" si="62"/>
        <v>117.3</v>
      </c>
      <c r="T965">
        <f t="shared" si="63"/>
        <v>52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>
        <v>184</v>
      </c>
      <c r="H966" t="s">
        <v>40</v>
      </c>
      <c r="I966" t="s">
        <v>41</v>
      </c>
      <c r="J966">
        <v>1493787600</v>
      </c>
      <c r="K966" s="5">
        <f t="shared" si="60"/>
        <v>42858.208333333328</v>
      </c>
      <c r="L966">
        <v>1494997200</v>
      </c>
      <c r="M966" s="5">
        <f t="shared" si="61"/>
        <v>42872.208333333328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>
        <f t="shared" si="62"/>
        <v>217.3</v>
      </c>
      <c r="T966">
        <f t="shared" si="63"/>
        <v>65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>
        <v>85</v>
      </c>
      <c r="H967" t="s">
        <v>21</v>
      </c>
      <c r="I967" t="s">
        <v>22</v>
      </c>
      <c r="J967">
        <v>1424844000</v>
      </c>
      <c r="K967" s="5">
        <f t="shared" si="60"/>
        <v>42060.25</v>
      </c>
      <c r="L967">
        <v>1425448800</v>
      </c>
      <c r="M967" s="5">
        <f t="shared" si="61"/>
        <v>42067.25</v>
      </c>
      <c r="N967" t="b">
        <v>0</v>
      </c>
      <c r="O967" t="b">
        <v>1</v>
      </c>
      <c r="P967" t="s">
        <v>33</v>
      </c>
      <c r="Q967" t="s">
        <v>2039</v>
      </c>
      <c r="R967" t="s">
        <v>2040</v>
      </c>
      <c r="S967">
        <f t="shared" si="62"/>
        <v>112.3</v>
      </c>
      <c r="T967">
        <f t="shared" si="63"/>
        <v>46.2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>
        <v>144</v>
      </c>
      <c r="H968" t="s">
        <v>21</v>
      </c>
      <c r="I968" t="s">
        <v>22</v>
      </c>
      <c r="J968">
        <v>1394514000</v>
      </c>
      <c r="K968" s="5">
        <f t="shared" si="60"/>
        <v>41709.208333333336</v>
      </c>
      <c r="L968">
        <v>1394773200</v>
      </c>
      <c r="M968" s="5">
        <f t="shared" si="61"/>
        <v>41712.208333333336</v>
      </c>
      <c r="N968" t="b">
        <v>0</v>
      </c>
      <c r="O968" t="b">
        <v>0</v>
      </c>
      <c r="P968" t="s">
        <v>23</v>
      </c>
      <c r="Q968" t="s">
        <v>2035</v>
      </c>
      <c r="R968" t="s">
        <v>2036</v>
      </c>
      <c r="S968">
        <f t="shared" si="62"/>
        <v>212.3</v>
      </c>
      <c r="T968">
        <f t="shared" si="63"/>
        <v>33.9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>
        <v>1902</v>
      </c>
      <c r="H969" t="s">
        <v>21</v>
      </c>
      <c r="I969" t="s">
        <v>22</v>
      </c>
      <c r="J969">
        <v>1365397200</v>
      </c>
      <c r="K969" s="5">
        <f t="shared" si="60"/>
        <v>41372.208333333336</v>
      </c>
      <c r="L969">
        <v>1366520400</v>
      </c>
      <c r="M969" s="5">
        <f t="shared" si="61"/>
        <v>41385.208333333336</v>
      </c>
      <c r="N969" t="b">
        <v>0</v>
      </c>
      <c r="O969" t="b">
        <v>0</v>
      </c>
      <c r="P969" t="s">
        <v>33</v>
      </c>
      <c r="Q969" t="s">
        <v>2039</v>
      </c>
      <c r="R969" t="s">
        <v>2040</v>
      </c>
      <c r="S969">
        <f t="shared" si="62"/>
        <v>239.7</v>
      </c>
      <c r="T969">
        <f t="shared" si="63"/>
        <v>92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>
        <v>105</v>
      </c>
      <c r="H970" t="s">
        <v>21</v>
      </c>
      <c r="I970" t="s">
        <v>22</v>
      </c>
      <c r="J970">
        <v>1456120800</v>
      </c>
      <c r="K970" s="5">
        <f t="shared" si="60"/>
        <v>42422.25</v>
      </c>
      <c r="L970">
        <v>1456639200</v>
      </c>
      <c r="M970" s="5">
        <f t="shared" si="61"/>
        <v>42428.25</v>
      </c>
      <c r="N970" t="b">
        <v>0</v>
      </c>
      <c r="O970" t="b">
        <v>0</v>
      </c>
      <c r="P970" t="s">
        <v>33</v>
      </c>
      <c r="Q970" t="s">
        <v>2039</v>
      </c>
      <c r="R970" t="s">
        <v>2040</v>
      </c>
      <c r="S970">
        <f t="shared" si="62"/>
        <v>181.9</v>
      </c>
      <c r="T970">
        <f t="shared" si="63"/>
        <v>107.4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>
        <v>132</v>
      </c>
      <c r="H971" t="s">
        <v>21</v>
      </c>
      <c r="I971" t="s">
        <v>22</v>
      </c>
      <c r="J971">
        <v>1437714000</v>
      </c>
      <c r="K971" s="5">
        <f t="shared" si="60"/>
        <v>42209.208333333328</v>
      </c>
      <c r="L971">
        <v>1438318800</v>
      </c>
      <c r="M971" s="5">
        <f t="shared" si="61"/>
        <v>42216.208333333328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>
        <f t="shared" si="62"/>
        <v>164.1</v>
      </c>
      <c r="T971">
        <f t="shared" si="63"/>
        <v>75.8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>
        <v>96</v>
      </c>
      <c r="H972" t="s">
        <v>21</v>
      </c>
      <c r="I972" t="s">
        <v>22</v>
      </c>
      <c r="J972">
        <v>1528779600</v>
      </c>
      <c r="K972" s="5">
        <f t="shared" si="60"/>
        <v>43263.208333333328</v>
      </c>
      <c r="L972">
        <v>1531890000</v>
      </c>
      <c r="M972" s="5">
        <f t="shared" si="61"/>
        <v>43299.208333333328</v>
      </c>
      <c r="N972" t="b">
        <v>0</v>
      </c>
      <c r="O972" t="b">
        <v>1</v>
      </c>
      <c r="P972" t="s">
        <v>119</v>
      </c>
      <c r="Q972" t="s">
        <v>2047</v>
      </c>
      <c r="R972" t="s">
        <v>2053</v>
      </c>
      <c r="S972">
        <f t="shared" si="62"/>
        <v>109.7</v>
      </c>
      <c r="T972">
        <f t="shared" si="63"/>
        <v>105.1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>
        <v>114</v>
      </c>
      <c r="H973" t="s">
        <v>21</v>
      </c>
      <c r="I973" t="s">
        <v>22</v>
      </c>
      <c r="J973">
        <v>1411534800</v>
      </c>
      <c r="K973" s="5">
        <f t="shared" si="60"/>
        <v>41906.208333333336</v>
      </c>
      <c r="L973">
        <v>1414558800</v>
      </c>
      <c r="M973" s="5">
        <f t="shared" si="61"/>
        <v>41941.208333333336</v>
      </c>
      <c r="N973" t="b">
        <v>0</v>
      </c>
      <c r="O973" t="b">
        <v>0</v>
      </c>
      <c r="P973" t="s">
        <v>17</v>
      </c>
      <c r="Q973" t="s">
        <v>2033</v>
      </c>
      <c r="R973" t="s">
        <v>2034</v>
      </c>
      <c r="S973">
        <f t="shared" si="62"/>
        <v>159.6</v>
      </c>
      <c r="T973">
        <f t="shared" si="63"/>
        <v>105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>
        <v>203</v>
      </c>
      <c r="H974" t="s">
        <v>21</v>
      </c>
      <c r="I974" t="s">
        <v>22</v>
      </c>
      <c r="J974">
        <v>1429333200</v>
      </c>
      <c r="K974" s="5">
        <f t="shared" si="60"/>
        <v>42112.208333333328</v>
      </c>
      <c r="L974">
        <v>1430974800</v>
      </c>
      <c r="M974" s="5">
        <f t="shared" si="61"/>
        <v>42131.208333333328</v>
      </c>
      <c r="N974" t="b">
        <v>0</v>
      </c>
      <c r="O974" t="b">
        <v>0</v>
      </c>
      <c r="P974" t="s">
        <v>28</v>
      </c>
      <c r="Q974" t="s">
        <v>2037</v>
      </c>
      <c r="R974" t="s">
        <v>2038</v>
      </c>
      <c r="S974">
        <f t="shared" si="62"/>
        <v>161.4</v>
      </c>
      <c r="T974">
        <f t="shared" si="63"/>
        <v>46.9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>
        <v>1559</v>
      </c>
      <c r="H975" t="s">
        <v>21</v>
      </c>
      <c r="I975" t="s">
        <v>22</v>
      </c>
      <c r="J975">
        <v>1482732000</v>
      </c>
      <c r="K975" s="5">
        <f t="shared" si="60"/>
        <v>42730.25</v>
      </c>
      <c r="L975">
        <v>1482818400</v>
      </c>
      <c r="M975" s="5">
        <f t="shared" si="61"/>
        <v>42731.25</v>
      </c>
      <c r="N975" t="b">
        <v>0</v>
      </c>
      <c r="O975" t="b">
        <v>1</v>
      </c>
      <c r="P975" t="s">
        <v>23</v>
      </c>
      <c r="Q975" t="s">
        <v>2035</v>
      </c>
      <c r="R975" t="s">
        <v>2036</v>
      </c>
      <c r="S975">
        <f t="shared" si="62"/>
        <v>1096.9000000000001</v>
      </c>
      <c r="T975">
        <f t="shared" si="63"/>
        <v>102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>
        <v>1548</v>
      </c>
      <c r="H976" t="s">
        <v>26</v>
      </c>
      <c r="I976" t="s">
        <v>27</v>
      </c>
      <c r="J976">
        <v>1348290000</v>
      </c>
      <c r="K976" s="5">
        <f t="shared" si="60"/>
        <v>41174.208333333336</v>
      </c>
      <c r="L976">
        <v>1350363600</v>
      </c>
      <c r="M976" s="5">
        <f t="shared" si="61"/>
        <v>41198.208333333336</v>
      </c>
      <c r="N976" t="b">
        <v>0</v>
      </c>
      <c r="O976" t="b">
        <v>0</v>
      </c>
      <c r="P976" t="s">
        <v>28</v>
      </c>
      <c r="Q976" t="s">
        <v>2037</v>
      </c>
      <c r="R976" t="s">
        <v>2038</v>
      </c>
      <c r="S976">
        <f t="shared" si="62"/>
        <v>367.1</v>
      </c>
      <c r="T976">
        <f t="shared" si="63"/>
        <v>101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>
        <v>80</v>
      </c>
      <c r="H977" t="s">
        <v>21</v>
      </c>
      <c r="I977" t="s">
        <v>22</v>
      </c>
      <c r="J977">
        <v>1353823200</v>
      </c>
      <c r="K977" s="5">
        <f t="shared" si="60"/>
        <v>41238.25</v>
      </c>
      <c r="L977">
        <v>1353996000</v>
      </c>
      <c r="M977" s="5">
        <f t="shared" si="61"/>
        <v>41240.25</v>
      </c>
      <c r="N977" t="b">
        <v>0</v>
      </c>
      <c r="O977" t="b">
        <v>0</v>
      </c>
      <c r="P977" t="s">
        <v>33</v>
      </c>
      <c r="Q977" t="s">
        <v>2039</v>
      </c>
      <c r="R977" t="s">
        <v>2040</v>
      </c>
      <c r="S977">
        <f t="shared" si="62"/>
        <v>1109</v>
      </c>
      <c r="T977">
        <f t="shared" si="63"/>
        <v>97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>
        <v>131</v>
      </c>
      <c r="H978" t="s">
        <v>21</v>
      </c>
      <c r="I978" t="s">
        <v>22</v>
      </c>
      <c r="J978">
        <v>1329372000</v>
      </c>
      <c r="K978" s="5">
        <f t="shared" si="60"/>
        <v>40955.25</v>
      </c>
      <c r="L978">
        <v>1329631200</v>
      </c>
      <c r="M978" s="5">
        <f t="shared" si="61"/>
        <v>40958.25</v>
      </c>
      <c r="N978" t="b">
        <v>0</v>
      </c>
      <c r="O978" t="b">
        <v>0</v>
      </c>
      <c r="P978" t="s">
        <v>33</v>
      </c>
      <c r="Q978" t="s">
        <v>2039</v>
      </c>
      <c r="R978" t="s">
        <v>2040</v>
      </c>
      <c r="S978">
        <f t="shared" si="62"/>
        <v>126.9</v>
      </c>
      <c r="T978">
        <f t="shared" si="63"/>
        <v>94.9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>
        <v>112</v>
      </c>
      <c r="H979" t="s">
        <v>21</v>
      </c>
      <c r="I979" t="s">
        <v>22</v>
      </c>
      <c r="J979">
        <v>1277096400</v>
      </c>
      <c r="K979" s="5">
        <f t="shared" si="60"/>
        <v>40350.208333333336</v>
      </c>
      <c r="L979">
        <v>1278997200</v>
      </c>
      <c r="M979" s="5">
        <f t="shared" si="61"/>
        <v>40372.208333333336</v>
      </c>
      <c r="N979" t="b">
        <v>0</v>
      </c>
      <c r="O979" t="b">
        <v>0</v>
      </c>
      <c r="P979" t="s">
        <v>71</v>
      </c>
      <c r="Q979" t="s">
        <v>2041</v>
      </c>
      <c r="R979" t="s">
        <v>2049</v>
      </c>
      <c r="S979">
        <f t="shared" si="62"/>
        <v>734.6</v>
      </c>
      <c r="T979">
        <f t="shared" si="63"/>
        <v>72.2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>
        <v>155</v>
      </c>
      <c r="H980" t="s">
        <v>21</v>
      </c>
      <c r="I980" t="s">
        <v>22</v>
      </c>
      <c r="J980">
        <v>1297922400</v>
      </c>
      <c r="K980" s="5">
        <f t="shared" si="60"/>
        <v>40591.25</v>
      </c>
      <c r="L980">
        <v>1298268000</v>
      </c>
      <c r="M980" s="5">
        <f t="shared" si="61"/>
        <v>40595.25</v>
      </c>
      <c r="N980" t="b">
        <v>0</v>
      </c>
      <c r="O980" t="b">
        <v>0</v>
      </c>
      <c r="P980" t="s">
        <v>206</v>
      </c>
      <c r="Q980" t="s">
        <v>2047</v>
      </c>
      <c r="R980" t="s">
        <v>2059</v>
      </c>
      <c r="S980">
        <f t="shared" si="62"/>
        <v>119.3</v>
      </c>
      <c r="T980">
        <f t="shared" si="63"/>
        <v>43.9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>
        <v>266</v>
      </c>
      <c r="H981" t="s">
        <v>21</v>
      </c>
      <c r="I981" t="s">
        <v>22</v>
      </c>
      <c r="J981">
        <v>1384408800</v>
      </c>
      <c r="K981" s="5">
        <f t="shared" si="60"/>
        <v>41592.25</v>
      </c>
      <c r="L981">
        <v>1386223200</v>
      </c>
      <c r="M981" s="5">
        <f t="shared" si="61"/>
        <v>41613.25</v>
      </c>
      <c r="N981" t="b">
        <v>0</v>
      </c>
      <c r="O981" t="b">
        <v>0</v>
      </c>
      <c r="P981" t="s">
        <v>17</v>
      </c>
      <c r="Q981" t="s">
        <v>2033</v>
      </c>
      <c r="R981" t="s">
        <v>2034</v>
      </c>
      <c r="S981">
        <f t="shared" si="62"/>
        <v>296</v>
      </c>
      <c r="T981">
        <f t="shared" si="63"/>
        <v>40.1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>
        <v>155</v>
      </c>
      <c r="H982" t="s">
        <v>21</v>
      </c>
      <c r="I982" t="s">
        <v>22</v>
      </c>
      <c r="J982">
        <v>1431320400</v>
      </c>
      <c r="K982" s="5">
        <f t="shared" si="60"/>
        <v>42135.208333333328</v>
      </c>
      <c r="L982">
        <v>1431752400</v>
      </c>
      <c r="M982" s="5">
        <f t="shared" si="61"/>
        <v>42140.208333333328</v>
      </c>
      <c r="N982" t="b">
        <v>0</v>
      </c>
      <c r="O982" t="b">
        <v>0</v>
      </c>
      <c r="P982" t="s">
        <v>33</v>
      </c>
      <c r="Q982" t="s">
        <v>2039</v>
      </c>
      <c r="R982" t="s">
        <v>2040</v>
      </c>
      <c r="S982">
        <f t="shared" si="62"/>
        <v>355.8</v>
      </c>
      <c r="T982">
        <f t="shared" si="63"/>
        <v>84.9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>
        <v>207</v>
      </c>
      <c r="H983" t="s">
        <v>40</v>
      </c>
      <c r="I983" t="s">
        <v>41</v>
      </c>
      <c r="J983">
        <v>1264399200</v>
      </c>
      <c r="K983" s="5">
        <f t="shared" si="60"/>
        <v>40203.25</v>
      </c>
      <c r="L983">
        <v>1267855200</v>
      </c>
      <c r="M983" s="5">
        <f t="shared" si="61"/>
        <v>40243.25</v>
      </c>
      <c r="N983" t="b">
        <v>0</v>
      </c>
      <c r="O983" t="b">
        <v>0</v>
      </c>
      <c r="P983" t="s">
        <v>23</v>
      </c>
      <c r="Q983" t="s">
        <v>2035</v>
      </c>
      <c r="R983" t="s">
        <v>2036</v>
      </c>
      <c r="S983">
        <f t="shared" si="62"/>
        <v>386.4</v>
      </c>
      <c r="T983">
        <f t="shared" si="63"/>
        <v>41.1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>
        <v>245</v>
      </c>
      <c r="H984" t="s">
        <v>21</v>
      </c>
      <c r="I984" t="s">
        <v>22</v>
      </c>
      <c r="J984">
        <v>1497502800</v>
      </c>
      <c r="K984" s="5">
        <f t="shared" si="60"/>
        <v>42901.208333333328</v>
      </c>
      <c r="L984">
        <v>1497675600</v>
      </c>
      <c r="M984" s="5">
        <f t="shared" si="61"/>
        <v>42903.208333333328</v>
      </c>
      <c r="N984" t="b">
        <v>0</v>
      </c>
      <c r="O984" t="b">
        <v>0</v>
      </c>
      <c r="P984" t="s">
        <v>33</v>
      </c>
      <c r="Q984" t="s">
        <v>2039</v>
      </c>
      <c r="R984" t="s">
        <v>2040</v>
      </c>
      <c r="S984">
        <f t="shared" si="62"/>
        <v>792.2</v>
      </c>
      <c r="T984">
        <f t="shared" si="63"/>
        <v>55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>
        <v>1573</v>
      </c>
      <c r="H985" t="s">
        <v>21</v>
      </c>
      <c r="I985" t="s">
        <v>22</v>
      </c>
      <c r="J985">
        <v>1333688400</v>
      </c>
      <c r="K985" s="5">
        <f t="shared" si="60"/>
        <v>41005.208333333336</v>
      </c>
      <c r="L985">
        <v>1336885200</v>
      </c>
      <c r="M985" s="5">
        <f t="shared" si="61"/>
        <v>41042.208333333336</v>
      </c>
      <c r="N985" t="b">
        <v>0</v>
      </c>
      <c r="O985" t="b">
        <v>0</v>
      </c>
      <c r="P985" t="s">
        <v>319</v>
      </c>
      <c r="Q985" t="s">
        <v>2035</v>
      </c>
      <c r="R985" t="s">
        <v>2062</v>
      </c>
      <c r="S985">
        <f t="shared" si="62"/>
        <v>137</v>
      </c>
      <c r="T985">
        <f t="shared" si="63"/>
        <v>77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>
        <v>114</v>
      </c>
      <c r="H986" t="s">
        <v>21</v>
      </c>
      <c r="I986" t="s">
        <v>22</v>
      </c>
      <c r="J986">
        <v>1293861600</v>
      </c>
      <c r="K986" s="5">
        <f t="shared" si="60"/>
        <v>40544.25</v>
      </c>
      <c r="L986">
        <v>1295157600</v>
      </c>
      <c r="M986" s="5">
        <f t="shared" si="61"/>
        <v>40559.25</v>
      </c>
      <c r="N986" t="b">
        <v>0</v>
      </c>
      <c r="O986" t="b">
        <v>0</v>
      </c>
      <c r="P986" t="s">
        <v>17</v>
      </c>
      <c r="Q986" t="s">
        <v>2033</v>
      </c>
      <c r="R986" t="s">
        <v>2034</v>
      </c>
      <c r="S986">
        <f t="shared" si="62"/>
        <v>338.2</v>
      </c>
      <c r="T986">
        <f t="shared" si="63"/>
        <v>71.2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>
        <v>93</v>
      </c>
      <c r="H987" t="s">
        <v>21</v>
      </c>
      <c r="I987" t="s">
        <v>22</v>
      </c>
      <c r="J987">
        <v>1576994400</v>
      </c>
      <c r="K987" s="5">
        <f t="shared" si="60"/>
        <v>43821.25</v>
      </c>
      <c r="L987">
        <v>1577599200</v>
      </c>
      <c r="M987" s="5">
        <f t="shared" si="61"/>
        <v>43828.25</v>
      </c>
      <c r="N987" t="b">
        <v>0</v>
      </c>
      <c r="O987" t="b">
        <v>0</v>
      </c>
      <c r="P987" t="s">
        <v>33</v>
      </c>
      <c r="Q987" t="s">
        <v>2039</v>
      </c>
      <c r="R987" t="s">
        <v>2040</v>
      </c>
      <c r="S987">
        <f t="shared" si="62"/>
        <v>108.2</v>
      </c>
      <c r="T987">
        <f t="shared" si="63"/>
        <v>91.9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>
        <v>1681</v>
      </c>
      <c r="H988" t="s">
        <v>21</v>
      </c>
      <c r="I988" t="s">
        <v>22</v>
      </c>
      <c r="J988">
        <v>1401685200</v>
      </c>
      <c r="K988" s="5">
        <f t="shared" si="60"/>
        <v>41792.208333333336</v>
      </c>
      <c r="L988">
        <v>1402462800</v>
      </c>
      <c r="M988" s="5">
        <f t="shared" si="61"/>
        <v>41801.208333333336</v>
      </c>
      <c r="N988" t="b">
        <v>0</v>
      </c>
      <c r="O988" t="b">
        <v>1</v>
      </c>
      <c r="P988" t="s">
        <v>28</v>
      </c>
      <c r="Q988" t="s">
        <v>2037</v>
      </c>
      <c r="R988" t="s">
        <v>2038</v>
      </c>
      <c r="S988">
        <f t="shared" si="62"/>
        <v>228.4</v>
      </c>
      <c r="T988">
        <f t="shared" si="63"/>
        <v>58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>
        <v>32</v>
      </c>
      <c r="H989" t="s">
        <v>21</v>
      </c>
      <c r="I989" t="s">
        <v>22</v>
      </c>
      <c r="J989">
        <v>1368853200</v>
      </c>
      <c r="K989" s="5">
        <f t="shared" si="60"/>
        <v>41412.208333333336</v>
      </c>
      <c r="L989">
        <v>1368939600</v>
      </c>
      <c r="M989" s="5">
        <f t="shared" si="61"/>
        <v>41413.208333333336</v>
      </c>
      <c r="N989" t="b">
        <v>0</v>
      </c>
      <c r="O989" t="b">
        <v>0</v>
      </c>
      <c r="P989" t="s">
        <v>60</v>
      </c>
      <c r="Q989" t="s">
        <v>2035</v>
      </c>
      <c r="R989" t="s">
        <v>2045</v>
      </c>
      <c r="S989">
        <f t="shared" si="62"/>
        <v>373.9</v>
      </c>
      <c r="T989">
        <f t="shared" si="63"/>
        <v>93.5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>
        <v>135</v>
      </c>
      <c r="H990" t="s">
        <v>21</v>
      </c>
      <c r="I990" t="s">
        <v>22</v>
      </c>
      <c r="J990">
        <v>1448776800</v>
      </c>
      <c r="K990" s="5">
        <f t="shared" si="60"/>
        <v>42337.25</v>
      </c>
      <c r="L990">
        <v>1452146400</v>
      </c>
      <c r="M990" s="5">
        <f t="shared" si="61"/>
        <v>42376.25</v>
      </c>
      <c r="N990" t="b">
        <v>0</v>
      </c>
      <c r="O990" t="b">
        <v>1</v>
      </c>
      <c r="P990" t="s">
        <v>33</v>
      </c>
      <c r="Q990" t="s">
        <v>2039</v>
      </c>
      <c r="R990" t="s">
        <v>2040</v>
      </c>
      <c r="S990">
        <f t="shared" si="62"/>
        <v>154.9</v>
      </c>
      <c r="T990">
        <f t="shared" si="63"/>
        <v>62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>
        <v>140</v>
      </c>
      <c r="H991" t="s">
        <v>21</v>
      </c>
      <c r="I991" t="s">
        <v>22</v>
      </c>
      <c r="J991">
        <v>1296194400</v>
      </c>
      <c r="K991" s="5">
        <f t="shared" si="60"/>
        <v>40571.25</v>
      </c>
      <c r="L991">
        <v>1296712800</v>
      </c>
      <c r="M991" s="5">
        <f t="shared" si="61"/>
        <v>40577.25</v>
      </c>
      <c r="N991" t="b">
        <v>0</v>
      </c>
      <c r="O991" t="b">
        <v>1</v>
      </c>
      <c r="P991" t="s">
        <v>33</v>
      </c>
      <c r="Q991" t="s">
        <v>2039</v>
      </c>
      <c r="R991" t="s">
        <v>2040</v>
      </c>
      <c r="S991">
        <f t="shared" si="62"/>
        <v>322.2</v>
      </c>
      <c r="T991">
        <f t="shared" si="63"/>
        <v>92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>
        <v>92</v>
      </c>
      <c r="H992" t="s">
        <v>21</v>
      </c>
      <c r="I992" t="s">
        <v>22</v>
      </c>
      <c r="J992">
        <v>1478930400</v>
      </c>
      <c r="K992" s="5">
        <f t="shared" si="60"/>
        <v>42686.25</v>
      </c>
      <c r="L992">
        <v>1480831200</v>
      </c>
      <c r="M992" s="5">
        <f t="shared" si="61"/>
        <v>42708.25</v>
      </c>
      <c r="N992" t="b">
        <v>0</v>
      </c>
      <c r="O992" t="b">
        <v>0</v>
      </c>
      <c r="P992" t="s">
        <v>89</v>
      </c>
      <c r="Q992" t="s">
        <v>2050</v>
      </c>
      <c r="R992" t="s">
        <v>2051</v>
      </c>
      <c r="S992">
        <f t="shared" si="62"/>
        <v>864.1</v>
      </c>
      <c r="T992">
        <f t="shared" si="63"/>
        <v>93.9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>
        <v>1015</v>
      </c>
      <c r="H993" t="s">
        <v>40</v>
      </c>
      <c r="I993" t="s">
        <v>41</v>
      </c>
      <c r="J993">
        <v>1426395600</v>
      </c>
      <c r="K993" s="5">
        <f t="shared" si="60"/>
        <v>42078.208333333328</v>
      </c>
      <c r="L993">
        <v>1426914000</v>
      </c>
      <c r="M993" s="5">
        <f t="shared" si="61"/>
        <v>42084.208333333328</v>
      </c>
      <c r="N993" t="b">
        <v>0</v>
      </c>
      <c r="O993" t="b">
        <v>0</v>
      </c>
      <c r="P993" t="s">
        <v>33</v>
      </c>
      <c r="Q993" t="s">
        <v>2039</v>
      </c>
      <c r="R993" t="s">
        <v>2040</v>
      </c>
      <c r="S993">
        <f t="shared" si="62"/>
        <v>143.30000000000001</v>
      </c>
      <c r="T993">
        <f t="shared" si="63"/>
        <v>85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>
        <v>323</v>
      </c>
      <c r="H994" t="s">
        <v>21</v>
      </c>
      <c r="I994" t="s">
        <v>22</v>
      </c>
      <c r="J994">
        <v>1514181600</v>
      </c>
      <c r="K994" s="5">
        <f t="shared" si="60"/>
        <v>43094.25</v>
      </c>
      <c r="L994">
        <v>1517032800</v>
      </c>
      <c r="M994" s="5">
        <f t="shared" si="61"/>
        <v>43127.25</v>
      </c>
      <c r="N994" t="b">
        <v>0</v>
      </c>
      <c r="O994" t="b">
        <v>0</v>
      </c>
      <c r="P994" t="s">
        <v>28</v>
      </c>
      <c r="Q994" t="s">
        <v>2037</v>
      </c>
      <c r="R994" t="s">
        <v>2038</v>
      </c>
      <c r="S994">
        <f t="shared" si="62"/>
        <v>178.2</v>
      </c>
      <c r="T994">
        <f t="shared" si="63"/>
        <v>37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>
        <v>2326</v>
      </c>
      <c r="H995" t="s">
        <v>21</v>
      </c>
      <c r="I995" t="s">
        <v>22</v>
      </c>
      <c r="J995">
        <v>1564894800</v>
      </c>
      <c r="K995" s="5">
        <f t="shared" si="60"/>
        <v>43681.208333333328</v>
      </c>
      <c r="L995">
        <v>1566190800</v>
      </c>
      <c r="M995" s="5">
        <f t="shared" si="61"/>
        <v>43696.208333333328</v>
      </c>
      <c r="N995" t="b">
        <v>0</v>
      </c>
      <c r="O995" t="b">
        <v>0</v>
      </c>
      <c r="P995" t="s">
        <v>42</v>
      </c>
      <c r="Q995" t="s">
        <v>2041</v>
      </c>
      <c r="R995" t="s">
        <v>2042</v>
      </c>
      <c r="S995">
        <f t="shared" si="62"/>
        <v>145.9</v>
      </c>
      <c r="T995">
        <f t="shared" si="63"/>
        <v>81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>
        <v>381</v>
      </c>
      <c r="H996" t="s">
        <v>21</v>
      </c>
      <c r="I996" t="s">
        <v>22</v>
      </c>
      <c r="J996">
        <v>1567918800</v>
      </c>
      <c r="K996" s="5">
        <f t="shared" si="60"/>
        <v>43716.208333333328</v>
      </c>
      <c r="L996">
        <v>1570165200</v>
      </c>
      <c r="M996" s="5">
        <f t="shared" si="61"/>
        <v>43742.208333333328</v>
      </c>
      <c r="N996" t="b">
        <v>0</v>
      </c>
      <c r="O996" t="b">
        <v>0</v>
      </c>
      <c r="P996" t="s">
        <v>33</v>
      </c>
      <c r="Q996" t="s">
        <v>2039</v>
      </c>
      <c r="R996" t="s">
        <v>2040</v>
      </c>
      <c r="S996">
        <f t="shared" si="62"/>
        <v>152.5</v>
      </c>
      <c r="T996">
        <f t="shared" si="63"/>
        <v>26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>
        <v>480</v>
      </c>
      <c r="H997" t="s">
        <v>21</v>
      </c>
      <c r="I997" t="s">
        <v>22</v>
      </c>
      <c r="J997">
        <v>1493269200</v>
      </c>
      <c r="K997" s="5">
        <f t="shared" si="60"/>
        <v>42852.208333333328</v>
      </c>
      <c r="L997">
        <v>1494478800</v>
      </c>
      <c r="M997" s="5">
        <f t="shared" si="61"/>
        <v>42866.208333333328</v>
      </c>
      <c r="N997" t="b">
        <v>0</v>
      </c>
      <c r="O997" t="b">
        <v>0</v>
      </c>
      <c r="P997" t="s">
        <v>42</v>
      </c>
      <c r="Q997" t="s">
        <v>2041</v>
      </c>
      <c r="R997" t="s">
        <v>2042</v>
      </c>
      <c r="S997">
        <f t="shared" si="62"/>
        <v>216.8</v>
      </c>
      <c r="T997">
        <f t="shared" si="63"/>
        <v>28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>
        <v>226</v>
      </c>
      <c r="H998" t="s">
        <v>21</v>
      </c>
      <c r="I998" t="s">
        <v>22</v>
      </c>
      <c r="J998">
        <v>1555390800</v>
      </c>
      <c r="K998" s="5">
        <f t="shared" si="60"/>
        <v>43571.208333333328</v>
      </c>
      <c r="L998">
        <v>1555822800</v>
      </c>
      <c r="M998" s="5">
        <f t="shared" si="61"/>
        <v>43576.208333333328</v>
      </c>
      <c r="N998" t="b">
        <v>0</v>
      </c>
      <c r="O998" t="b">
        <v>0</v>
      </c>
      <c r="P998" t="s">
        <v>206</v>
      </c>
      <c r="Q998" t="s">
        <v>2047</v>
      </c>
      <c r="R998" t="s">
        <v>2059</v>
      </c>
      <c r="S998">
        <f t="shared" si="62"/>
        <v>499.6</v>
      </c>
      <c r="T998">
        <f t="shared" si="63"/>
        <v>53.1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>
        <v>241</v>
      </c>
      <c r="H999" t="s">
        <v>21</v>
      </c>
      <c r="I999" t="s">
        <v>22</v>
      </c>
      <c r="J999">
        <v>1411621200</v>
      </c>
      <c r="K999" s="5">
        <f t="shared" si="60"/>
        <v>41907.208333333336</v>
      </c>
      <c r="L999">
        <v>1411966800</v>
      </c>
      <c r="M999" s="5">
        <f t="shared" si="61"/>
        <v>41911.208333333336</v>
      </c>
      <c r="N999" t="b">
        <v>0</v>
      </c>
      <c r="O999" t="b">
        <v>1</v>
      </c>
      <c r="P999" t="s">
        <v>23</v>
      </c>
      <c r="Q999" t="s">
        <v>2035</v>
      </c>
      <c r="R999" t="s">
        <v>2036</v>
      </c>
      <c r="S999">
        <f t="shared" si="62"/>
        <v>113.2</v>
      </c>
      <c r="T999">
        <f t="shared" si="63"/>
        <v>46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>
        <v>132</v>
      </c>
      <c r="H1000" t="s">
        <v>21</v>
      </c>
      <c r="I1000" t="s">
        <v>22</v>
      </c>
      <c r="J1000">
        <v>1525669200</v>
      </c>
      <c r="K1000" s="5">
        <f t="shared" si="60"/>
        <v>43227.208333333328</v>
      </c>
      <c r="L1000">
        <v>1526878800</v>
      </c>
      <c r="M1000" s="5">
        <f t="shared" si="61"/>
        <v>43241.208333333328</v>
      </c>
      <c r="N1000" t="b">
        <v>0</v>
      </c>
      <c r="O1000" t="b">
        <v>1</v>
      </c>
      <c r="P1000" t="s">
        <v>53</v>
      </c>
      <c r="Q1000" t="s">
        <v>2041</v>
      </c>
      <c r="R1000" t="s">
        <v>2044</v>
      </c>
      <c r="S1000">
        <f t="shared" si="62"/>
        <v>426.5</v>
      </c>
      <c r="T1000">
        <f t="shared" si="63"/>
        <v>100.2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>
        <v>2043</v>
      </c>
      <c r="H1001" t="s">
        <v>21</v>
      </c>
      <c r="I1001" t="s">
        <v>22</v>
      </c>
      <c r="J1001">
        <v>1541307600</v>
      </c>
      <c r="K1001" s="5">
        <f t="shared" si="60"/>
        <v>43408.208333333328</v>
      </c>
      <c r="L1001">
        <v>1543816800</v>
      </c>
      <c r="M1001" s="5">
        <f t="shared" si="61"/>
        <v>43437.25</v>
      </c>
      <c r="N1001" t="b">
        <v>0</v>
      </c>
      <c r="O1001" t="b">
        <v>1</v>
      </c>
      <c r="P1001" t="s">
        <v>17</v>
      </c>
      <c r="Q1001" t="s">
        <v>2033</v>
      </c>
      <c r="R1001" t="s">
        <v>2034</v>
      </c>
      <c r="S1001">
        <f t="shared" si="62"/>
        <v>157.5</v>
      </c>
      <c r="T1001">
        <f t="shared" si="63"/>
        <v>75</v>
      </c>
    </row>
  </sheetData>
  <autoFilter ref="F1:F1001" xr:uid="{00000000-0001-0000-0000-000000000000}">
    <sortState xmlns:xlrd2="http://schemas.microsoft.com/office/spreadsheetml/2017/richdata2" ref="A2:T1001">
      <sortCondition ref="F1:F1001"/>
    </sortState>
  </autoFilter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S1:S1048576">
    <cfRule type="colorScale" priority="1">
      <colorScale>
        <cfvo type="min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E609-FF10-4127-8991-2FD4BE4FB3C8}">
  <dimension ref="A1:F14"/>
  <sheetViews>
    <sheetView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2072</v>
      </c>
      <c r="B3" s="6" t="s">
        <v>2071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2070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A281-7CEB-4116-9D73-D621FAC9D545}">
  <dimension ref="A1:F30"/>
  <sheetViews>
    <sheetView workbookViewId="0">
      <selection activeCell="F9" sqref="F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2072</v>
      </c>
      <c r="B4" s="6" t="s">
        <v>2071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38ED-B1FA-4331-BF15-BAB308A8A62D}">
  <dimension ref="A1:E18"/>
  <sheetViews>
    <sheetView workbookViewId="0">
      <selection activeCell="D5" sqref="D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6</v>
      </c>
      <c r="B1" t="s">
        <v>2068</v>
      </c>
    </row>
    <row r="2" spans="1:5" x14ac:dyDescent="0.25">
      <c r="A2" s="6" t="s">
        <v>2085</v>
      </c>
      <c r="B2" t="s">
        <v>2068</v>
      </c>
    </row>
    <row r="4" spans="1:5" x14ac:dyDescent="0.25">
      <c r="A4" s="6" t="s">
        <v>2072</v>
      </c>
      <c r="B4" s="6" t="s">
        <v>2071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8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8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8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8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8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8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8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8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8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8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8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8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8" t="s">
        <v>2070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987-7336-46C0-9412-651C0A34A104}">
  <dimension ref="A1:H13"/>
  <sheetViews>
    <sheetView workbookViewId="0">
      <selection activeCell="L24" sqref="L24"/>
    </sheetView>
  </sheetViews>
  <sheetFormatPr defaultRowHeight="15.75" x14ac:dyDescent="0.25"/>
  <cols>
    <col min="1" max="1" width="27.5" customWidth="1"/>
    <col min="2" max="2" width="19.5" customWidth="1"/>
    <col min="3" max="3" width="15" customWidth="1"/>
    <col min="4" max="4" width="17.625" customWidth="1"/>
    <col min="5" max="5" width="18.125" customWidth="1"/>
    <col min="6" max="6" width="18.25" customWidth="1"/>
    <col min="7" max="8" width="18.125" customWidth="1"/>
  </cols>
  <sheetData>
    <row r="1" spans="1:8" x14ac:dyDescent="0.25">
      <c r="A1" s="9" t="s">
        <v>2086</v>
      </c>
      <c r="B1" s="9" t="s">
        <v>2087</v>
      </c>
      <c r="C1" s="9" t="s">
        <v>2088</v>
      </c>
      <c r="D1" s="9" t="s">
        <v>2105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5">
      <c r="A2" t="s">
        <v>2093</v>
      </c>
      <c r="B2">
        <f>COUNTIFS(Crowdfunding!$D:$D, "&lt;1000",Crowdfunding!$F:$F, "Successful")</f>
        <v>30</v>
      </c>
      <c r="C2">
        <f>COUNTIFS(Crowdfunding!$D:$D, "&lt;1000",Crowdfunding!$F:$F, "Failed")</f>
        <v>20</v>
      </c>
      <c r="D2">
        <f>COUNTIFS(Crowdfunding!$D:$D, "&lt;1000",Crowdfunding!$F:$F, "Canceled")</f>
        <v>1</v>
      </c>
      <c r="E2">
        <f>SUM(B2,C2,D2)</f>
        <v>51</v>
      </c>
      <c r="F2" s="10">
        <f>ROUND(B2/E2,2)</f>
        <v>0.59</v>
      </c>
      <c r="G2" s="10">
        <f>ROUND(C2/E2,2)</f>
        <v>0.39</v>
      </c>
      <c r="H2" s="10">
        <f>ROUND(D2/E2,2)</f>
        <v>0.02</v>
      </c>
    </row>
    <row r="3" spans="1:8" x14ac:dyDescent="0.25">
      <c r="A3" t="s">
        <v>2094</v>
      </c>
      <c r="B3">
        <f>COUNTIFS(Crowdfunding!$D:$D, "&gt;=1000",Crowdfunding!$D:$D, "&lt;= 4999",Crowdfunding!$F:$F, "Successful")</f>
        <v>191</v>
      </c>
      <c r="C3">
        <f>COUNTIFS(Crowdfunding!$D:$D, "&gt;=1000",Crowdfunding!$D:$D, "&lt;= 4999",Crowdfunding!$F:$F, "Failed")</f>
        <v>38</v>
      </c>
      <c r="D3">
        <f>COUNTIFS(Crowdfunding!$D:$D, "&gt;=1000",Crowdfunding!$D:$D, "&lt;= 4999",Crowdfunding!$F:$F, "Canceled")</f>
        <v>2</v>
      </c>
      <c r="E3">
        <f t="shared" ref="E3:E13" si="0">SUM(B3,C3,D3)</f>
        <v>231</v>
      </c>
      <c r="F3" s="10">
        <f t="shared" ref="F3:F13" si="1">ROUND(B3/E3,2)</f>
        <v>0.83</v>
      </c>
      <c r="G3" s="10">
        <f t="shared" ref="G3:G13" si="2">ROUND(C3/E3,2)</f>
        <v>0.16</v>
      </c>
      <c r="H3" s="10">
        <f t="shared" ref="H3:H13" si="3">ROUND(D3/E3,2)</f>
        <v>0.01</v>
      </c>
    </row>
    <row r="4" spans="1:8" x14ac:dyDescent="0.25">
      <c r="A4" t="s">
        <v>2095</v>
      </c>
      <c r="B4">
        <f>COUNTIFS(Crowdfunding!$D:$D, "&gt;=5000",Crowdfunding!$D:$D, "&lt;= 9999",Crowdfunding!$F:$F, "Successful")</f>
        <v>164</v>
      </c>
      <c r="C4">
        <f>COUNTIFS(Crowdfunding!$D:$D, "&gt;=5000",Crowdfunding!$D:$D, "&lt;= 9999",Crowdfunding!$F:$F, "Failed")</f>
        <v>126</v>
      </c>
      <c r="D4">
        <f>COUNTIFS(Crowdfunding!$D:$D, "&gt;=5000",Crowdfunding!$D:$D, "&lt;= 9999",Crowdfunding!$F:$F, "Canceled")</f>
        <v>25</v>
      </c>
      <c r="E4">
        <f t="shared" si="0"/>
        <v>315</v>
      </c>
      <c r="F4" s="10">
        <f t="shared" si="1"/>
        <v>0.52</v>
      </c>
      <c r="G4" s="10">
        <f t="shared" si="2"/>
        <v>0.4</v>
      </c>
      <c r="H4" s="10">
        <f t="shared" si="3"/>
        <v>0.08</v>
      </c>
    </row>
    <row r="5" spans="1:8" x14ac:dyDescent="0.25">
      <c r="A5" t="s">
        <v>2096</v>
      </c>
      <c r="B5">
        <f>COUNTIFS(Crowdfunding!$D:$D, "&gt;=10000",Crowdfunding!$D:$D, "&lt;= 14999",Crowdfunding!$F:$F, "Successful")</f>
        <v>4</v>
      </c>
      <c r="C5">
        <f>COUNTIFS(Crowdfunding!$D:$D, "&gt;=10000",Crowdfunding!$D:$D, "&lt;= 14999",Crowdfunding!$F:$F, "Failed")</f>
        <v>5</v>
      </c>
      <c r="D5">
        <f>COUNTIFS(Crowdfunding!$D:$D, "&gt;=10000",Crowdfunding!$D:$D, "&lt;= 14999",Crowdfunding!$F:$F, "Canceled")</f>
        <v>0</v>
      </c>
      <c r="E5">
        <f t="shared" si="0"/>
        <v>9</v>
      </c>
      <c r="F5" s="10">
        <f t="shared" si="1"/>
        <v>0.44</v>
      </c>
      <c r="G5" s="10">
        <f t="shared" si="2"/>
        <v>0.56000000000000005</v>
      </c>
      <c r="H5" s="10">
        <f t="shared" si="3"/>
        <v>0</v>
      </c>
    </row>
    <row r="6" spans="1:8" x14ac:dyDescent="0.25">
      <c r="A6" t="s">
        <v>2097</v>
      </c>
      <c r="B6">
        <f>COUNTIFS(Crowdfunding!$D:$D, "&gt;=15000",Crowdfunding!$D:$D, "&lt;= 19999",Crowdfunding!$F:$F, "Successful")</f>
        <v>10</v>
      </c>
      <c r="C6">
        <f>COUNTIFS(Crowdfunding!$D:$D, "&gt;=15000",Crowdfunding!$D:$D, "&lt;= 19999",Crowdfunding!$F:$F, "Failed")</f>
        <v>0</v>
      </c>
      <c r="D6">
        <f>COUNTIFS(Crowdfunding!$D:$D, "&gt;=15000",Crowdfunding!$D:$D, "&lt;= 19999",Crowdfunding!$F:$F,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2098</v>
      </c>
      <c r="B7">
        <f>COUNTIFS(Crowdfunding!$D:$D, "&gt;=20000",Crowdfunding!$D:$D, "&lt;= 24999",Crowdfunding!$F:$F, "Successful")</f>
        <v>7</v>
      </c>
      <c r="C7">
        <f>COUNTIFS(Crowdfunding!$D:$D, "&gt;=20000",Crowdfunding!$D:$D, "&lt;= 24999",Crowdfunding!$F:$F, "Failed")</f>
        <v>0</v>
      </c>
      <c r="D7">
        <f>COUNTIFS(Crowdfunding!$D:$D, "&gt;=20000",Crowdfunding!$D:$D, "&lt;= 24999",Crowdfunding!$F:$F,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2104</v>
      </c>
      <c r="B8">
        <f>COUNTIFS(Crowdfunding!$D:$D, "&gt;=25000",Crowdfunding!$D:$D, "&lt;= 39999",Crowdfunding!$F:$F, "Successful")</f>
        <v>26</v>
      </c>
      <c r="C8">
        <f>COUNTIFS(Crowdfunding!$D:$D, "&gt;=25000",Crowdfunding!$D:$D, "&lt;= 39999",Crowdfunding!$F:$F, "Failed")</f>
        <v>6</v>
      </c>
      <c r="D8">
        <f>COUNTIFS(Crowdfunding!$D:$D, "&gt;=25000",Crowdfunding!$D:$D, "&lt;= 39999",Crowdfunding!$F:$F, "Canceled")</f>
        <v>1</v>
      </c>
      <c r="E8">
        <f t="shared" si="0"/>
        <v>33</v>
      </c>
      <c r="F8" s="10">
        <f t="shared" si="1"/>
        <v>0.79</v>
      </c>
      <c r="G8" s="10">
        <f t="shared" si="2"/>
        <v>0.18</v>
      </c>
      <c r="H8" s="10">
        <f t="shared" si="3"/>
        <v>0.03</v>
      </c>
    </row>
    <row r="9" spans="1:8" x14ac:dyDescent="0.25">
      <c r="A9" t="s">
        <v>2099</v>
      </c>
      <c r="B9">
        <f>COUNTIFS(Crowdfunding!$D:$D, "&gt;=30000",Crowdfunding!$D:$D, "&lt;=34999",Crowdfunding!$F:$F, "Successful")</f>
        <v>7</v>
      </c>
      <c r="C9">
        <f>COUNTIFS(Crowdfunding!$D:$D, "&gt;=30000",Crowdfunding!$D:$D, "&lt;=34999",Crowdfunding!$F:$F, "Failed")</f>
        <v>0</v>
      </c>
      <c r="D9">
        <f>COUNTIFS(Crowdfunding!$D:$D, "&gt;=30000",Crowdfunding!$D:$D, "&lt;=34999",Crowdfunding!$F:$F,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2100</v>
      </c>
      <c r="B10">
        <f>COUNTIFS(Crowdfunding!$D:$D, "&gt;=35000",Crowdfunding!$D:$D, "&lt;= 39999",Crowdfunding!$F:$F, "Successful")</f>
        <v>8</v>
      </c>
      <c r="C10">
        <f>COUNTIFS(Crowdfunding!$D:$D, "&gt;=35000",Crowdfunding!$D:$D, "&lt;= 39999",Crowdfunding!$F:$F, "Failed")</f>
        <v>3</v>
      </c>
      <c r="D10">
        <f>COUNTIFS(Crowdfunding!$D:$D, "&gt;=35000",Crowdfunding!$D:$D, "&lt;= 39999",Crowdfunding!$F:$F, "Canceled")</f>
        <v>1</v>
      </c>
      <c r="E10">
        <f t="shared" si="0"/>
        <v>12</v>
      </c>
      <c r="F10" s="10">
        <f t="shared" si="1"/>
        <v>0.67</v>
      </c>
      <c r="G10" s="10">
        <f t="shared" si="2"/>
        <v>0.25</v>
      </c>
      <c r="H10" s="10">
        <f t="shared" si="3"/>
        <v>0.08</v>
      </c>
    </row>
    <row r="11" spans="1:8" x14ac:dyDescent="0.25">
      <c r="A11" t="s">
        <v>2101</v>
      </c>
      <c r="B11">
        <f>COUNTIFS(Crowdfunding!$D:$D, "&gt;=40000",Crowdfunding!$D:$D, "&lt;=44999",Crowdfunding!$F:$F, "Successful")</f>
        <v>11</v>
      </c>
      <c r="C11">
        <f>COUNTIFS(Crowdfunding!$D:$D, "&gt;=40000",Crowdfunding!$D:$D, "&lt;=44999",Crowdfunding!$F:$F, "Failed")</f>
        <v>3</v>
      </c>
      <c r="D11">
        <f>COUNTIFS(Crowdfunding!$D:$D, "&gt;=40000",Crowdfunding!$D:$D, "&lt;=44999",Crowdfunding!$F:$F, "Canceled")</f>
        <v>0</v>
      </c>
      <c r="E11">
        <f t="shared" si="0"/>
        <v>14</v>
      </c>
      <c r="F11" s="10">
        <f t="shared" si="1"/>
        <v>0.79</v>
      </c>
      <c r="G11" s="10">
        <f t="shared" si="2"/>
        <v>0.21</v>
      </c>
      <c r="H11" s="10">
        <f t="shared" si="3"/>
        <v>0</v>
      </c>
    </row>
    <row r="12" spans="1:8" x14ac:dyDescent="0.25">
      <c r="A12" t="s">
        <v>2102</v>
      </c>
      <c r="B12">
        <f>COUNTIFS(Crowdfunding!$D:$D, "&gt;=45000",Crowdfunding!$D:$D, "&lt;= 49999",Crowdfunding!$F:$F, "Successful")</f>
        <v>8</v>
      </c>
      <c r="C12">
        <f>COUNTIFS(Crowdfunding!$D:$D, "&gt;=45000",Crowdfunding!$D:$D, "&lt;= 49999",Crowdfunding!$F:$F, "Failed")</f>
        <v>3</v>
      </c>
      <c r="D12">
        <f>COUNTIFS(Crowdfunding!$D:$D, "&gt;=45000",Crowdfunding!$D:$D, "&lt;= 49999",Crowdfunding!$F:$F, "Canceled")</f>
        <v>0</v>
      </c>
      <c r="E12">
        <f t="shared" si="0"/>
        <v>11</v>
      </c>
      <c r="F12" s="10">
        <f t="shared" si="1"/>
        <v>0.73</v>
      </c>
      <c r="G12" s="10">
        <f t="shared" si="2"/>
        <v>0.27</v>
      </c>
      <c r="H12" s="10">
        <f t="shared" si="3"/>
        <v>0</v>
      </c>
    </row>
    <row r="13" spans="1:8" x14ac:dyDescent="0.25">
      <c r="A13" t="s">
        <v>2103</v>
      </c>
      <c r="B13">
        <f>COUNTIFS(Crowdfunding!$D:$D, "&gt;=50000",Crowdfunding!$F:$F, "Successful")</f>
        <v>114</v>
      </c>
      <c r="C13">
        <f>COUNTIFS(Crowdfunding!$D:$D, "&gt;=50000",Crowdfunding!$F:$F, "Failed")</f>
        <v>163</v>
      </c>
      <c r="D13">
        <f>COUNTIFS(Crowdfunding!$D:$D, "&gt;=50000",Crowdfunding!$F:$F, "Canceled")</f>
        <v>28</v>
      </c>
      <c r="E13">
        <f t="shared" si="0"/>
        <v>305</v>
      </c>
      <c r="F13" s="10">
        <f t="shared" si="1"/>
        <v>0.37</v>
      </c>
      <c r="G13" s="10">
        <f t="shared" si="2"/>
        <v>0.53</v>
      </c>
      <c r="H13" s="10">
        <f t="shared" si="3"/>
        <v>0.09</v>
      </c>
    </row>
  </sheetData>
  <pageMargins left="0.7" right="0.7" top="0.75" bottom="0.75" header="0.3" footer="0.3"/>
  <pageSetup orientation="portrait" horizontalDpi="0" verticalDpi="0" r:id="rId1"/>
  <ignoredErrors>
    <ignoredError sqref="C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D002-7F56-4EBE-80C9-A3C912F80443}">
  <dimension ref="A1:I558"/>
  <sheetViews>
    <sheetView tabSelected="1" workbookViewId="0">
      <selection activeCell="F3" sqref="F3"/>
    </sheetView>
  </sheetViews>
  <sheetFormatPr defaultRowHeight="15.75" x14ac:dyDescent="0.25"/>
  <cols>
    <col min="1" max="1" width="11.25" customWidth="1"/>
    <col min="2" max="2" width="17.5" customWidth="1"/>
    <col min="4" max="4" width="14.625" customWidth="1"/>
    <col min="5" max="5" width="16.375" customWidth="1"/>
    <col min="6" max="6" width="13.375" customWidth="1"/>
    <col min="7" max="7" width="14.125" customWidth="1"/>
    <col min="8" max="8" width="18.25" customWidth="1"/>
    <col min="9" max="9" width="18.375" customWidth="1"/>
  </cols>
  <sheetData>
    <row r="1" spans="1:9" x14ac:dyDescent="0.25">
      <c r="A1" t="s">
        <v>4</v>
      </c>
      <c r="B1" t="s">
        <v>2115</v>
      </c>
      <c r="D1" t="s">
        <v>4</v>
      </c>
      <c r="E1" t="s">
        <v>2116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1"/>
      <c r="H2" s="11" t="s">
        <v>2110</v>
      </c>
      <c r="I2" s="11" t="s">
        <v>2111</v>
      </c>
    </row>
    <row r="3" spans="1:9" x14ac:dyDescent="0.25">
      <c r="A3" t="s">
        <v>20</v>
      </c>
      <c r="B3">
        <v>890</v>
      </c>
      <c r="D3" t="s">
        <v>14</v>
      </c>
      <c r="E3">
        <v>24</v>
      </c>
      <c r="G3" s="11" t="s">
        <v>2106</v>
      </c>
      <c r="H3" s="11">
        <f>ROUND(AVERAGE($B$2:$B$558),2)</f>
        <v>854.59</v>
      </c>
      <c r="I3" s="11">
        <f>ROUND(AVERAGE($E$2:$E$365),2)</f>
        <v>585.62</v>
      </c>
    </row>
    <row r="4" spans="1:9" x14ac:dyDescent="0.25">
      <c r="A4" t="s">
        <v>20</v>
      </c>
      <c r="B4">
        <v>142</v>
      </c>
      <c r="D4" t="s">
        <v>14</v>
      </c>
      <c r="E4">
        <v>53</v>
      </c>
      <c r="G4" s="11" t="s">
        <v>2107</v>
      </c>
      <c r="H4" s="11">
        <f>ROUND(MEDIAN($B$2:$B$558),2)</f>
        <v>199</v>
      </c>
      <c r="I4" s="11">
        <f>ROUND(MEDIAN($E$2:$E$365),2)</f>
        <v>114.5</v>
      </c>
    </row>
    <row r="5" spans="1:9" x14ac:dyDescent="0.25">
      <c r="A5" t="s">
        <v>20</v>
      </c>
      <c r="B5">
        <v>2673</v>
      </c>
      <c r="D5" t="s">
        <v>14</v>
      </c>
      <c r="E5">
        <v>18</v>
      </c>
      <c r="G5" s="11" t="s">
        <v>2108</v>
      </c>
      <c r="H5" s="11">
        <f>ROUND(_xlfn.MODE.SNGL($B$2:$B$558),2)</f>
        <v>85</v>
      </c>
      <c r="I5" s="11">
        <f>ROUND(_xlfn.MODE.SNGL($E$2:$E$365),2)</f>
        <v>1</v>
      </c>
    </row>
    <row r="6" spans="1:9" x14ac:dyDescent="0.25">
      <c r="A6" t="s">
        <v>20</v>
      </c>
      <c r="B6">
        <v>163</v>
      </c>
      <c r="D6" t="s">
        <v>14</v>
      </c>
      <c r="E6">
        <v>44</v>
      </c>
      <c r="G6" s="11" t="s">
        <v>2112</v>
      </c>
      <c r="H6" s="11">
        <f>ROUND(MAX($B$2:$B$558),2)</f>
        <v>7295</v>
      </c>
      <c r="I6" s="11">
        <f>ROUND(MAX($E$2:$E$365),2)</f>
        <v>6080</v>
      </c>
    </row>
    <row r="7" spans="1:9" x14ac:dyDescent="0.25">
      <c r="A7" t="s">
        <v>20</v>
      </c>
      <c r="B7">
        <v>2220</v>
      </c>
      <c r="D7" t="s">
        <v>14</v>
      </c>
      <c r="E7">
        <v>27</v>
      </c>
      <c r="G7" s="11" t="s">
        <v>2109</v>
      </c>
      <c r="H7" s="11">
        <f>ROUND(MIN($B$2:$B$558),2)</f>
        <v>16</v>
      </c>
      <c r="I7" s="11">
        <f>ROUND(MIN($E$2:$E$365),2)</f>
        <v>0</v>
      </c>
    </row>
    <row r="8" spans="1:9" x14ac:dyDescent="0.25">
      <c r="A8" t="s">
        <v>20</v>
      </c>
      <c r="B8">
        <v>1606</v>
      </c>
      <c r="D8" t="s">
        <v>14</v>
      </c>
      <c r="E8">
        <v>55</v>
      </c>
      <c r="G8" s="11" t="s">
        <v>2113</v>
      </c>
      <c r="H8" s="11">
        <f>ROUND(_xlfn.VAR.S($B$2:$B$558),2)</f>
        <v>1623628.05</v>
      </c>
      <c r="I8" s="11">
        <f>ROUND(_xlfn.VAR.S($E$2:$E$365),2)</f>
        <v>924113.45</v>
      </c>
    </row>
    <row r="9" spans="1:9" x14ac:dyDescent="0.25">
      <c r="A9" t="s">
        <v>20</v>
      </c>
      <c r="B9">
        <v>129</v>
      </c>
      <c r="D9" t="s">
        <v>14</v>
      </c>
      <c r="E9">
        <v>200</v>
      </c>
      <c r="G9" s="11" t="s">
        <v>2114</v>
      </c>
      <c r="H9" s="11">
        <f>ROUND(_xlfn.STDEV.S($B$2:$B$558),2)</f>
        <v>1274.22</v>
      </c>
      <c r="I9" s="11">
        <f>ROUND(_xlfn.STDEV.S($E$2:$E$365),2)</f>
        <v>961.31</v>
      </c>
    </row>
    <row r="10" spans="1:9" x14ac:dyDescent="0.25">
      <c r="A10" t="s">
        <v>20</v>
      </c>
      <c r="B10">
        <v>226</v>
      </c>
      <c r="D10" t="s">
        <v>14</v>
      </c>
      <c r="E10">
        <v>452</v>
      </c>
    </row>
    <row r="11" spans="1:9" x14ac:dyDescent="0.25">
      <c r="A11" t="s">
        <v>20</v>
      </c>
      <c r="B11">
        <v>5419</v>
      </c>
      <c r="D11" t="s">
        <v>14</v>
      </c>
      <c r="E11">
        <v>674</v>
      </c>
    </row>
    <row r="12" spans="1:9" x14ac:dyDescent="0.25">
      <c r="A12" t="s">
        <v>20</v>
      </c>
      <c r="B12">
        <v>165</v>
      </c>
      <c r="D12" t="s">
        <v>14</v>
      </c>
      <c r="E12">
        <v>558</v>
      </c>
    </row>
    <row r="13" spans="1:9" x14ac:dyDescent="0.25">
      <c r="A13" t="s">
        <v>20</v>
      </c>
      <c r="B13">
        <v>1965</v>
      </c>
      <c r="D13" t="s">
        <v>14</v>
      </c>
      <c r="E13">
        <v>15</v>
      </c>
    </row>
    <row r="14" spans="1:9" x14ac:dyDescent="0.25">
      <c r="A14" t="s">
        <v>20</v>
      </c>
      <c r="B14">
        <v>16</v>
      </c>
      <c r="D14" t="s">
        <v>14</v>
      </c>
      <c r="E14">
        <v>2307</v>
      </c>
    </row>
    <row r="15" spans="1:9" x14ac:dyDescent="0.25">
      <c r="A15" t="s">
        <v>20</v>
      </c>
      <c r="B15">
        <v>107</v>
      </c>
      <c r="D15" t="s">
        <v>14</v>
      </c>
      <c r="E15">
        <v>88</v>
      </c>
    </row>
    <row r="16" spans="1:9" x14ac:dyDescent="0.25">
      <c r="A16" t="s">
        <v>20</v>
      </c>
      <c r="B16">
        <v>134</v>
      </c>
      <c r="D16" t="s">
        <v>14</v>
      </c>
      <c r="E16">
        <v>48</v>
      </c>
    </row>
    <row r="17" spans="1:5" x14ac:dyDescent="0.25">
      <c r="A17" t="s">
        <v>20</v>
      </c>
      <c r="B17">
        <v>198</v>
      </c>
      <c r="D17" t="s">
        <v>14</v>
      </c>
      <c r="E17">
        <v>1</v>
      </c>
    </row>
    <row r="18" spans="1:5" x14ac:dyDescent="0.25">
      <c r="A18" t="s">
        <v>20</v>
      </c>
      <c r="B18">
        <v>111</v>
      </c>
      <c r="D18" t="s">
        <v>14</v>
      </c>
      <c r="E18">
        <v>1467</v>
      </c>
    </row>
    <row r="19" spans="1:5" x14ac:dyDescent="0.25">
      <c r="A19" t="s">
        <v>20</v>
      </c>
      <c r="B19">
        <v>222</v>
      </c>
      <c r="D19" t="s">
        <v>14</v>
      </c>
      <c r="E19">
        <v>75</v>
      </c>
    </row>
    <row r="20" spans="1:5" x14ac:dyDescent="0.25">
      <c r="A20" t="s">
        <v>20</v>
      </c>
      <c r="B20">
        <v>6212</v>
      </c>
      <c r="D20" t="s">
        <v>14</v>
      </c>
      <c r="E20">
        <v>120</v>
      </c>
    </row>
    <row r="21" spans="1:5" x14ac:dyDescent="0.25">
      <c r="A21" t="s">
        <v>20</v>
      </c>
      <c r="B21">
        <v>98</v>
      </c>
      <c r="D21" t="s">
        <v>14</v>
      </c>
      <c r="E21">
        <v>2253</v>
      </c>
    </row>
    <row r="22" spans="1:5" x14ac:dyDescent="0.25">
      <c r="A22" t="s">
        <v>20</v>
      </c>
      <c r="B22">
        <v>92</v>
      </c>
      <c r="D22" t="s">
        <v>14</v>
      </c>
      <c r="E22">
        <v>5</v>
      </c>
    </row>
    <row r="23" spans="1:5" x14ac:dyDescent="0.25">
      <c r="A23" t="s">
        <v>20</v>
      </c>
      <c r="B23">
        <v>149</v>
      </c>
      <c r="D23" t="s">
        <v>14</v>
      </c>
      <c r="E23">
        <v>38</v>
      </c>
    </row>
    <row r="24" spans="1:5" x14ac:dyDescent="0.25">
      <c r="A24" t="s">
        <v>20</v>
      </c>
      <c r="B24">
        <v>2431</v>
      </c>
      <c r="D24" t="s">
        <v>14</v>
      </c>
      <c r="E24">
        <v>12</v>
      </c>
    </row>
    <row r="25" spans="1:5" x14ac:dyDescent="0.25">
      <c r="A25" t="s">
        <v>20</v>
      </c>
      <c r="B25">
        <v>303</v>
      </c>
      <c r="D25" t="s">
        <v>14</v>
      </c>
      <c r="E25">
        <v>1684</v>
      </c>
    </row>
    <row r="26" spans="1:5" x14ac:dyDescent="0.25">
      <c r="A26" t="s">
        <v>20</v>
      </c>
      <c r="B26">
        <v>209</v>
      </c>
      <c r="D26" t="s">
        <v>14</v>
      </c>
      <c r="E26">
        <v>56</v>
      </c>
    </row>
    <row r="27" spans="1:5" x14ac:dyDescent="0.25">
      <c r="A27" t="s">
        <v>20</v>
      </c>
      <c r="B27">
        <v>131</v>
      </c>
      <c r="D27" t="s">
        <v>14</v>
      </c>
      <c r="E27">
        <v>838</v>
      </c>
    </row>
    <row r="28" spans="1:5" x14ac:dyDescent="0.25">
      <c r="A28" t="s">
        <v>20</v>
      </c>
      <c r="B28">
        <v>164</v>
      </c>
      <c r="D28" t="s">
        <v>14</v>
      </c>
      <c r="E28">
        <v>1000</v>
      </c>
    </row>
    <row r="29" spans="1:5" x14ac:dyDescent="0.25">
      <c r="A29" t="s">
        <v>20</v>
      </c>
      <c r="B29">
        <v>201</v>
      </c>
      <c r="D29" t="s">
        <v>14</v>
      </c>
      <c r="E29">
        <v>1482</v>
      </c>
    </row>
    <row r="30" spans="1:5" x14ac:dyDescent="0.25">
      <c r="A30" t="s">
        <v>20</v>
      </c>
      <c r="B30">
        <v>211</v>
      </c>
      <c r="D30" t="s">
        <v>14</v>
      </c>
      <c r="E30">
        <v>106</v>
      </c>
    </row>
    <row r="31" spans="1:5" x14ac:dyDescent="0.25">
      <c r="A31" t="s">
        <v>20</v>
      </c>
      <c r="B31">
        <v>128</v>
      </c>
      <c r="D31" t="s">
        <v>14</v>
      </c>
      <c r="E31">
        <v>679</v>
      </c>
    </row>
    <row r="32" spans="1:5" x14ac:dyDescent="0.25">
      <c r="A32" t="s">
        <v>20</v>
      </c>
      <c r="B32">
        <v>1600</v>
      </c>
      <c r="D32" t="s">
        <v>14</v>
      </c>
      <c r="E32">
        <v>1220</v>
      </c>
    </row>
    <row r="33" spans="1:5" x14ac:dyDescent="0.25">
      <c r="A33" t="s">
        <v>20</v>
      </c>
      <c r="B33">
        <v>249</v>
      </c>
      <c r="D33" t="s">
        <v>14</v>
      </c>
      <c r="E33">
        <v>1</v>
      </c>
    </row>
    <row r="34" spans="1:5" x14ac:dyDescent="0.25">
      <c r="A34" t="s">
        <v>20</v>
      </c>
      <c r="B34">
        <v>236</v>
      </c>
      <c r="D34" t="s">
        <v>14</v>
      </c>
      <c r="E34">
        <v>37</v>
      </c>
    </row>
    <row r="35" spans="1:5" x14ac:dyDescent="0.25">
      <c r="A35" t="s">
        <v>20</v>
      </c>
      <c r="B35">
        <v>4065</v>
      </c>
      <c r="D35" t="s">
        <v>14</v>
      </c>
      <c r="E35">
        <v>60</v>
      </c>
    </row>
    <row r="36" spans="1:5" x14ac:dyDescent="0.25">
      <c r="A36" t="s">
        <v>20</v>
      </c>
      <c r="B36">
        <v>246</v>
      </c>
      <c r="D36" t="s">
        <v>14</v>
      </c>
      <c r="E36">
        <v>296</v>
      </c>
    </row>
    <row r="37" spans="1:5" x14ac:dyDescent="0.25">
      <c r="A37" t="s">
        <v>20</v>
      </c>
      <c r="B37">
        <v>2475</v>
      </c>
      <c r="D37" t="s">
        <v>14</v>
      </c>
      <c r="E37">
        <v>3304</v>
      </c>
    </row>
    <row r="38" spans="1:5" x14ac:dyDescent="0.25">
      <c r="A38" t="s">
        <v>20</v>
      </c>
      <c r="B38">
        <v>76</v>
      </c>
      <c r="D38" t="s">
        <v>14</v>
      </c>
      <c r="E38">
        <v>73</v>
      </c>
    </row>
    <row r="39" spans="1:5" x14ac:dyDescent="0.25">
      <c r="A39" t="s">
        <v>20</v>
      </c>
      <c r="B39">
        <v>54</v>
      </c>
      <c r="D39" t="s">
        <v>14</v>
      </c>
      <c r="E39">
        <v>3387</v>
      </c>
    </row>
    <row r="40" spans="1:5" x14ac:dyDescent="0.25">
      <c r="A40" t="s">
        <v>20</v>
      </c>
      <c r="B40">
        <v>88</v>
      </c>
      <c r="D40" t="s">
        <v>14</v>
      </c>
      <c r="E40">
        <v>662</v>
      </c>
    </row>
    <row r="41" spans="1:5" x14ac:dyDescent="0.25">
      <c r="A41" t="s">
        <v>20</v>
      </c>
      <c r="B41">
        <v>85</v>
      </c>
      <c r="D41" t="s">
        <v>14</v>
      </c>
      <c r="E41">
        <v>774</v>
      </c>
    </row>
    <row r="42" spans="1:5" x14ac:dyDescent="0.25">
      <c r="A42" t="s">
        <v>20</v>
      </c>
      <c r="B42">
        <v>170</v>
      </c>
      <c r="D42" t="s">
        <v>14</v>
      </c>
      <c r="E42">
        <v>672</v>
      </c>
    </row>
    <row r="43" spans="1:5" x14ac:dyDescent="0.25">
      <c r="A43" t="s">
        <v>20</v>
      </c>
      <c r="B43">
        <v>330</v>
      </c>
      <c r="D43" t="s">
        <v>14</v>
      </c>
      <c r="E43">
        <v>940</v>
      </c>
    </row>
    <row r="44" spans="1:5" x14ac:dyDescent="0.25">
      <c r="A44" t="s">
        <v>20</v>
      </c>
      <c r="B44">
        <v>127</v>
      </c>
      <c r="D44" t="s">
        <v>14</v>
      </c>
      <c r="E44">
        <v>117</v>
      </c>
    </row>
    <row r="45" spans="1:5" x14ac:dyDescent="0.25">
      <c r="A45" t="s">
        <v>20</v>
      </c>
      <c r="B45">
        <v>411</v>
      </c>
      <c r="D45" t="s">
        <v>14</v>
      </c>
      <c r="E45">
        <v>115</v>
      </c>
    </row>
    <row r="46" spans="1:5" x14ac:dyDescent="0.25">
      <c r="A46" t="s">
        <v>20</v>
      </c>
      <c r="B46">
        <v>180</v>
      </c>
      <c r="D46" t="s">
        <v>14</v>
      </c>
      <c r="E46">
        <v>326</v>
      </c>
    </row>
    <row r="47" spans="1:5" x14ac:dyDescent="0.25">
      <c r="A47" t="s">
        <v>20</v>
      </c>
      <c r="B47">
        <v>374</v>
      </c>
      <c r="D47" t="s">
        <v>14</v>
      </c>
      <c r="E47">
        <v>1</v>
      </c>
    </row>
    <row r="48" spans="1:5" x14ac:dyDescent="0.25">
      <c r="A48" t="s">
        <v>20</v>
      </c>
      <c r="B48">
        <v>71</v>
      </c>
      <c r="D48" t="s">
        <v>14</v>
      </c>
      <c r="E48">
        <v>1467</v>
      </c>
    </row>
    <row r="49" spans="1:5" x14ac:dyDescent="0.25">
      <c r="A49" t="s">
        <v>20</v>
      </c>
      <c r="B49">
        <v>203</v>
      </c>
      <c r="D49" t="s">
        <v>14</v>
      </c>
      <c r="E49">
        <v>5681</v>
      </c>
    </row>
    <row r="50" spans="1:5" x14ac:dyDescent="0.25">
      <c r="A50" t="s">
        <v>20</v>
      </c>
      <c r="B50">
        <v>113</v>
      </c>
      <c r="D50" t="s">
        <v>14</v>
      </c>
      <c r="E50">
        <v>1059</v>
      </c>
    </row>
    <row r="51" spans="1:5" x14ac:dyDescent="0.25">
      <c r="A51" t="s">
        <v>20</v>
      </c>
      <c r="B51">
        <v>96</v>
      </c>
      <c r="D51" t="s">
        <v>14</v>
      </c>
      <c r="E51">
        <v>1194</v>
      </c>
    </row>
    <row r="52" spans="1:5" x14ac:dyDescent="0.25">
      <c r="A52" t="s">
        <v>20</v>
      </c>
      <c r="B52">
        <v>498</v>
      </c>
      <c r="D52" t="s">
        <v>14</v>
      </c>
      <c r="E52">
        <v>30</v>
      </c>
    </row>
    <row r="53" spans="1:5" x14ac:dyDescent="0.25">
      <c r="A53" t="s">
        <v>20</v>
      </c>
      <c r="B53">
        <v>180</v>
      </c>
      <c r="D53" t="s">
        <v>14</v>
      </c>
      <c r="E53">
        <v>75</v>
      </c>
    </row>
    <row r="54" spans="1:5" x14ac:dyDescent="0.25">
      <c r="A54" t="s">
        <v>20</v>
      </c>
      <c r="B54">
        <v>27</v>
      </c>
      <c r="D54" t="s">
        <v>14</v>
      </c>
      <c r="E54">
        <v>955</v>
      </c>
    </row>
    <row r="55" spans="1:5" x14ac:dyDescent="0.25">
      <c r="A55" t="s">
        <v>20</v>
      </c>
      <c r="B55">
        <v>2331</v>
      </c>
      <c r="D55" t="s">
        <v>14</v>
      </c>
      <c r="E55">
        <v>67</v>
      </c>
    </row>
    <row r="56" spans="1:5" x14ac:dyDescent="0.25">
      <c r="A56" t="s">
        <v>20</v>
      </c>
      <c r="B56">
        <v>113</v>
      </c>
      <c r="D56" t="s">
        <v>14</v>
      </c>
      <c r="E56">
        <v>5</v>
      </c>
    </row>
    <row r="57" spans="1:5" x14ac:dyDescent="0.25">
      <c r="A57" t="s">
        <v>20</v>
      </c>
      <c r="B57">
        <v>164</v>
      </c>
      <c r="D57" t="s">
        <v>14</v>
      </c>
      <c r="E57">
        <v>26</v>
      </c>
    </row>
    <row r="58" spans="1:5" x14ac:dyDescent="0.25">
      <c r="A58" t="s">
        <v>20</v>
      </c>
      <c r="B58">
        <v>164</v>
      </c>
      <c r="D58" t="s">
        <v>14</v>
      </c>
      <c r="E58">
        <v>1130</v>
      </c>
    </row>
    <row r="59" spans="1:5" x14ac:dyDescent="0.25">
      <c r="A59" t="s">
        <v>20</v>
      </c>
      <c r="B59">
        <v>336</v>
      </c>
      <c r="D59" t="s">
        <v>14</v>
      </c>
      <c r="E59">
        <v>782</v>
      </c>
    </row>
    <row r="60" spans="1:5" x14ac:dyDescent="0.25">
      <c r="A60" t="s">
        <v>20</v>
      </c>
      <c r="B60">
        <v>1917</v>
      </c>
      <c r="D60" t="s">
        <v>14</v>
      </c>
      <c r="E60">
        <v>210</v>
      </c>
    </row>
    <row r="61" spans="1:5" x14ac:dyDescent="0.25">
      <c r="A61" t="s">
        <v>20</v>
      </c>
      <c r="B61">
        <v>95</v>
      </c>
      <c r="D61" t="s">
        <v>14</v>
      </c>
      <c r="E61">
        <v>136</v>
      </c>
    </row>
    <row r="62" spans="1:5" x14ac:dyDescent="0.25">
      <c r="A62" t="s">
        <v>20</v>
      </c>
      <c r="B62">
        <v>147</v>
      </c>
      <c r="D62" t="s">
        <v>14</v>
      </c>
      <c r="E62">
        <v>86</v>
      </c>
    </row>
    <row r="63" spans="1:5" x14ac:dyDescent="0.25">
      <c r="A63" t="s">
        <v>20</v>
      </c>
      <c r="B63">
        <v>86</v>
      </c>
      <c r="D63" t="s">
        <v>14</v>
      </c>
      <c r="E63">
        <v>19</v>
      </c>
    </row>
    <row r="64" spans="1:5" x14ac:dyDescent="0.25">
      <c r="A64" t="s">
        <v>20</v>
      </c>
      <c r="B64">
        <v>83</v>
      </c>
      <c r="D64" t="s">
        <v>14</v>
      </c>
      <c r="E64">
        <v>886</v>
      </c>
    </row>
    <row r="65" spans="1:5" x14ac:dyDescent="0.25">
      <c r="A65" t="s">
        <v>20</v>
      </c>
      <c r="B65">
        <v>676</v>
      </c>
      <c r="D65" t="s">
        <v>14</v>
      </c>
      <c r="E65">
        <v>35</v>
      </c>
    </row>
    <row r="66" spans="1:5" x14ac:dyDescent="0.25">
      <c r="A66" t="s">
        <v>20</v>
      </c>
      <c r="B66">
        <v>361</v>
      </c>
      <c r="D66" t="s">
        <v>14</v>
      </c>
      <c r="E66">
        <v>24</v>
      </c>
    </row>
    <row r="67" spans="1:5" x14ac:dyDescent="0.25">
      <c r="A67" t="s">
        <v>20</v>
      </c>
      <c r="B67">
        <v>131</v>
      </c>
      <c r="D67" t="s">
        <v>14</v>
      </c>
      <c r="E67">
        <v>86</v>
      </c>
    </row>
    <row r="68" spans="1:5" x14ac:dyDescent="0.25">
      <c r="A68" t="s">
        <v>20</v>
      </c>
      <c r="B68">
        <v>126</v>
      </c>
      <c r="D68" t="s">
        <v>14</v>
      </c>
      <c r="E68">
        <v>243</v>
      </c>
    </row>
    <row r="69" spans="1:5" x14ac:dyDescent="0.25">
      <c r="A69" t="s">
        <v>20</v>
      </c>
      <c r="B69">
        <v>275</v>
      </c>
      <c r="D69" t="s">
        <v>14</v>
      </c>
      <c r="E69">
        <v>65</v>
      </c>
    </row>
    <row r="70" spans="1:5" x14ac:dyDescent="0.25">
      <c r="A70" t="s">
        <v>20</v>
      </c>
      <c r="B70">
        <v>67</v>
      </c>
      <c r="D70" t="s">
        <v>14</v>
      </c>
      <c r="E70">
        <v>100</v>
      </c>
    </row>
    <row r="71" spans="1:5" x14ac:dyDescent="0.25">
      <c r="A71" t="s">
        <v>20</v>
      </c>
      <c r="B71">
        <v>154</v>
      </c>
      <c r="D71" t="s">
        <v>14</v>
      </c>
      <c r="E71">
        <v>168</v>
      </c>
    </row>
    <row r="72" spans="1:5" x14ac:dyDescent="0.25">
      <c r="A72" t="s">
        <v>20</v>
      </c>
      <c r="B72">
        <v>1782</v>
      </c>
      <c r="D72" t="s">
        <v>14</v>
      </c>
      <c r="E72">
        <v>13</v>
      </c>
    </row>
    <row r="73" spans="1:5" x14ac:dyDescent="0.25">
      <c r="A73" t="s">
        <v>20</v>
      </c>
      <c r="B73">
        <v>903</v>
      </c>
      <c r="D73" t="s">
        <v>14</v>
      </c>
      <c r="E73">
        <v>1</v>
      </c>
    </row>
    <row r="74" spans="1:5" x14ac:dyDescent="0.25">
      <c r="A74" t="s">
        <v>20</v>
      </c>
      <c r="B74">
        <v>94</v>
      </c>
      <c r="D74" t="s">
        <v>14</v>
      </c>
      <c r="E74">
        <v>40</v>
      </c>
    </row>
    <row r="75" spans="1:5" x14ac:dyDescent="0.25">
      <c r="A75" t="s">
        <v>20</v>
      </c>
      <c r="B75">
        <v>180</v>
      </c>
      <c r="D75" t="s">
        <v>14</v>
      </c>
      <c r="E75">
        <v>226</v>
      </c>
    </row>
    <row r="76" spans="1:5" x14ac:dyDescent="0.25">
      <c r="A76" t="s">
        <v>20</v>
      </c>
      <c r="B76">
        <v>533</v>
      </c>
      <c r="D76" t="s">
        <v>14</v>
      </c>
      <c r="E76">
        <v>1625</v>
      </c>
    </row>
    <row r="77" spans="1:5" x14ac:dyDescent="0.25">
      <c r="A77" t="s">
        <v>20</v>
      </c>
      <c r="B77">
        <v>2443</v>
      </c>
      <c r="D77" t="s">
        <v>14</v>
      </c>
      <c r="E77">
        <v>143</v>
      </c>
    </row>
    <row r="78" spans="1:5" x14ac:dyDescent="0.25">
      <c r="A78" t="s">
        <v>20</v>
      </c>
      <c r="B78">
        <v>89</v>
      </c>
      <c r="D78" t="s">
        <v>14</v>
      </c>
      <c r="E78">
        <v>934</v>
      </c>
    </row>
    <row r="79" spans="1:5" x14ac:dyDescent="0.25">
      <c r="A79" t="s">
        <v>20</v>
      </c>
      <c r="B79">
        <v>159</v>
      </c>
      <c r="D79" t="s">
        <v>14</v>
      </c>
      <c r="E79">
        <v>17</v>
      </c>
    </row>
    <row r="80" spans="1:5" x14ac:dyDescent="0.25">
      <c r="A80" t="s">
        <v>20</v>
      </c>
      <c r="B80">
        <v>50</v>
      </c>
      <c r="D80" t="s">
        <v>14</v>
      </c>
      <c r="E80">
        <v>2179</v>
      </c>
    </row>
    <row r="81" spans="1:5" x14ac:dyDescent="0.25">
      <c r="A81" t="s">
        <v>20</v>
      </c>
      <c r="B81">
        <v>186</v>
      </c>
      <c r="D81" t="s">
        <v>14</v>
      </c>
      <c r="E81">
        <v>931</v>
      </c>
    </row>
    <row r="82" spans="1:5" x14ac:dyDescent="0.25">
      <c r="A82" t="s">
        <v>20</v>
      </c>
      <c r="B82">
        <v>1071</v>
      </c>
      <c r="D82" t="s">
        <v>14</v>
      </c>
      <c r="E82">
        <v>92</v>
      </c>
    </row>
    <row r="83" spans="1:5" x14ac:dyDescent="0.25">
      <c r="A83" t="s">
        <v>20</v>
      </c>
      <c r="B83">
        <v>117</v>
      </c>
      <c r="D83" t="s">
        <v>14</v>
      </c>
      <c r="E83">
        <v>57</v>
      </c>
    </row>
    <row r="84" spans="1:5" x14ac:dyDescent="0.25">
      <c r="A84" t="s">
        <v>20</v>
      </c>
      <c r="B84">
        <v>70</v>
      </c>
      <c r="D84" t="s">
        <v>14</v>
      </c>
      <c r="E84">
        <v>41</v>
      </c>
    </row>
    <row r="85" spans="1:5" x14ac:dyDescent="0.25">
      <c r="A85" t="s">
        <v>20</v>
      </c>
      <c r="B85">
        <v>135</v>
      </c>
      <c r="D85" t="s">
        <v>14</v>
      </c>
      <c r="E85">
        <v>1</v>
      </c>
    </row>
    <row r="86" spans="1:5" x14ac:dyDescent="0.25">
      <c r="A86" t="s">
        <v>20</v>
      </c>
      <c r="B86">
        <v>768</v>
      </c>
      <c r="D86" t="s">
        <v>14</v>
      </c>
      <c r="E86">
        <v>101</v>
      </c>
    </row>
    <row r="87" spans="1:5" x14ac:dyDescent="0.25">
      <c r="A87" t="s">
        <v>20</v>
      </c>
      <c r="B87">
        <v>199</v>
      </c>
      <c r="D87" t="s">
        <v>14</v>
      </c>
      <c r="E87">
        <v>1335</v>
      </c>
    </row>
    <row r="88" spans="1:5" x14ac:dyDescent="0.25">
      <c r="A88" t="s">
        <v>20</v>
      </c>
      <c r="B88">
        <v>107</v>
      </c>
      <c r="D88" t="s">
        <v>14</v>
      </c>
      <c r="E88">
        <v>15</v>
      </c>
    </row>
    <row r="89" spans="1:5" x14ac:dyDescent="0.25">
      <c r="A89" t="s">
        <v>20</v>
      </c>
      <c r="B89">
        <v>195</v>
      </c>
      <c r="D89" t="s">
        <v>14</v>
      </c>
      <c r="E89">
        <v>454</v>
      </c>
    </row>
    <row r="90" spans="1:5" x14ac:dyDescent="0.25">
      <c r="A90" t="s">
        <v>20</v>
      </c>
      <c r="B90">
        <v>3376</v>
      </c>
      <c r="D90" t="s">
        <v>14</v>
      </c>
      <c r="E90">
        <v>3182</v>
      </c>
    </row>
    <row r="91" spans="1:5" x14ac:dyDescent="0.25">
      <c r="A91" t="s">
        <v>20</v>
      </c>
      <c r="B91">
        <v>41</v>
      </c>
      <c r="D91" t="s">
        <v>14</v>
      </c>
      <c r="E91">
        <v>15</v>
      </c>
    </row>
    <row r="92" spans="1:5" x14ac:dyDescent="0.25">
      <c r="A92" t="s">
        <v>20</v>
      </c>
      <c r="B92">
        <v>1821</v>
      </c>
      <c r="D92" t="s">
        <v>14</v>
      </c>
      <c r="E92">
        <v>133</v>
      </c>
    </row>
    <row r="93" spans="1:5" x14ac:dyDescent="0.25">
      <c r="A93" t="s">
        <v>20</v>
      </c>
      <c r="B93">
        <v>164</v>
      </c>
      <c r="D93" t="s">
        <v>14</v>
      </c>
      <c r="E93">
        <v>2062</v>
      </c>
    </row>
    <row r="94" spans="1:5" x14ac:dyDescent="0.25">
      <c r="A94" t="s">
        <v>20</v>
      </c>
      <c r="B94">
        <v>157</v>
      </c>
      <c r="D94" t="s">
        <v>14</v>
      </c>
      <c r="E94">
        <v>29</v>
      </c>
    </row>
    <row r="95" spans="1:5" x14ac:dyDescent="0.25">
      <c r="A95" t="s">
        <v>20</v>
      </c>
      <c r="B95">
        <v>246</v>
      </c>
      <c r="D95" t="s">
        <v>14</v>
      </c>
      <c r="E95">
        <v>132</v>
      </c>
    </row>
    <row r="96" spans="1:5" x14ac:dyDescent="0.25">
      <c r="A96" t="s">
        <v>20</v>
      </c>
      <c r="B96">
        <v>1396</v>
      </c>
      <c r="D96" t="s">
        <v>14</v>
      </c>
      <c r="E96">
        <v>137</v>
      </c>
    </row>
    <row r="97" spans="1:5" x14ac:dyDescent="0.25">
      <c r="A97" t="s">
        <v>20</v>
      </c>
      <c r="B97">
        <v>2506</v>
      </c>
      <c r="D97" t="s">
        <v>14</v>
      </c>
      <c r="E97">
        <v>908</v>
      </c>
    </row>
    <row r="98" spans="1:5" x14ac:dyDescent="0.25">
      <c r="A98" t="s">
        <v>20</v>
      </c>
      <c r="B98">
        <v>244</v>
      </c>
      <c r="D98" t="s">
        <v>14</v>
      </c>
      <c r="E98">
        <v>10</v>
      </c>
    </row>
    <row r="99" spans="1:5" x14ac:dyDescent="0.25">
      <c r="A99" t="s">
        <v>20</v>
      </c>
      <c r="B99">
        <v>146</v>
      </c>
      <c r="D99" t="s">
        <v>14</v>
      </c>
      <c r="E99">
        <v>1910</v>
      </c>
    </row>
    <row r="100" spans="1:5" x14ac:dyDescent="0.25">
      <c r="A100" t="s">
        <v>20</v>
      </c>
      <c r="B100">
        <v>1267</v>
      </c>
      <c r="D100" t="s">
        <v>14</v>
      </c>
      <c r="E100">
        <v>38</v>
      </c>
    </row>
    <row r="101" spans="1:5" x14ac:dyDescent="0.25">
      <c r="A101" t="s">
        <v>20</v>
      </c>
      <c r="B101">
        <v>1561</v>
      </c>
      <c r="D101" t="s">
        <v>14</v>
      </c>
      <c r="E101">
        <v>104</v>
      </c>
    </row>
    <row r="102" spans="1:5" x14ac:dyDescent="0.25">
      <c r="A102" t="s">
        <v>20</v>
      </c>
      <c r="B102">
        <v>48</v>
      </c>
      <c r="D102" t="s">
        <v>14</v>
      </c>
      <c r="E102">
        <v>49</v>
      </c>
    </row>
    <row r="103" spans="1:5" x14ac:dyDescent="0.25">
      <c r="A103" t="s">
        <v>20</v>
      </c>
      <c r="B103">
        <v>2739</v>
      </c>
      <c r="D103" t="s">
        <v>14</v>
      </c>
      <c r="E103">
        <v>1</v>
      </c>
    </row>
    <row r="104" spans="1:5" x14ac:dyDescent="0.25">
      <c r="A104" t="s">
        <v>20</v>
      </c>
      <c r="B104">
        <v>3537</v>
      </c>
      <c r="D104" t="s">
        <v>14</v>
      </c>
      <c r="E104">
        <v>245</v>
      </c>
    </row>
    <row r="105" spans="1:5" x14ac:dyDescent="0.25">
      <c r="A105" t="s">
        <v>20</v>
      </c>
      <c r="B105">
        <v>2107</v>
      </c>
      <c r="D105" t="s">
        <v>14</v>
      </c>
      <c r="E105">
        <v>32</v>
      </c>
    </row>
    <row r="106" spans="1:5" x14ac:dyDescent="0.25">
      <c r="A106" t="s">
        <v>20</v>
      </c>
      <c r="B106">
        <v>3318</v>
      </c>
      <c r="D106" t="s">
        <v>14</v>
      </c>
      <c r="E106">
        <v>7</v>
      </c>
    </row>
    <row r="107" spans="1:5" x14ac:dyDescent="0.25">
      <c r="A107" t="s">
        <v>20</v>
      </c>
      <c r="B107">
        <v>340</v>
      </c>
      <c r="D107" t="s">
        <v>14</v>
      </c>
      <c r="E107">
        <v>803</v>
      </c>
    </row>
    <row r="108" spans="1:5" x14ac:dyDescent="0.25">
      <c r="A108" t="s">
        <v>20</v>
      </c>
      <c r="B108">
        <v>1442</v>
      </c>
      <c r="D108" t="s">
        <v>14</v>
      </c>
      <c r="E108">
        <v>16</v>
      </c>
    </row>
    <row r="109" spans="1:5" x14ac:dyDescent="0.25">
      <c r="A109" t="s">
        <v>20</v>
      </c>
      <c r="B109">
        <v>126</v>
      </c>
      <c r="D109" t="s">
        <v>14</v>
      </c>
      <c r="E109">
        <v>31</v>
      </c>
    </row>
    <row r="110" spans="1:5" x14ac:dyDescent="0.25">
      <c r="A110" t="s">
        <v>20</v>
      </c>
      <c r="B110">
        <v>524</v>
      </c>
      <c r="D110" t="s">
        <v>14</v>
      </c>
      <c r="E110">
        <v>108</v>
      </c>
    </row>
    <row r="111" spans="1:5" x14ac:dyDescent="0.25">
      <c r="A111" t="s">
        <v>20</v>
      </c>
      <c r="B111">
        <v>1989</v>
      </c>
      <c r="D111" t="s">
        <v>14</v>
      </c>
      <c r="E111">
        <v>30</v>
      </c>
    </row>
    <row r="112" spans="1:5" x14ac:dyDescent="0.25">
      <c r="A112" t="s">
        <v>20</v>
      </c>
      <c r="B112">
        <v>157</v>
      </c>
      <c r="D112" t="s">
        <v>14</v>
      </c>
      <c r="E112">
        <v>17</v>
      </c>
    </row>
    <row r="113" spans="1:5" x14ac:dyDescent="0.25">
      <c r="A113" t="s">
        <v>20</v>
      </c>
      <c r="B113">
        <v>4498</v>
      </c>
      <c r="D113" t="s">
        <v>14</v>
      </c>
      <c r="E113">
        <v>80</v>
      </c>
    </row>
    <row r="114" spans="1:5" x14ac:dyDescent="0.25">
      <c r="A114" t="s">
        <v>20</v>
      </c>
      <c r="B114">
        <v>80</v>
      </c>
      <c r="D114" t="s">
        <v>14</v>
      </c>
      <c r="E114">
        <v>2468</v>
      </c>
    </row>
    <row r="115" spans="1:5" x14ac:dyDescent="0.25">
      <c r="A115" t="s">
        <v>20</v>
      </c>
      <c r="B115">
        <v>43</v>
      </c>
      <c r="D115" t="s">
        <v>14</v>
      </c>
      <c r="E115">
        <v>26</v>
      </c>
    </row>
    <row r="116" spans="1:5" x14ac:dyDescent="0.25">
      <c r="A116" t="s">
        <v>20</v>
      </c>
      <c r="B116">
        <v>2053</v>
      </c>
      <c r="D116" t="s">
        <v>14</v>
      </c>
      <c r="E116">
        <v>73</v>
      </c>
    </row>
    <row r="117" spans="1:5" x14ac:dyDescent="0.25">
      <c r="A117" t="s">
        <v>20</v>
      </c>
      <c r="B117">
        <v>168</v>
      </c>
      <c r="D117" t="s">
        <v>14</v>
      </c>
      <c r="E117">
        <v>128</v>
      </c>
    </row>
    <row r="118" spans="1:5" x14ac:dyDescent="0.25">
      <c r="A118" t="s">
        <v>20</v>
      </c>
      <c r="B118">
        <v>4289</v>
      </c>
      <c r="D118" t="s">
        <v>14</v>
      </c>
      <c r="E118">
        <v>33</v>
      </c>
    </row>
    <row r="119" spans="1:5" x14ac:dyDescent="0.25">
      <c r="A119" t="s">
        <v>20</v>
      </c>
      <c r="B119">
        <v>165</v>
      </c>
      <c r="D119" t="s">
        <v>14</v>
      </c>
      <c r="E119">
        <v>1072</v>
      </c>
    </row>
    <row r="120" spans="1:5" x14ac:dyDescent="0.25">
      <c r="A120" t="s">
        <v>20</v>
      </c>
      <c r="B120">
        <v>1815</v>
      </c>
      <c r="D120" t="s">
        <v>14</v>
      </c>
      <c r="E120">
        <v>393</v>
      </c>
    </row>
    <row r="121" spans="1:5" x14ac:dyDescent="0.25">
      <c r="A121" t="s">
        <v>20</v>
      </c>
      <c r="B121">
        <v>397</v>
      </c>
      <c r="D121" t="s">
        <v>14</v>
      </c>
      <c r="E121">
        <v>1257</v>
      </c>
    </row>
    <row r="122" spans="1:5" x14ac:dyDescent="0.25">
      <c r="A122" t="s">
        <v>20</v>
      </c>
      <c r="B122">
        <v>1539</v>
      </c>
      <c r="D122" t="s">
        <v>14</v>
      </c>
      <c r="E122">
        <v>328</v>
      </c>
    </row>
    <row r="123" spans="1:5" x14ac:dyDescent="0.25">
      <c r="A123" t="s">
        <v>20</v>
      </c>
      <c r="B123">
        <v>138</v>
      </c>
      <c r="D123" t="s">
        <v>14</v>
      </c>
      <c r="E123">
        <v>147</v>
      </c>
    </row>
    <row r="124" spans="1:5" x14ac:dyDescent="0.25">
      <c r="A124" t="s">
        <v>20</v>
      </c>
      <c r="B124">
        <v>3594</v>
      </c>
      <c r="D124" t="s">
        <v>14</v>
      </c>
      <c r="E124">
        <v>830</v>
      </c>
    </row>
    <row r="125" spans="1:5" x14ac:dyDescent="0.25">
      <c r="A125" t="s">
        <v>20</v>
      </c>
      <c r="B125">
        <v>5880</v>
      </c>
      <c r="D125" t="s">
        <v>14</v>
      </c>
      <c r="E125">
        <v>331</v>
      </c>
    </row>
    <row r="126" spans="1:5" x14ac:dyDescent="0.25">
      <c r="A126" t="s">
        <v>20</v>
      </c>
      <c r="B126">
        <v>112</v>
      </c>
      <c r="D126" t="s">
        <v>14</v>
      </c>
      <c r="E126">
        <v>25</v>
      </c>
    </row>
    <row r="127" spans="1:5" x14ac:dyDescent="0.25">
      <c r="A127" t="s">
        <v>20</v>
      </c>
      <c r="B127">
        <v>943</v>
      </c>
      <c r="D127" t="s">
        <v>14</v>
      </c>
      <c r="E127">
        <v>3483</v>
      </c>
    </row>
    <row r="128" spans="1:5" x14ac:dyDescent="0.25">
      <c r="A128" t="s">
        <v>20</v>
      </c>
      <c r="B128">
        <v>2468</v>
      </c>
      <c r="D128" t="s">
        <v>14</v>
      </c>
      <c r="E128">
        <v>923</v>
      </c>
    </row>
    <row r="129" spans="1:5" x14ac:dyDescent="0.25">
      <c r="A129" t="s">
        <v>20</v>
      </c>
      <c r="B129">
        <v>2551</v>
      </c>
      <c r="D129" t="s">
        <v>14</v>
      </c>
      <c r="E129">
        <v>1</v>
      </c>
    </row>
    <row r="130" spans="1:5" x14ac:dyDescent="0.25">
      <c r="A130" t="s">
        <v>20</v>
      </c>
      <c r="B130">
        <v>101</v>
      </c>
      <c r="D130" t="s">
        <v>14</v>
      </c>
      <c r="E130">
        <v>33</v>
      </c>
    </row>
    <row r="131" spans="1:5" x14ac:dyDescent="0.25">
      <c r="A131" t="s">
        <v>20</v>
      </c>
      <c r="B131">
        <v>92</v>
      </c>
      <c r="D131" t="s">
        <v>14</v>
      </c>
      <c r="E131">
        <v>40</v>
      </c>
    </row>
    <row r="132" spans="1:5" x14ac:dyDescent="0.25">
      <c r="A132" t="s">
        <v>20</v>
      </c>
      <c r="B132">
        <v>62</v>
      </c>
      <c r="D132" t="s">
        <v>14</v>
      </c>
      <c r="E132">
        <v>23</v>
      </c>
    </row>
    <row r="133" spans="1:5" x14ac:dyDescent="0.25">
      <c r="A133" t="s">
        <v>20</v>
      </c>
      <c r="B133">
        <v>149</v>
      </c>
      <c r="D133" t="s">
        <v>14</v>
      </c>
      <c r="E133">
        <v>75</v>
      </c>
    </row>
    <row r="134" spans="1:5" x14ac:dyDescent="0.25">
      <c r="A134" t="s">
        <v>20</v>
      </c>
      <c r="B134">
        <v>329</v>
      </c>
      <c r="D134" t="s">
        <v>14</v>
      </c>
      <c r="E134">
        <v>2176</v>
      </c>
    </row>
    <row r="135" spans="1:5" x14ac:dyDescent="0.25">
      <c r="A135" t="s">
        <v>20</v>
      </c>
      <c r="B135">
        <v>97</v>
      </c>
      <c r="D135" t="s">
        <v>14</v>
      </c>
      <c r="E135">
        <v>441</v>
      </c>
    </row>
    <row r="136" spans="1:5" x14ac:dyDescent="0.25">
      <c r="A136" t="s">
        <v>20</v>
      </c>
      <c r="B136">
        <v>1784</v>
      </c>
      <c r="D136" t="s">
        <v>14</v>
      </c>
      <c r="E136">
        <v>25</v>
      </c>
    </row>
    <row r="137" spans="1:5" x14ac:dyDescent="0.25">
      <c r="A137" t="s">
        <v>20</v>
      </c>
      <c r="B137">
        <v>1684</v>
      </c>
      <c r="D137" t="s">
        <v>14</v>
      </c>
      <c r="E137">
        <v>127</v>
      </c>
    </row>
    <row r="138" spans="1:5" x14ac:dyDescent="0.25">
      <c r="A138" t="s">
        <v>20</v>
      </c>
      <c r="B138">
        <v>250</v>
      </c>
      <c r="D138" t="s">
        <v>14</v>
      </c>
      <c r="E138">
        <v>355</v>
      </c>
    </row>
    <row r="139" spans="1:5" x14ac:dyDescent="0.25">
      <c r="A139" t="s">
        <v>20</v>
      </c>
      <c r="B139">
        <v>238</v>
      </c>
      <c r="D139" t="s">
        <v>14</v>
      </c>
      <c r="E139">
        <v>44</v>
      </c>
    </row>
    <row r="140" spans="1:5" x14ac:dyDescent="0.25">
      <c r="A140" t="s">
        <v>20</v>
      </c>
      <c r="B140">
        <v>53</v>
      </c>
      <c r="D140" t="s">
        <v>14</v>
      </c>
      <c r="E140">
        <v>67</v>
      </c>
    </row>
    <row r="141" spans="1:5" x14ac:dyDescent="0.25">
      <c r="A141" t="s">
        <v>20</v>
      </c>
      <c r="B141">
        <v>214</v>
      </c>
      <c r="D141" t="s">
        <v>14</v>
      </c>
      <c r="E141">
        <v>1068</v>
      </c>
    </row>
    <row r="142" spans="1:5" x14ac:dyDescent="0.25">
      <c r="A142" t="s">
        <v>20</v>
      </c>
      <c r="B142">
        <v>222</v>
      </c>
      <c r="D142" t="s">
        <v>14</v>
      </c>
      <c r="E142">
        <v>424</v>
      </c>
    </row>
    <row r="143" spans="1:5" x14ac:dyDescent="0.25">
      <c r="A143" t="s">
        <v>20</v>
      </c>
      <c r="B143">
        <v>1884</v>
      </c>
      <c r="D143" t="s">
        <v>14</v>
      </c>
      <c r="E143">
        <v>151</v>
      </c>
    </row>
    <row r="144" spans="1:5" x14ac:dyDescent="0.25">
      <c r="A144" t="s">
        <v>20</v>
      </c>
      <c r="B144">
        <v>218</v>
      </c>
      <c r="D144" t="s">
        <v>14</v>
      </c>
      <c r="E144">
        <v>1608</v>
      </c>
    </row>
    <row r="145" spans="1:5" x14ac:dyDescent="0.25">
      <c r="A145" t="s">
        <v>20</v>
      </c>
      <c r="B145">
        <v>6465</v>
      </c>
      <c r="D145" t="s">
        <v>14</v>
      </c>
      <c r="E145">
        <v>941</v>
      </c>
    </row>
    <row r="146" spans="1:5" x14ac:dyDescent="0.25">
      <c r="A146" t="s">
        <v>20</v>
      </c>
      <c r="B146">
        <v>59</v>
      </c>
      <c r="D146" t="s">
        <v>14</v>
      </c>
      <c r="E146">
        <v>1</v>
      </c>
    </row>
    <row r="147" spans="1:5" x14ac:dyDescent="0.25">
      <c r="A147" t="s">
        <v>20</v>
      </c>
      <c r="B147">
        <v>88</v>
      </c>
      <c r="D147" t="s">
        <v>14</v>
      </c>
      <c r="E147">
        <v>40</v>
      </c>
    </row>
    <row r="148" spans="1:5" x14ac:dyDescent="0.25">
      <c r="A148" t="s">
        <v>20</v>
      </c>
      <c r="B148">
        <v>1697</v>
      </c>
      <c r="D148" t="s">
        <v>14</v>
      </c>
      <c r="E148">
        <v>3015</v>
      </c>
    </row>
    <row r="149" spans="1:5" x14ac:dyDescent="0.25">
      <c r="A149" t="s">
        <v>20</v>
      </c>
      <c r="B149">
        <v>92</v>
      </c>
      <c r="D149" t="s">
        <v>14</v>
      </c>
      <c r="E149">
        <v>435</v>
      </c>
    </row>
    <row r="150" spans="1:5" x14ac:dyDescent="0.25">
      <c r="A150" t="s">
        <v>20</v>
      </c>
      <c r="B150">
        <v>186</v>
      </c>
      <c r="D150" t="s">
        <v>14</v>
      </c>
      <c r="E150">
        <v>714</v>
      </c>
    </row>
    <row r="151" spans="1:5" x14ac:dyDescent="0.25">
      <c r="A151" t="s">
        <v>20</v>
      </c>
      <c r="B151">
        <v>138</v>
      </c>
      <c r="D151" t="s">
        <v>14</v>
      </c>
      <c r="E151">
        <v>5497</v>
      </c>
    </row>
    <row r="152" spans="1:5" x14ac:dyDescent="0.25">
      <c r="A152" t="s">
        <v>20</v>
      </c>
      <c r="B152">
        <v>261</v>
      </c>
      <c r="D152" t="s">
        <v>14</v>
      </c>
      <c r="E152">
        <v>418</v>
      </c>
    </row>
    <row r="153" spans="1:5" x14ac:dyDescent="0.25">
      <c r="A153" t="s">
        <v>20</v>
      </c>
      <c r="B153">
        <v>107</v>
      </c>
      <c r="D153" t="s">
        <v>14</v>
      </c>
      <c r="E153">
        <v>1439</v>
      </c>
    </row>
    <row r="154" spans="1:5" x14ac:dyDescent="0.25">
      <c r="A154" t="s">
        <v>20</v>
      </c>
      <c r="B154">
        <v>199</v>
      </c>
      <c r="D154" t="s">
        <v>14</v>
      </c>
      <c r="E154">
        <v>15</v>
      </c>
    </row>
    <row r="155" spans="1:5" x14ac:dyDescent="0.25">
      <c r="A155" t="s">
        <v>20</v>
      </c>
      <c r="B155">
        <v>5512</v>
      </c>
      <c r="D155" t="s">
        <v>14</v>
      </c>
      <c r="E155">
        <v>1999</v>
      </c>
    </row>
    <row r="156" spans="1:5" x14ac:dyDescent="0.25">
      <c r="A156" t="s">
        <v>20</v>
      </c>
      <c r="B156">
        <v>86</v>
      </c>
      <c r="D156" t="s">
        <v>14</v>
      </c>
      <c r="E156">
        <v>118</v>
      </c>
    </row>
    <row r="157" spans="1:5" x14ac:dyDescent="0.25">
      <c r="A157" t="s">
        <v>20</v>
      </c>
      <c r="B157">
        <v>2768</v>
      </c>
      <c r="D157" t="s">
        <v>14</v>
      </c>
      <c r="E157">
        <v>162</v>
      </c>
    </row>
    <row r="158" spans="1:5" x14ac:dyDescent="0.25">
      <c r="A158" t="s">
        <v>20</v>
      </c>
      <c r="B158">
        <v>48</v>
      </c>
      <c r="D158" t="s">
        <v>14</v>
      </c>
      <c r="E158">
        <v>83</v>
      </c>
    </row>
    <row r="159" spans="1:5" x14ac:dyDescent="0.25">
      <c r="A159" t="s">
        <v>20</v>
      </c>
      <c r="B159">
        <v>87</v>
      </c>
      <c r="D159" t="s">
        <v>14</v>
      </c>
      <c r="E159">
        <v>747</v>
      </c>
    </row>
    <row r="160" spans="1:5" x14ac:dyDescent="0.25">
      <c r="A160" t="s">
        <v>20</v>
      </c>
      <c r="B160">
        <v>1894</v>
      </c>
      <c r="D160" t="s">
        <v>14</v>
      </c>
      <c r="E160">
        <v>84</v>
      </c>
    </row>
    <row r="161" spans="1:5" x14ac:dyDescent="0.25">
      <c r="A161" t="s">
        <v>20</v>
      </c>
      <c r="B161">
        <v>282</v>
      </c>
      <c r="D161" t="s">
        <v>14</v>
      </c>
      <c r="E161">
        <v>91</v>
      </c>
    </row>
    <row r="162" spans="1:5" x14ac:dyDescent="0.25">
      <c r="A162" t="s">
        <v>20</v>
      </c>
      <c r="B162">
        <v>116</v>
      </c>
      <c r="D162" t="s">
        <v>14</v>
      </c>
      <c r="E162">
        <v>792</v>
      </c>
    </row>
    <row r="163" spans="1:5" x14ac:dyDescent="0.25">
      <c r="A163" t="s">
        <v>20</v>
      </c>
      <c r="B163">
        <v>83</v>
      </c>
      <c r="D163" t="s">
        <v>14</v>
      </c>
      <c r="E163">
        <v>32</v>
      </c>
    </row>
    <row r="164" spans="1:5" x14ac:dyDescent="0.25">
      <c r="A164" t="s">
        <v>20</v>
      </c>
      <c r="B164">
        <v>91</v>
      </c>
      <c r="D164" t="s">
        <v>14</v>
      </c>
      <c r="E164">
        <v>186</v>
      </c>
    </row>
    <row r="165" spans="1:5" x14ac:dyDescent="0.25">
      <c r="A165" t="s">
        <v>20</v>
      </c>
      <c r="B165">
        <v>546</v>
      </c>
      <c r="D165" t="s">
        <v>14</v>
      </c>
      <c r="E165">
        <v>605</v>
      </c>
    </row>
    <row r="166" spans="1:5" x14ac:dyDescent="0.25">
      <c r="A166" t="s">
        <v>20</v>
      </c>
      <c r="B166">
        <v>393</v>
      </c>
      <c r="D166" t="s">
        <v>14</v>
      </c>
      <c r="E166">
        <v>1</v>
      </c>
    </row>
    <row r="167" spans="1:5" x14ac:dyDescent="0.25">
      <c r="A167" t="s">
        <v>20</v>
      </c>
      <c r="B167">
        <v>133</v>
      </c>
      <c r="D167" t="s">
        <v>14</v>
      </c>
      <c r="E167">
        <v>31</v>
      </c>
    </row>
    <row r="168" spans="1:5" x14ac:dyDescent="0.25">
      <c r="A168" t="s">
        <v>20</v>
      </c>
      <c r="B168">
        <v>254</v>
      </c>
      <c r="D168" t="s">
        <v>14</v>
      </c>
      <c r="E168">
        <v>1181</v>
      </c>
    </row>
    <row r="169" spans="1:5" x14ac:dyDescent="0.25">
      <c r="A169" t="s">
        <v>20</v>
      </c>
      <c r="B169">
        <v>176</v>
      </c>
      <c r="D169" t="s">
        <v>14</v>
      </c>
      <c r="E169">
        <v>39</v>
      </c>
    </row>
    <row r="170" spans="1:5" x14ac:dyDescent="0.25">
      <c r="A170" t="s">
        <v>20</v>
      </c>
      <c r="B170">
        <v>337</v>
      </c>
      <c r="D170" t="s">
        <v>14</v>
      </c>
      <c r="E170">
        <v>46</v>
      </c>
    </row>
    <row r="171" spans="1:5" x14ac:dyDescent="0.25">
      <c r="A171" t="s">
        <v>20</v>
      </c>
      <c r="B171">
        <v>107</v>
      </c>
      <c r="D171" t="s">
        <v>14</v>
      </c>
      <c r="E171">
        <v>105</v>
      </c>
    </row>
    <row r="172" spans="1:5" x14ac:dyDescent="0.25">
      <c r="A172" t="s">
        <v>20</v>
      </c>
      <c r="B172">
        <v>183</v>
      </c>
      <c r="D172" t="s">
        <v>14</v>
      </c>
      <c r="E172">
        <v>535</v>
      </c>
    </row>
    <row r="173" spans="1:5" x14ac:dyDescent="0.25">
      <c r="A173" t="s">
        <v>20</v>
      </c>
      <c r="B173">
        <v>72</v>
      </c>
      <c r="D173" t="s">
        <v>14</v>
      </c>
      <c r="E173">
        <v>16</v>
      </c>
    </row>
    <row r="174" spans="1:5" x14ac:dyDescent="0.25">
      <c r="A174" t="s">
        <v>20</v>
      </c>
      <c r="B174">
        <v>295</v>
      </c>
      <c r="D174" t="s">
        <v>14</v>
      </c>
      <c r="E174">
        <v>575</v>
      </c>
    </row>
    <row r="175" spans="1:5" x14ac:dyDescent="0.25">
      <c r="A175" t="s">
        <v>20</v>
      </c>
      <c r="B175">
        <v>142</v>
      </c>
      <c r="D175" t="s">
        <v>14</v>
      </c>
      <c r="E175">
        <v>1120</v>
      </c>
    </row>
    <row r="176" spans="1:5" x14ac:dyDescent="0.25">
      <c r="A176" t="s">
        <v>20</v>
      </c>
      <c r="B176">
        <v>85</v>
      </c>
      <c r="D176" t="s">
        <v>14</v>
      </c>
      <c r="E176">
        <v>113</v>
      </c>
    </row>
    <row r="177" spans="1:5" x14ac:dyDescent="0.25">
      <c r="A177" t="s">
        <v>20</v>
      </c>
      <c r="B177">
        <v>659</v>
      </c>
      <c r="D177" t="s">
        <v>14</v>
      </c>
      <c r="E177">
        <v>1538</v>
      </c>
    </row>
    <row r="178" spans="1:5" x14ac:dyDescent="0.25">
      <c r="A178" t="s">
        <v>20</v>
      </c>
      <c r="B178">
        <v>121</v>
      </c>
      <c r="D178" t="s">
        <v>14</v>
      </c>
      <c r="E178">
        <v>9</v>
      </c>
    </row>
    <row r="179" spans="1:5" x14ac:dyDescent="0.25">
      <c r="A179" t="s">
        <v>20</v>
      </c>
      <c r="B179">
        <v>3742</v>
      </c>
      <c r="D179" t="s">
        <v>14</v>
      </c>
      <c r="E179">
        <v>554</v>
      </c>
    </row>
    <row r="180" spans="1:5" x14ac:dyDescent="0.25">
      <c r="A180" t="s">
        <v>20</v>
      </c>
      <c r="B180">
        <v>223</v>
      </c>
      <c r="D180" t="s">
        <v>14</v>
      </c>
      <c r="E180">
        <v>648</v>
      </c>
    </row>
    <row r="181" spans="1:5" x14ac:dyDescent="0.25">
      <c r="A181" t="s">
        <v>20</v>
      </c>
      <c r="B181">
        <v>133</v>
      </c>
      <c r="D181" t="s">
        <v>14</v>
      </c>
      <c r="E181">
        <v>21</v>
      </c>
    </row>
    <row r="182" spans="1:5" x14ac:dyDescent="0.25">
      <c r="A182" t="s">
        <v>20</v>
      </c>
      <c r="B182">
        <v>5168</v>
      </c>
      <c r="D182" t="s">
        <v>14</v>
      </c>
      <c r="E182">
        <v>54</v>
      </c>
    </row>
    <row r="183" spans="1:5" x14ac:dyDescent="0.25">
      <c r="A183" t="s">
        <v>20</v>
      </c>
      <c r="B183">
        <v>307</v>
      </c>
      <c r="D183" t="s">
        <v>14</v>
      </c>
      <c r="E183">
        <v>120</v>
      </c>
    </row>
    <row r="184" spans="1:5" x14ac:dyDescent="0.25">
      <c r="A184" t="s">
        <v>20</v>
      </c>
      <c r="B184">
        <v>2441</v>
      </c>
      <c r="D184" t="s">
        <v>14</v>
      </c>
      <c r="E184">
        <v>579</v>
      </c>
    </row>
    <row r="185" spans="1:5" x14ac:dyDescent="0.25">
      <c r="A185" t="s">
        <v>20</v>
      </c>
      <c r="B185">
        <v>1385</v>
      </c>
      <c r="D185" t="s">
        <v>14</v>
      </c>
      <c r="E185">
        <v>2072</v>
      </c>
    </row>
    <row r="186" spans="1:5" x14ac:dyDescent="0.25">
      <c r="A186" t="s">
        <v>20</v>
      </c>
      <c r="B186">
        <v>190</v>
      </c>
      <c r="D186" t="s">
        <v>14</v>
      </c>
      <c r="E186">
        <v>0</v>
      </c>
    </row>
    <row r="187" spans="1:5" x14ac:dyDescent="0.25">
      <c r="A187" t="s">
        <v>20</v>
      </c>
      <c r="B187">
        <v>470</v>
      </c>
      <c r="D187" t="s">
        <v>14</v>
      </c>
      <c r="E187">
        <v>1796</v>
      </c>
    </row>
    <row r="188" spans="1:5" x14ac:dyDescent="0.25">
      <c r="A188" t="s">
        <v>20</v>
      </c>
      <c r="B188">
        <v>253</v>
      </c>
      <c r="D188" t="s">
        <v>14</v>
      </c>
      <c r="E188">
        <v>62</v>
      </c>
    </row>
    <row r="189" spans="1:5" x14ac:dyDescent="0.25">
      <c r="A189" t="s">
        <v>20</v>
      </c>
      <c r="B189">
        <v>1113</v>
      </c>
      <c r="D189" t="s">
        <v>14</v>
      </c>
      <c r="E189">
        <v>347</v>
      </c>
    </row>
    <row r="190" spans="1:5" x14ac:dyDescent="0.25">
      <c r="A190" t="s">
        <v>20</v>
      </c>
      <c r="B190">
        <v>2283</v>
      </c>
      <c r="D190" t="s">
        <v>14</v>
      </c>
      <c r="E190">
        <v>19</v>
      </c>
    </row>
    <row r="191" spans="1:5" x14ac:dyDescent="0.25">
      <c r="A191" t="s">
        <v>20</v>
      </c>
      <c r="B191">
        <v>1095</v>
      </c>
      <c r="D191" t="s">
        <v>14</v>
      </c>
      <c r="E191">
        <v>1258</v>
      </c>
    </row>
    <row r="192" spans="1:5" x14ac:dyDescent="0.25">
      <c r="A192" t="s">
        <v>20</v>
      </c>
      <c r="B192">
        <v>1690</v>
      </c>
      <c r="D192" t="s">
        <v>14</v>
      </c>
      <c r="E192">
        <v>362</v>
      </c>
    </row>
    <row r="193" spans="1:5" x14ac:dyDescent="0.25">
      <c r="A193" t="s">
        <v>20</v>
      </c>
      <c r="B193">
        <v>191</v>
      </c>
      <c r="D193" t="s">
        <v>14</v>
      </c>
      <c r="E193">
        <v>133</v>
      </c>
    </row>
    <row r="194" spans="1:5" x14ac:dyDescent="0.25">
      <c r="A194" t="s">
        <v>20</v>
      </c>
      <c r="B194">
        <v>2013</v>
      </c>
      <c r="D194" t="s">
        <v>14</v>
      </c>
      <c r="E194">
        <v>846</v>
      </c>
    </row>
    <row r="195" spans="1:5" x14ac:dyDescent="0.25">
      <c r="A195" t="s">
        <v>20</v>
      </c>
      <c r="B195">
        <v>1703</v>
      </c>
      <c r="D195" t="s">
        <v>14</v>
      </c>
      <c r="E195">
        <v>10</v>
      </c>
    </row>
    <row r="196" spans="1:5" x14ac:dyDescent="0.25">
      <c r="A196" t="s">
        <v>20</v>
      </c>
      <c r="B196">
        <v>80</v>
      </c>
      <c r="D196" t="s">
        <v>14</v>
      </c>
      <c r="E196">
        <v>191</v>
      </c>
    </row>
    <row r="197" spans="1:5" x14ac:dyDescent="0.25">
      <c r="A197" t="s">
        <v>20</v>
      </c>
      <c r="B197">
        <v>41</v>
      </c>
      <c r="D197" t="s">
        <v>14</v>
      </c>
      <c r="E197">
        <v>1979</v>
      </c>
    </row>
    <row r="198" spans="1:5" x14ac:dyDescent="0.25">
      <c r="A198" t="s">
        <v>20</v>
      </c>
      <c r="B198">
        <v>187</v>
      </c>
      <c r="D198" t="s">
        <v>14</v>
      </c>
      <c r="E198">
        <v>63</v>
      </c>
    </row>
    <row r="199" spans="1:5" x14ac:dyDescent="0.25">
      <c r="A199" t="s">
        <v>20</v>
      </c>
      <c r="B199">
        <v>2875</v>
      </c>
      <c r="D199" t="s">
        <v>14</v>
      </c>
      <c r="E199">
        <v>6080</v>
      </c>
    </row>
    <row r="200" spans="1:5" x14ac:dyDescent="0.25">
      <c r="A200" t="s">
        <v>20</v>
      </c>
      <c r="B200">
        <v>88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139</v>
      </c>
      <c r="D202" t="s">
        <v>14</v>
      </c>
      <c r="E202">
        <v>1784</v>
      </c>
    </row>
    <row r="203" spans="1:5" x14ac:dyDescent="0.25">
      <c r="A203" t="s">
        <v>20</v>
      </c>
      <c r="B203">
        <v>186</v>
      </c>
      <c r="D203" t="s">
        <v>14</v>
      </c>
      <c r="E203">
        <v>243</v>
      </c>
    </row>
    <row r="204" spans="1:5" x14ac:dyDescent="0.25">
      <c r="A204" t="s">
        <v>20</v>
      </c>
      <c r="B204">
        <v>112</v>
      </c>
      <c r="D204" t="s">
        <v>14</v>
      </c>
      <c r="E204">
        <v>1296</v>
      </c>
    </row>
    <row r="205" spans="1:5" x14ac:dyDescent="0.25">
      <c r="A205" t="s">
        <v>20</v>
      </c>
      <c r="B205">
        <v>101</v>
      </c>
      <c r="D205" t="s">
        <v>14</v>
      </c>
      <c r="E205">
        <v>77</v>
      </c>
    </row>
    <row r="206" spans="1:5" x14ac:dyDescent="0.25">
      <c r="A206" t="s">
        <v>20</v>
      </c>
      <c r="B206">
        <v>206</v>
      </c>
      <c r="D206" t="s">
        <v>14</v>
      </c>
      <c r="E206">
        <v>395</v>
      </c>
    </row>
    <row r="207" spans="1:5" x14ac:dyDescent="0.25">
      <c r="A207" t="s">
        <v>20</v>
      </c>
      <c r="B207">
        <v>154</v>
      </c>
      <c r="D207" t="s">
        <v>14</v>
      </c>
      <c r="E207">
        <v>49</v>
      </c>
    </row>
    <row r="208" spans="1:5" x14ac:dyDescent="0.25">
      <c r="A208" t="s">
        <v>20</v>
      </c>
      <c r="B208">
        <v>5966</v>
      </c>
      <c r="D208" t="s">
        <v>14</v>
      </c>
      <c r="E208">
        <v>180</v>
      </c>
    </row>
    <row r="209" spans="1:5" x14ac:dyDescent="0.25">
      <c r="A209" t="s">
        <v>20</v>
      </c>
      <c r="B209">
        <v>169</v>
      </c>
      <c r="D209" t="s">
        <v>14</v>
      </c>
      <c r="E209">
        <v>2690</v>
      </c>
    </row>
    <row r="210" spans="1:5" x14ac:dyDescent="0.25">
      <c r="A210" t="s">
        <v>20</v>
      </c>
      <c r="B210">
        <v>2106</v>
      </c>
      <c r="D210" t="s">
        <v>14</v>
      </c>
      <c r="E210">
        <v>2779</v>
      </c>
    </row>
    <row r="211" spans="1:5" x14ac:dyDescent="0.25">
      <c r="A211" t="s">
        <v>20</v>
      </c>
      <c r="B211">
        <v>131</v>
      </c>
      <c r="D211" t="s">
        <v>14</v>
      </c>
      <c r="E211">
        <v>92</v>
      </c>
    </row>
    <row r="212" spans="1:5" x14ac:dyDescent="0.25">
      <c r="A212" t="s">
        <v>20</v>
      </c>
      <c r="B212">
        <v>84</v>
      </c>
      <c r="D212" t="s">
        <v>14</v>
      </c>
      <c r="E212">
        <v>1028</v>
      </c>
    </row>
    <row r="213" spans="1:5" x14ac:dyDescent="0.25">
      <c r="A213" t="s">
        <v>20</v>
      </c>
      <c r="B213">
        <v>155</v>
      </c>
      <c r="D213" t="s">
        <v>14</v>
      </c>
      <c r="E213">
        <v>26</v>
      </c>
    </row>
    <row r="214" spans="1:5" x14ac:dyDescent="0.25">
      <c r="A214" t="s">
        <v>20</v>
      </c>
      <c r="B214">
        <v>189</v>
      </c>
      <c r="D214" t="s">
        <v>14</v>
      </c>
      <c r="E214">
        <v>1790</v>
      </c>
    </row>
    <row r="215" spans="1:5" x14ac:dyDescent="0.25">
      <c r="A215" t="s">
        <v>20</v>
      </c>
      <c r="B215">
        <v>4799</v>
      </c>
      <c r="D215" t="s">
        <v>14</v>
      </c>
      <c r="E215">
        <v>37</v>
      </c>
    </row>
    <row r="216" spans="1:5" x14ac:dyDescent="0.25">
      <c r="A216" t="s">
        <v>20</v>
      </c>
      <c r="B216">
        <v>1137</v>
      </c>
      <c r="D216" t="s">
        <v>14</v>
      </c>
      <c r="E216">
        <v>35</v>
      </c>
    </row>
    <row r="217" spans="1:5" x14ac:dyDescent="0.25">
      <c r="A217" t="s">
        <v>20</v>
      </c>
      <c r="B217">
        <v>1152</v>
      </c>
      <c r="D217" t="s">
        <v>14</v>
      </c>
      <c r="E217">
        <v>558</v>
      </c>
    </row>
    <row r="218" spans="1:5" x14ac:dyDescent="0.25">
      <c r="A218" t="s">
        <v>20</v>
      </c>
      <c r="B218">
        <v>50</v>
      </c>
      <c r="D218" t="s">
        <v>14</v>
      </c>
      <c r="E218">
        <v>64</v>
      </c>
    </row>
    <row r="219" spans="1:5" x14ac:dyDescent="0.25">
      <c r="A219" t="s">
        <v>20</v>
      </c>
      <c r="B219">
        <v>3059</v>
      </c>
      <c r="D219" t="s">
        <v>14</v>
      </c>
      <c r="E219">
        <v>245</v>
      </c>
    </row>
    <row r="220" spans="1:5" x14ac:dyDescent="0.25">
      <c r="A220" t="s">
        <v>20</v>
      </c>
      <c r="B220">
        <v>34</v>
      </c>
      <c r="D220" t="s">
        <v>14</v>
      </c>
      <c r="E220">
        <v>71</v>
      </c>
    </row>
    <row r="221" spans="1:5" x14ac:dyDescent="0.25">
      <c r="A221" t="s">
        <v>20</v>
      </c>
      <c r="B221">
        <v>220</v>
      </c>
      <c r="D221" t="s">
        <v>14</v>
      </c>
      <c r="E221">
        <v>42</v>
      </c>
    </row>
    <row r="222" spans="1:5" x14ac:dyDescent="0.25">
      <c r="A222" t="s">
        <v>20</v>
      </c>
      <c r="B222">
        <v>1604</v>
      </c>
      <c r="D222" t="s">
        <v>14</v>
      </c>
      <c r="E222">
        <v>156</v>
      </c>
    </row>
    <row r="223" spans="1:5" x14ac:dyDescent="0.25">
      <c r="A223" t="s">
        <v>20</v>
      </c>
      <c r="B223">
        <v>454</v>
      </c>
      <c r="D223" t="s">
        <v>14</v>
      </c>
      <c r="E223">
        <v>1368</v>
      </c>
    </row>
    <row r="224" spans="1:5" x14ac:dyDescent="0.25">
      <c r="A224" t="s">
        <v>20</v>
      </c>
      <c r="B224">
        <v>123</v>
      </c>
      <c r="D224" t="s">
        <v>14</v>
      </c>
      <c r="E224">
        <v>102</v>
      </c>
    </row>
    <row r="225" spans="1:5" x14ac:dyDescent="0.25">
      <c r="A225" t="s">
        <v>20</v>
      </c>
      <c r="B225">
        <v>299</v>
      </c>
      <c r="D225" t="s">
        <v>14</v>
      </c>
      <c r="E225">
        <v>86</v>
      </c>
    </row>
    <row r="226" spans="1:5" x14ac:dyDescent="0.25">
      <c r="A226" t="s">
        <v>20</v>
      </c>
      <c r="B226">
        <v>2237</v>
      </c>
      <c r="D226" t="s">
        <v>14</v>
      </c>
      <c r="E226">
        <v>253</v>
      </c>
    </row>
    <row r="227" spans="1:5" x14ac:dyDescent="0.25">
      <c r="A227" t="s">
        <v>20</v>
      </c>
      <c r="B227">
        <v>645</v>
      </c>
      <c r="D227" t="s">
        <v>14</v>
      </c>
      <c r="E227">
        <v>157</v>
      </c>
    </row>
    <row r="228" spans="1:5" x14ac:dyDescent="0.25">
      <c r="A228" t="s">
        <v>20</v>
      </c>
      <c r="B228">
        <v>484</v>
      </c>
      <c r="D228" t="s">
        <v>14</v>
      </c>
      <c r="E228">
        <v>183</v>
      </c>
    </row>
    <row r="229" spans="1:5" x14ac:dyDescent="0.25">
      <c r="A229" t="s">
        <v>20</v>
      </c>
      <c r="B229">
        <v>154</v>
      </c>
      <c r="D229" t="s">
        <v>14</v>
      </c>
      <c r="E229">
        <v>82</v>
      </c>
    </row>
    <row r="230" spans="1:5" x14ac:dyDescent="0.25">
      <c r="A230" t="s">
        <v>20</v>
      </c>
      <c r="B230">
        <v>82</v>
      </c>
      <c r="D230" t="s">
        <v>14</v>
      </c>
      <c r="E230">
        <v>1</v>
      </c>
    </row>
    <row r="231" spans="1:5" x14ac:dyDescent="0.25">
      <c r="A231" t="s">
        <v>20</v>
      </c>
      <c r="B231">
        <v>134</v>
      </c>
      <c r="D231" t="s">
        <v>14</v>
      </c>
      <c r="E231">
        <v>1198</v>
      </c>
    </row>
    <row r="232" spans="1:5" x14ac:dyDescent="0.25">
      <c r="A232" t="s">
        <v>20</v>
      </c>
      <c r="B232">
        <v>5203</v>
      </c>
      <c r="D232" t="s">
        <v>14</v>
      </c>
      <c r="E232">
        <v>648</v>
      </c>
    </row>
    <row r="233" spans="1:5" x14ac:dyDescent="0.25">
      <c r="A233" t="s">
        <v>20</v>
      </c>
      <c r="B233">
        <v>94</v>
      </c>
      <c r="D233" t="s">
        <v>14</v>
      </c>
      <c r="E233">
        <v>64</v>
      </c>
    </row>
    <row r="234" spans="1:5" x14ac:dyDescent="0.25">
      <c r="A234" t="s">
        <v>20</v>
      </c>
      <c r="B234">
        <v>205</v>
      </c>
      <c r="D234" t="s">
        <v>14</v>
      </c>
      <c r="E234">
        <v>62</v>
      </c>
    </row>
    <row r="235" spans="1:5" x14ac:dyDescent="0.25">
      <c r="A235" t="s">
        <v>20</v>
      </c>
      <c r="B235">
        <v>92</v>
      </c>
      <c r="D235" t="s">
        <v>14</v>
      </c>
      <c r="E235">
        <v>750</v>
      </c>
    </row>
    <row r="236" spans="1:5" x14ac:dyDescent="0.25">
      <c r="A236" t="s">
        <v>20</v>
      </c>
      <c r="B236">
        <v>219</v>
      </c>
      <c r="D236" t="s">
        <v>14</v>
      </c>
      <c r="E236">
        <v>105</v>
      </c>
    </row>
    <row r="237" spans="1:5" x14ac:dyDescent="0.25">
      <c r="A237" t="s">
        <v>20</v>
      </c>
      <c r="B237">
        <v>2526</v>
      </c>
      <c r="D237" t="s">
        <v>14</v>
      </c>
      <c r="E237">
        <v>2604</v>
      </c>
    </row>
    <row r="238" spans="1:5" x14ac:dyDescent="0.25">
      <c r="A238" t="s">
        <v>20</v>
      </c>
      <c r="B238">
        <v>94</v>
      </c>
      <c r="D238" t="s">
        <v>14</v>
      </c>
      <c r="E238">
        <v>65</v>
      </c>
    </row>
    <row r="239" spans="1:5" x14ac:dyDescent="0.25">
      <c r="A239" t="s">
        <v>20</v>
      </c>
      <c r="B239">
        <v>1713</v>
      </c>
      <c r="D239" t="s">
        <v>14</v>
      </c>
      <c r="E239">
        <v>94</v>
      </c>
    </row>
    <row r="240" spans="1:5" x14ac:dyDescent="0.25">
      <c r="A240" t="s">
        <v>20</v>
      </c>
      <c r="B240">
        <v>249</v>
      </c>
      <c r="D240" t="s">
        <v>14</v>
      </c>
      <c r="E240">
        <v>257</v>
      </c>
    </row>
    <row r="241" spans="1:5" x14ac:dyDescent="0.25">
      <c r="A241" t="s">
        <v>20</v>
      </c>
      <c r="B241">
        <v>192</v>
      </c>
      <c r="D241" t="s">
        <v>14</v>
      </c>
      <c r="E241">
        <v>2928</v>
      </c>
    </row>
    <row r="242" spans="1:5" x14ac:dyDescent="0.25">
      <c r="A242" t="s">
        <v>20</v>
      </c>
      <c r="B242">
        <v>247</v>
      </c>
      <c r="D242" t="s">
        <v>14</v>
      </c>
      <c r="E242">
        <v>4697</v>
      </c>
    </row>
    <row r="243" spans="1:5" x14ac:dyDescent="0.25">
      <c r="A243" t="s">
        <v>20</v>
      </c>
      <c r="B243">
        <v>2293</v>
      </c>
      <c r="D243" t="s">
        <v>14</v>
      </c>
      <c r="E243">
        <v>2915</v>
      </c>
    </row>
    <row r="244" spans="1:5" x14ac:dyDescent="0.25">
      <c r="A244" t="s">
        <v>20</v>
      </c>
      <c r="B244">
        <v>3131</v>
      </c>
      <c r="D244" t="s">
        <v>14</v>
      </c>
      <c r="E244">
        <v>18</v>
      </c>
    </row>
    <row r="245" spans="1:5" x14ac:dyDescent="0.25">
      <c r="A245" t="s">
        <v>20</v>
      </c>
      <c r="B245">
        <v>143</v>
      </c>
      <c r="D245" t="s">
        <v>14</v>
      </c>
      <c r="E245">
        <v>602</v>
      </c>
    </row>
    <row r="246" spans="1:5" x14ac:dyDescent="0.25">
      <c r="A246" t="s">
        <v>20</v>
      </c>
      <c r="B246">
        <v>296</v>
      </c>
      <c r="D246" t="s">
        <v>14</v>
      </c>
      <c r="E246">
        <v>1</v>
      </c>
    </row>
    <row r="247" spans="1:5" x14ac:dyDescent="0.25">
      <c r="A247" t="s">
        <v>20</v>
      </c>
      <c r="B247">
        <v>170</v>
      </c>
      <c r="D247" t="s">
        <v>14</v>
      </c>
      <c r="E247">
        <v>3868</v>
      </c>
    </row>
    <row r="248" spans="1:5" x14ac:dyDescent="0.25">
      <c r="A248" t="s">
        <v>20</v>
      </c>
      <c r="B248">
        <v>86</v>
      </c>
      <c r="D248" t="s">
        <v>14</v>
      </c>
      <c r="E248">
        <v>504</v>
      </c>
    </row>
    <row r="249" spans="1:5" x14ac:dyDescent="0.25">
      <c r="A249" t="s">
        <v>20</v>
      </c>
      <c r="B249">
        <v>6286</v>
      </c>
      <c r="D249" t="s">
        <v>14</v>
      </c>
      <c r="E249">
        <v>14</v>
      </c>
    </row>
    <row r="250" spans="1:5" x14ac:dyDescent="0.25">
      <c r="A250" t="s">
        <v>20</v>
      </c>
      <c r="B250">
        <v>3727</v>
      </c>
      <c r="D250" t="s">
        <v>14</v>
      </c>
      <c r="E250">
        <v>750</v>
      </c>
    </row>
    <row r="251" spans="1:5" x14ac:dyDescent="0.25">
      <c r="A251" t="s">
        <v>20</v>
      </c>
      <c r="B251">
        <v>1605</v>
      </c>
      <c r="D251" t="s">
        <v>14</v>
      </c>
      <c r="E251">
        <v>77</v>
      </c>
    </row>
    <row r="252" spans="1:5" x14ac:dyDescent="0.25">
      <c r="A252" t="s">
        <v>20</v>
      </c>
      <c r="B252">
        <v>2120</v>
      </c>
      <c r="D252" t="s">
        <v>14</v>
      </c>
      <c r="E252">
        <v>752</v>
      </c>
    </row>
    <row r="253" spans="1:5" x14ac:dyDescent="0.25">
      <c r="A253" t="s">
        <v>20</v>
      </c>
      <c r="B253">
        <v>50</v>
      </c>
      <c r="D253" t="s">
        <v>14</v>
      </c>
      <c r="E253">
        <v>131</v>
      </c>
    </row>
    <row r="254" spans="1:5" x14ac:dyDescent="0.25">
      <c r="A254" t="s">
        <v>20</v>
      </c>
      <c r="B254">
        <v>2080</v>
      </c>
      <c r="D254" t="s">
        <v>14</v>
      </c>
      <c r="E254">
        <v>87</v>
      </c>
    </row>
    <row r="255" spans="1:5" x14ac:dyDescent="0.25">
      <c r="A255" t="s">
        <v>20</v>
      </c>
      <c r="B255">
        <v>2105</v>
      </c>
      <c r="D255" t="s">
        <v>14</v>
      </c>
      <c r="E255">
        <v>1063</v>
      </c>
    </row>
    <row r="256" spans="1:5" x14ac:dyDescent="0.25">
      <c r="A256" t="s">
        <v>20</v>
      </c>
      <c r="B256">
        <v>2436</v>
      </c>
      <c r="D256" t="s">
        <v>14</v>
      </c>
      <c r="E256">
        <v>76</v>
      </c>
    </row>
    <row r="257" spans="1:5" x14ac:dyDescent="0.25">
      <c r="A257" t="s">
        <v>20</v>
      </c>
      <c r="B257">
        <v>80</v>
      </c>
      <c r="D257" t="s">
        <v>14</v>
      </c>
      <c r="E257">
        <v>4428</v>
      </c>
    </row>
    <row r="258" spans="1:5" x14ac:dyDescent="0.25">
      <c r="A258" t="s">
        <v>20</v>
      </c>
      <c r="B258">
        <v>42</v>
      </c>
      <c r="D258" t="s">
        <v>14</v>
      </c>
      <c r="E258">
        <v>58</v>
      </c>
    </row>
    <row r="259" spans="1:5" x14ac:dyDescent="0.25">
      <c r="A259" t="s">
        <v>20</v>
      </c>
      <c r="B259">
        <v>139</v>
      </c>
      <c r="D259" t="s">
        <v>14</v>
      </c>
      <c r="E259">
        <v>111</v>
      </c>
    </row>
    <row r="260" spans="1:5" x14ac:dyDescent="0.25">
      <c r="A260" t="s">
        <v>20</v>
      </c>
      <c r="B260">
        <v>159</v>
      </c>
      <c r="D260" t="s">
        <v>14</v>
      </c>
      <c r="E260">
        <v>2955</v>
      </c>
    </row>
    <row r="261" spans="1:5" x14ac:dyDescent="0.25">
      <c r="A261" t="s">
        <v>20</v>
      </c>
      <c r="B261">
        <v>381</v>
      </c>
      <c r="D261" t="s">
        <v>14</v>
      </c>
      <c r="E261">
        <v>1657</v>
      </c>
    </row>
    <row r="262" spans="1:5" x14ac:dyDescent="0.25">
      <c r="A262" t="s">
        <v>20</v>
      </c>
      <c r="B262">
        <v>194</v>
      </c>
      <c r="D262" t="s">
        <v>14</v>
      </c>
      <c r="E262">
        <v>926</v>
      </c>
    </row>
    <row r="263" spans="1:5" x14ac:dyDescent="0.25">
      <c r="A263" t="s">
        <v>20</v>
      </c>
      <c r="B263">
        <v>106</v>
      </c>
      <c r="D263" t="s">
        <v>14</v>
      </c>
      <c r="E263">
        <v>77</v>
      </c>
    </row>
    <row r="264" spans="1:5" x14ac:dyDescent="0.25">
      <c r="A264" t="s">
        <v>20</v>
      </c>
      <c r="B264">
        <v>142</v>
      </c>
      <c r="D264" t="s">
        <v>14</v>
      </c>
      <c r="E264">
        <v>1748</v>
      </c>
    </row>
    <row r="265" spans="1:5" x14ac:dyDescent="0.25">
      <c r="A265" t="s">
        <v>20</v>
      </c>
      <c r="B265">
        <v>211</v>
      </c>
      <c r="D265" t="s">
        <v>14</v>
      </c>
      <c r="E265">
        <v>79</v>
      </c>
    </row>
    <row r="266" spans="1:5" x14ac:dyDescent="0.25">
      <c r="A266" t="s">
        <v>20</v>
      </c>
      <c r="B266">
        <v>2756</v>
      </c>
      <c r="D266" t="s">
        <v>14</v>
      </c>
      <c r="E266">
        <v>889</v>
      </c>
    </row>
    <row r="267" spans="1:5" x14ac:dyDescent="0.25">
      <c r="A267" t="s">
        <v>20</v>
      </c>
      <c r="B267">
        <v>173</v>
      </c>
      <c r="D267" t="s">
        <v>14</v>
      </c>
      <c r="E267">
        <v>56</v>
      </c>
    </row>
    <row r="268" spans="1:5" x14ac:dyDescent="0.25">
      <c r="A268" t="s">
        <v>20</v>
      </c>
      <c r="B268">
        <v>87</v>
      </c>
      <c r="D268" t="s">
        <v>14</v>
      </c>
      <c r="E268">
        <v>1</v>
      </c>
    </row>
    <row r="269" spans="1:5" x14ac:dyDescent="0.25">
      <c r="A269" t="s">
        <v>20</v>
      </c>
      <c r="B269">
        <v>1572</v>
      </c>
      <c r="D269" t="s">
        <v>14</v>
      </c>
      <c r="E269">
        <v>83</v>
      </c>
    </row>
    <row r="270" spans="1:5" x14ac:dyDescent="0.25">
      <c r="A270" t="s">
        <v>20</v>
      </c>
      <c r="B270">
        <v>2346</v>
      </c>
      <c r="D270" t="s">
        <v>14</v>
      </c>
      <c r="E270">
        <v>2025</v>
      </c>
    </row>
    <row r="271" spans="1:5" x14ac:dyDescent="0.25">
      <c r="A271" t="s">
        <v>20</v>
      </c>
      <c r="B271">
        <v>115</v>
      </c>
      <c r="D271" t="s">
        <v>14</v>
      </c>
      <c r="E271">
        <v>14</v>
      </c>
    </row>
    <row r="272" spans="1:5" x14ac:dyDescent="0.25">
      <c r="A272" t="s">
        <v>20</v>
      </c>
      <c r="B272">
        <v>85</v>
      </c>
      <c r="D272" t="s">
        <v>14</v>
      </c>
      <c r="E272">
        <v>656</v>
      </c>
    </row>
    <row r="273" spans="1:5" x14ac:dyDescent="0.25">
      <c r="A273" t="s">
        <v>20</v>
      </c>
      <c r="B273">
        <v>144</v>
      </c>
      <c r="D273" t="s">
        <v>14</v>
      </c>
      <c r="E273">
        <v>1596</v>
      </c>
    </row>
    <row r="274" spans="1:5" x14ac:dyDescent="0.25">
      <c r="A274" t="s">
        <v>20</v>
      </c>
      <c r="B274">
        <v>2443</v>
      </c>
      <c r="D274" t="s">
        <v>14</v>
      </c>
      <c r="E274">
        <v>10</v>
      </c>
    </row>
    <row r="275" spans="1:5" x14ac:dyDescent="0.25">
      <c r="A275" t="s">
        <v>20</v>
      </c>
      <c r="B275">
        <v>64</v>
      </c>
      <c r="D275" t="s">
        <v>14</v>
      </c>
      <c r="E275">
        <v>1121</v>
      </c>
    </row>
    <row r="276" spans="1:5" x14ac:dyDescent="0.25">
      <c r="A276" t="s">
        <v>20</v>
      </c>
      <c r="B276">
        <v>268</v>
      </c>
      <c r="D276" t="s">
        <v>14</v>
      </c>
      <c r="E276">
        <v>15</v>
      </c>
    </row>
    <row r="277" spans="1:5" x14ac:dyDescent="0.25">
      <c r="A277" t="s">
        <v>20</v>
      </c>
      <c r="B277">
        <v>195</v>
      </c>
      <c r="D277" t="s">
        <v>14</v>
      </c>
      <c r="E277">
        <v>191</v>
      </c>
    </row>
    <row r="278" spans="1:5" x14ac:dyDescent="0.25">
      <c r="A278" t="s">
        <v>20</v>
      </c>
      <c r="B278">
        <v>186</v>
      </c>
      <c r="D278" t="s">
        <v>14</v>
      </c>
      <c r="E278">
        <v>16</v>
      </c>
    </row>
    <row r="279" spans="1:5" x14ac:dyDescent="0.25">
      <c r="A279" t="s">
        <v>20</v>
      </c>
      <c r="B279">
        <v>460</v>
      </c>
      <c r="D279" t="s">
        <v>14</v>
      </c>
      <c r="E279">
        <v>17</v>
      </c>
    </row>
    <row r="280" spans="1:5" x14ac:dyDescent="0.25">
      <c r="A280" t="s">
        <v>20</v>
      </c>
      <c r="B280">
        <v>2528</v>
      </c>
      <c r="D280" t="s">
        <v>14</v>
      </c>
      <c r="E280">
        <v>34</v>
      </c>
    </row>
    <row r="281" spans="1:5" x14ac:dyDescent="0.25">
      <c r="A281" t="s">
        <v>20</v>
      </c>
      <c r="B281">
        <v>3657</v>
      </c>
      <c r="D281" t="s">
        <v>14</v>
      </c>
      <c r="E281">
        <v>1</v>
      </c>
    </row>
    <row r="282" spans="1:5" x14ac:dyDescent="0.25">
      <c r="A282" t="s">
        <v>20</v>
      </c>
      <c r="B282">
        <v>131</v>
      </c>
      <c r="D282" t="s">
        <v>14</v>
      </c>
      <c r="E282">
        <v>1274</v>
      </c>
    </row>
    <row r="283" spans="1:5" x14ac:dyDescent="0.25">
      <c r="A283" t="s">
        <v>20</v>
      </c>
      <c r="B283">
        <v>239</v>
      </c>
      <c r="D283" t="s">
        <v>14</v>
      </c>
      <c r="E283">
        <v>210</v>
      </c>
    </row>
    <row r="284" spans="1:5" x14ac:dyDescent="0.25">
      <c r="A284" t="s">
        <v>20</v>
      </c>
      <c r="B284">
        <v>78</v>
      </c>
      <c r="D284" t="s">
        <v>14</v>
      </c>
      <c r="E284">
        <v>248</v>
      </c>
    </row>
    <row r="285" spans="1:5" x14ac:dyDescent="0.25">
      <c r="A285" t="s">
        <v>20</v>
      </c>
      <c r="B285">
        <v>1773</v>
      </c>
      <c r="D285" t="s">
        <v>14</v>
      </c>
      <c r="E285">
        <v>513</v>
      </c>
    </row>
    <row r="286" spans="1:5" x14ac:dyDescent="0.25">
      <c r="A286" t="s">
        <v>20</v>
      </c>
      <c r="B286">
        <v>32</v>
      </c>
      <c r="D286" t="s">
        <v>14</v>
      </c>
      <c r="E286">
        <v>3410</v>
      </c>
    </row>
    <row r="287" spans="1:5" x14ac:dyDescent="0.25">
      <c r="A287" t="s">
        <v>20</v>
      </c>
      <c r="B287">
        <v>369</v>
      </c>
      <c r="D287" t="s">
        <v>14</v>
      </c>
      <c r="E287">
        <v>10</v>
      </c>
    </row>
    <row r="288" spans="1:5" x14ac:dyDescent="0.25">
      <c r="A288" t="s">
        <v>20</v>
      </c>
      <c r="B288">
        <v>89</v>
      </c>
      <c r="D288" t="s">
        <v>14</v>
      </c>
      <c r="E288">
        <v>2201</v>
      </c>
    </row>
    <row r="289" spans="1:5" x14ac:dyDescent="0.25">
      <c r="A289" t="s">
        <v>20</v>
      </c>
      <c r="B289">
        <v>147</v>
      </c>
      <c r="D289" t="s">
        <v>14</v>
      </c>
      <c r="E289">
        <v>676</v>
      </c>
    </row>
    <row r="290" spans="1:5" x14ac:dyDescent="0.25">
      <c r="A290" t="s">
        <v>20</v>
      </c>
      <c r="B290">
        <v>126</v>
      </c>
      <c r="D290" t="s">
        <v>14</v>
      </c>
      <c r="E290">
        <v>831</v>
      </c>
    </row>
    <row r="291" spans="1:5" x14ac:dyDescent="0.25">
      <c r="A291" t="s">
        <v>20</v>
      </c>
      <c r="B291">
        <v>2218</v>
      </c>
      <c r="D291" t="s">
        <v>14</v>
      </c>
      <c r="E291">
        <v>859</v>
      </c>
    </row>
    <row r="292" spans="1:5" x14ac:dyDescent="0.25">
      <c r="A292" t="s">
        <v>20</v>
      </c>
      <c r="B292">
        <v>202</v>
      </c>
      <c r="D292" t="s">
        <v>14</v>
      </c>
      <c r="E292">
        <v>45</v>
      </c>
    </row>
    <row r="293" spans="1:5" x14ac:dyDescent="0.25">
      <c r="A293" t="s">
        <v>20</v>
      </c>
      <c r="B293">
        <v>140</v>
      </c>
      <c r="D293" t="s">
        <v>14</v>
      </c>
      <c r="E293">
        <v>6</v>
      </c>
    </row>
    <row r="294" spans="1:5" x14ac:dyDescent="0.25">
      <c r="A294" t="s">
        <v>20</v>
      </c>
      <c r="B294">
        <v>1052</v>
      </c>
      <c r="D294" t="s">
        <v>14</v>
      </c>
      <c r="E294">
        <v>7</v>
      </c>
    </row>
    <row r="295" spans="1:5" x14ac:dyDescent="0.25">
      <c r="A295" t="s">
        <v>20</v>
      </c>
      <c r="B295">
        <v>247</v>
      </c>
      <c r="D295" t="s">
        <v>14</v>
      </c>
      <c r="E295">
        <v>31</v>
      </c>
    </row>
    <row r="296" spans="1:5" x14ac:dyDescent="0.25">
      <c r="A296" t="s">
        <v>20</v>
      </c>
      <c r="B296">
        <v>84</v>
      </c>
      <c r="D296" t="s">
        <v>14</v>
      </c>
      <c r="E296">
        <v>78</v>
      </c>
    </row>
    <row r="297" spans="1:5" x14ac:dyDescent="0.25">
      <c r="A297" t="s">
        <v>20</v>
      </c>
      <c r="B297">
        <v>88</v>
      </c>
      <c r="D297" t="s">
        <v>14</v>
      </c>
      <c r="E297">
        <v>1225</v>
      </c>
    </row>
    <row r="298" spans="1:5" x14ac:dyDescent="0.25">
      <c r="A298" t="s">
        <v>20</v>
      </c>
      <c r="B298">
        <v>156</v>
      </c>
      <c r="D298" t="s">
        <v>14</v>
      </c>
      <c r="E298">
        <v>1</v>
      </c>
    </row>
    <row r="299" spans="1:5" x14ac:dyDescent="0.25">
      <c r="A299" t="s">
        <v>20</v>
      </c>
      <c r="B299">
        <v>2985</v>
      </c>
      <c r="D299" t="s">
        <v>14</v>
      </c>
      <c r="E299">
        <v>67</v>
      </c>
    </row>
    <row r="300" spans="1:5" x14ac:dyDescent="0.25">
      <c r="A300" t="s">
        <v>20</v>
      </c>
      <c r="B300">
        <v>762</v>
      </c>
      <c r="D300" t="s">
        <v>14</v>
      </c>
      <c r="E300">
        <v>19</v>
      </c>
    </row>
    <row r="301" spans="1:5" x14ac:dyDescent="0.25">
      <c r="A301" t="s">
        <v>20</v>
      </c>
      <c r="B301">
        <v>554</v>
      </c>
      <c r="D301" t="s">
        <v>14</v>
      </c>
      <c r="E301">
        <v>2108</v>
      </c>
    </row>
    <row r="302" spans="1:5" x14ac:dyDescent="0.25">
      <c r="A302" t="s">
        <v>20</v>
      </c>
      <c r="B302">
        <v>135</v>
      </c>
      <c r="D302" t="s">
        <v>14</v>
      </c>
      <c r="E302">
        <v>679</v>
      </c>
    </row>
    <row r="303" spans="1:5" x14ac:dyDescent="0.25">
      <c r="A303" t="s">
        <v>20</v>
      </c>
      <c r="B303">
        <v>122</v>
      </c>
      <c r="D303" t="s">
        <v>14</v>
      </c>
      <c r="E303">
        <v>36</v>
      </c>
    </row>
    <row r="304" spans="1:5" x14ac:dyDescent="0.25">
      <c r="A304" t="s">
        <v>20</v>
      </c>
      <c r="B304">
        <v>221</v>
      </c>
      <c r="D304" t="s">
        <v>14</v>
      </c>
      <c r="E304">
        <v>47</v>
      </c>
    </row>
    <row r="305" spans="1:5" x14ac:dyDescent="0.25">
      <c r="A305" t="s">
        <v>20</v>
      </c>
      <c r="B305">
        <v>126</v>
      </c>
      <c r="D305" t="s">
        <v>14</v>
      </c>
      <c r="E305">
        <v>70</v>
      </c>
    </row>
    <row r="306" spans="1:5" x14ac:dyDescent="0.25">
      <c r="A306" t="s">
        <v>20</v>
      </c>
      <c r="B306">
        <v>1022</v>
      </c>
      <c r="D306" t="s">
        <v>14</v>
      </c>
      <c r="E306">
        <v>154</v>
      </c>
    </row>
    <row r="307" spans="1:5" x14ac:dyDescent="0.25">
      <c r="A307" t="s">
        <v>20</v>
      </c>
      <c r="B307">
        <v>3177</v>
      </c>
      <c r="D307" t="s">
        <v>14</v>
      </c>
      <c r="E307">
        <v>22</v>
      </c>
    </row>
    <row r="308" spans="1:5" x14ac:dyDescent="0.25">
      <c r="A308" t="s">
        <v>20</v>
      </c>
      <c r="B308">
        <v>198</v>
      </c>
      <c r="D308" t="s">
        <v>14</v>
      </c>
      <c r="E308">
        <v>1758</v>
      </c>
    </row>
    <row r="309" spans="1:5" x14ac:dyDescent="0.25">
      <c r="A309" t="s">
        <v>20</v>
      </c>
      <c r="B309">
        <v>85</v>
      </c>
      <c r="D309" t="s">
        <v>14</v>
      </c>
      <c r="E309">
        <v>94</v>
      </c>
    </row>
    <row r="310" spans="1:5" x14ac:dyDescent="0.25">
      <c r="A310" t="s">
        <v>20</v>
      </c>
      <c r="B310">
        <v>3596</v>
      </c>
      <c r="D310" t="s">
        <v>14</v>
      </c>
      <c r="E310">
        <v>33</v>
      </c>
    </row>
    <row r="311" spans="1:5" x14ac:dyDescent="0.25">
      <c r="A311" t="s">
        <v>20</v>
      </c>
      <c r="B311">
        <v>244</v>
      </c>
      <c r="D311" t="s">
        <v>14</v>
      </c>
      <c r="E311">
        <v>1</v>
      </c>
    </row>
    <row r="312" spans="1:5" x14ac:dyDescent="0.25">
      <c r="A312" t="s">
        <v>20</v>
      </c>
      <c r="B312">
        <v>5180</v>
      </c>
      <c r="D312" t="s">
        <v>14</v>
      </c>
      <c r="E312">
        <v>31</v>
      </c>
    </row>
    <row r="313" spans="1:5" x14ac:dyDescent="0.25">
      <c r="A313" t="s">
        <v>20</v>
      </c>
      <c r="B313">
        <v>589</v>
      </c>
      <c r="D313" t="s">
        <v>14</v>
      </c>
      <c r="E313">
        <v>35</v>
      </c>
    </row>
    <row r="314" spans="1:5" x14ac:dyDescent="0.25">
      <c r="A314" t="s">
        <v>20</v>
      </c>
      <c r="B314">
        <v>2725</v>
      </c>
      <c r="D314" t="s">
        <v>14</v>
      </c>
      <c r="E314">
        <v>63</v>
      </c>
    </row>
    <row r="315" spans="1:5" x14ac:dyDescent="0.25">
      <c r="A315" t="s">
        <v>20</v>
      </c>
      <c r="B315">
        <v>300</v>
      </c>
      <c r="D315" t="s">
        <v>14</v>
      </c>
      <c r="E315">
        <v>526</v>
      </c>
    </row>
    <row r="316" spans="1:5" x14ac:dyDescent="0.25">
      <c r="A316" t="s">
        <v>20</v>
      </c>
      <c r="B316">
        <v>144</v>
      </c>
      <c r="D316" t="s">
        <v>14</v>
      </c>
      <c r="E316">
        <v>121</v>
      </c>
    </row>
    <row r="317" spans="1:5" x14ac:dyDescent="0.25">
      <c r="A317" t="s">
        <v>20</v>
      </c>
      <c r="B317">
        <v>87</v>
      </c>
      <c r="D317" t="s">
        <v>14</v>
      </c>
      <c r="E317">
        <v>67</v>
      </c>
    </row>
    <row r="318" spans="1:5" x14ac:dyDescent="0.25">
      <c r="A318" t="s">
        <v>20</v>
      </c>
      <c r="B318">
        <v>3116</v>
      </c>
      <c r="D318" t="s">
        <v>14</v>
      </c>
      <c r="E318">
        <v>57</v>
      </c>
    </row>
    <row r="319" spans="1:5" x14ac:dyDescent="0.25">
      <c r="A319" t="s">
        <v>20</v>
      </c>
      <c r="B319">
        <v>909</v>
      </c>
      <c r="D319" t="s">
        <v>14</v>
      </c>
      <c r="E319">
        <v>1229</v>
      </c>
    </row>
    <row r="320" spans="1:5" x14ac:dyDescent="0.25">
      <c r="A320" t="s">
        <v>20</v>
      </c>
      <c r="B320">
        <v>1613</v>
      </c>
      <c r="D320" t="s">
        <v>14</v>
      </c>
      <c r="E320">
        <v>12</v>
      </c>
    </row>
    <row r="321" spans="1:5" x14ac:dyDescent="0.25">
      <c r="A321" t="s">
        <v>20</v>
      </c>
      <c r="B321">
        <v>136</v>
      </c>
      <c r="D321" t="s">
        <v>14</v>
      </c>
      <c r="E321">
        <v>452</v>
      </c>
    </row>
    <row r="322" spans="1:5" x14ac:dyDescent="0.25">
      <c r="A322" t="s">
        <v>20</v>
      </c>
      <c r="B322">
        <v>130</v>
      </c>
      <c r="D322" t="s">
        <v>14</v>
      </c>
      <c r="E322">
        <v>1886</v>
      </c>
    </row>
    <row r="323" spans="1:5" x14ac:dyDescent="0.25">
      <c r="A323" t="s">
        <v>20</v>
      </c>
      <c r="B323">
        <v>102</v>
      </c>
      <c r="D323" t="s">
        <v>14</v>
      </c>
      <c r="E323">
        <v>1825</v>
      </c>
    </row>
    <row r="324" spans="1:5" x14ac:dyDescent="0.25">
      <c r="A324" t="s">
        <v>20</v>
      </c>
      <c r="B324">
        <v>4006</v>
      </c>
      <c r="D324" t="s">
        <v>14</v>
      </c>
      <c r="E324">
        <v>31</v>
      </c>
    </row>
    <row r="325" spans="1:5" x14ac:dyDescent="0.25">
      <c r="A325" t="s">
        <v>20</v>
      </c>
      <c r="B325">
        <v>1629</v>
      </c>
      <c r="D325" t="s">
        <v>14</v>
      </c>
      <c r="E325">
        <v>107</v>
      </c>
    </row>
    <row r="326" spans="1:5" x14ac:dyDescent="0.25">
      <c r="A326" t="s">
        <v>20</v>
      </c>
      <c r="B326">
        <v>2188</v>
      </c>
      <c r="D326" t="s">
        <v>14</v>
      </c>
      <c r="E326">
        <v>27</v>
      </c>
    </row>
    <row r="327" spans="1:5" x14ac:dyDescent="0.25">
      <c r="A327" t="s">
        <v>20</v>
      </c>
      <c r="B327">
        <v>2409</v>
      </c>
      <c r="D327" t="s">
        <v>14</v>
      </c>
      <c r="E327">
        <v>1221</v>
      </c>
    </row>
    <row r="328" spans="1:5" x14ac:dyDescent="0.25">
      <c r="A328" t="s">
        <v>20</v>
      </c>
      <c r="B328">
        <v>194</v>
      </c>
      <c r="D328" t="s">
        <v>14</v>
      </c>
      <c r="E328">
        <v>1</v>
      </c>
    </row>
    <row r="329" spans="1:5" x14ac:dyDescent="0.25">
      <c r="A329" t="s">
        <v>20</v>
      </c>
      <c r="B329">
        <v>1140</v>
      </c>
      <c r="D329" t="s">
        <v>14</v>
      </c>
      <c r="E329">
        <v>16</v>
      </c>
    </row>
    <row r="330" spans="1:5" x14ac:dyDescent="0.25">
      <c r="A330" t="s">
        <v>20</v>
      </c>
      <c r="B330">
        <v>102</v>
      </c>
      <c r="D330" t="s">
        <v>14</v>
      </c>
      <c r="E330">
        <v>41</v>
      </c>
    </row>
    <row r="331" spans="1:5" x14ac:dyDescent="0.25">
      <c r="A331" t="s">
        <v>20</v>
      </c>
      <c r="B331">
        <v>2857</v>
      </c>
      <c r="D331" t="s">
        <v>14</v>
      </c>
      <c r="E331">
        <v>523</v>
      </c>
    </row>
    <row r="332" spans="1:5" x14ac:dyDescent="0.25">
      <c r="A332" t="s">
        <v>20</v>
      </c>
      <c r="B332">
        <v>107</v>
      </c>
      <c r="D332" t="s">
        <v>14</v>
      </c>
      <c r="E332">
        <v>141</v>
      </c>
    </row>
    <row r="333" spans="1:5" x14ac:dyDescent="0.25">
      <c r="A333" t="s">
        <v>20</v>
      </c>
      <c r="B333">
        <v>160</v>
      </c>
      <c r="D333" t="s">
        <v>14</v>
      </c>
      <c r="E333">
        <v>52</v>
      </c>
    </row>
    <row r="334" spans="1:5" x14ac:dyDescent="0.25">
      <c r="A334" t="s">
        <v>20</v>
      </c>
      <c r="B334">
        <v>2230</v>
      </c>
      <c r="D334" t="s">
        <v>14</v>
      </c>
      <c r="E334">
        <v>225</v>
      </c>
    </row>
    <row r="335" spans="1:5" x14ac:dyDescent="0.25">
      <c r="A335" t="s">
        <v>20</v>
      </c>
      <c r="B335">
        <v>316</v>
      </c>
      <c r="D335" t="s">
        <v>14</v>
      </c>
      <c r="E335">
        <v>38</v>
      </c>
    </row>
    <row r="336" spans="1:5" x14ac:dyDescent="0.25">
      <c r="A336" t="s">
        <v>20</v>
      </c>
      <c r="B336">
        <v>117</v>
      </c>
      <c r="D336" t="s">
        <v>14</v>
      </c>
      <c r="E336">
        <v>15</v>
      </c>
    </row>
    <row r="337" spans="1:5" x14ac:dyDescent="0.25">
      <c r="A337" t="s">
        <v>20</v>
      </c>
      <c r="B337">
        <v>6406</v>
      </c>
      <c r="D337" t="s">
        <v>14</v>
      </c>
      <c r="E337">
        <v>37</v>
      </c>
    </row>
    <row r="338" spans="1:5" x14ac:dyDescent="0.25">
      <c r="A338" t="s">
        <v>20</v>
      </c>
      <c r="B338">
        <v>192</v>
      </c>
      <c r="D338" t="s">
        <v>14</v>
      </c>
      <c r="E338">
        <v>112</v>
      </c>
    </row>
    <row r="339" spans="1:5" x14ac:dyDescent="0.25">
      <c r="A339" t="s">
        <v>20</v>
      </c>
      <c r="B339">
        <v>26</v>
      </c>
      <c r="D339" t="s">
        <v>14</v>
      </c>
      <c r="E339">
        <v>21</v>
      </c>
    </row>
    <row r="340" spans="1:5" x14ac:dyDescent="0.25">
      <c r="A340" t="s">
        <v>20</v>
      </c>
      <c r="B340">
        <v>723</v>
      </c>
      <c r="D340" t="s">
        <v>14</v>
      </c>
      <c r="E340">
        <v>67</v>
      </c>
    </row>
    <row r="341" spans="1:5" x14ac:dyDescent="0.25">
      <c r="A341" t="s">
        <v>20</v>
      </c>
      <c r="B341">
        <v>170</v>
      </c>
      <c r="D341" t="s">
        <v>14</v>
      </c>
      <c r="E341">
        <v>78</v>
      </c>
    </row>
    <row r="342" spans="1:5" x14ac:dyDescent="0.25">
      <c r="A342" t="s">
        <v>20</v>
      </c>
      <c r="B342">
        <v>238</v>
      </c>
      <c r="D342" t="s">
        <v>14</v>
      </c>
      <c r="E342">
        <v>67</v>
      </c>
    </row>
    <row r="343" spans="1:5" x14ac:dyDescent="0.25">
      <c r="A343" t="s">
        <v>20</v>
      </c>
      <c r="B343">
        <v>55</v>
      </c>
      <c r="D343" t="s">
        <v>14</v>
      </c>
      <c r="E343">
        <v>263</v>
      </c>
    </row>
    <row r="344" spans="1:5" x14ac:dyDescent="0.25">
      <c r="A344" t="s">
        <v>20</v>
      </c>
      <c r="B344">
        <v>128</v>
      </c>
      <c r="D344" t="s">
        <v>14</v>
      </c>
      <c r="E344">
        <v>1691</v>
      </c>
    </row>
    <row r="345" spans="1:5" x14ac:dyDescent="0.25">
      <c r="A345" t="s">
        <v>20</v>
      </c>
      <c r="B345">
        <v>2144</v>
      </c>
      <c r="D345" t="s">
        <v>14</v>
      </c>
      <c r="E345">
        <v>181</v>
      </c>
    </row>
    <row r="346" spans="1:5" x14ac:dyDescent="0.25">
      <c r="A346" t="s">
        <v>20</v>
      </c>
      <c r="B346">
        <v>2693</v>
      </c>
      <c r="D346" t="s">
        <v>14</v>
      </c>
      <c r="E346">
        <v>13</v>
      </c>
    </row>
    <row r="347" spans="1:5" x14ac:dyDescent="0.25">
      <c r="A347" t="s">
        <v>20</v>
      </c>
      <c r="B347">
        <v>432</v>
      </c>
      <c r="D347" t="s">
        <v>14</v>
      </c>
      <c r="E347">
        <v>1</v>
      </c>
    </row>
    <row r="348" spans="1:5" x14ac:dyDescent="0.25">
      <c r="A348" t="s">
        <v>20</v>
      </c>
      <c r="B348">
        <v>189</v>
      </c>
      <c r="D348" t="s">
        <v>14</v>
      </c>
      <c r="E348">
        <v>21</v>
      </c>
    </row>
    <row r="349" spans="1:5" x14ac:dyDescent="0.25">
      <c r="A349" t="s">
        <v>20</v>
      </c>
      <c r="B349">
        <v>154</v>
      </c>
      <c r="D349" t="s">
        <v>14</v>
      </c>
      <c r="E349">
        <v>830</v>
      </c>
    </row>
    <row r="350" spans="1:5" x14ac:dyDescent="0.25">
      <c r="A350" t="s">
        <v>20</v>
      </c>
      <c r="B350">
        <v>96</v>
      </c>
      <c r="D350" t="s">
        <v>14</v>
      </c>
      <c r="E350">
        <v>130</v>
      </c>
    </row>
    <row r="351" spans="1:5" x14ac:dyDescent="0.25">
      <c r="A351" t="s">
        <v>20</v>
      </c>
      <c r="B351">
        <v>3063</v>
      </c>
      <c r="D351" t="s">
        <v>14</v>
      </c>
      <c r="E351">
        <v>55</v>
      </c>
    </row>
    <row r="352" spans="1:5" x14ac:dyDescent="0.25">
      <c r="A352" t="s">
        <v>20</v>
      </c>
      <c r="B352">
        <v>2266</v>
      </c>
      <c r="D352" t="s">
        <v>14</v>
      </c>
      <c r="E352">
        <v>114</v>
      </c>
    </row>
    <row r="353" spans="1:5" x14ac:dyDescent="0.25">
      <c r="A353" t="s">
        <v>20</v>
      </c>
      <c r="B353">
        <v>194</v>
      </c>
      <c r="D353" t="s">
        <v>14</v>
      </c>
      <c r="E353">
        <v>594</v>
      </c>
    </row>
    <row r="354" spans="1:5" x14ac:dyDescent="0.25">
      <c r="A354" t="s">
        <v>20</v>
      </c>
      <c r="B354">
        <v>129</v>
      </c>
      <c r="D354" t="s">
        <v>14</v>
      </c>
      <c r="E354">
        <v>24</v>
      </c>
    </row>
    <row r="355" spans="1:5" x14ac:dyDescent="0.25">
      <c r="A355" t="s">
        <v>20</v>
      </c>
      <c r="B355">
        <v>375</v>
      </c>
      <c r="D355" t="s">
        <v>14</v>
      </c>
      <c r="E355">
        <v>252</v>
      </c>
    </row>
    <row r="356" spans="1:5" x14ac:dyDescent="0.25">
      <c r="A356" t="s">
        <v>20</v>
      </c>
      <c r="B356">
        <v>409</v>
      </c>
      <c r="D356" t="s">
        <v>14</v>
      </c>
      <c r="E356">
        <v>67</v>
      </c>
    </row>
    <row r="357" spans="1:5" x14ac:dyDescent="0.25">
      <c r="A357" t="s">
        <v>20</v>
      </c>
      <c r="B357">
        <v>234</v>
      </c>
      <c r="D357" t="s">
        <v>14</v>
      </c>
      <c r="E357">
        <v>742</v>
      </c>
    </row>
    <row r="358" spans="1:5" x14ac:dyDescent="0.25">
      <c r="A358" t="s">
        <v>20</v>
      </c>
      <c r="B358">
        <v>3016</v>
      </c>
      <c r="D358" t="s">
        <v>14</v>
      </c>
      <c r="E358">
        <v>75</v>
      </c>
    </row>
    <row r="359" spans="1:5" x14ac:dyDescent="0.25">
      <c r="A359" t="s">
        <v>20</v>
      </c>
      <c r="B359">
        <v>264</v>
      </c>
      <c r="D359" t="s">
        <v>14</v>
      </c>
      <c r="E359">
        <v>4405</v>
      </c>
    </row>
    <row r="360" spans="1:5" x14ac:dyDescent="0.25">
      <c r="A360" t="s">
        <v>20</v>
      </c>
      <c r="B360">
        <v>272</v>
      </c>
      <c r="D360" t="s">
        <v>14</v>
      </c>
      <c r="E360">
        <v>92</v>
      </c>
    </row>
    <row r="361" spans="1:5" x14ac:dyDescent="0.25">
      <c r="A361" t="s">
        <v>20</v>
      </c>
      <c r="B361">
        <v>419</v>
      </c>
      <c r="D361" t="s">
        <v>14</v>
      </c>
      <c r="E361">
        <v>64</v>
      </c>
    </row>
    <row r="362" spans="1:5" x14ac:dyDescent="0.25">
      <c r="A362" t="s">
        <v>20</v>
      </c>
      <c r="B362">
        <v>1621</v>
      </c>
      <c r="D362" t="s">
        <v>14</v>
      </c>
      <c r="E362">
        <v>64</v>
      </c>
    </row>
    <row r="363" spans="1:5" x14ac:dyDescent="0.25">
      <c r="A363" t="s">
        <v>20</v>
      </c>
      <c r="B363">
        <v>1101</v>
      </c>
      <c r="D363" t="s">
        <v>14</v>
      </c>
      <c r="E363">
        <v>842</v>
      </c>
    </row>
    <row r="364" spans="1:5" x14ac:dyDescent="0.25">
      <c r="A364" t="s">
        <v>20</v>
      </c>
      <c r="B364">
        <v>1073</v>
      </c>
      <c r="D364" t="s">
        <v>14</v>
      </c>
      <c r="E364">
        <v>112</v>
      </c>
    </row>
    <row r="365" spans="1:5" x14ac:dyDescent="0.25">
      <c r="A365" t="s">
        <v>20</v>
      </c>
      <c r="B365">
        <v>331</v>
      </c>
      <c r="D365" t="s">
        <v>14</v>
      </c>
      <c r="E365">
        <v>374</v>
      </c>
    </row>
    <row r="366" spans="1:5" x14ac:dyDescent="0.25">
      <c r="A366" t="s">
        <v>20</v>
      </c>
      <c r="B366">
        <v>1170</v>
      </c>
    </row>
    <row r="367" spans="1:5" x14ac:dyDescent="0.25">
      <c r="A367" t="s">
        <v>20</v>
      </c>
      <c r="B367">
        <v>363</v>
      </c>
    </row>
    <row r="368" spans="1:5" x14ac:dyDescent="0.25">
      <c r="A368" t="s">
        <v>20</v>
      </c>
      <c r="B368">
        <v>103</v>
      </c>
    </row>
    <row r="369" spans="1:2" x14ac:dyDescent="0.25">
      <c r="A369" t="s">
        <v>20</v>
      </c>
      <c r="B369">
        <v>147</v>
      </c>
    </row>
    <row r="370" spans="1:2" x14ac:dyDescent="0.25">
      <c r="A370" t="s">
        <v>20</v>
      </c>
      <c r="B370">
        <v>110</v>
      </c>
    </row>
    <row r="371" spans="1:2" x14ac:dyDescent="0.25">
      <c r="A371" t="s">
        <v>20</v>
      </c>
      <c r="B371">
        <v>134</v>
      </c>
    </row>
    <row r="372" spans="1:2" x14ac:dyDescent="0.25">
      <c r="A372" t="s">
        <v>20</v>
      </c>
      <c r="B372">
        <v>269</v>
      </c>
    </row>
    <row r="373" spans="1:2" x14ac:dyDescent="0.25">
      <c r="A373" t="s">
        <v>20</v>
      </c>
      <c r="B373">
        <v>175</v>
      </c>
    </row>
    <row r="374" spans="1:2" x14ac:dyDescent="0.25">
      <c r="A374" t="s">
        <v>20</v>
      </c>
      <c r="B374">
        <v>69</v>
      </c>
    </row>
    <row r="375" spans="1:2" x14ac:dyDescent="0.25">
      <c r="A375" t="s">
        <v>20</v>
      </c>
      <c r="B375">
        <v>190</v>
      </c>
    </row>
    <row r="376" spans="1:2" x14ac:dyDescent="0.25">
      <c r="A376" t="s">
        <v>20</v>
      </c>
      <c r="B376">
        <v>237</v>
      </c>
    </row>
    <row r="377" spans="1:2" x14ac:dyDescent="0.25">
      <c r="A377" t="s">
        <v>20</v>
      </c>
      <c r="B377">
        <v>196</v>
      </c>
    </row>
    <row r="378" spans="1:2" x14ac:dyDescent="0.25">
      <c r="A378" t="s">
        <v>20</v>
      </c>
      <c r="B378">
        <v>7295</v>
      </c>
    </row>
    <row r="379" spans="1:2" x14ac:dyDescent="0.25">
      <c r="A379" t="s">
        <v>20</v>
      </c>
      <c r="B379">
        <v>2893</v>
      </c>
    </row>
    <row r="380" spans="1:2" x14ac:dyDescent="0.25">
      <c r="A380" t="s">
        <v>20</v>
      </c>
      <c r="B380">
        <v>820</v>
      </c>
    </row>
    <row r="381" spans="1:2" x14ac:dyDescent="0.25">
      <c r="A381" t="s">
        <v>20</v>
      </c>
      <c r="B381">
        <v>2038</v>
      </c>
    </row>
    <row r="382" spans="1:2" x14ac:dyDescent="0.25">
      <c r="A382" t="s">
        <v>20</v>
      </c>
      <c r="B382">
        <v>116</v>
      </c>
    </row>
    <row r="383" spans="1:2" x14ac:dyDescent="0.25">
      <c r="A383" t="s">
        <v>20</v>
      </c>
      <c r="B383">
        <v>1345</v>
      </c>
    </row>
    <row r="384" spans="1:2" x14ac:dyDescent="0.25">
      <c r="A384" t="s">
        <v>20</v>
      </c>
      <c r="B384">
        <v>168</v>
      </c>
    </row>
    <row r="385" spans="1:2" x14ac:dyDescent="0.25">
      <c r="A385" t="s">
        <v>20</v>
      </c>
      <c r="B385">
        <v>137</v>
      </c>
    </row>
    <row r="386" spans="1:2" x14ac:dyDescent="0.25">
      <c r="A386" t="s">
        <v>20</v>
      </c>
      <c r="B386">
        <v>186</v>
      </c>
    </row>
    <row r="387" spans="1:2" x14ac:dyDescent="0.25">
      <c r="A387" t="s">
        <v>20</v>
      </c>
      <c r="B387">
        <v>125</v>
      </c>
    </row>
    <row r="388" spans="1:2" x14ac:dyDescent="0.25">
      <c r="A388" t="s">
        <v>20</v>
      </c>
      <c r="B388">
        <v>202</v>
      </c>
    </row>
    <row r="389" spans="1:2" x14ac:dyDescent="0.25">
      <c r="A389" t="s">
        <v>20</v>
      </c>
      <c r="B389">
        <v>103</v>
      </c>
    </row>
    <row r="390" spans="1:2" x14ac:dyDescent="0.25">
      <c r="A390" t="s">
        <v>20</v>
      </c>
      <c r="B390">
        <v>1785</v>
      </c>
    </row>
    <row r="391" spans="1:2" x14ac:dyDescent="0.25">
      <c r="A391" t="s">
        <v>20</v>
      </c>
      <c r="B391">
        <v>157</v>
      </c>
    </row>
    <row r="392" spans="1:2" x14ac:dyDescent="0.25">
      <c r="A392" t="s">
        <v>20</v>
      </c>
      <c r="B392">
        <v>555</v>
      </c>
    </row>
    <row r="393" spans="1:2" x14ac:dyDescent="0.25">
      <c r="A393" t="s">
        <v>20</v>
      </c>
      <c r="B393">
        <v>297</v>
      </c>
    </row>
    <row r="394" spans="1:2" x14ac:dyDescent="0.25">
      <c r="A394" t="s">
        <v>20</v>
      </c>
      <c r="B394">
        <v>123</v>
      </c>
    </row>
    <row r="395" spans="1:2" x14ac:dyDescent="0.25">
      <c r="A395" t="s">
        <v>20</v>
      </c>
      <c r="B395">
        <v>3036</v>
      </c>
    </row>
    <row r="396" spans="1:2" x14ac:dyDescent="0.25">
      <c r="A396" t="s">
        <v>20</v>
      </c>
      <c r="B396">
        <v>144</v>
      </c>
    </row>
    <row r="397" spans="1:2" x14ac:dyDescent="0.25">
      <c r="A397" t="s">
        <v>20</v>
      </c>
      <c r="B397">
        <v>121</v>
      </c>
    </row>
    <row r="398" spans="1:2" x14ac:dyDescent="0.25">
      <c r="A398" t="s">
        <v>20</v>
      </c>
      <c r="B398">
        <v>181</v>
      </c>
    </row>
    <row r="399" spans="1:2" x14ac:dyDescent="0.25">
      <c r="A399" t="s">
        <v>20</v>
      </c>
      <c r="B399">
        <v>122</v>
      </c>
    </row>
    <row r="400" spans="1:2" x14ac:dyDescent="0.25">
      <c r="A400" t="s">
        <v>20</v>
      </c>
      <c r="B400">
        <v>1071</v>
      </c>
    </row>
    <row r="401" spans="1:2" x14ac:dyDescent="0.25">
      <c r="A401" t="s">
        <v>20</v>
      </c>
      <c r="B401">
        <v>980</v>
      </c>
    </row>
    <row r="402" spans="1:2" x14ac:dyDescent="0.25">
      <c r="A402" t="s">
        <v>20</v>
      </c>
      <c r="B402">
        <v>536</v>
      </c>
    </row>
    <row r="403" spans="1:2" x14ac:dyDescent="0.25">
      <c r="A403" t="s">
        <v>20</v>
      </c>
      <c r="B403">
        <v>1991</v>
      </c>
    </row>
    <row r="404" spans="1:2" x14ac:dyDescent="0.25">
      <c r="A404" t="s">
        <v>20</v>
      </c>
      <c r="B404">
        <v>180</v>
      </c>
    </row>
    <row r="405" spans="1:2" x14ac:dyDescent="0.25">
      <c r="A405" t="s">
        <v>20</v>
      </c>
      <c r="B405">
        <v>130</v>
      </c>
    </row>
    <row r="406" spans="1:2" x14ac:dyDescent="0.25">
      <c r="A406" t="s">
        <v>20</v>
      </c>
      <c r="B406">
        <v>122</v>
      </c>
    </row>
    <row r="407" spans="1:2" x14ac:dyDescent="0.25">
      <c r="A407" t="s">
        <v>20</v>
      </c>
      <c r="B407">
        <v>140</v>
      </c>
    </row>
    <row r="408" spans="1:2" x14ac:dyDescent="0.25">
      <c r="A408" t="s">
        <v>20</v>
      </c>
      <c r="B408">
        <v>3388</v>
      </c>
    </row>
    <row r="409" spans="1:2" x14ac:dyDescent="0.25">
      <c r="A409" t="s">
        <v>20</v>
      </c>
      <c r="B409">
        <v>280</v>
      </c>
    </row>
    <row r="410" spans="1:2" x14ac:dyDescent="0.25">
      <c r="A410" t="s">
        <v>20</v>
      </c>
      <c r="B410">
        <v>366</v>
      </c>
    </row>
    <row r="411" spans="1:2" x14ac:dyDescent="0.25">
      <c r="A411" t="s">
        <v>20</v>
      </c>
      <c r="B411">
        <v>270</v>
      </c>
    </row>
    <row r="412" spans="1:2" x14ac:dyDescent="0.25">
      <c r="A412" t="s">
        <v>20</v>
      </c>
      <c r="B412">
        <v>137</v>
      </c>
    </row>
    <row r="413" spans="1:2" x14ac:dyDescent="0.25">
      <c r="A413" t="s">
        <v>20</v>
      </c>
      <c r="B413">
        <v>3205</v>
      </c>
    </row>
    <row r="414" spans="1:2" x14ac:dyDescent="0.25">
      <c r="A414" t="s">
        <v>20</v>
      </c>
      <c r="B414">
        <v>288</v>
      </c>
    </row>
    <row r="415" spans="1:2" x14ac:dyDescent="0.25">
      <c r="A415" t="s">
        <v>20</v>
      </c>
      <c r="B415">
        <v>148</v>
      </c>
    </row>
    <row r="416" spans="1:2" x14ac:dyDescent="0.25">
      <c r="A416" t="s">
        <v>20</v>
      </c>
      <c r="B416">
        <v>114</v>
      </c>
    </row>
    <row r="417" spans="1:2" x14ac:dyDescent="0.25">
      <c r="A417" t="s">
        <v>20</v>
      </c>
      <c r="B417">
        <v>1518</v>
      </c>
    </row>
    <row r="418" spans="1:2" x14ac:dyDescent="0.25">
      <c r="A418" t="s">
        <v>20</v>
      </c>
      <c r="B418">
        <v>166</v>
      </c>
    </row>
    <row r="419" spans="1:2" x14ac:dyDescent="0.25">
      <c r="A419" t="s">
        <v>20</v>
      </c>
      <c r="B419">
        <v>100</v>
      </c>
    </row>
    <row r="420" spans="1:2" x14ac:dyDescent="0.25">
      <c r="A420" t="s">
        <v>20</v>
      </c>
      <c r="B420">
        <v>235</v>
      </c>
    </row>
    <row r="421" spans="1:2" x14ac:dyDescent="0.25">
      <c r="A421" t="s">
        <v>20</v>
      </c>
      <c r="B421">
        <v>148</v>
      </c>
    </row>
    <row r="422" spans="1:2" x14ac:dyDescent="0.25">
      <c r="A422" t="s">
        <v>20</v>
      </c>
      <c r="B422">
        <v>198</v>
      </c>
    </row>
    <row r="423" spans="1:2" x14ac:dyDescent="0.25">
      <c r="A423" t="s">
        <v>20</v>
      </c>
      <c r="B423">
        <v>150</v>
      </c>
    </row>
    <row r="424" spans="1:2" x14ac:dyDescent="0.25">
      <c r="A424" t="s">
        <v>20</v>
      </c>
      <c r="B424">
        <v>216</v>
      </c>
    </row>
    <row r="425" spans="1:2" x14ac:dyDescent="0.25">
      <c r="A425" t="s">
        <v>20</v>
      </c>
      <c r="B425">
        <v>5139</v>
      </c>
    </row>
    <row r="426" spans="1:2" x14ac:dyDescent="0.25">
      <c r="A426" t="s">
        <v>20</v>
      </c>
      <c r="B426">
        <v>2353</v>
      </c>
    </row>
    <row r="427" spans="1:2" x14ac:dyDescent="0.25">
      <c r="A427" t="s">
        <v>20</v>
      </c>
      <c r="B427">
        <v>78</v>
      </c>
    </row>
    <row r="428" spans="1:2" x14ac:dyDescent="0.25">
      <c r="A428" t="s">
        <v>20</v>
      </c>
      <c r="B428">
        <v>174</v>
      </c>
    </row>
    <row r="429" spans="1:2" x14ac:dyDescent="0.25">
      <c r="A429" t="s">
        <v>20</v>
      </c>
      <c r="B429">
        <v>164</v>
      </c>
    </row>
    <row r="430" spans="1:2" x14ac:dyDescent="0.25">
      <c r="A430" t="s">
        <v>20</v>
      </c>
      <c r="B430">
        <v>161</v>
      </c>
    </row>
    <row r="431" spans="1:2" x14ac:dyDescent="0.25">
      <c r="A431" t="s">
        <v>20</v>
      </c>
      <c r="B431">
        <v>138</v>
      </c>
    </row>
    <row r="432" spans="1:2" x14ac:dyDescent="0.25">
      <c r="A432" t="s">
        <v>20</v>
      </c>
      <c r="B432">
        <v>3308</v>
      </c>
    </row>
    <row r="433" spans="1:2" x14ac:dyDescent="0.25">
      <c r="A433" t="s">
        <v>20</v>
      </c>
      <c r="B433">
        <v>127</v>
      </c>
    </row>
    <row r="434" spans="1:2" x14ac:dyDescent="0.25">
      <c r="A434" t="s">
        <v>20</v>
      </c>
      <c r="B434">
        <v>207</v>
      </c>
    </row>
    <row r="435" spans="1:2" x14ac:dyDescent="0.25">
      <c r="A435" t="s">
        <v>20</v>
      </c>
      <c r="B435">
        <v>181</v>
      </c>
    </row>
    <row r="436" spans="1:2" x14ac:dyDescent="0.25">
      <c r="A436" t="s">
        <v>20</v>
      </c>
      <c r="B436">
        <v>110</v>
      </c>
    </row>
    <row r="437" spans="1:2" x14ac:dyDescent="0.25">
      <c r="A437" t="s">
        <v>20</v>
      </c>
      <c r="B437">
        <v>185</v>
      </c>
    </row>
    <row r="438" spans="1:2" x14ac:dyDescent="0.25">
      <c r="A438" t="s">
        <v>20</v>
      </c>
      <c r="B438">
        <v>121</v>
      </c>
    </row>
    <row r="439" spans="1:2" x14ac:dyDescent="0.25">
      <c r="A439" t="s">
        <v>20</v>
      </c>
      <c r="B439">
        <v>106</v>
      </c>
    </row>
    <row r="440" spans="1:2" x14ac:dyDescent="0.25">
      <c r="A440" t="s">
        <v>20</v>
      </c>
      <c r="B440">
        <v>142</v>
      </c>
    </row>
    <row r="441" spans="1:2" x14ac:dyDescent="0.25">
      <c r="A441" t="s">
        <v>20</v>
      </c>
      <c r="B441">
        <v>233</v>
      </c>
    </row>
    <row r="442" spans="1:2" x14ac:dyDescent="0.25">
      <c r="A442" t="s">
        <v>20</v>
      </c>
      <c r="B442">
        <v>218</v>
      </c>
    </row>
    <row r="443" spans="1:2" x14ac:dyDescent="0.25">
      <c r="A443" t="s">
        <v>20</v>
      </c>
      <c r="B443">
        <v>76</v>
      </c>
    </row>
    <row r="444" spans="1:2" x14ac:dyDescent="0.25">
      <c r="A444" t="s">
        <v>20</v>
      </c>
      <c r="B444">
        <v>43</v>
      </c>
    </row>
    <row r="445" spans="1:2" x14ac:dyDescent="0.25">
      <c r="A445" t="s">
        <v>20</v>
      </c>
      <c r="B445">
        <v>221</v>
      </c>
    </row>
    <row r="446" spans="1:2" x14ac:dyDescent="0.25">
      <c r="A446" t="s">
        <v>20</v>
      </c>
      <c r="B446">
        <v>2805</v>
      </c>
    </row>
    <row r="447" spans="1:2" x14ac:dyDescent="0.25">
      <c r="A447" t="s">
        <v>20</v>
      </c>
      <c r="B447">
        <v>68</v>
      </c>
    </row>
    <row r="448" spans="1:2" x14ac:dyDescent="0.25">
      <c r="A448" t="s">
        <v>20</v>
      </c>
      <c r="B448">
        <v>183</v>
      </c>
    </row>
    <row r="449" spans="1:2" x14ac:dyDescent="0.25">
      <c r="A449" t="s">
        <v>20</v>
      </c>
      <c r="B449">
        <v>133</v>
      </c>
    </row>
    <row r="450" spans="1:2" x14ac:dyDescent="0.25">
      <c r="A450" t="s">
        <v>20</v>
      </c>
      <c r="B450">
        <v>2489</v>
      </c>
    </row>
    <row r="451" spans="1:2" x14ac:dyDescent="0.25">
      <c r="A451" t="s">
        <v>20</v>
      </c>
      <c r="B451">
        <v>69</v>
      </c>
    </row>
    <row r="452" spans="1:2" x14ac:dyDescent="0.25">
      <c r="A452" t="s">
        <v>20</v>
      </c>
      <c r="B452">
        <v>279</v>
      </c>
    </row>
    <row r="453" spans="1:2" x14ac:dyDescent="0.25">
      <c r="A453" t="s">
        <v>20</v>
      </c>
      <c r="B453">
        <v>210</v>
      </c>
    </row>
    <row r="454" spans="1:2" x14ac:dyDescent="0.25">
      <c r="A454" t="s">
        <v>20</v>
      </c>
      <c r="B454">
        <v>2100</v>
      </c>
    </row>
    <row r="455" spans="1:2" x14ac:dyDescent="0.25">
      <c r="A455" t="s">
        <v>20</v>
      </c>
      <c r="B455">
        <v>252</v>
      </c>
    </row>
    <row r="456" spans="1:2" x14ac:dyDescent="0.25">
      <c r="A456" t="s">
        <v>20</v>
      </c>
      <c r="B456">
        <v>1280</v>
      </c>
    </row>
    <row r="457" spans="1:2" x14ac:dyDescent="0.25">
      <c r="A457" t="s">
        <v>20</v>
      </c>
      <c r="B457">
        <v>157</v>
      </c>
    </row>
    <row r="458" spans="1:2" x14ac:dyDescent="0.25">
      <c r="A458" t="s">
        <v>20</v>
      </c>
      <c r="B458">
        <v>194</v>
      </c>
    </row>
    <row r="459" spans="1:2" x14ac:dyDescent="0.25">
      <c r="A459" t="s">
        <v>20</v>
      </c>
      <c r="B459">
        <v>82</v>
      </c>
    </row>
    <row r="460" spans="1:2" x14ac:dyDescent="0.25">
      <c r="A460" t="s">
        <v>20</v>
      </c>
      <c r="B460">
        <v>4233</v>
      </c>
    </row>
    <row r="461" spans="1:2" x14ac:dyDescent="0.25">
      <c r="A461" t="s">
        <v>20</v>
      </c>
      <c r="B461">
        <v>1297</v>
      </c>
    </row>
    <row r="462" spans="1:2" x14ac:dyDescent="0.25">
      <c r="A462" t="s">
        <v>20</v>
      </c>
      <c r="B462">
        <v>165</v>
      </c>
    </row>
    <row r="463" spans="1:2" x14ac:dyDescent="0.25">
      <c r="A463" t="s">
        <v>20</v>
      </c>
      <c r="B463">
        <v>119</v>
      </c>
    </row>
    <row r="464" spans="1:2" x14ac:dyDescent="0.25">
      <c r="A464" t="s">
        <v>20</v>
      </c>
      <c r="B464">
        <v>1797</v>
      </c>
    </row>
    <row r="465" spans="1:2" x14ac:dyDescent="0.25">
      <c r="A465" t="s">
        <v>20</v>
      </c>
      <c r="B465">
        <v>261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3533</v>
      </c>
    </row>
    <row r="468" spans="1:2" x14ac:dyDescent="0.25">
      <c r="A468" t="s">
        <v>20</v>
      </c>
      <c r="B468">
        <v>155</v>
      </c>
    </row>
    <row r="469" spans="1:2" x14ac:dyDescent="0.25">
      <c r="A469" t="s">
        <v>20</v>
      </c>
      <c r="B469">
        <v>132</v>
      </c>
    </row>
    <row r="470" spans="1:2" x14ac:dyDescent="0.25">
      <c r="A470" t="s">
        <v>20</v>
      </c>
      <c r="B470">
        <v>1354</v>
      </c>
    </row>
    <row r="471" spans="1:2" x14ac:dyDescent="0.25">
      <c r="A471" t="s">
        <v>20</v>
      </c>
      <c r="B471">
        <v>48</v>
      </c>
    </row>
    <row r="472" spans="1:2" x14ac:dyDescent="0.25">
      <c r="A472" t="s">
        <v>20</v>
      </c>
      <c r="B472">
        <v>110</v>
      </c>
    </row>
    <row r="473" spans="1:2" x14ac:dyDescent="0.25">
      <c r="A473" t="s">
        <v>20</v>
      </c>
      <c r="B473">
        <v>172</v>
      </c>
    </row>
    <row r="474" spans="1:2" x14ac:dyDescent="0.25">
      <c r="A474" t="s">
        <v>20</v>
      </c>
      <c r="B474">
        <v>307</v>
      </c>
    </row>
    <row r="475" spans="1:2" x14ac:dyDescent="0.25">
      <c r="A475" t="s">
        <v>20</v>
      </c>
      <c r="B475">
        <v>160</v>
      </c>
    </row>
    <row r="476" spans="1:2" x14ac:dyDescent="0.25">
      <c r="A476" t="s">
        <v>20</v>
      </c>
      <c r="B476">
        <v>1467</v>
      </c>
    </row>
    <row r="477" spans="1:2" x14ac:dyDescent="0.25">
      <c r="A477" t="s">
        <v>20</v>
      </c>
      <c r="B477">
        <v>2662</v>
      </c>
    </row>
    <row r="478" spans="1:2" x14ac:dyDescent="0.25">
      <c r="A478" t="s">
        <v>20</v>
      </c>
      <c r="B478">
        <v>452</v>
      </c>
    </row>
    <row r="479" spans="1:2" x14ac:dyDescent="0.25">
      <c r="A479" t="s">
        <v>20</v>
      </c>
      <c r="B479">
        <v>158</v>
      </c>
    </row>
    <row r="480" spans="1:2" x14ac:dyDescent="0.25">
      <c r="A480" t="s">
        <v>20</v>
      </c>
      <c r="B480">
        <v>225</v>
      </c>
    </row>
    <row r="481" spans="1:2" x14ac:dyDescent="0.25">
      <c r="A481" t="s">
        <v>20</v>
      </c>
      <c r="B481">
        <v>65</v>
      </c>
    </row>
    <row r="482" spans="1:2" x14ac:dyDescent="0.25">
      <c r="A482" t="s">
        <v>20</v>
      </c>
      <c r="B482">
        <v>163</v>
      </c>
    </row>
    <row r="483" spans="1:2" x14ac:dyDescent="0.25">
      <c r="A483" t="s">
        <v>20</v>
      </c>
      <c r="B483">
        <v>85</v>
      </c>
    </row>
    <row r="484" spans="1:2" x14ac:dyDescent="0.25">
      <c r="A484" t="s">
        <v>20</v>
      </c>
      <c r="B484">
        <v>217</v>
      </c>
    </row>
    <row r="485" spans="1:2" x14ac:dyDescent="0.25">
      <c r="A485" t="s">
        <v>20</v>
      </c>
      <c r="B485">
        <v>150</v>
      </c>
    </row>
    <row r="486" spans="1:2" x14ac:dyDescent="0.25">
      <c r="A486" t="s">
        <v>20</v>
      </c>
      <c r="B486">
        <v>3272</v>
      </c>
    </row>
    <row r="487" spans="1:2" x14ac:dyDescent="0.25">
      <c r="A487" t="s">
        <v>20</v>
      </c>
      <c r="B487">
        <v>300</v>
      </c>
    </row>
    <row r="488" spans="1:2" x14ac:dyDescent="0.25">
      <c r="A488" t="s">
        <v>20</v>
      </c>
      <c r="B488">
        <v>126</v>
      </c>
    </row>
    <row r="489" spans="1:2" x14ac:dyDescent="0.25">
      <c r="A489" t="s">
        <v>20</v>
      </c>
      <c r="B489">
        <v>2320</v>
      </c>
    </row>
    <row r="490" spans="1:2" x14ac:dyDescent="0.25">
      <c r="A490" t="s">
        <v>20</v>
      </c>
      <c r="B490">
        <v>81</v>
      </c>
    </row>
    <row r="491" spans="1:2" x14ac:dyDescent="0.25">
      <c r="A491" t="s">
        <v>20</v>
      </c>
      <c r="B491">
        <v>1887</v>
      </c>
    </row>
    <row r="492" spans="1:2" x14ac:dyDescent="0.25">
      <c r="A492" t="s">
        <v>20</v>
      </c>
      <c r="B492">
        <v>4358</v>
      </c>
    </row>
    <row r="493" spans="1:2" x14ac:dyDescent="0.25">
      <c r="A493" t="s">
        <v>20</v>
      </c>
      <c r="B493">
        <v>53</v>
      </c>
    </row>
    <row r="494" spans="1:2" x14ac:dyDescent="0.25">
      <c r="A494" t="s">
        <v>20</v>
      </c>
      <c r="B494">
        <v>2414</v>
      </c>
    </row>
    <row r="495" spans="1:2" x14ac:dyDescent="0.25">
      <c r="A495" t="s">
        <v>20</v>
      </c>
      <c r="B495">
        <v>80</v>
      </c>
    </row>
    <row r="496" spans="1:2" x14ac:dyDescent="0.25">
      <c r="A496" t="s">
        <v>20</v>
      </c>
      <c r="B496">
        <v>193</v>
      </c>
    </row>
    <row r="497" spans="1:2" x14ac:dyDescent="0.25">
      <c r="A497" t="s">
        <v>20</v>
      </c>
      <c r="B497">
        <v>52</v>
      </c>
    </row>
    <row r="498" spans="1:2" x14ac:dyDescent="0.25">
      <c r="A498" t="s">
        <v>20</v>
      </c>
      <c r="B498">
        <v>290</v>
      </c>
    </row>
    <row r="499" spans="1:2" x14ac:dyDescent="0.25">
      <c r="A499" t="s">
        <v>20</v>
      </c>
      <c r="B499">
        <v>122</v>
      </c>
    </row>
    <row r="500" spans="1:2" x14ac:dyDescent="0.25">
      <c r="A500" t="s">
        <v>20</v>
      </c>
      <c r="B500">
        <v>1470</v>
      </c>
    </row>
    <row r="501" spans="1:2" x14ac:dyDescent="0.25">
      <c r="A501" t="s">
        <v>20</v>
      </c>
      <c r="B501">
        <v>165</v>
      </c>
    </row>
    <row r="502" spans="1:2" x14ac:dyDescent="0.25">
      <c r="A502" t="s">
        <v>20</v>
      </c>
      <c r="B502">
        <v>182</v>
      </c>
    </row>
    <row r="503" spans="1:2" x14ac:dyDescent="0.25">
      <c r="A503" t="s">
        <v>20</v>
      </c>
      <c r="B503">
        <v>199</v>
      </c>
    </row>
    <row r="504" spans="1:2" x14ac:dyDescent="0.25">
      <c r="A504" t="s">
        <v>20</v>
      </c>
      <c r="B504">
        <v>56</v>
      </c>
    </row>
    <row r="505" spans="1:2" x14ac:dyDescent="0.25">
      <c r="A505" t="s">
        <v>20</v>
      </c>
      <c r="B505">
        <v>1460</v>
      </c>
    </row>
    <row r="506" spans="1:2" x14ac:dyDescent="0.25">
      <c r="A506" t="s">
        <v>20</v>
      </c>
      <c r="B506">
        <v>123</v>
      </c>
    </row>
    <row r="507" spans="1:2" x14ac:dyDescent="0.25">
      <c r="A507" t="s">
        <v>20</v>
      </c>
      <c r="B507">
        <v>159</v>
      </c>
    </row>
    <row r="508" spans="1:2" x14ac:dyDescent="0.25">
      <c r="A508" t="s">
        <v>20</v>
      </c>
      <c r="B508">
        <v>110</v>
      </c>
    </row>
    <row r="509" spans="1:2" x14ac:dyDescent="0.25">
      <c r="A509" t="s">
        <v>20</v>
      </c>
      <c r="B509">
        <v>236</v>
      </c>
    </row>
    <row r="510" spans="1:2" x14ac:dyDescent="0.25">
      <c r="A510" t="s">
        <v>20</v>
      </c>
      <c r="B510">
        <v>191</v>
      </c>
    </row>
    <row r="511" spans="1:2" x14ac:dyDescent="0.25">
      <c r="A511" t="s">
        <v>20</v>
      </c>
      <c r="B511">
        <v>3934</v>
      </c>
    </row>
    <row r="512" spans="1:2" x14ac:dyDescent="0.25">
      <c r="A512" t="s">
        <v>20</v>
      </c>
      <c r="B512">
        <v>80</v>
      </c>
    </row>
    <row r="513" spans="1:2" x14ac:dyDescent="0.25">
      <c r="A513" t="s">
        <v>20</v>
      </c>
      <c r="B513">
        <v>462</v>
      </c>
    </row>
    <row r="514" spans="1:2" x14ac:dyDescent="0.25">
      <c r="A514" t="s">
        <v>20</v>
      </c>
      <c r="B514">
        <v>179</v>
      </c>
    </row>
    <row r="515" spans="1:2" x14ac:dyDescent="0.25">
      <c r="A515" t="s">
        <v>20</v>
      </c>
      <c r="B515">
        <v>1866</v>
      </c>
    </row>
    <row r="516" spans="1:2" x14ac:dyDescent="0.25">
      <c r="A516" t="s">
        <v>20</v>
      </c>
      <c r="B516">
        <v>156</v>
      </c>
    </row>
    <row r="517" spans="1:2" x14ac:dyDescent="0.25">
      <c r="A517" t="s">
        <v>20</v>
      </c>
      <c r="B517">
        <v>255</v>
      </c>
    </row>
    <row r="518" spans="1:2" x14ac:dyDescent="0.25">
      <c r="A518" t="s">
        <v>20</v>
      </c>
      <c r="B518">
        <v>2261</v>
      </c>
    </row>
    <row r="519" spans="1:2" x14ac:dyDescent="0.25">
      <c r="A519" t="s">
        <v>20</v>
      </c>
      <c r="B519">
        <v>40</v>
      </c>
    </row>
    <row r="520" spans="1:2" x14ac:dyDescent="0.25">
      <c r="A520" t="s">
        <v>20</v>
      </c>
      <c r="B520">
        <v>2289</v>
      </c>
    </row>
    <row r="521" spans="1:2" x14ac:dyDescent="0.25">
      <c r="A521" t="s">
        <v>20</v>
      </c>
      <c r="B521">
        <v>65</v>
      </c>
    </row>
    <row r="522" spans="1:2" x14ac:dyDescent="0.25">
      <c r="A522" t="s">
        <v>20</v>
      </c>
      <c r="B522">
        <v>3777</v>
      </c>
    </row>
    <row r="523" spans="1:2" x14ac:dyDescent="0.25">
      <c r="A523" t="s">
        <v>20</v>
      </c>
      <c r="B523">
        <v>184</v>
      </c>
    </row>
    <row r="524" spans="1:2" x14ac:dyDescent="0.25">
      <c r="A524" t="s">
        <v>20</v>
      </c>
      <c r="B524">
        <v>85</v>
      </c>
    </row>
    <row r="525" spans="1:2" x14ac:dyDescent="0.25">
      <c r="A525" t="s">
        <v>20</v>
      </c>
      <c r="B525">
        <v>144</v>
      </c>
    </row>
    <row r="526" spans="1:2" x14ac:dyDescent="0.25">
      <c r="A526" t="s">
        <v>20</v>
      </c>
      <c r="B526">
        <v>1902</v>
      </c>
    </row>
    <row r="527" spans="1:2" x14ac:dyDescent="0.25">
      <c r="A527" t="s">
        <v>20</v>
      </c>
      <c r="B527">
        <v>105</v>
      </c>
    </row>
    <row r="528" spans="1:2" x14ac:dyDescent="0.25">
      <c r="A528" t="s">
        <v>20</v>
      </c>
      <c r="B528">
        <v>132</v>
      </c>
    </row>
    <row r="529" spans="1:2" x14ac:dyDescent="0.25">
      <c r="A529" t="s">
        <v>20</v>
      </c>
      <c r="B529">
        <v>96</v>
      </c>
    </row>
    <row r="530" spans="1:2" x14ac:dyDescent="0.25">
      <c r="A530" t="s">
        <v>20</v>
      </c>
      <c r="B530">
        <v>114</v>
      </c>
    </row>
    <row r="531" spans="1:2" x14ac:dyDescent="0.25">
      <c r="A531" t="s">
        <v>20</v>
      </c>
      <c r="B531">
        <v>203</v>
      </c>
    </row>
    <row r="532" spans="1:2" x14ac:dyDescent="0.25">
      <c r="A532" t="s">
        <v>20</v>
      </c>
      <c r="B532">
        <v>1559</v>
      </c>
    </row>
    <row r="533" spans="1:2" x14ac:dyDescent="0.25">
      <c r="A533" t="s">
        <v>20</v>
      </c>
      <c r="B533">
        <v>1548</v>
      </c>
    </row>
    <row r="534" spans="1:2" x14ac:dyDescent="0.25">
      <c r="A534" t="s">
        <v>20</v>
      </c>
      <c r="B534">
        <v>80</v>
      </c>
    </row>
    <row r="535" spans="1:2" x14ac:dyDescent="0.25">
      <c r="A535" t="s">
        <v>20</v>
      </c>
      <c r="B535">
        <v>131</v>
      </c>
    </row>
    <row r="536" spans="1:2" x14ac:dyDescent="0.25">
      <c r="A536" t="s">
        <v>20</v>
      </c>
      <c r="B536">
        <v>112</v>
      </c>
    </row>
    <row r="537" spans="1:2" x14ac:dyDescent="0.25">
      <c r="A537" t="s">
        <v>20</v>
      </c>
      <c r="B537">
        <v>155</v>
      </c>
    </row>
    <row r="538" spans="1:2" x14ac:dyDescent="0.25">
      <c r="A538" t="s">
        <v>20</v>
      </c>
      <c r="B538">
        <v>266</v>
      </c>
    </row>
    <row r="539" spans="1:2" x14ac:dyDescent="0.25">
      <c r="A539" t="s">
        <v>20</v>
      </c>
      <c r="B539">
        <v>155</v>
      </c>
    </row>
    <row r="540" spans="1:2" x14ac:dyDescent="0.25">
      <c r="A540" t="s">
        <v>20</v>
      </c>
      <c r="B540">
        <v>207</v>
      </c>
    </row>
    <row r="541" spans="1:2" x14ac:dyDescent="0.25">
      <c r="A541" t="s">
        <v>20</v>
      </c>
      <c r="B541">
        <v>245</v>
      </c>
    </row>
    <row r="542" spans="1:2" x14ac:dyDescent="0.25">
      <c r="A542" t="s">
        <v>20</v>
      </c>
      <c r="B542">
        <v>1573</v>
      </c>
    </row>
    <row r="543" spans="1:2" x14ac:dyDescent="0.25">
      <c r="A543" t="s">
        <v>20</v>
      </c>
      <c r="B543">
        <v>114</v>
      </c>
    </row>
    <row r="544" spans="1:2" x14ac:dyDescent="0.25">
      <c r="A544" t="s">
        <v>20</v>
      </c>
      <c r="B544">
        <v>93</v>
      </c>
    </row>
    <row r="545" spans="1:2" x14ac:dyDescent="0.25">
      <c r="A545" t="s">
        <v>20</v>
      </c>
      <c r="B545">
        <v>1681</v>
      </c>
    </row>
    <row r="546" spans="1:2" x14ac:dyDescent="0.25">
      <c r="A546" t="s">
        <v>20</v>
      </c>
      <c r="B546">
        <v>32</v>
      </c>
    </row>
    <row r="547" spans="1:2" x14ac:dyDescent="0.25">
      <c r="A547" t="s">
        <v>20</v>
      </c>
      <c r="B547">
        <v>135</v>
      </c>
    </row>
    <row r="548" spans="1:2" x14ac:dyDescent="0.25">
      <c r="A548" t="s">
        <v>20</v>
      </c>
      <c r="B548">
        <v>140</v>
      </c>
    </row>
    <row r="549" spans="1:2" x14ac:dyDescent="0.25">
      <c r="A549" t="s">
        <v>20</v>
      </c>
      <c r="B549">
        <v>92</v>
      </c>
    </row>
    <row r="550" spans="1:2" x14ac:dyDescent="0.25">
      <c r="A550" t="s">
        <v>20</v>
      </c>
      <c r="B550">
        <v>1015</v>
      </c>
    </row>
    <row r="551" spans="1:2" x14ac:dyDescent="0.25">
      <c r="A551" t="s">
        <v>20</v>
      </c>
      <c r="B551">
        <v>323</v>
      </c>
    </row>
    <row r="552" spans="1:2" x14ac:dyDescent="0.25">
      <c r="A552" t="s">
        <v>20</v>
      </c>
      <c r="B552">
        <v>2326</v>
      </c>
    </row>
    <row r="553" spans="1:2" x14ac:dyDescent="0.25">
      <c r="A553" t="s">
        <v>20</v>
      </c>
      <c r="B553">
        <v>381</v>
      </c>
    </row>
    <row r="554" spans="1:2" x14ac:dyDescent="0.25">
      <c r="A554" t="s">
        <v>20</v>
      </c>
      <c r="B554">
        <v>480</v>
      </c>
    </row>
    <row r="555" spans="1:2" x14ac:dyDescent="0.25">
      <c r="A555" t="s">
        <v>20</v>
      </c>
      <c r="B555">
        <v>226</v>
      </c>
    </row>
    <row r="556" spans="1:2" x14ac:dyDescent="0.25">
      <c r="A556" t="s">
        <v>20</v>
      </c>
      <c r="B556">
        <v>241</v>
      </c>
    </row>
    <row r="557" spans="1:2" x14ac:dyDescent="0.25">
      <c r="A557" t="s">
        <v>20</v>
      </c>
      <c r="B557">
        <v>132</v>
      </c>
    </row>
    <row r="558" spans="1:2" x14ac:dyDescent="0.25">
      <c r="A558" t="s">
        <v>20</v>
      </c>
      <c r="B558">
        <v>2043</v>
      </c>
    </row>
  </sheetData>
  <conditionalFormatting sqref="A2:A558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by Category</vt:lpstr>
      <vt:lpstr>Outcomes by Subcategory</vt:lpstr>
      <vt:lpstr>Outcomes by Date Created</vt:lpstr>
      <vt:lpstr>Analysis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Layla Burgan</cp:lastModifiedBy>
  <dcterms:created xsi:type="dcterms:W3CDTF">2021-09-29T18:52:28Z</dcterms:created>
  <dcterms:modified xsi:type="dcterms:W3CDTF">2023-03-17T01:27:12Z</dcterms:modified>
</cp:coreProperties>
</file>