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Inhalation" sheetId="1" r:id="rId1"/>
    <sheet name="Ingestion water" sheetId="2" r:id="rId2"/>
    <sheet name="Ingestion food" sheetId="3" r:id="rId3"/>
    <sheet name="Intake" sheetId="4" r:id="rId4"/>
    <sheet name="Comments" sheetId="5" state="hidden" r:id="rId5"/>
  </sheets>
  <definedNames>
    <definedName name="aerosol">Intake!$C$4</definedName>
    <definedName name="agricultural_soil">Intake!$C$7</definedName>
    <definedName name="agricultural_soil_water">Intake!$C$8</definedName>
    <definedName name="air">Intake!$C$3</definedName>
    <definedName name="BAF_airg_exp">'Ingestion food'!$C$44</definedName>
    <definedName name="BAF_airp_exp">'Ingestion food'!$C$43</definedName>
    <definedName name="BAF_fish">'Ingestion food'!$C$52</definedName>
    <definedName name="BAF_soil_exp">'Ingestion food'!$C$42</definedName>
    <definedName name="BAF_soil_unexp">'Ingestion food'!$C$45</definedName>
    <definedName name="BTF_dairy">'Ingestion food'!$C$48</definedName>
    <definedName name="BTF_meat">'Ingestion food'!$C$49</definedName>
    <definedName name="dairy_air">'Ingestion food'!$C$19</definedName>
    <definedName name="dairy_soil">'Ingestion food'!$C$21</definedName>
    <definedName name="dairy_veg">'Ingestion food'!$C$18</definedName>
    <definedName name="dairy_water">'Ingestion food'!$C$20</definedName>
    <definedName name="densityAir">Intake!$C$12</definedName>
    <definedName name="densityPlant">'Ingestion food'!$C$39</definedName>
    <definedName name="densitySoil2">Intake!$C$11</definedName>
    <definedName name="densityWater">Intake!$C$13</definedName>
    <definedName name="DOC">'Ingestion food'!$C$14</definedName>
    <definedName name="freshwater">Intake!$C$5</definedName>
    <definedName name="ing_dairy">'Ingestion food'!$C$6</definedName>
    <definedName name="ing_exp">'Ingestion food'!$C$3</definedName>
    <definedName name="ing_fishfre">'Ingestion food'!$C$7</definedName>
    <definedName name="ing_fishmar">'Ingestion food'!$C$8</definedName>
    <definedName name="ing_meat">'Ingestion food'!$C$5</definedName>
    <definedName name="ing_unexp">'Ingestion food'!$C$4</definedName>
    <definedName name="ing_water">'Ingestion water'!$C$2</definedName>
    <definedName name="inhal_air">Inhalation!$C$2</definedName>
    <definedName name="KAirWater">'Ingestion food'!$C$12</definedName>
    <definedName name="kDegredationInSoil">'Ingestion food'!$C$13</definedName>
    <definedName name="kOctanolWater">'Ingestion food'!$C$11</definedName>
    <definedName name="LAI">'Ingestion food'!$C$36</definedName>
    <definedName name="lambdag">'Ingestion food'!$C$31</definedName>
    <definedName name="lambdat">'Ingestion food'!$C$32</definedName>
    <definedName name="meat_air">'Ingestion food'!$C$25</definedName>
    <definedName name="meat_fat">'Ingestion food'!$C$28</definedName>
    <definedName name="meat_soil">'Ingestion food'!$C$27</definedName>
    <definedName name="meat_veg">'Ingestion food'!$C$24</definedName>
    <definedName name="meat_water">'Ingestion food'!$C$26</definedName>
    <definedName name="molecular_mass">'Ingestion food'!#REF!</definedName>
    <definedName name="MTC">'Ingestion food'!$C$35</definedName>
    <definedName name="p">Intake!$C$17</definedName>
    <definedName name="POC">'Ingestion food'!$C$15</definedName>
    <definedName name="Pvap_25">'Ingestion food'!#REF!</definedName>
    <definedName name="Qtrans">'Ingestion food'!$C$34</definedName>
    <definedName name="RCF">'Ingestion food'!$C$33</definedName>
    <definedName name="seawater">Intake!$C$6</definedName>
    <definedName name="Sol_25">'Ingestion food'!#REF!</definedName>
    <definedName name="T">Intake!$C$16</definedName>
    <definedName name="Vd">'Ingestion food'!$C$38</definedName>
    <definedName name="Vplant">'Ingestion food'!$C$37</definedName>
  </definedNames>
  <calcPr calcId="145621" concurrentCalc="0"/>
</workbook>
</file>

<file path=xl/calcChain.xml><?xml version="1.0" encoding="utf-8"?>
<calcChain xmlns="http://schemas.openxmlformats.org/spreadsheetml/2006/main">
  <c r="C21" i="4" l="1"/>
  <c r="C20" i="4"/>
  <c r="C49" i="3"/>
  <c r="C48" i="3"/>
  <c r="C33" i="3"/>
  <c r="C45" i="3"/>
  <c r="C32" i="3"/>
  <c r="C44" i="3"/>
  <c r="C43" i="3"/>
  <c r="C42" i="3"/>
  <c r="C25" i="4"/>
  <c r="C24" i="4"/>
  <c r="C23" i="4"/>
  <c r="C22" i="4"/>
  <c r="C19" i="4"/>
  <c r="C18" i="4"/>
</calcChain>
</file>

<file path=xl/sharedStrings.xml><?xml version="1.0" encoding="utf-8"?>
<sst xmlns="http://schemas.openxmlformats.org/spreadsheetml/2006/main" count="418" uniqueCount="190">
  <si>
    <t>Inhalation rate</t>
  </si>
  <si>
    <t>Population size</t>
  </si>
  <si>
    <t>Ingestion rate</t>
  </si>
  <si>
    <t>Parameter</t>
  </si>
  <si>
    <t>Value</t>
  </si>
  <si>
    <t>Unit</t>
  </si>
  <si>
    <t>Source</t>
  </si>
  <si>
    <t>Comment</t>
  </si>
  <si>
    <t>Symbol</t>
  </si>
  <si>
    <r>
      <t>m</t>
    </r>
    <r>
      <rPr>
        <vertAlign val="superscript"/>
        <sz val="10"/>
        <rFont val="Arial"/>
        <family val="2"/>
      </rPr>
      <t>3</t>
    </r>
    <r>
      <rPr>
        <sz val="11"/>
        <color theme="1"/>
        <rFont val="Calibri"/>
        <family val="2"/>
        <scheme val="minor"/>
      </rPr>
      <t>/(person*day)</t>
    </r>
  </si>
  <si>
    <t>person</t>
  </si>
  <si>
    <t>Depends on scenario settings</t>
  </si>
  <si>
    <t>Pre-defined</t>
  </si>
  <si>
    <t>Adult average, can be expanded for different population groups (Tables in Chapter 6 of EPA Exposure Handbook)</t>
  </si>
  <si>
    <t>EPA exposure handbook (2011), Table 6-31</t>
  </si>
  <si>
    <t>Average for entire population, can be expanded for different population groups (Tables in Chapter 6 of EPA Exposure Handbook)</t>
  </si>
  <si>
    <t>EPA exposure handbook (2011), Table 3-10 and 3-26</t>
  </si>
  <si>
    <t>Biotransfer factor for meat</t>
  </si>
  <si>
    <t>Octanol-water partition coefficient</t>
  </si>
  <si>
    <t>unitless</t>
  </si>
  <si>
    <t>day/kg</t>
  </si>
  <si>
    <t>Average fat content in meat</t>
  </si>
  <si>
    <t>kg/day</t>
  </si>
  <si>
    <t>Based on world average meat production taken from FAO 2002. May be updated.</t>
  </si>
  <si>
    <t>Truncated to log(Kow) above 6.5 and below 3</t>
  </si>
  <si>
    <t>Rosenbaum et al., 2011</t>
  </si>
  <si>
    <t>Daily intake of exposed produce</t>
  </si>
  <si>
    <t>Daily intake of unexposed produce</t>
  </si>
  <si>
    <t>Daily intake of meat</t>
  </si>
  <si>
    <t>Daily intake of fish fresh water</t>
  </si>
  <si>
    <t>Daily intake of fish marine water</t>
  </si>
  <si>
    <t>kg/(day*person)</t>
  </si>
  <si>
    <t>USEtox</t>
  </si>
  <si>
    <t>Parameters</t>
  </si>
  <si>
    <t>Human exposure parameters</t>
  </si>
  <si>
    <t>Dairy cattle intake rates</t>
  </si>
  <si>
    <t>Weighted intake rates for meat producing farm animals</t>
  </si>
  <si>
    <t>Plant uptake model input data</t>
  </si>
  <si>
    <t>Growth dilution rate constant</t>
  </si>
  <si>
    <t>Root concentration factor (RCF)</t>
  </si>
  <si>
    <t>Area equivalent transpiration flow from soil through stems</t>
  </si>
  <si>
    <t>Mass transfer coefficient at the air-leaf interface</t>
  </si>
  <si>
    <t>Leaf area index, the one-sided area of plant leaf surfaces per unit land area</t>
  </si>
  <si>
    <t>Area equivalent volume of above ground plant tissues</t>
  </si>
  <si>
    <t>Deposition ratio accounting for both wet and dry particle deposition of particles from air to plant surfaces</t>
  </si>
  <si>
    <t>Plant density</t>
  </si>
  <si>
    <t>Rate constant for elimination by metabolism within above-ground plant tissues</t>
  </si>
  <si>
    <t>Simplified plant uptake model (BAF)</t>
  </si>
  <si>
    <t>BAFsoil-exposed produce</t>
  </si>
  <si>
    <t>BAFair_particles-exposed produce</t>
  </si>
  <si>
    <t>BAFair_gas-exposed produce</t>
  </si>
  <si>
    <t>BAFsoil-unexposed produce</t>
  </si>
  <si>
    <t>Biotransfer factors</t>
  </si>
  <si>
    <t>1/d</t>
  </si>
  <si>
    <t>m/d</t>
  </si>
  <si>
    <r>
      <t>m</t>
    </r>
    <r>
      <rPr>
        <vertAlign val="superscript"/>
        <sz val="11"/>
        <color theme="1"/>
        <rFont val="Calibri"/>
        <family val="2"/>
        <scheme val="minor"/>
      </rPr>
      <t>3</t>
    </r>
    <r>
      <rPr>
        <vertAlign val="subscript"/>
        <sz val="11"/>
        <color theme="1"/>
        <rFont val="Calibri"/>
        <family val="2"/>
        <scheme val="minor"/>
      </rPr>
      <t>transpiration</t>
    </r>
    <r>
      <rPr>
        <sz val="11"/>
        <color theme="1"/>
        <rFont val="Calibri"/>
        <family val="2"/>
        <scheme val="minor"/>
      </rPr>
      <t>/m</t>
    </r>
    <r>
      <rPr>
        <vertAlign val="superscript"/>
        <sz val="11"/>
        <color theme="1"/>
        <rFont val="Calibri"/>
        <family val="2"/>
        <scheme val="minor"/>
      </rPr>
      <t>2</t>
    </r>
    <r>
      <rPr>
        <vertAlign val="subscript"/>
        <sz val="11"/>
        <color theme="1"/>
        <rFont val="Calibri"/>
        <family val="2"/>
        <scheme val="minor"/>
      </rPr>
      <t>land area</t>
    </r>
  </si>
  <si>
    <r>
      <t>m</t>
    </r>
    <r>
      <rPr>
        <vertAlign val="superscript"/>
        <sz val="11"/>
        <color theme="1"/>
        <rFont val="Calibri"/>
        <family val="2"/>
        <scheme val="minor"/>
      </rPr>
      <t>2</t>
    </r>
    <r>
      <rPr>
        <vertAlign val="subscript"/>
        <sz val="11"/>
        <color theme="1"/>
        <rFont val="Calibri"/>
        <family val="2"/>
        <scheme val="minor"/>
      </rPr>
      <t>leaf surfaces</t>
    </r>
    <r>
      <rPr>
        <sz val="11"/>
        <color theme="1"/>
        <rFont val="Calibri"/>
        <family val="2"/>
        <scheme val="minor"/>
      </rPr>
      <t>/m</t>
    </r>
    <r>
      <rPr>
        <vertAlign val="superscript"/>
        <sz val="11"/>
        <color theme="1"/>
        <rFont val="Calibri"/>
        <family val="2"/>
        <scheme val="minor"/>
      </rPr>
      <t>2</t>
    </r>
    <r>
      <rPr>
        <vertAlign val="subscript"/>
        <sz val="11"/>
        <color theme="1"/>
        <rFont val="Calibri"/>
        <family val="2"/>
        <scheme val="minor"/>
      </rPr>
      <t>land area</t>
    </r>
  </si>
  <si>
    <r>
      <t>m</t>
    </r>
    <r>
      <rPr>
        <vertAlign val="superscript"/>
        <sz val="11"/>
        <color theme="1"/>
        <rFont val="Calibri"/>
        <family val="2"/>
        <scheme val="minor"/>
      </rPr>
      <t>3</t>
    </r>
    <r>
      <rPr>
        <vertAlign val="subscript"/>
        <sz val="11"/>
        <color theme="1"/>
        <rFont val="Calibri"/>
        <family val="2"/>
        <scheme val="minor"/>
      </rPr>
      <t>tissues</t>
    </r>
    <r>
      <rPr>
        <sz val="11"/>
        <color theme="1"/>
        <rFont val="Calibri"/>
        <family val="2"/>
        <scheme val="minor"/>
      </rPr>
      <t>/m</t>
    </r>
    <r>
      <rPr>
        <vertAlign val="superscript"/>
        <sz val="11"/>
        <color theme="1"/>
        <rFont val="Calibri"/>
        <family val="2"/>
        <scheme val="minor"/>
      </rPr>
      <t>2</t>
    </r>
    <r>
      <rPr>
        <vertAlign val="subscript"/>
        <sz val="11"/>
        <color theme="1"/>
        <rFont val="Calibri"/>
        <family val="2"/>
        <scheme val="minor"/>
      </rPr>
      <t>land area</t>
    </r>
  </si>
  <si>
    <r>
      <t>kg/m</t>
    </r>
    <r>
      <rPr>
        <vertAlign val="superscript"/>
        <sz val="11"/>
        <color theme="1"/>
        <rFont val="Calibri"/>
        <family val="2"/>
        <scheme val="minor"/>
      </rPr>
      <t>3</t>
    </r>
  </si>
  <si>
    <r>
      <t>m</t>
    </r>
    <r>
      <rPr>
        <vertAlign val="superscript"/>
        <sz val="11"/>
        <color theme="1"/>
        <rFont val="Calibri"/>
        <family val="2"/>
        <scheme val="minor"/>
      </rPr>
      <t>3</t>
    </r>
    <r>
      <rPr>
        <sz val="11"/>
        <color theme="1"/>
        <rFont val="Calibri"/>
        <family val="2"/>
        <scheme val="minor"/>
      </rPr>
      <t>/day</t>
    </r>
  </si>
  <si>
    <r>
      <t>kg</t>
    </r>
    <r>
      <rPr>
        <vertAlign val="subscript"/>
        <sz val="11"/>
        <color theme="1"/>
        <rFont val="Calibri"/>
        <family val="2"/>
        <scheme val="minor"/>
      </rPr>
      <t>FM</t>
    </r>
    <r>
      <rPr>
        <sz val="11"/>
        <color theme="1"/>
        <rFont val="Calibri"/>
        <family val="2"/>
        <scheme val="minor"/>
      </rPr>
      <t>/L</t>
    </r>
  </si>
  <si>
    <r>
      <t>kg</t>
    </r>
    <r>
      <rPr>
        <vertAlign val="subscript"/>
        <sz val="11"/>
        <color theme="1"/>
        <rFont val="Calibri"/>
        <family val="2"/>
        <scheme val="minor"/>
      </rPr>
      <t>soil</t>
    </r>
    <r>
      <rPr>
        <sz val="11"/>
        <color theme="1"/>
        <rFont val="Calibri"/>
        <family val="2"/>
        <scheme val="minor"/>
      </rPr>
      <t>/kg</t>
    </r>
    <r>
      <rPr>
        <vertAlign val="subscript"/>
        <sz val="11"/>
        <color theme="1"/>
        <rFont val="Calibri"/>
        <family val="2"/>
        <scheme val="minor"/>
      </rPr>
      <t>veg</t>
    </r>
  </si>
  <si>
    <r>
      <t>kg</t>
    </r>
    <r>
      <rPr>
        <vertAlign val="subscript"/>
        <sz val="11"/>
        <color theme="1"/>
        <rFont val="Calibri"/>
        <family val="2"/>
        <scheme val="minor"/>
      </rPr>
      <t>airp</t>
    </r>
    <r>
      <rPr>
        <sz val="11"/>
        <color theme="1"/>
        <rFont val="Calibri"/>
        <family val="2"/>
        <scheme val="minor"/>
      </rPr>
      <t>/kg</t>
    </r>
    <r>
      <rPr>
        <vertAlign val="subscript"/>
        <sz val="11"/>
        <color theme="1"/>
        <rFont val="Calibri"/>
        <family val="2"/>
        <scheme val="minor"/>
      </rPr>
      <t>veg</t>
    </r>
  </si>
  <si>
    <r>
      <t>kg</t>
    </r>
    <r>
      <rPr>
        <vertAlign val="subscript"/>
        <sz val="11"/>
        <color theme="1"/>
        <rFont val="Calibri"/>
        <family val="2"/>
        <scheme val="minor"/>
      </rPr>
      <t>airg</t>
    </r>
    <r>
      <rPr>
        <sz val="11"/>
        <color theme="1"/>
        <rFont val="Calibri"/>
        <family val="2"/>
        <scheme val="minor"/>
      </rPr>
      <t>/kg</t>
    </r>
    <r>
      <rPr>
        <vertAlign val="subscript"/>
        <sz val="11"/>
        <color theme="1"/>
        <rFont val="Calibri"/>
        <family val="2"/>
        <scheme val="minor"/>
      </rPr>
      <t>veg</t>
    </r>
  </si>
  <si>
    <t>lambdag</t>
  </si>
  <si>
    <t>lambdat</t>
  </si>
  <si>
    <t>RCF</t>
  </si>
  <si>
    <t>Qtrans</t>
  </si>
  <si>
    <t>MTC</t>
  </si>
  <si>
    <t>LAI</t>
  </si>
  <si>
    <t>Vplant</t>
  </si>
  <si>
    <t>Uncertainty</t>
  </si>
  <si>
    <t>T</t>
  </si>
  <si>
    <t>Degradation rate in soil</t>
  </si>
  <si>
    <t>Air-water partition coefficient</t>
  </si>
  <si>
    <t>Rosenbaum et al., 2011, quoting Juraske et al., 2008</t>
  </si>
  <si>
    <t>Vd</t>
  </si>
  <si>
    <t>Chemical physical-chemical parameters and others</t>
  </si>
  <si>
    <t>Soil density</t>
  </si>
  <si>
    <t>Air density</t>
  </si>
  <si>
    <t>Rosenbaum et al., 2011, quoting Travis and Arms, 1988</t>
  </si>
  <si>
    <t>Default</t>
  </si>
  <si>
    <t>p</t>
  </si>
  <si>
    <t>Bioaccumulation factor for fish</t>
  </si>
  <si>
    <t>BAF/BCF</t>
  </si>
  <si>
    <t>Dissolved organic carbon concentration</t>
  </si>
  <si>
    <t>Particulate organic carbon concentration</t>
  </si>
  <si>
    <t>DOC</t>
  </si>
  <si>
    <t>POC</t>
  </si>
  <si>
    <t>Rosenbaum et al., 2011, quoting EPIsuite</t>
  </si>
  <si>
    <t>kg/L</t>
  </si>
  <si>
    <t>Intake from inhalation</t>
  </si>
  <si>
    <t>Intake from ingestion of water</t>
  </si>
  <si>
    <t>Intake from ingestion of fish from fresh water</t>
  </si>
  <si>
    <t>Intake from ingestion of fish from marine water</t>
  </si>
  <si>
    <t>Intake from ingestion of exposed produce</t>
  </si>
  <si>
    <t>Intake from ingestion of unexposed produce</t>
  </si>
  <si>
    <t>Intake from ingestion of meat</t>
  </si>
  <si>
    <t>Intake from ingestion of diary products</t>
  </si>
  <si>
    <t>Concentration in air</t>
  </si>
  <si>
    <t>Concentration in fresh water</t>
  </si>
  <si>
    <t>Concentration in marine water</t>
  </si>
  <si>
    <t>Concentrations</t>
  </si>
  <si>
    <t>Intake</t>
  </si>
  <si>
    <t>FT module</t>
  </si>
  <si>
    <t>Duration</t>
  </si>
  <si>
    <t>day</t>
  </si>
  <si>
    <t>kg</t>
  </si>
  <si>
    <t>Calculation</t>
  </si>
  <si>
    <t>Water density</t>
  </si>
  <si>
    <t>Densities</t>
  </si>
  <si>
    <t>Average meat animal air intake rate</t>
  </si>
  <si>
    <t>Average meat animal vegetation (exposed produce only) intake rate</t>
  </si>
  <si>
    <t>Average meat animal water intake rate</t>
  </si>
  <si>
    <t>Average meat animal soil intake rate</t>
  </si>
  <si>
    <t>Biotransfer factor for dairy</t>
  </si>
  <si>
    <t>Dairy cattle vegetation intake rate</t>
  </si>
  <si>
    <t>Dairy cattle air intake rate</t>
  </si>
  <si>
    <t>Dairy cattle water intake rate</t>
  </si>
  <si>
    <t>Dairy cattle soil intake rate</t>
  </si>
  <si>
    <t>Daily intake of dairy product</t>
  </si>
  <si>
    <r>
      <t>m</t>
    </r>
    <r>
      <rPr>
        <vertAlign val="superscript"/>
        <sz val="11"/>
        <color theme="1"/>
        <rFont val="Calibri"/>
        <family val="2"/>
        <scheme val="minor"/>
      </rPr>
      <t>3</t>
    </r>
    <r>
      <rPr>
        <sz val="11"/>
        <color theme="1"/>
        <rFont val="Calibri"/>
        <family val="2"/>
        <scheme val="minor"/>
      </rPr>
      <t>/(person*day)</t>
    </r>
  </si>
  <si>
    <t>Dynamic parameter</t>
  </si>
  <si>
    <t>The calculation in this worksheet is based on a dynamic, concentration based, mass balance, multimedia fate model's output.</t>
  </si>
  <si>
    <t>The equations of exposure factors are mainly derived from USEtox 1.01.</t>
  </si>
  <si>
    <t>When comparing the results with USEtox 1.01, it should be noted that the results from this worksheet only covers exposure to people on one scale, while USEtox aggregrates three scales (urban, continental, and global) together.</t>
  </si>
  <si>
    <t>If this module needs to cover all scales, the population parameter should be adjusted to the corresponding level.to calculate the corresponding exposure.</t>
  </si>
  <si>
    <t>In addition, output from FT module based on different scale of geographical settings should also be changed and the updated output should be used to calculate the corresponding exposures.</t>
  </si>
  <si>
    <t>This enables it to give dynamic exposure results.</t>
  </si>
  <si>
    <t>L/kg</t>
  </si>
  <si>
    <t>Rosenbaum et al., 2011, quoting Arnot and Gobas 2003. OR QSAR input</t>
  </si>
  <si>
    <t xml:space="preserve">Concentration in agricultural soil </t>
  </si>
  <si>
    <t>inhal_air</t>
  </si>
  <si>
    <t>ing_water</t>
  </si>
  <si>
    <t>ing_exp</t>
  </si>
  <si>
    <t>ing_unexp</t>
  </si>
  <si>
    <t>ing_meat</t>
  </si>
  <si>
    <t>ing_dairy</t>
  </si>
  <si>
    <t>ing_fishfre</t>
  </si>
  <si>
    <t>ing_fishmar</t>
  </si>
  <si>
    <t>dairy_veg</t>
  </si>
  <si>
    <t>dairy_air</t>
  </si>
  <si>
    <t>dairy_water</t>
  </si>
  <si>
    <t>dairy_soil</t>
  </si>
  <si>
    <t>meat_veg</t>
  </si>
  <si>
    <t>meat_air</t>
  </si>
  <si>
    <t>meat_water</t>
  </si>
  <si>
    <t>meat_soil</t>
  </si>
  <si>
    <t>meat_fat</t>
  </si>
  <si>
    <t>BAF_soil_exp</t>
  </si>
  <si>
    <t>BAF_airp_exp</t>
  </si>
  <si>
    <t>BAF_airg_exp</t>
  </si>
  <si>
    <t>BAF_soil_unexp</t>
  </si>
  <si>
    <t>BTF_dairy</t>
  </si>
  <si>
    <t>BTF_meat</t>
  </si>
  <si>
    <t>BAF_fish</t>
  </si>
  <si>
    <t>In_inh</t>
  </si>
  <si>
    <t>In_wat</t>
  </si>
  <si>
    <t>In_ingffre</t>
  </si>
  <si>
    <t>In_ingfmar</t>
  </si>
  <si>
    <t>In_ingexp</t>
  </si>
  <si>
    <t>In_ingunexp</t>
  </si>
  <si>
    <t>In_inmeat</t>
  </si>
  <si>
    <t>In_milk</t>
  </si>
  <si>
    <t>kOctanolWater</t>
  </si>
  <si>
    <t>kDegredationInSoil</t>
  </si>
  <si>
    <t>1/h</t>
  </si>
  <si>
    <t>air</t>
  </si>
  <si>
    <t>freshwater</t>
  </si>
  <si>
    <t>seawater</t>
  </si>
  <si>
    <t>agricultural_soil</t>
  </si>
  <si>
    <t>densitySoil2</t>
  </si>
  <si>
    <t>QSAR module</t>
  </si>
  <si>
    <t>kAirWater</t>
  </si>
  <si>
    <t>densityAir</t>
  </si>
  <si>
    <t>densityWater</t>
  </si>
  <si>
    <t>densityPlant</t>
  </si>
  <si>
    <t>Input</t>
  </si>
  <si>
    <t>Exposure model</t>
  </si>
  <si>
    <t>Input from</t>
  </si>
  <si>
    <t>Exposure module</t>
  </si>
  <si>
    <t>Concentration in aerosol</t>
  </si>
  <si>
    <t>aerosol</t>
  </si>
  <si>
    <t>Concentration in agricultural soil water phase</t>
  </si>
  <si>
    <t>agricultural_soil_water</t>
  </si>
  <si>
    <t>Classification</t>
  </si>
  <si>
    <t>Constant</t>
  </si>
  <si>
    <t>Intermediate</t>
  </si>
  <si>
    <t>Output</t>
  </si>
  <si>
    <t>Excluded the first year over ten years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</si>
</sst>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b/>
      <sz val="11"/>
      <color theme="1"/>
      <name val="Calibri"/>
      <family val="2"/>
      <scheme val="minor"/>
    </font>
    <font>
      <vertAlign val="superscript"/>
      <sz val="10"/>
      <name val="Arial"/>
      <family val="2"/>
    </font>
    <font>
      <i/>
      <sz val="11"/>
      <color theme="1"/>
      <name val="Calibri"/>
      <family val="2"/>
      <scheme val="minor"/>
    </font>
    <font>
      <vertAlign val="subscript"/>
      <sz val="11"/>
      <color theme="1"/>
      <name val="Calibri"/>
      <family val="2"/>
      <scheme val="minor"/>
    </font>
    <font>
      <vertAlign val="superscrip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16" fontId="0" fillId="0" borderId="0" xfId="0" applyNumberFormat="1"/>
    <xf numFmtId="10" fontId="0" fillId="0" borderId="0" xfId="0" applyNumberFormat="1"/>
    <xf numFmtId="0" fontId="3" fillId="0" borderId="0" xfId="0" applyFont="1"/>
    <xf numFmtId="11" fontId="0" fillId="0" borderId="0" xfId="0" applyNumberFormat="1"/>
    <xf numFmtId="0" fontId="0" fillId="0" borderId="0" xfId="0" applyFont="1"/>
    <xf numFmtId="2" fontId="0" fillId="0" borderId="0" xfId="0" applyNumberFormat="1"/>
    <xf numFmtId="164" fontId="0" fillId="0" borderId="0" xfId="0" applyNumberFormat="1"/>
    <xf numFmtId="11" fontId="0" fillId="0" borderId="0" xfId="0" applyNumberFormat="1" applyFill="1"/>
    <xf numFmtId="0" fontId="0" fillId="0" borderId="0" xfId="0" quotePrefix="1"/>
    <xf numFmtId="0" fontId="6" fillId="0" borderId="0" xfId="0" applyFont="1"/>
    <xf numFmtId="0" fontId="0" fillId="0" borderId="0" xfId="0" applyFill="1"/>
    <xf numFmtId="0" fontId="3" fillId="0" borderId="0" xfId="0" applyFont="1" applyFill="1"/>
    <xf numFmtId="11" fontId="0" fillId="0" borderId="0" xfId="0" applyNumberFormat="1" applyBorder="1"/>
    <xf numFmtId="11" fontId="0" fillId="0" borderId="0" xfId="0" applyNumberFormat="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I3" sqref="I3"/>
    </sheetView>
  </sheetViews>
  <sheetFormatPr defaultRowHeight="15" x14ac:dyDescent="0.25"/>
  <cols>
    <col min="1" max="1" width="14.7109375" bestFit="1" customWidth="1"/>
    <col min="4" max="4" width="16.140625" bestFit="1" customWidth="1"/>
    <col min="5" max="5" width="16.140625" customWidth="1"/>
    <col min="6" max="6" width="27.85546875" bestFit="1" customWidth="1"/>
    <col min="7" max="7" width="39.28515625" bestFit="1" customWidth="1"/>
    <col min="8" max="8" width="15.42578125" bestFit="1" customWidth="1"/>
  </cols>
  <sheetData>
    <row r="1" spans="1:9" x14ac:dyDescent="0.25">
      <c r="A1" s="1" t="s">
        <v>3</v>
      </c>
      <c r="B1" s="1" t="s">
        <v>8</v>
      </c>
      <c r="C1" s="1" t="s">
        <v>4</v>
      </c>
      <c r="D1" s="1" t="s">
        <v>5</v>
      </c>
      <c r="E1" s="1" t="s">
        <v>71</v>
      </c>
      <c r="F1" s="1" t="s">
        <v>7</v>
      </c>
      <c r="G1" s="1" t="s">
        <v>6</v>
      </c>
      <c r="H1" s="1" t="s">
        <v>179</v>
      </c>
      <c r="I1" s="1" t="s">
        <v>185</v>
      </c>
    </row>
    <row r="2" spans="1:9" x14ac:dyDescent="0.25">
      <c r="A2" t="s">
        <v>0</v>
      </c>
      <c r="B2" t="s">
        <v>132</v>
      </c>
      <c r="C2">
        <v>16</v>
      </c>
      <c r="D2" t="s">
        <v>9</v>
      </c>
      <c r="F2" t="s">
        <v>13</v>
      </c>
      <c r="G2" t="s">
        <v>14</v>
      </c>
      <c r="H2" t="s">
        <v>178</v>
      </c>
      <c r="I2" t="s">
        <v>186</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A47" sqref="A47"/>
    </sheetView>
  </sheetViews>
  <sheetFormatPr defaultRowHeight="15" x14ac:dyDescent="0.25"/>
  <cols>
    <col min="1" max="1" width="14.7109375" bestFit="1" customWidth="1"/>
    <col min="4" max="4" width="16.140625" bestFit="1" customWidth="1"/>
    <col min="5" max="5" width="16.140625" customWidth="1"/>
    <col min="6" max="6" width="27.85546875" customWidth="1"/>
    <col min="7" max="7" width="47.42578125" bestFit="1" customWidth="1"/>
    <col min="8" max="8" width="15.42578125" bestFit="1" customWidth="1"/>
  </cols>
  <sheetData>
    <row r="1" spans="1:9" x14ac:dyDescent="0.25">
      <c r="A1" s="1" t="s">
        <v>3</v>
      </c>
      <c r="B1" s="1" t="s">
        <v>8</v>
      </c>
      <c r="C1" s="1" t="s">
        <v>4</v>
      </c>
      <c r="D1" s="1" t="s">
        <v>5</v>
      </c>
      <c r="E1" s="1" t="s">
        <v>71</v>
      </c>
      <c r="F1" s="1" t="s">
        <v>7</v>
      </c>
      <c r="G1" s="1" t="s">
        <v>6</v>
      </c>
      <c r="H1" s="1" t="s">
        <v>179</v>
      </c>
      <c r="I1" s="1" t="s">
        <v>185</v>
      </c>
    </row>
    <row r="2" spans="1:9" ht="17.25" x14ac:dyDescent="0.25">
      <c r="A2" t="s">
        <v>2</v>
      </c>
      <c r="B2" t="s">
        <v>133</v>
      </c>
      <c r="C2" s="5">
        <v>1.33E-3</v>
      </c>
      <c r="D2" t="s">
        <v>121</v>
      </c>
      <c r="F2" t="s">
        <v>15</v>
      </c>
      <c r="G2" t="s">
        <v>16</v>
      </c>
      <c r="H2" t="s">
        <v>178</v>
      </c>
      <c r="I2" t="s">
        <v>186</v>
      </c>
    </row>
    <row r="6" spans="1:9" x14ac:dyDescent="0.25">
      <c r="C6" s="5"/>
    </row>
    <row r="7" spans="1:9" x14ac:dyDescent="0.25">
      <c r="I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workbookViewId="0">
      <selection activeCell="C52" sqref="C52"/>
    </sheetView>
  </sheetViews>
  <sheetFormatPr defaultRowHeight="15" x14ac:dyDescent="0.25"/>
  <cols>
    <col min="1" max="1" width="96.5703125" bestFit="1" customWidth="1"/>
    <col min="2" max="2" width="18.28515625" bestFit="1" customWidth="1"/>
    <col min="3" max="3" width="9.140625" customWidth="1"/>
    <col min="4" max="4" width="19.42578125" bestFit="1" customWidth="1"/>
    <col min="5" max="5" width="19.42578125" customWidth="1"/>
    <col min="6" max="6" width="28.140625" customWidth="1"/>
    <col min="7" max="7" width="47.42578125" bestFit="1" customWidth="1"/>
    <col min="8" max="8" width="16.5703125" bestFit="1" customWidth="1"/>
  </cols>
  <sheetData>
    <row r="1" spans="1:9" x14ac:dyDescent="0.25">
      <c r="A1" s="1" t="s">
        <v>33</v>
      </c>
      <c r="B1" s="1" t="s">
        <v>8</v>
      </c>
      <c r="C1" s="1" t="s">
        <v>4</v>
      </c>
      <c r="D1" s="1" t="s">
        <v>5</v>
      </c>
      <c r="E1" s="1" t="s">
        <v>71</v>
      </c>
      <c r="F1" s="1" t="s">
        <v>7</v>
      </c>
      <c r="G1" s="1" t="s">
        <v>6</v>
      </c>
      <c r="H1" s="1" t="s">
        <v>179</v>
      </c>
      <c r="I1" s="1" t="s">
        <v>185</v>
      </c>
    </row>
    <row r="2" spans="1:9" x14ac:dyDescent="0.25">
      <c r="A2" s="4" t="s">
        <v>34</v>
      </c>
      <c r="B2" s="1"/>
      <c r="C2" s="1"/>
      <c r="D2" s="1"/>
      <c r="E2" s="1"/>
      <c r="F2" s="1"/>
      <c r="G2" s="1"/>
    </row>
    <row r="3" spans="1:9" x14ac:dyDescent="0.25">
      <c r="A3" t="s">
        <v>26</v>
      </c>
      <c r="B3" t="s">
        <v>134</v>
      </c>
      <c r="C3">
        <v>0.753</v>
      </c>
      <c r="D3" t="s">
        <v>31</v>
      </c>
      <c r="G3" t="s">
        <v>32</v>
      </c>
      <c r="H3" t="s">
        <v>180</v>
      </c>
      <c r="I3" t="s">
        <v>186</v>
      </c>
    </row>
    <row r="4" spans="1:9" x14ac:dyDescent="0.25">
      <c r="A4" t="s">
        <v>27</v>
      </c>
      <c r="B4" t="s">
        <v>135</v>
      </c>
      <c r="C4">
        <v>0.23499999999999999</v>
      </c>
      <c r="D4" t="s">
        <v>31</v>
      </c>
      <c r="G4" t="s">
        <v>32</v>
      </c>
      <c r="H4" t="s">
        <v>180</v>
      </c>
      <c r="I4" t="s">
        <v>186</v>
      </c>
    </row>
    <row r="5" spans="1:9" x14ac:dyDescent="0.25">
      <c r="A5" t="s">
        <v>28</v>
      </c>
      <c r="B5" t="s">
        <v>136</v>
      </c>
      <c r="C5">
        <v>8.3900000000000002E-2</v>
      </c>
      <c r="D5" t="s">
        <v>31</v>
      </c>
      <c r="G5" t="s">
        <v>32</v>
      </c>
      <c r="H5" t="s">
        <v>180</v>
      </c>
      <c r="I5" t="s">
        <v>186</v>
      </c>
    </row>
    <row r="6" spans="1:9" x14ac:dyDescent="0.25">
      <c r="A6" t="s">
        <v>120</v>
      </c>
      <c r="B6" t="s">
        <v>137</v>
      </c>
      <c r="C6">
        <v>0.25</v>
      </c>
      <c r="D6" t="s">
        <v>31</v>
      </c>
      <c r="G6" t="s">
        <v>32</v>
      </c>
      <c r="H6" t="s">
        <v>180</v>
      </c>
      <c r="I6" t="s">
        <v>186</v>
      </c>
    </row>
    <row r="7" spans="1:9" x14ac:dyDescent="0.25">
      <c r="A7" t="s">
        <v>29</v>
      </c>
      <c r="B7" t="s">
        <v>138</v>
      </c>
      <c r="C7">
        <v>1.26E-2</v>
      </c>
      <c r="D7" t="s">
        <v>31</v>
      </c>
      <c r="G7" t="s">
        <v>32</v>
      </c>
      <c r="H7" t="s">
        <v>180</v>
      </c>
      <c r="I7" t="s">
        <v>186</v>
      </c>
    </row>
    <row r="8" spans="1:9" x14ac:dyDescent="0.25">
      <c r="A8" t="s">
        <v>30</v>
      </c>
      <c r="B8" t="s">
        <v>139</v>
      </c>
      <c r="C8">
        <v>3.5700000000000003E-2</v>
      </c>
      <c r="D8" t="s">
        <v>31</v>
      </c>
      <c r="G8" t="s">
        <v>32</v>
      </c>
    </row>
    <row r="10" spans="1:9" x14ac:dyDescent="0.25">
      <c r="A10" s="4" t="s">
        <v>77</v>
      </c>
    </row>
    <row r="11" spans="1:9" x14ac:dyDescent="0.25">
      <c r="A11" t="s">
        <v>18</v>
      </c>
      <c r="B11" t="s">
        <v>164</v>
      </c>
      <c r="C11" s="15">
        <v>2.6302679918953804E-2</v>
      </c>
      <c r="D11" t="s">
        <v>19</v>
      </c>
      <c r="G11" t="s">
        <v>104</v>
      </c>
      <c r="H11" t="s">
        <v>104</v>
      </c>
      <c r="I11" t="s">
        <v>177</v>
      </c>
    </row>
    <row r="12" spans="1:9" x14ac:dyDescent="0.25">
      <c r="A12" t="s">
        <v>74</v>
      </c>
      <c r="B12" s="11" t="s">
        <v>173</v>
      </c>
      <c r="C12" s="15">
        <v>1.1641260294104809E-21</v>
      </c>
      <c r="D12" t="s">
        <v>19</v>
      </c>
      <c r="G12" t="s">
        <v>104</v>
      </c>
      <c r="H12" t="s">
        <v>104</v>
      </c>
      <c r="I12" t="s">
        <v>177</v>
      </c>
    </row>
    <row r="13" spans="1:9" x14ac:dyDescent="0.25">
      <c r="A13" t="s">
        <v>73</v>
      </c>
      <c r="B13" t="s">
        <v>165</v>
      </c>
      <c r="C13" s="15">
        <v>3.8508176697774738E-4</v>
      </c>
      <c r="D13" t="s">
        <v>166</v>
      </c>
      <c r="G13" t="s">
        <v>104</v>
      </c>
      <c r="H13" t="s">
        <v>104</v>
      </c>
      <c r="I13" t="s">
        <v>177</v>
      </c>
    </row>
    <row r="14" spans="1:9" s="12" customFormat="1" x14ac:dyDescent="0.25">
      <c r="A14" s="12" t="s">
        <v>85</v>
      </c>
      <c r="B14" s="12" t="s">
        <v>87</v>
      </c>
      <c r="C14" s="9">
        <v>5.0999999999999999E-7</v>
      </c>
      <c r="D14" s="12" t="s">
        <v>90</v>
      </c>
      <c r="G14" s="12" t="s">
        <v>89</v>
      </c>
      <c r="H14" s="12" t="s">
        <v>180</v>
      </c>
      <c r="I14" s="12" t="s">
        <v>186</v>
      </c>
    </row>
    <row r="15" spans="1:9" s="12" customFormat="1" x14ac:dyDescent="0.25">
      <c r="A15" s="12" t="s">
        <v>86</v>
      </c>
      <c r="B15" s="12" t="s">
        <v>88</v>
      </c>
      <c r="C15" s="9">
        <v>5.0999999999999999E-7</v>
      </c>
      <c r="D15" s="12" t="s">
        <v>90</v>
      </c>
      <c r="G15" s="12" t="s">
        <v>89</v>
      </c>
      <c r="H15" s="12" t="s">
        <v>180</v>
      </c>
      <c r="I15" s="12" t="s">
        <v>186</v>
      </c>
    </row>
    <row r="16" spans="1:9" s="12" customFormat="1" x14ac:dyDescent="0.25"/>
    <row r="17" spans="1:9" s="12" customFormat="1" x14ac:dyDescent="0.25">
      <c r="A17" s="13" t="s">
        <v>35</v>
      </c>
    </row>
    <row r="18" spans="1:9" s="12" customFormat="1" x14ac:dyDescent="0.25">
      <c r="A18" t="s">
        <v>116</v>
      </c>
      <c r="B18" s="12" t="s">
        <v>140</v>
      </c>
      <c r="C18" s="12">
        <v>59.21</v>
      </c>
      <c r="D18" s="12" t="s">
        <v>22</v>
      </c>
      <c r="G18" s="12" t="s">
        <v>25</v>
      </c>
      <c r="H18" s="12" t="s">
        <v>180</v>
      </c>
      <c r="I18" s="12" t="s">
        <v>186</v>
      </c>
    </row>
    <row r="19" spans="1:9" ht="17.25" x14ac:dyDescent="0.25">
      <c r="A19" t="s">
        <v>117</v>
      </c>
      <c r="B19" t="s">
        <v>141</v>
      </c>
      <c r="C19">
        <v>122</v>
      </c>
      <c r="D19" t="s">
        <v>59</v>
      </c>
      <c r="G19" t="s">
        <v>25</v>
      </c>
      <c r="H19" t="s">
        <v>180</v>
      </c>
      <c r="I19" t="s">
        <v>186</v>
      </c>
    </row>
    <row r="20" spans="1:9" x14ac:dyDescent="0.25">
      <c r="A20" t="s">
        <v>118</v>
      </c>
      <c r="B20" t="s">
        <v>142</v>
      </c>
      <c r="C20">
        <v>60</v>
      </c>
      <c r="D20" t="s">
        <v>22</v>
      </c>
      <c r="G20" t="s">
        <v>25</v>
      </c>
      <c r="H20" t="s">
        <v>180</v>
      </c>
      <c r="I20" t="s">
        <v>186</v>
      </c>
    </row>
    <row r="21" spans="1:9" x14ac:dyDescent="0.25">
      <c r="A21" t="s">
        <v>119</v>
      </c>
      <c r="B21" t="s">
        <v>143</v>
      </c>
      <c r="C21">
        <v>0.8</v>
      </c>
      <c r="D21" t="s">
        <v>22</v>
      </c>
      <c r="G21" t="s">
        <v>25</v>
      </c>
      <c r="H21" t="s">
        <v>180</v>
      </c>
      <c r="I21" t="s">
        <v>186</v>
      </c>
    </row>
    <row r="23" spans="1:9" x14ac:dyDescent="0.25">
      <c r="A23" s="4" t="s">
        <v>36</v>
      </c>
    </row>
    <row r="24" spans="1:9" x14ac:dyDescent="0.25">
      <c r="A24" t="s">
        <v>112</v>
      </c>
      <c r="B24" t="s">
        <v>144</v>
      </c>
      <c r="C24">
        <v>10.3</v>
      </c>
      <c r="D24" t="s">
        <v>22</v>
      </c>
      <c r="F24" t="s">
        <v>23</v>
      </c>
      <c r="G24" t="s">
        <v>25</v>
      </c>
      <c r="H24" t="s">
        <v>180</v>
      </c>
      <c r="I24" t="s">
        <v>186</v>
      </c>
    </row>
    <row r="25" spans="1:9" ht="17.25" x14ac:dyDescent="0.25">
      <c r="A25" t="s">
        <v>111</v>
      </c>
      <c r="B25" t="s">
        <v>145</v>
      </c>
      <c r="C25">
        <v>47.5</v>
      </c>
      <c r="D25" t="s">
        <v>59</v>
      </c>
      <c r="F25" t="s">
        <v>23</v>
      </c>
      <c r="G25" t="s">
        <v>25</v>
      </c>
      <c r="H25" t="s">
        <v>180</v>
      </c>
      <c r="I25" t="s">
        <v>186</v>
      </c>
    </row>
    <row r="26" spans="1:9" x14ac:dyDescent="0.25">
      <c r="A26" t="s">
        <v>113</v>
      </c>
      <c r="B26" t="s">
        <v>146</v>
      </c>
      <c r="C26">
        <v>10.5</v>
      </c>
      <c r="D26" t="s">
        <v>22</v>
      </c>
      <c r="F26" t="s">
        <v>23</v>
      </c>
      <c r="G26" t="s">
        <v>25</v>
      </c>
      <c r="H26" t="s">
        <v>180</v>
      </c>
      <c r="I26" t="s">
        <v>186</v>
      </c>
    </row>
    <row r="27" spans="1:9" x14ac:dyDescent="0.25">
      <c r="A27" t="s">
        <v>114</v>
      </c>
      <c r="B27" t="s">
        <v>147</v>
      </c>
      <c r="C27">
        <v>0.2</v>
      </c>
      <c r="D27" t="s">
        <v>22</v>
      </c>
      <c r="F27" t="s">
        <v>23</v>
      </c>
      <c r="G27" t="s">
        <v>25</v>
      </c>
      <c r="H27" t="s">
        <v>180</v>
      </c>
      <c r="I27" t="s">
        <v>186</v>
      </c>
    </row>
    <row r="28" spans="1:9" x14ac:dyDescent="0.25">
      <c r="A28" t="s">
        <v>21</v>
      </c>
      <c r="B28" t="s">
        <v>148</v>
      </c>
      <c r="C28" s="8">
        <v>0.17799999999999999</v>
      </c>
      <c r="D28" t="s">
        <v>19</v>
      </c>
      <c r="F28" t="s">
        <v>23</v>
      </c>
      <c r="G28" t="s">
        <v>25</v>
      </c>
      <c r="H28" t="s">
        <v>180</v>
      </c>
      <c r="I28" t="s">
        <v>186</v>
      </c>
    </row>
    <row r="29" spans="1:9" x14ac:dyDescent="0.25">
      <c r="C29" s="3"/>
    </row>
    <row r="30" spans="1:9" x14ac:dyDescent="0.25">
      <c r="A30" s="4" t="s">
        <v>37</v>
      </c>
      <c r="C30" s="3"/>
    </row>
    <row r="31" spans="1:9" x14ac:dyDescent="0.25">
      <c r="A31" t="s">
        <v>38</v>
      </c>
      <c r="B31" t="s">
        <v>64</v>
      </c>
      <c r="C31">
        <v>3.5000000000000003E-2</v>
      </c>
      <c r="D31" t="s">
        <v>53</v>
      </c>
      <c r="G31" t="s">
        <v>25</v>
      </c>
      <c r="H31" t="s">
        <v>180</v>
      </c>
      <c r="I31" t="s">
        <v>186</v>
      </c>
    </row>
    <row r="32" spans="1:9" x14ac:dyDescent="0.25">
      <c r="A32" t="s">
        <v>46</v>
      </c>
      <c r="B32" t="s">
        <v>65</v>
      </c>
      <c r="C32" s="5">
        <f>10*(kDegredationInSoil*3600)*(60*60*24)</f>
        <v>1197758.3280075856</v>
      </c>
      <c r="D32" t="s">
        <v>53</v>
      </c>
      <c r="G32" t="s">
        <v>75</v>
      </c>
      <c r="H32" t="s">
        <v>180</v>
      </c>
      <c r="I32" t="s">
        <v>187</v>
      </c>
    </row>
    <row r="33" spans="1:9" ht="18" x14ac:dyDescent="0.35">
      <c r="A33" t="s">
        <v>39</v>
      </c>
      <c r="B33" t="s">
        <v>66</v>
      </c>
      <c r="C33" s="7">
        <f>MIN(200,0.82+0.0303*kOctanolWater^0.77)</f>
        <v>0.82184010509783578</v>
      </c>
      <c r="D33" t="s">
        <v>60</v>
      </c>
      <c r="G33" t="s">
        <v>25</v>
      </c>
      <c r="H33" t="s">
        <v>180</v>
      </c>
      <c r="I33" t="s">
        <v>187</v>
      </c>
    </row>
    <row r="34" spans="1:9" ht="18.75" x14ac:dyDescent="0.35">
      <c r="A34" t="s">
        <v>40</v>
      </c>
      <c r="B34" t="s">
        <v>67</v>
      </c>
      <c r="C34">
        <v>1E-3</v>
      </c>
      <c r="D34" t="s">
        <v>55</v>
      </c>
      <c r="G34" t="s">
        <v>25</v>
      </c>
      <c r="H34" t="s">
        <v>180</v>
      </c>
      <c r="I34" t="s">
        <v>186</v>
      </c>
    </row>
    <row r="35" spans="1:9" x14ac:dyDescent="0.25">
      <c r="A35" t="s">
        <v>41</v>
      </c>
      <c r="B35" t="s">
        <v>68</v>
      </c>
      <c r="C35">
        <v>86</v>
      </c>
      <c r="D35" t="s">
        <v>54</v>
      </c>
      <c r="G35" t="s">
        <v>25</v>
      </c>
      <c r="H35" t="s">
        <v>180</v>
      </c>
      <c r="I35" t="s">
        <v>186</v>
      </c>
    </row>
    <row r="36" spans="1:9" ht="18.75" x14ac:dyDescent="0.35">
      <c r="A36" t="s">
        <v>42</v>
      </c>
      <c r="B36" t="s">
        <v>69</v>
      </c>
      <c r="C36">
        <v>4</v>
      </c>
      <c r="D36" t="s">
        <v>56</v>
      </c>
      <c r="G36" t="s">
        <v>25</v>
      </c>
      <c r="H36" t="s">
        <v>180</v>
      </c>
      <c r="I36" t="s">
        <v>186</v>
      </c>
    </row>
    <row r="37" spans="1:9" ht="18.75" x14ac:dyDescent="0.35">
      <c r="A37" t="s">
        <v>43</v>
      </c>
      <c r="B37" t="s">
        <v>70</v>
      </c>
      <c r="C37">
        <v>1.2500000000000001E-2</v>
      </c>
      <c r="D37" t="s">
        <v>57</v>
      </c>
      <c r="G37" t="s">
        <v>25</v>
      </c>
      <c r="H37" t="s">
        <v>180</v>
      </c>
      <c r="I37" t="s">
        <v>186</v>
      </c>
    </row>
    <row r="38" spans="1:9" x14ac:dyDescent="0.25">
      <c r="A38" t="s">
        <v>44</v>
      </c>
      <c r="B38" t="s">
        <v>76</v>
      </c>
      <c r="C38">
        <v>500</v>
      </c>
      <c r="D38" t="s">
        <v>54</v>
      </c>
      <c r="G38" t="s">
        <v>25</v>
      </c>
      <c r="H38" t="s">
        <v>180</v>
      </c>
      <c r="I38" t="s">
        <v>186</v>
      </c>
    </row>
    <row r="39" spans="1:9" ht="17.25" x14ac:dyDescent="0.25">
      <c r="A39" t="s">
        <v>45</v>
      </c>
      <c r="B39" t="s">
        <v>176</v>
      </c>
      <c r="C39">
        <v>800</v>
      </c>
      <c r="D39" t="s">
        <v>58</v>
      </c>
      <c r="G39" t="s">
        <v>25</v>
      </c>
      <c r="H39" t="s">
        <v>180</v>
      </c>
      <c r="I39" t="s">
        <v>186</v>
      </c>
    </row>
    <row r="40" spans="1:9" x14ac:dyDescent="0.25">
      <c r="C40" s="3"/>
    </row>
    <row r="41" spans="1:9" x14ac:dyDescent="0.25">
      <c r="A41" s="4" t="s">
        <v>47</v>
      </c>
      <c r="C41" s="3"/>
    </row>
    <row r="42" spans="1:9" ht="18" x14ac:dyDescent="0.35">
      <c r="A42" t="s">
        <v>48</v>
      </c>
      <c r="B42" t="s">
        <v>149</v>
      </c>
      <c r="C42" s="5">
        <f>densitySoil2/densityPlant*((0.784*EXP(-(((LOG(kOctanolWater))-1.78)^2)/2.44)*Qtrans)/((MTC*2*LAI)/(0.3+0.65/KAirWater+0.015*kOctanolWater/KAirWater)+Vplant*(lambdag+lambdat)))</f>
        <v>9.6074333249366756E-10</v>
      </c>
      <c r="D42" t="s">
        <v>61</v>
      </c>
      <c r="G42" t="s">
        <v>25</v>
      </c>
      <c r="H42" t="s">
        <v>180</v>
      </c>
      <c r="I42" t="s">
        <v>187</v>
      </c>
    </row>
    <row r="43" spans="1:9" ht="18" x14ac:dyDescent="0.35">
      <c r="A43" t="s">
        <v>49</v>
      </c>
      <c r="B43" t="s">
        <v>150</v>
      </c>
      <c r="C43" s="5">
        <f>densityAir/densityPlant*(Vd/((MTC*2*LAI)/(0.3+0.65/KAirWater+0.015*kOctanolWater/KAirWater)+Vplant*(lambdag+lambdat)))</f>
        <v>5.3850594570711006E-5</v>
      </c>
      <c r="D43" t="s">
        <v>62</v>
      </c>
      <c r="G43" t="s">
        <v>25</v>
      </c>
      <c r="H43" t="s">
        <v>180</v>
      </c>
      <c r="I43" t="s">
        <v>187</v>
      </c>
    </row>
    <row r="44" spans="1:9" ht="18" x14ac:dyDescent="0.35">
      <c r="A44" t="s">
        <v>50</v>
      </c>
      <c r="B44" t="s">
        <v>151</v>
      </c>
      <c r="C44" s="5">
        <f>densityAir/densityPlant*((MTC*2*LAI)/((MTC*2*LAI)/(0.3+0.65/KAirWater+0.015*kOctanolWater/KAirWater)+Vplant*(lambdag+lambdat)))</f>
        <v>7.4098418129298364E-5</v>
      </c>
      <c r="D44" t="s">
        <v>63</v>
      </c>
      <c r="G44" t="s">
        <v>25</v>
      </c>
      <c r="H44" t="s">
        <v>180</v>
      </c>
      <c r="I44" t="s">
        <v>187</v>
      </c>
    </row>
    <row r="45" spans="1:9" ht="18" x14ac:dyDescent="0.35">
      <c r="A45" t="s">
        <v>51</v>
      </c>
      <c r="B45" t="s">
        <v>152</v>
      </c>
      <c r="C45" s="5">
        <f>densitySoil2/densityPlant*(RCF*0.8)</f>
        <v>1.2327601576467537</v>
      </c>
      <c r="D45" t="s">
        <v>61</v>
      </c>
      <c r="G45" t="s">
        <v>25</v>
      </c>
      <c r="H45" t="s">
        <v>180</v>
      </c>
      <c r="I45" t="s">
        <v>187</v>
      </c>
    </row>
    <row r="46" spans="1:9" x14ac:dyDescent="0.25">
      <c r="C46" s="3"/>
    </row>
    <row r="47" spans="1:9" x14ac:dyDescent="0.25">
      <c r="A47" s="4" t="s">
        <v>52</v>
      </c>
      <c r="C47" s="3"/>
    </row>
    <row r="48" spans="1:9" x14ac:dyDescent="0.25">
      <c r="A48" t="s">
        <v>115</v>
      </c>
      <c r="B48" t="s">
        <v>153</v>
      </c>
      <c r="C48" s="5">
        <f>10^(IF(LOG(kOctanolWater)&gt;6.5,6.5-8.1,IF(LOG(kOctanolWater)&lt;3,3-8.1,LOG(kOctanolWater)-8.1)))</f>
        <v>7.9432823472428065E-6</v>
      </c>
      <c r="D48" t="s">
        <v>20</v>
      </c>
      <c r="F48" t="s">
        <v>24</v>
      </c>
      <c r="G48" t="s">
        <v>80</v>
      </c>
      <c r="H48" t="s">
        <v>180</v>
      </c>
      <c r="I48" t="s">
        <v>187</v>
      </c>
    </row>
    <row r="49" spans="1:9" x14ac:dyDescent="0.25">
      <c r="A49" t="s">
        <v>17</v>
      </c>
      <c r="B49" t="s">
        <v>154</v>
      </c>
      <c r="C49" s="5">
        <f>10^(IF(LOG(kOctanolWater)&gt;6.5,6.5-5.6+LOG(meat_fat/meat_veg),IF(LOG(kOctanolWater)&lt;3,3-5.6+LOG(meat_fat/meat_veg),LOG(kOctanolWater)-5.6+LOG(meat_fat/meat_veg))))</f>
        <v>4.3409299495990769E-5</v>
      </c>
      <c r="D49" t="s">
        <v>20</v>
      </c>
      <c r="F49" t="s">
        <v>24</v>
      </c>
      <c r="G49" t="s">
        <v>80</v>
      </c>
      <c r="H49" t="s">
        <v>180</v>
      </c>
      <c r="I49" t="s">
        <v>187</v>
      </c>
    </row>
    <row r="51" spans="1:9" x14ac:dyDescent="0.25">
      <c r="A51" s="4" t="s">
        <v>84</v>
      </c>
    </row>
    <row r="52" spans="1:9" s="12" customFormat="1" x14ac:dyDescent="0.25">
      <c r="A52" s="12" t="s">
        <v>83</v>
      </c>
      <c r="B52" s="12" t="s">
        <v>155</v>
      </c>
      <c r="C52" s="15">
        <v>0.89300000000000002</v>
      </c>
      <c r="D52" s="12" t="s">
        <v>129</v>
      </c>
      <c r="G52" s="12" t="s">
        <v>130</v>
      </c>
      <c r="H52" s="12" t="s">
        <v>172</v>
      </c>
      <c r="I52" s="12" t="s">
        <v>177</v>
      </c>
    </row>
    <row r="60" spans="1:9" x14ac:dyDescent="0.25">
      <c r="D60" s="5"/>
      <c r="E60" s="5"/>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workbookViewId="0">
      <selection activeCell="E35" sqref="E35"/>
    </sheetView>
  </sheetViews>
  <sheetFormatPr defaultRowHeight="15" x14ac:dyDescent="0.25"/>
  <cols>
    <col min="1" max="1" width="47.42578125" bestFit="1" customWidth="1"/>
    <col min="2" max="2" width="21.7109375" bestFit="1" customWidth="1"/>
    <col min="5" max="5" width="11.42578125" bestFit="1" customWidth="1"/>
    <col min="6" max="6" width="27.42578125" bestFit="1" customWidth="1"/>
    <col min="7" max="7" width="11.7109375" bestFit="1" customWidth="1"/>
    <col min="8" max="8" width="16.5703125" bestFit="1" customWidth="1"/>
  </cols>
  <sheetData>
    <row r="1" spans="1:9" x14ac:dyDescent="0.25">
      <c r="A1" s="1" t="s">
        <v>33</v>
      </c>
      <c r="B1" s="1" t="s">
        <v>8</v>
      </c>
      <c r="C1" s="1" t="s">
        <v>4</v>
      </c>
      <c r="D1" s="1" t="s">
        <v>5</v>
      </c>
      <c r="E1" s="1" t="s">
        <v>71</v>
      </c>
      <c r="F1" s="1" t="s">
        <v>7</v>
      </c>
      <c r="G1" s="1" t="s">
        <v>6</v>
      </c>
      <c r="H1" s="1" t="s">
        <v>179</v>
      </c>
      <c r="I1" s="1" t="s">
        <v>185</v>
      </c>
    </row>
    <row r="2" spans="1:9" x14ac:dyDescent="0.25">
      <c r="A2" s="4" t="s">
        <v>102</v>
      </c>
    </row>
    <row r="3" spans="1:9" ht="17.25" x14ac:dyDescent="0.25">
      <c r="A3" t="s">
        <v>99</v>
      </c>
      <c r="B3" t="s">
        <v>167</v>
      </c>
      <c r="C3" s="5">
        <v>5.2678932904178943E-11</v>
      </c>
      <c r="D3" t="s">
        <v>58</v>
      </c>
      <c r="F3" t="s">
        <v>122</v>
      </c>
      <c r="G3" t="s">
        <v>104</v>
      </c>
      <c r="H3" t="s">
        <v>104</v>
      </c>
      <c r="I3" t="s">
        <v>177</v>
      </c>
    </row>
    <row r="4" spans="1:9" ht="17.25" x14ac:dyDescent="0.25">
      <c r="A4" t="s">
        <v>181</v>
      </c>
      <c r="B4" t="s">
        <v>182</v>
      </c>
      <c r="C4" s="5">
        <v>3.511928860278589</v>
      </c>
      <c r="D4" t="s">
        <v>58</v>
      </c>
      <c r="F4" t="s">
        <v>122</v>
      </c>
      <c r="G4" t="s">
        <v>104</v>
      </c>
      <c r="H4" t="s">
        <v>104</v>
      </c>
      <c r="I4" t="s">
        <v>177</v>
      </c>
    </row>
    <row r="5" spans="1:9" ht="17.25" x14ac:dyDescent="0.25">
      <c r="A5" t="s">
        <v>100</v>
      </c>
      <c r="B5" t="s">
        <v>168</v>
      </c>
      <c r="C5" s="5">
        <v>2.5142912702787267E-5</v>
      </c>
      <c r="D5" t="s">
        <v>58</v>
      </c>
      <c r="F5" t="s">
        <v>122</v>
      </c>
      <c r="G5" t="s">
        <v>104</v>
      </c>
      <c r="H5" t="s">
        <v>104</v>
      </c>
      <c r="I5" t="s">
        <v>177</v>
      </c>
    </row>
    <row r="6" spans="1:9" ht="17.25" x14ac:dyDescent="0.25">
      <c r="A6" t="s">
        <v>101</v>
      </c>
      <c r="B6" t="s">
        <v>169</v>
      </c>
      <c r="C6" s="5">
        <v>4.5830209003405996E-6</v>
      </c>
      <c r="D6" t="s">
        <v>58</v>
      </c>
      <c r="F6" t="s">
        <v>122</v>
      </c>
      <c r="G6" t="s">
        <v>104</v>
      </c>
      <c r="H6" t="s">
        <v>104</v>
      </c>
      <c r="I6" t="s">
        <v>177</v>
      </c>
    </row>
    <row r="7" spans="1:9" ht="17.25" x14ac:dyDescent="0.25">
      <c r="A7" t="s">
        <v>131</v>
      </c>
      <c r="B7" s="10" t="s">
        <v>170</v>
      </c>
      <c r="C7" s="5">
        <v>1.2004547530736714E-6</v>
      </c>
      <c r="D7" t="s">
        <v>58</v>
      </c>
      <c r="F7" t="s">
        <v>122</v>
      </c>
      <c r="G7" t="s">
        <v>104</v>
      </c>
      <c r="H7" t="s">
        <v>104</v>
      </c>
      <c r="I7" t="s">
        <v>177</v>
      </c>
    </row>
    <row r="8" spans="1:9" ht="17.25" x14ac:dyDescent="0.25">
      <c r="A8" t="s">
        <v>183</v>
      </c>
      <c r="B8" t="s">
        <v>184</v>
      </c>
      <c r="C8" s="14">
        <v>2.9874419448202854E-6</v>
      </c>
      <c r="D8" t="s">
        <v>58</v>
      </c>
      <c r="F8" t="s">
        <v>122</v>
      </c>
      <c r="G8" t="s">
        <v>104</v>
      </c>
      <c r="H8" t="s">
        <v>104</v>
      </c>
      <c r="I8" t="s">
        <v>177</v>
      </c>
    </row>
    <row r="10" spans="1:9" x14ac:dyDescent="0.25">
      <c r="A10" s="4" t="s">
        <v>110</v>
      </c>
    </row>
    <row r="11" spans="1:9" ht="17.25" x14ac:dyDescent="0.25">
      <c r="A11" t="s">
        <v>78</v>
      </c>
      <c r="B11" t="s">
        <v>171</v>
      </c>
      <c r="C11" s="5">
        <v>1500</v>
      </c>
      <c r="D11" t="s">
        <v>58</v>
      </c>
      <c r="G11" t="s">
        <v>104</v>
      </c>
      <c r="H11" t="s">
        <v>104</v>
      </c>
      <c r="I11" t="s">
        <v>177</v>
      </c>
    </row>
    <row r="12" spans="1:9" ht="17.25" x14ac:dyDescent="0.25">
      <c r="A12" t="s">
        <v>79</v>
      </c>
      <c r="B12" s="11" t="s">
        <v>174</v>
      </c>
      <c r="C12" s="5">
        <v>1.29</v>
      </c>
      <c r="D12" t="s">
        <v>58</v>
      </c>
      <c r="G12" t="s">
        <v>81</v>
      </c>
      <c r="H12" t="s">
        <v>180</v>
      </c>
      <c r="I12" t="s">
        <v>186</v>
      </c>
    </row>
    <row r="13" spans="1:9" ht="17.25" x14ac:dyDescent="0.25">
      <c r="A13" t="s">
        <v>109</v>
      </c>
      <c r="B13" s="11" t="s">
        <v>175</v>
      </c>
      <c r="C13" s="5">
        <v>1000</v>
      </c>
      <c r="D13" t="s">
        <v>58</v>
      </c>
      <c r="G13" t="s">
        <v>81</v>
      </c>
      <c r="H13" t="s">
        <v>180</v>
      </c>
      <c r="I13" t="s">
        <v>186</v>
      </c>
    </row>
    <row r="15" spans="1:9" x14ac:dyDescent="0.25">
      <c r="A15" s="4" t="s">
        <v>103</v>
      </c>
    </row>
    <row r="16" spans="1:9" x14ac:dyDescent="0.25">
      <c r="A16" s="6" t="s">
        <v>105</v>
      </c>
      <c r="B16" t="s">
        <v>72</v>
      </c>
      <c r="C16">
        <v>3653</v>
      </c>
      <c r="D16" t="s">
        <v>106</v>
      </c>
      <c r="F16" t="s">
        <v>189</v>
      </c>
      <c r="G16" t="s">
        <v>12</v>
      </c>
      <c r="H16" t="s">
        <v>104</v>
      </c>
      <c r="I16" t="s">
        <v>177</v>
      </c>
    </row>
    <row r="17" spans="1:10" x14ac:dyDescent="0.25">
      <c r="A17" s="6" t="s">
        <v>1</v>
      </c>
      <c r="B17" s="11" t="s">
        <v>82</v>
      </c>
      <c r="C17" s="5">
        <v>1</v>
      </c>
      <c r="D17" t="s">
        <v>10</v>
      </c>
      <c r="F17" t="s">
        <v>11</v>
      </c>
      <c r="G17" t="s">
        <v>12</v>
      </c>
      <c r="H17" t="s">
        <v>104</v>
      </c>
      <c r="I17" t="s">
        <v>177</v>
      </c>
    </row>
    <row r="18" spans="1:10" x14ac:dyDescent="0.25">
      <c r="A18" t="s">
        <v>91</v>
      </c>
      <c r="B18" t="s">
        <v>156</v>
      </c>
      <c r="C18" s="5">
        <f>air*inhal_air*T*p</f>
        <v>3.0789782703834508E-6</v>
      </c>
      <c r="D18" t="s">
        <v>107</v>
      </c>
      <c r="F18" t="s">
        <v>122</v>
      </c>
      <c r="G18" t="s">
        <v>108</v>
      </c>
      <c r="H18" t="s">
        <v>180</v>
      </c>
      <c r="I18" t="s">
        <v>188</v>
      </c>
    </row>
    <row r="19" spans="1:10" x14ac:dyDescent="0.25">
      <c r="A19" t="s">
        <v>92</v>
      </c>
      <c r="B19" t="s">
        <v>157</v>
      </c>
      <c r="C19" s="5">
        <f>freshwater*ing_water*T*p</f>
        <v>1.2215658993736491E-4</v>
      </c>
      <c r="D19" t="s">
        <v>107</v>
      </c>
      <c r="F19" t="s">
        <v>122</v>
      </c>
      <c r="G19" t="s">
        <v>108</v>
      </c>
      <c r="H19" t="s">
        <v>180</v>
      </c>
      <c r="I19" t="s">
        <v>188</v>
      </c>
    </row>
    <row r="20" spans="1:10" x14ac:dyDescent="0.25">
      <c r="A20" t="s">
        <v>93</v>
      </c>
      <c r="B20" t="s">
        <v>158</v>
      </c>
      <c r="C20" s="5">
        <f>freshwater*(BAF_fish/1000)*ing_fishfre*T*p</f>
        <v>1.0334447508701072E-6</v>
      </c>
      <c r="D20" t="s">
        <v>107</v>
      </c>
      <c r="F20" t="s">
        <v>122</v>
      </c>
      <c r="G20" t="s">
        <v>108</v>
      </c>
      <c r="H20" t="s">
        <v>180</v>
      </c>
      <c r="I20" t="s">
        <v>188</v>
      </c>
    </row>
    <row r="21" spans="1:10" x14ac:dyDescent="0.25">
      <c r="A21" t="s">
        <v>94</v>
      </c>
      <c r="B21" t="s">
        <v>159</v>
      </c>
      <c r="C21" s="5">
        <f>seawater*(BAF_fish/1000)*ing_fishmar*T*p</f>
        <v>5.3372947230187645E-7</v>
      </c>
      <c r="D21" t="s">
        <v>107</v>
      </c>
      <c r="F21" t="s">
        <v>122</v>
      </c>
      <c r="G21" t="s">
        <v>108</v>
      </c>
      <c r="H21" t="s">
        <v>180</v>
      </c>
      <c r="I21" t="s">
        <v>188</v>
      </c>
    </row>
    <row r="22" spans="1:10" x14ac:dyDescent="0.25">
      <c r="A22" t="s">
        <v>95</v>
      </c>
      <c r="B22" t="s">
        <v>160</v>
      </c>
      <c r="C22" s="9">
        <f>(aerosol*(BAF_airp_exp/densityAir)+air*(BAF_airg_exp/densityAir)+agricultural_soil_water*(BAF_soil_exp/densitySoil2))*ing_exp*T*p</f>
        <v>0.40326557600777074</v>
      </c>
      <c r="D22" t="s">
        <v>107</v>
      </c>
      <c r="E22" s="5"/>
      <c r="F22" t="s">
        <v>122</v>
      </c>
      <c r="G22" t="s">
        <v>108</v>
      </c>
      <c r="H22" t="s">
        <v>180</v>
      </c>
      <c r="I22" t="s">
        <v>188</v>
      </c>
    </row>
    <row r="23" spans="1:10" x14ac:dyDescent="0.25">
      <c r="A23" t="s">
        <v>96</v>
      </c>
      <c r="B23" t="s">
        <v>161</v>
      </c>
      <c r="C23" s="9">
        <f>agricultural_soil_water*(BAF_soil_unexp/densitySoil2)*ing_unexp*T*p</f>
        <v>2.1076783742531733E-6</v>
      </c>
      <c r="D23" t="s">
        <v>107</v>
      </c>
      <c r="E23" s="5"/>
      <c r="F23" t="s">
        <v>122</v>
      </c>
      <c r="G23" t="s">
        <v>108</v>
      </c>
      <c r="H23" t="s">
        <v>180</v>
      </c>
      <c r="I23" t="s">
        <v>188</v>
      </c>
    </row>
    <row r="24" spans="1:10" x14ac:dyDescent="0.25">
      <c r="A24" t="s">
        <v>97</v>
      </c>
      <c r="B24" t="s">
        <v>162</v>
      </c>
      <c r="C24" s="9">
        <f>((air*meat_air+(aerosol*(BAF_airp_exp/densityAir)+air*(BAF_airp_exp/densityAir))*meat_veg)+(freshwater*(meat_water/densityWater))+(agricultural_soil*(meat_soil/densitySoil2)+agricultural_soil_water*(BAF_soil_exp/densitySoil2)*meat_veg))*BTF_meat*ing_meat*T*p</f>
        <v>2.0093464565746555E-5</v>
      </c>
      <c r="D24" t="s">
        <v>107</v>
      </c>
      <c r="E24" s="5"/>
      <c r="F24" t="s">
        <v>122</v>
      </c>
      <c r="G24" t="s">
        <v>108</v>
      </c>
      <c r="H24" t="s">
        <v>180</v>
      </c>
      <c r="I24" t="s">
        <v>188</v>
      </c>
      <c r="J24" s="9"/>
    </row>
    <row r="25" spans="1:10" x14ac:dyDescent="0.25">
      <c r="A25" t="s">
        <v>98</v>
      </c>
      <c r="B25" t="s">
        <v>163</v>
      </c>
      <c r="C25" s="5">
        <f>((air*dairy_air+(aerosol*(BAF_airp_exp/densityAir)+air*(BAF_airp_exp/densityAir))*dairy_veg)+(freshwater*(dairy_water/densityWater))+(agricultural_soil*(dairy_soil/densitySoil2)+agricultural_soil_water*(BAF_soil_exp/densitySoil2)*dairy_veg))*BTF_dairy*ing_dairy*T*p</f>
        <v>6.2980639702063263E-5</v>
      </c>
      <c r="D25" t="s">
        <v>107</v>
      </c>
      <c r="E25" s="5"/>
      <c r="F25" t="s">
        <v>122</v>
      </c>
      <c r="G25" t="s">
        <v>108</v>
      </c>
      <c r="H25" t="s">
        <v>180</v>
      </c>
      <c r="I25" t="s">
        <v>188</v>
      </c>
      <c r="J25" s="5"/>
    </row>
    <row r="26" spans="1:10" x14ac:dyDescent="0.25">
      <c r="C26"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3" sqref="A3"/>
    </sheetView>
  </sheetViews>
  <sheetFormatPr defaultRowHeight="15" x14ac:dyDescent="0.25"/>
  <sheetData>
    <row r="1" spans="1:1" x14ac:dyDescent="0.25">
      <c r="A1" t="s">
        <v>123</v>
      </c>
    </row>
    <row r="2" spans="1:1" x14ac:dyDescent="0.25">
      <c r="A2" t="s">
        <v>128</v>
      </c>
    </row>
    <row r="3" spans="1:1" x14ac:dyDescent="0.25">
      <c r="A3" t="s">
        <v>124</v>
      </c>
    </row>
    <row r="4" spans="1:1" x14ac:dyDescent="0.25">
      <c r="A4" t="s">
        <v>125</v>
      </c>
    </row>
    <row r="5" spans="1:1" x14ac:dyDescent="0.25">
      <c r="A5" t="s">
        <v>126</v>
      </c>
    </row>
    <row r="6" spans="1:1" x14ac:dyDescent="0.25">
      <c r="A6"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49</vt:i4>
      </vt:variant>
    </vt:vector>
  </HeadingPairs>
  <TitlesOfParts>
    <vt:vector size="54" baseType="lpstr">
      <vt:lpstr>Inhalation</vt:lpstr>
      <vt:lpstr>Ingestion water</vt:lpstr>
      <vt:lpstr>Ingestion food</vt:lpstr>
      <vt:lpstr>Intake</vt:lpstr>
      <vt:lpstr>Comments</vt:lpstr>
      <vt:lpstr>aerosol</vt:lpstr>
      <vt:lpstr>agricultural_soil</vt:lpstr>
      <vt:lpstr>agricultural_soil_water</vt:lpstr>
      <vt:lpstr>air</vt:lpstr>
      <vt:lpstr>BAF_airg_exp</vt:lpstr>
      <vt:lpstr>BAF_airp_exp</vt:lpstr>
      <vt:lpstr>BAF_fish</vt:lpstr>
      <vt:lpstr>BAF_soil_exp</vt:lpstr>
      <vt:lpstr>BAF_soil_unexp</vt:lpstr>
      <vt:lpstr>BTF_dairy</vt:lpstr>
      <vt:lpstr>BTF_meat</vt:lpstr>
      <vt:lpstr>dairy_air</vt:lpstr>
      <vt:lpstr>dairy_soil</vt:lpstr>
      <vt:lpstr>dairy_veg</vt:lpstr>
      <vt:lpstr>dairy_water</vt:lpstr>
      <vt:lpstr>densityAir</vt:lpstr>
      <vt:lpstr>densityPlant</vt:lpstr>
      <vt:lpstr>densitySoil2</vt:lpstr>
      <vt:lpstr>densityWater</vt:lpstr>
      <vt:lpstr>DOC</vt:lpstr>
      <vt:lpstr>freshwater</vt:lpstr>
      <vt:lpstr>ing_dairy</vt:lpstr>
      <vt:lpstr>ing_exp</vt:lpstr>
      <vt:lpstr>ing_fishfre</vt:lpstr>
      <vt:lpstr>ing_fishmar</vt:lpstr>
      <vt:lpstr>ing_meat</vt:lpstr>
      <vt:lpstr>ing_unexp</vt:lpstr>
      <vt:lpstr>ing_water</vt:lpstr>
      <vt:lpstr>inhal_air</vt:lpstr>
      <vt:lpstr>KAirWater</vt:lpstr>
      <vt:lpstr>kDegredationInSoil</vt:lpstr>
      <vt:lpstr>kOctanolWater</vt:lpstr>
      <vt:lpstr>LAI</vt:lpstr>
      <vt:lpstr>lambdag</vt:lpstr>
      <vt:lpstr>lambdat</vt:lpstr>
      <vt:lpstr>meat_air</vt:lpstr>
      <vt:lpstr>meat_fat</vt:lpstr>
      <vt:lpstr>meat_soil</vt:lpstr>
      <vt:lpstr>meat_veg</vt:lpstr>
      <vt:lpstr>meat_water</vt:lpstr>
      <vt:lpstr>MTC</vt:lpstr>
      <vt:lpstr>p</vt:lpstr>
      <vt:lpstr>POC</vt:lpstr>
      <vt:lpstr>Qtrans</vt:lpstr>
      <vt:lpstr>RCF</vt:lpstr>
      <vt:lpstr>seawater</vt:lpstr>
      <vt:lpstr>T</vt:lpstr>
      <vt:lpstr>Vd</vt:lpstr>
      <vt:lpstr>Vplant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2015-12-07T22:18:59Z</dcterms:modified>
</cp:coreProperties>
</file>