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urenyeh/Documents/Data Analytics/Project/"/>
    </mc:Choice>
  </mc:AlternateContent>
  <xr:revisionPtr revIDLastSave="0" documentId="13_ncr:1_{CFD90A59-50DA-1742-B9B1-4DB6CD557109}" xr6:coauthVersionLast="47" xr6:coauthVersionMax="47" xr10:uidLastSave="{00000000-0000-0000-0000-000000000000}"/>
  <bookViews>
    <workbookView xWindow="3540" yWindow="920" windowWidth="17960" windowHeight="13580" activeTab="2" xr2:uid="{00000000-000D-0000-FFFF-FFFF00000000}"/>
  </bookViews>
  <sheets>
    <sheet name="Kickstarter" sheetId="1" r:id="rId1"/>
    <sheet name="Theatre Outcomes by Launch Date" sheetId="6" r:id="rId2"/>
    <sheet name="Outcomes Based on Goals" sheetId="7" r:id="rId3"/>
  </sheets>
  <definedNames>
    <definedName name="_xlnm._FilterDatabase" localSheetId="0" hidden="1">Kickstarter!$A$1:$O$4115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2.0" hidden="1">'Outcomes Based on Goals'!$A$2:$A$13</definedName>
    <definedName name="_xlchart.v2.1" hidden="1">'Outcomes Based on Goals'!$B$1</definedName>
    <definedName name="_xlchart.v2.10" hidden="1">'Outcomes Based on Goals'!$F$2:$F$13</definedName>
    <definedName name="_xlchart.v2.11" hidden="1">'Outcomes Based on Goals'!$G$1</definedName>
    <definedName name="_xlchart.v2.12" hidden="1">'Outcomes Based on Goals'!$G$2:$G$13</definedName>
    <definedName name="_xlchart.v2.13" hidden="1">'Outcomes Based on Goals'!$H$1</definedName>
    <definedName name="_xlchart.v2.14" hidden="1">'Outcomes Based on Goals'!$H$2:$H$13</definedName>
    <definedName name="_xlchart.v2.2" hidden="1">'Outcomes Based on Goals'!$B$2:$B$13</definedName>
    <definedName name="_xlchart.v2.3" hidden="1">'Outcomes Based on Goals'!$C$1</definedName>
    <definedName name="_xlchart.v2.4" hidden="1">'Outcomes Based on Goals'!$C$2:$C$13</definedName>
    <definedName name="_xlchart.v2.5" hidden="1">'Outcomes Based on Goals'!$D$1</definedName>
    <definedName name="_xlchart.v2.6" hidden="1">'Outcomes Based on Goals'!$D$2:$D$13</definedName>
    <definedName name="_xlchart.v2.7" hidden="1">'Outcomes Based on Goals'!$E$1</definedName>
    <definedName name="_xlchart.v2.8" hidden="1">'Outcomes Based on Goals'!$E$2:$E$13</definedName>
    <definedName name="_xlchart.v2.9" hidden="1">'Outcomes Based on Goals'!$F$1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H3" i="7" s="1"/>
  <c r="E4" i="7"/>
  <c r="E5" i="7"/>
  <c r="E6" i="7"/>
  <c r="E7" i="7"/>
  <c r="E8" i="7"/>
  <c r="H8" i="7" s="1"/>
  <c r="E9" i="7"/>
  <c r="H9" i="7" s="1"/>
  <c r="E10" i="7"/>
  <c r="H10" i="7" s="1"/>
  <c r="E11" i="7"/>
  <c r="E12" i="7"/>
  <c r="E13" i="7"/>
  <c r="E2" i="7"/>
  <c r="H4" i="7"/>
  <c r="H5" i="7"/>
  <c r="H6" i="7"/>
  <c r="H7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B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<sst xmlns="http://schemas.openxmlformats.org/spreadsheetml/2006/main" count="32975" uniqueCount="8401">
  <si>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</si>
  <si>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</si>
  <si>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</si>
  <si>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</si>
  <si>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</si>
  <si>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</si>
  <si>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</si>
  <si>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</si>
  <si>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</si>
  <si>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</si>
  <si>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</si>
  <si>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</si>
  <si>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</si>
  <si>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</si>
  <si>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</si>
  <si>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</si>
  <si>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</si>
  <si>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</si>
  <si>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</si>
  <si>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</si>
  <si>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</si>
  <si>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</si>
  <si>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</si>
  <si>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</si>
  <si>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</si>
  <si>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</si>
  <si>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</si>
  <si>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</si>
  <si>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</si>
  <si>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</si>
  <si>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</si>
  <si>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</si>
  <si>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</si>
  <si>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</si>
  <si>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</si>
  <si>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</si>
  <si>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</si>
  <si>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</si>
  <si>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</si>
  <si>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</si>
  <si>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</si>
  <si>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</si>
  <si>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</si>
  <si>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</si>
  <si>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</si>
  <si>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</si>
  <si>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</si>
  <si>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</si>
  <si>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</si>
  <si>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</si>
  <si>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</si>
  <si>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</si>
  <si>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</si>
  <si>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</si>
  <si>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</si>
  <si>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</si>
  <si>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</si>
  <si>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</si>
  <si>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</si>
  <si>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</si>
  <si>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</si>
  <si>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</si>
  <si>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</si>
  <si>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</si>
  <si>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</si>
  <si>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</si>
  <si>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</si>
  <si>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</si>
  <si>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</si>
  <si>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</si>
  <si>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</si>
  <si>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</si>
  <si>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</si>
  <si>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</si>
  <si>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</si>
  <si>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</si>
  <si>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</si>
  <si>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</si>
  <si>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</si>
  <si>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</si>
  <si>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</si>
  <si>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</si>
  <si>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</si>
  <si>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</si>
  <si>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</si>
  <si>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</si>
  <si>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</si>
  <si>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</si>
  <si>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</si>
  <si>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</si>
  <si>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</si>
  <si>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</si>
  <si>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</si>
  <si>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</si>
  <si>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</si>
  <si>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</si>
  <si>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</si>
  <si>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</si>
  <si>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</si>
  <si>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</si>
  <si>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</si>
  <si>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</si>
  <si>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</si>
  <si>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</si>
  <si>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</si>
  <si>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</si>
  <si>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</si>
  <si>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</si>
  <si>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</si>
  <si>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</si>
  <si>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</si>
  <si>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</si>
  <si>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</si>
  <si>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</si>
  <si>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</si>
  <si>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</si>
  <si>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</si>
  <si>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</si>
  <si>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</si>
  <si>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</si>
  <si>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</si>
  <si>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</si>
  <si>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</si>
  <si>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</si>
  <si>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</si>
  <si>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</si>
  <si>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</si>
  <si>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</si>
  <si>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</si>
  <si>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</si>
  <si>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</si>
  <si>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</si>
  <si>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</si>
  <si>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</si>
  <si>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</si>
  <si>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</si>
  <si>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</si>
  <si>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</si>
  <si>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</si>
  <si>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</si>
  <si>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</si>
  <si>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</si>
  <si>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</si>
  <si>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</si>
  <si>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</si>
  <si>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</si>
  <si>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</si>
  <si>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</si>
  <si>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</si>
  <si>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</si>
  <si>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</si>
  <si>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</si>
  <si>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</si>
  <si>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</si>
  <si>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</si>
  <si>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</si>
  <si>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</si>
  <si>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</si>
  <si>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</si>
  <si>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</si>
  <si>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</si>
  <si>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</si>
  <si>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</si>
  <si>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</si>
  <si>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</si>
  <si>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</si>
  <si>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</si>
  <si>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</si>
  <si>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</si>
  <si>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</si>
  <si>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</si>
  <si>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</si>
  <si>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</si>
  <si>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</si>
  <si>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</si>
  <si>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</si>
  <si>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</si>
  <si>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</si>
  <si>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</si>
  <si>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</si>
  <si>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</si>
  <si>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</si>
  <si>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</si>
  <si>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</si>
  <si>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</si>
  <si>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</si>
  <si>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</si>
  <si>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</si>
  <si>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</si>
  <si>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</si>
  <si>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</si>
  <si>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</si>
  <si>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</si>
  <si>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</si>
  <si>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</si>
  <si>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</si>
  <si>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</si>
  <si>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</si>
  <si>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</si>
  <si>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</si>
  <si>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</si>
  <si>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</si>
  <si>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</si>
  <si>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</si>
  <si>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</si>
  <si>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</si>
  <si>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</si>
  <si>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</si>
  <si>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</si>
  <si>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</si>
  <si>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</si>
  <si>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</si>
  <si>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</si>
  <si>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</si>
  <si>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</si>
  <si>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</si>
  <si>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</si>
  <si>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</si>
  <si>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</si>
  <si>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</si>
  <si>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</si>
  <si>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</si>
  <si>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</si>
  <si>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</si>
  <si>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</si>
  <si>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</si>
  <si>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</si>
  <si>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</si>
  <si>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</si>
  <si>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</si>
  <si>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</si>
  <si>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</si>
  <si>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</si>
  <si>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</si>
  <si>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</si>
  <si>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</si>
  <si>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</si>
  <si>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</si>
  <si>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</si>
  <si>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</si>
  <si>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</si>
  <si>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</si>
  <si>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</si>
  <si>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</si>
  <si>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</si>
  <si>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</si>
  <si>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</si>
  <si>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</si>
  <si>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</si>
  <si>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</si>
  <si>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</si>
  <si>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</si>
  <si>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</si>
  <si>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</si>
  <si>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</si>
  <si>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</si>
  <si>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</si>
  <si>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</si>
  <si>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</si>
  <si>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</si>
  <si>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</si>
  <si>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</si>
  <si>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</si>
  <si>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</si>
  <si>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</si>
  <si>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</si>
  <si>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</si>
  <si>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</si>
  <si>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</si>
  <si>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</si>
  <si>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</si>
  <si>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</si>
  <si>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</si>
  <si>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</si>
  <si>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</si>
  <si>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</si>
  <si>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</si>
  <si>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</si>
  <si>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</si>
  <si>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</si>
  <si>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</si>
  <si>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</si>
  <si>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</si>
  <si>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</si>
  <si>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</si>
  <si>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</si>
  <si>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</si>
  <si>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</si>
  <si>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</si>
  <si>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</si>
  <si>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</si>
  <si>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</si>
  <si>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</si>
  <si>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</si>
  <si>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</si>
  <si>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</si>
  <si>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</si>
  <si>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</si>
  <si>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</si>
  <si>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</si>
  <si>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</si>
  <si>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</si>
  <si>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</si>
  <si>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</si>
  <si>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</si>
  <si>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</si>
  <si>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</si>
  <si>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</si>
  <si>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</si>
  <si>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</si>
  <si>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</si>
  <si>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</si>
  <si>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</si>
  <si>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</si>
  <si>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</si>
  <si>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</si>
  <si>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</si>
  <si>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</si>
  <si>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</si>
  <si>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</si>
  <si>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</si>
  <si>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</si>
  <si>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</si>
  <si>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</si>
  <si>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</si>
  <si>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</si>
  <si>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</si>
  <si>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</si>
  <si>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</si>
  <si>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</si>
  <si>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</si>
  <si>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</si>
  <si>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</si>
  <si>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</si>
  <si>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</si>
  <si>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</si>
  <si>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</si>
  <si>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</si>
  <si>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</si>
  <si>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</si>
  <si>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</si>
  <si>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</si>
  <si>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</si>
  <si>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</si>
  <si>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</si>
  <si>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</si>
  <si>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</si>
  <si>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</si>
  <si>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</si>
  <si>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</si>
  <si>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</si>
  <si>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</si>
  <si>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</si>
  <si>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</si>
  <si>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</si>
  <si>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</si>
  <si>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</si>
  <si>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</si>
  <si>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</si>
  <si>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</si>
  <si>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</si>
  <si>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</si>
  <si>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</si>
  <si>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</si>
  <si>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</si>
  <si>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</si>
  <si>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</si>
  <si>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</si>
  <si>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</si>
  <si>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</si>
  <si>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</si>
  <si>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</si>
  <si>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</si>
  <si>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</si>
  <si>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</si>
  <si>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</si>
  <si>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</si>
  <si>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</si>
  <si>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</si>
  <si>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</si>
  <si>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</si>
  <si>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</si>
  <si>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</si>
  <si>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</si>
  <si>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</si>
  <si>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</si>
  <si>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</si>
  <si>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</si>
  <si>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</si>
  <si>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</si>
  <si>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</si>
  <si>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</si>
  <si>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</si>
  <si>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</si>
  <si>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</si>
  <si>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</si>
  <si>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</si>
  <si>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</si>
  <si>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</si>
  <si>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</si>
  <si>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</si>
  <si>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</si>
  <si>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</si>
  <si>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</si>
  <si>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</si>
  <si>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</si>
  <si>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</si>
  <si>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</si>
  <si>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</si>
  <si>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</si>
  <si>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</si>
  <si>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</si>
  <si>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</si>
  <si>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</si>
  <si>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</si>
  <si>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</si>
  <si>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</si>
  <si>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</si>
  <si>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</si>
  <si>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</si>
  <si>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</si>
  <si>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</si>
  <si>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</si>
  <si>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</si>
  <si>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</si>
  <si>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</si>
  <si>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</si>
  <si>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</si>
  <si>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</si>
  <si>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</si>
  <si>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</si>
  <si>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</si>
  <si>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</si>
  <si>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</si>
  <si>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</si>
  <si>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</si>
  <si>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</si>
  <si>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</si>
  <si>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</si>
  <si>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</si>
  <si>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</si>
  <si>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</si>
  <si>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</si>
  <si>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</si>
  <si>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</si>
  <si>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</si>
  <si>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</si>
  <si>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</si>
  <si>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</si>
  <si>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</si>
  <si>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</si>
  <si>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</si>
  <si>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</si>
  <si>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</si>
  <si>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</si>
  <si>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</si>
  <si>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</si>
  <si>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</si>
  <si>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</si>
  <si>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</si>
  <si>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</si>
  <si>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</si>
  <si>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</si>
  <si>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</si>
  <si>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</si>
  <si>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</si>
  <si>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</si>
  <si>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</si>
  <si>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</si>
  <si>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</si>
  <si>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</si>
  <si>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</si>
  <si>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</si>
  <si>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</si>
  <si>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</si>
  <si>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</si>
  <si>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</si>
  <si>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</si>
  <si>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</si>
  <si>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</si>
  <si>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</si>
  <si>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</si>
  <si>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</si>
  <si>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</si>
  <si>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</si>
  <si>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</si>
  <si>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</si>
  <si>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</si>
  <si>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</si>
  <si>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</si>
  <si>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</si>
  <si>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</si>
  <si>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</si>
  <si>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</si>
  <si>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</si>
  <si>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</si>
  <si>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</si>
  <si>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</si>
  <si>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</si>
  <si>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</si>
  <si>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</si>
  <si>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</si>
  <si>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</si>
  <si>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</si>
  <si>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</si>
  <si>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</si>
  <si>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</si>
  <si>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</si>
  <si>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</si>
  <si>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</si>
  <si>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</si>
  <si>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</si>
  <si>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</si>
  <si>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</si>
  <si>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</si>
  <si>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</si>
  <si>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</si>
  <si>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</si>
  <si>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</si>
  <si>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</si>
  <si>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</si>
  <si>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</si>
  <si>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</si>
  <si>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</si>
  <si>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</si>
  <si>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</si>
  <si>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</si>
  <si>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</si>
  <si>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</si>
  <si>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</si>
  <si>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</si>
  <si>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</si>
  <si>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</si>
  <si>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</si>
  <si>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</si>
  <si>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</si>
  <si>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</si>
  <si>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</si>
  <si>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</si>
  <si>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</si>
  <si>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</si>
  <si>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</si>
  <si>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</si>
  <si>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</si>
  <si>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</si>
  <si>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</si>
  <si>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</si>
  <si>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</si>
  <si>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</si>
  <si>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</si>
  <si>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</si>
  <si>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</si>
  <si>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</si>
  <si>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</si>
  <si>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</si>
  <si>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</si>
  <si>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</si>
  <si>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</si>
  <si>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</si>
  <si>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</si>
  <si>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</si>
  <si>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</si>
  <si>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</si>
  <si>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</si>
  <si>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</si>
  <si>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</si>
  <si>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</si>
  <si>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</si>
  <si>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</si>
  <si>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</si>
  <si>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</si>
  <si>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</si>
  <si>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</si>
  <si>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</si>
  <si>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</si>
  <si>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</si>
  <si>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</si>
  <si>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</si>
  <si>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</si>
  <si>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</si>
  <si>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</si>
  <si>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</si>
  <si>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</si>
  <si>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</si>
  <si>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</si>
  <si>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</si>
  <si>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</si>
  <si>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</si>
  <si>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</si>
  <si>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</si>
  <si>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</si>
  <si>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</si>
  <si>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</si>
  <si>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</si>
  <si>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</si>
  <si>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</si>
  <si>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</si>
  <si>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</si>
  <si>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</si>
  <si>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</si>
  <si>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</si>
  <si>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</si>
  <si>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</si>
  <si>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</si>
  <si>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</si>
  <si>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</si>
  <si>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</si>
  <si>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</si>
  <si>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</si>
  <si>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</si>
  <si>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</si>
  <si>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</si>
  <si>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</si>
  <si>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</si>
  <si>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</si>
  <si>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</si>
  <si>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</si>
  <si>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</si>
  <si>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</si>
  <si>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</si>
  <si>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</si>
  <si>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</si>
  <si>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</si>
  <si>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</si>
  <si>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</si>
  <si>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</si>
  <si>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</si>
  <si>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</si>
  <si>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</si>
  <si>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</si>
  <si>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</si>
  <si>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</si>
  <si>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</si>
  <si>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</si>
  <si>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</si>
  <si>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</si>
  <si>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</si>
  <si>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</si>
  <si>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</si>
  <si>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</si>
  <si>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</si>
  <si>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</si>
  <si>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</si>
  <si>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</si>
  <si>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</si>
  <si>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</si>
  <si>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</si>
  <si>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</si>
  <si>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</si>
  <si>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</si>
  <si>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</si>
  <si>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</si>
  <si>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</si>
  <si>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</si>
  <si>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</si>
  <si>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</si>
  <si>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</si>
  <si>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</si>
  <si>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</si>
  <si>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</si>
  <si>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</si>
  <si>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</si>
  <si>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</si>
  <si>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</si>
  <si>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</si>
  <si>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</si>
  <si>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</si>
  <si>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</si>
  <si>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</si>
  <si>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</si>
  <si>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</si>
  <si>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</si>
  <si>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</si>
  <si>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</si>
  <si>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</si>
  <si>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</si>
  <si>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</si>
  <si>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</si>
  <si>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</si>
  <si>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</si>
  <si>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</si>
  <si>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</si>
  <si>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</si>
  <si>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</si>
  <si>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</si>
  <si>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</si>
  <si>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</si>
  <si>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</si>
  <si>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</si>
  <si>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</si>
  <si>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</si>
  <si>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</si>
  <si>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</si>
  <si>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</si>
  <si>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</si>
  <si>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</si>
  <si>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</si>
  <si>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</si>
  <si>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</si>
  <si>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</si>
  <si>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</si>
  <si>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</si>
  <si>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</si>
  <si>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</si>
  <si>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</si>
  <si>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</si>
  <si>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</si>
  <si>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</si>
  <si>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</si>
  <si>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</si>
  <si>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</si>
  <si>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</si>
  <si>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</si>
  <si>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</si>
  <si>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</si>
  <si>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</si>
  <si>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</si>
  <si>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</si>
  <si>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</si>
  <si>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</si>
  <si>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</si>
  <si>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</si>
  <si>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</si>
  <si>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</si>
  <si>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</si>
  <si>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</si>
  <si>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</si>
  <si>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</si>
  <si>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</si>
  <si>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</si>
  <si>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</si>
  <si>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</si>
  <si>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</si>
  <si>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</si>
  <si>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</si>
  <si>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</si>
  <si>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</si>
  <si>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</si>
  <si>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</si>
  <si>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</si>
  <si>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</si>
  <si>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</si>
  <si>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</si>
  <si>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</si>
  <si>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</si>
  <si>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</si>
  <si>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</si>
  <si>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</si>
  <si>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</si>
  <si>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</si>
  <si>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</si>
  <si>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</si>
  <si>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</si>
  <si>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</si>
  <si>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</si>
  <si>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</si>
  <si>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</si>
  <si>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</si>
  <si>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</si>
  <si>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</si>
  <si>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</si>
  <si>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</si>
  <si>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</si>
  <si>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</si>
  <si>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</si>
  <si>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</si>
  <si>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</si>
  <si>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</si>
  <si>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</si>
  <si>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</si>
  <si>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</si>
  <si>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</si>
  <si>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</si>
  <si>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</si>
  <si>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</si>
  <si>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</si>
  <si>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</si>
  <si>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</si>
  <si>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</si>
  <si>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</si>
  <si>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</si>
  <si>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</si>
  <si>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</si>
  <si>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</si>
  <si>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</si>
  <si>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</si>
  <si>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</si>
  <si>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</si>
  <si>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</si>
  <si>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</si>
  <si>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</si>
  <si>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</si>
  <si>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</si>
  <si>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</si>
  <si>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</si>
  <si>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</si>
  <si>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</si>
  <si>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</si>
  <si>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</si>
  <si>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</si>
  <si>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</si>
  <si>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</si>
  <si>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</si>
  <si>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</si>
  <si>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</si>
  <si>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</si>
  <si>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</si>
  <si>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</si>
  <si>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</si>
  <si>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</si>
  <si>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</si>
  <si>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</si>
  <si>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</si>
  <si>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</si>
  <si>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</si>
  <si>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</si>
  <si>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</si>
  <si>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</si>
  <si>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</si>
  <si>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</si>
  <si>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</si>
  <si>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</si>
  <si>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</si>
  <si>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</si>
  <si>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</si>
  <si>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</si>
  <si>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</si>
  <si>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</si>
  <si>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</si>
  <si>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</si>
  <si>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</si>
  <si>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</si>
  <si>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</si>
  <si>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</si>
  <si>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</si>
  <si>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</si>
  <si>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</si>
  <si>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</si>
  <si>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</si>
  <si>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</si>
  <si>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</si>
  <si>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</si>
  <si>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</si>
  <si>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</si>
  <si>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</si>
  <si>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</si>
  <si>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</si>
  <si>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</si>
  <si>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</si>
  <si>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</si>
  <si>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</si>
  <si>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</si>
  <si>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</si>
  <si>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</si>
  <si>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</si>
  <si>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</si>
  <si>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</si>
  <si>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</si>
  <si>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</si>
  <si>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</si>
  <si>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</si>
  <si>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</si>
  <si>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</si>
  <si>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</si>
  <si>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</si>
  <si>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</si>
  <si>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</si>
  <si>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</si>
  <si>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</si>
  <si>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</si>
  <si>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</si>
  <si>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</si>
  <si>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</si>
  <si>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</si>
  <si>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</si>
  <si>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</si>
  <si>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</si>
  <si>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</si>
  <si>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</si>
  <si>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</si>
  <si>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</si>
  <si>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</si>
  <si>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</si>
  <si>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</si>
  <si>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</si>
  <si>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</si>
  <si>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</si>
  <si>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</si>
  <si>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</si>
  <si>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</si>
  <si>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</si>
  <si>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</si>
  <si>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</si>
  <si>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</si>
  <si>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</si>
  <si>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</si>
  <si>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</si>
  <si>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</si>
  <si>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</si>
  <si>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</si>
  <si>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</si>
  <si>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</si>
  <si>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</si>
  <si>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</si>
  <si>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</si>
  <si>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</si>
  <si>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</si>
  <si>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</si>
  <si>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</si>
  <si>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</si>
  <si>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</si>
  <si>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</si>
  <si>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</si>
  <si>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</si>
  <si>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</si>
  <si>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</si>
  <si>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</si>
  <si>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</si>
  <si>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</si>
  <si>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</si>
  <si>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</si>
  <si>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</si>
  <si>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</si>
  <si>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</si>
  <si>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</si>
  <si>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</si>
  <si>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</si>
  <si>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</si>
  <si>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</si>
  <si>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</si>
  <si>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</si>
  <si>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</si>
  <si>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</si>
  <si>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</si>
  <si>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</si>
  <si>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</si>
  <si>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</si>
  <si>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</si>
  <si>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</si>
  <si>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</si>
  <si>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</si>
  <si>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</si>
  <si>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</si>
  <si>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</si>
  <si>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</si>
  <si>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</si>
  <si>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</si>
  <si>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</si>
  <si>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</si>
  <si>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</si>
  <si>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</si>
  <si>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</si>
  <si>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</si>
  <si>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</si>
  <si>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</si>
  <si>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</si>
  <si>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</si>
  <si>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</si>
  <si>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</si>
  <si>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</si>
  <si>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</si>
  <si>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</si>
  <si>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</si>
  <si>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</si>
  <si>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</si>
  <si>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</si>
  <si>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</si>
  <si>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</si>
  <si>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</si>
  <si>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</si>
  <si>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</si>
  <si>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</si>
  <si>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</si>
  <si>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</si>
  <si>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</si>
  <si>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</si>
  <si>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</si>
  <si>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</si>
  <si>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</si>
  <si>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</si>
  <si>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</si>
  <si>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</si>
  <si>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</si>
  <si>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</si>
  <si>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</si>
  <si>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</si>
  <si>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</si>
  <si>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</si>
  <si>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</si>
  <si>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</si>
  <si>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</si>
  <si>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</si>
  <si>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</si>
  <si>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</si>
  <si>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</si>
  <si>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</si>
  <si>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</si>
  <si>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</si>
  <si>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</si>
  <si>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</si>
  <si>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</si>
  <si>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</si>
  <si>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</si>
  <si>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</si>
  <si>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</si>
  <si>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</si>
  <si>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</si>
  <si>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</si>
  <si>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</si>
  <si>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</si>
  <si>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</si>
  <si>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</si>
  <si>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</si>
  <si>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</si>
  <si>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</si>
  <si>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</si>
  <si>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</si>
  <si>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</si>
  <si>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</si>
  <si>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</si>
  <si>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</si>
  <si>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</si>
  <si>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</si>
  <si>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</si>
  <si>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</si>
  <si>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</si>
  <si>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</si>
  <si>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</si>
  <si>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</si>
  <si>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</si>
  <si>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</si>
  <si>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</si>
  <si>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</si>
  <si>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</si>
  <si>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</si>
  <si>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</si>
  <si>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</si>
  <si>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</si>
  <si>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</si>
  <si>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</si>
  <si>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</si>
  <si>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</si>
  <si>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</si>
  <si>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</si>
  <si>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</si>
  <si>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</si>
  <si>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</si>
  <si>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</si>
  <si>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</si>
  <si>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</si>
  <si>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</si>
  <si>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</si>
  <si>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</si>
  <si>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</si>
  <si>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</si>
  <si>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</si>
  <si>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</si>
  <si>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</si>
  <si>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</si>
  <si>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</si>
  <si>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</si>
  <si>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</si>
  <si>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</si>
  <si>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</si>
  <si>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</si>
  <si>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</si>
  <si>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</si>
  <si>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</si>
  <si>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</si>
  <si>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</si>
  <si>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</si>
  <si>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</si>
  <si>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</si>
  <si>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</si>
  <si>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</si>
  <si>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</si>
  <si>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</si>
  <si>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</si>
  <si>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</si>
  <si>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</si>
  <si>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</si>
  <si>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</si>
  <si>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</si>
  <si>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</si>
  <si>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</si>
  <si>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</si>
  <si>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</si>
  <si>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</si>
  <si>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</si>
  <si>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</si>
  <si>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</si>
  <si>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</si>
  <si>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</si>
  <si>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</si>
  <si>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</si>
  <si>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</si>
  <si>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</si>
  <si>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</si>
  <si>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</si>
  <si>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</si>
  <si>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</si>
  <si>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</si>
  <si>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</si>
  <si>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</si>
  <si>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</si>
  <si>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</si>
  <si>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</si>
  <si>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</si>
  <si>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</si>
  <si>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</si>
  <si>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</si>
  <si>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</si>
  <si>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</si>
  <si>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</si>
  <si>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</si>
  <si>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</si>
  <si>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</si>
  <si>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</si>
  <si>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</si>
  <si>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</si>
  <si>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</si>
  <si>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</si>
  <si>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</si>
  <si>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</si>
  <si>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</si>
  <si>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</si>
  <si>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</si>
  <si>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</si>
  <si>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</si>
  <si>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</si>
  <si>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</si>
  <si>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</si>
  <si>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</si>
  <si>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</si>
  <si>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</si>
  <si>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</si>
  <si>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</si>
  <si>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</si>
  <si>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</si>
  <si>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</si>
  <si>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</si>
  <si>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</si>
  <si>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</si>
  <si>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</si>
  <si>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</si>
  <si>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</si>
  <si>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</si>
  <si>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</si>
  <si>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</si>
  <si>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</si>
  <si>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</si>
  <si>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</si>
  <si>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</si>
  <si>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</si>
  <si>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</si>
  <si>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</si>
  <si>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</si>
  <si>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</si>
  <si>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</si>
  <si>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</si>
  <si>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</si>
  <si>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</si>
  <si>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</si>
  <si>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</si>
  <si>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</si>
  <si>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</si>
  <si>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</si>
  <si>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</si>
  <si>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</si>
  <si>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</si>
  <si>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</si>
  <si>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</si>
  <si>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</si>
  <si>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</si>
  <si>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</si>
  <si>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</si>
  <si>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</si>
  <si>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</si>
  <si>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</si>
  <si>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</si>
  <si>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</si>
  <si>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</si>
  <si>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</si>
  <si>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</si>
  <si>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</si>
  <si>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</si>
  <si>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</si>
  <si>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</si>
  <si>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</si>
  <si>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</si>
  <si>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</si>
  <si>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</si>
  <si>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</si>
  <si>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</si>
  <si>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</si>
  <si>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</si>
  <si>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</si>
  <si>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</si>
  <si>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</si>
  <si>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</si>
  <si>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</si>
  <si>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</si>
  <si>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</si>
  <si>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</si>
  <si>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</si>
  <si>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</si>
  <si>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</si>
  <si>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</si>
  <si>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</si>
  <si>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</si>
  <si>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</si>
  <si>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</si>
  <si>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</si>
  <si>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</si>
  <si>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</si>
  <si>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</si>
  <si>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</si>
  <si>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</si>
  <si>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</si>
  <si>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</si>
  <si>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</si>
  <si>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</si>
  <si>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</si>
  <si>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</si>
  <si>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</si>
  <si>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</si>
  <si>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</si>
  <si>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</si>
  <si>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</si>
  <si>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</si>
  <si>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</si>
  <si>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</si>
  <si>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</si>
  <si>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</si>
  <si>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</si>
  <si>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</si>
  <si>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</si>
  <si>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</si>
  <si>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</si>
  <si>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</si>
  <si>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</si>
  <si>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</si>
  <si>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</si>
  <si>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</si>
  <si>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</si>
  <si>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</si>
  <si>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</si>
  <si>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</si>
  <si>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</si>
  <si>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</si>
  <si>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</si>
  <si>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</si>
  <si>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</si>
  <si>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</si>
  <si>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</si>
  <si>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</si>
  <si>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</si>
  <si>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</si>
  <si>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</si>
  <si>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</si>
  <si>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</si>
  <si>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</si>
  <si>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</si>
  <si>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</si>
  <si>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</si>
  <si>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</si>
  <si>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</si>
  <si>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</si>
  <si>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</si>
  <si>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</si>
  <si>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</si>
  <si>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</si>
  <si>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</si>
  <si>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</si>
  <si>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</si>
  <si>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</si>
  <si>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</si>
  <si>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</si>
  <si>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</si>
  <si>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</si>
  <si>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</si>
  <si>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</si>
  <si>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</si>
  <si>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</si>
  <si>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</si>
  <si>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</si>
  <si>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</si>
  <si>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</si>
  <si>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</si>
  <si>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</si>
  <si>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</si>
  <si>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</si>
  <si>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</si>
  <si>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</si>
  <si>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</si>
  <si>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</si>
  <si>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</si>
  <si>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</si>
  <si>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</si>
  <si>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</si>
  <si>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</si>
  <si>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</si>
  <si>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</si>
  <si>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</si>
  <si>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</si>
  <si>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</si>
  <si>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</si>
  <si>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</si>
  <si>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</si>
  <si>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</si>
  <si>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</si>
  <si>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</si>
  <si>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</si>
  <si>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</si>
  <si>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</si>
  <si>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</si>
  <si>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</si>
  <si>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</si>
  <si>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</si>
  <si>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</si>
  <si>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</si>
  <si>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</si>
  <si>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</si>
  <si>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</si>
  <si>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</si>
  <si>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</si>
  <si>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</si>
  <si>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</si>
  <si>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</si>
  <si>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</si>
  <si>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</si>
  <si>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</si>
  <si>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</si>
  <si>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</si>
  <si>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</si>
  <si>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</si>
  <si>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</si>
  <si>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</si>
  <si>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</si>
  <si>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</si>
  <si>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</si>
  <si>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</si>
  <si>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</si>
  <si>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</si>
  <si>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</si>
  <si>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</si>
  <si>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</si>
  <si>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</si>
  <si>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</si>
  <si>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</si>
  <si>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</si>
  <si>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</si>
  <si>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</si>
  <si>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</si>
  <si>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</si>
  <si>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</si>
  <si>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</si>
  <si>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</si>
  <si>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</si>
  <si>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</si>
  <si>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</si>
  <si>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</si>
  <si>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</si>
  <si>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</si>
  <si>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</si>
  <si>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</si>
  <si>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</si>
  <si>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</si>
  <si>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</si>
  <si>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</si>
  <si>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</si>
  <si>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</si>
  <si>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</si>
  <si>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</si>
  <si>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</si>
  <si>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</si>
  <si>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</si>
  <si>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</si>
  <si>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</si>
  <si>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</si>
  <si>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</si>
  <si>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</si>
  <si>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</si>
  <si>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</si>
  <si>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</si>
  <si>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</si>
  <si>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</si>
  <si>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</si>
  <si>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</si>
  <si>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</si>
  <si>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</si>
  <si>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</si>
  <si>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</si>
  <si>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</si>
  <si>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</si>
  <si>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</si>
  <si>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</si>
  <si>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</si>
  <si>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</si>
  <si>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</si>
  <si>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</si>
  <si>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</si>
  <si>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</si>
  <si>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</si>
  <si>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</si>
  <si>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</si>
  <si>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</si>
  <si>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</si>
  <si>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</si>
  <si>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</si>
  <si>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</si>
  <si>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</si>
  <si>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</si>
  <si>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</si>
  <si>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</si>
  <si>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</si>
  <si>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</si>
  <si>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</si>
  <si>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</si>
  <si>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</si>
  <si>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</si>
  <si>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</si>
  <si>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</si>
  <si>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</si>
  <si>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</si>
  <si>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</si>
  <si>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</si>
  <si>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</si>
  <si>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</si>
  <si>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</si>
  <si>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</si>
  <si>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</si>
  <si>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</si>
  <si>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</si>
  <si>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</si>
  <si>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</si>
  <si>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</si>
  <si>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</si>
  <si>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</si>
  <si>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</si>
  <si>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</si>
  <si>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</si>
  <si>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</si>
  <si>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</si>
  <si>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</si>
  <si>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</si>
  <si>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</si>
  <si>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</si>
  <si>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</si>
  <si>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</si>
  <si>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</si>
  <si>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</si>
  <si>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</si>
  <si>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</si>
  <si>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</si>
  <si>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</si>
  <si>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</si>
  <si>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</si>
  <si>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</si>
  <si>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</si>
  <si>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</si>
  <si>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</si>
  <si>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</si>
  <si>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</si>
  <si>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</si>
  <si>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</si>
  <si>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</si>
  <si>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</si>
  <si>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</si>
  <si>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</si>
  <si>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</si>
  <si>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</si>
  <si>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</si>
  <si>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</si>
  <si>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</si>
  <si>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</si>
  <si>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</si>
  <si>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</si>
  <si>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</si>
  <si>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</si>
  <si>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</si>
  <si>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</si>
  <si>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</si>
  <si>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</si>
  <si>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</si>
  <si>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</si>
  <si>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</si>
  <si>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</si>
  <si>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</si>
  <si>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</si>
  <si>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</si>
  <si>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</si>
  <si>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</si>
  <si>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</si>
  <si>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</si>
  <si>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</si>
  <si>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</si>
  <si>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</si>
  <si>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</si>
  <si>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</si>
  <si>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</si>
  <si>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</si>
  <si>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</si>
  <si>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</si>
  <si>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</si>
  <si>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</si>
  <si>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</si>
  <si>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</si>
  <si>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</si>
  <si>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</si>
  <si>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</si>
  <si>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</si>
  <si>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</si>
  <si>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</si>
  <si>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</si>
  <si>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</si>
  <si>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</si>
  <si>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</si>
  <si>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</si>
  <si>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</si>
  <si>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</si>
  <si>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</si>
  <si>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</si>
  <si>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</si>
  <si>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</si>
  <si>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</si>
  <si>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</si>
  <si>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</si>
  <si>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</si>
  <si>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</si>
  <si>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</si>
  <si>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</si>
  <si>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</si>
  <si>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</si>
  <si>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</si>
  <si>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</si>
  <si>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</si>
  <si>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</si>
  <si>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</si>
  <si>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</si>
  <si>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</si>
  <si>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</si>
  <si>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</si>
  <si>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</si>
  <si>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</si>
  <si>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</si>
  <si>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</si>
  <si>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</si>
  <si>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</si>
  <si>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</si>
  <si>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</si>
  <si>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</si>
  <si>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</si>
  <si>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</si>
  <si>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</si>
  <si>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</si>
  <si>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</si>
  <si>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</si>
  <si>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</si>
  <si>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</si>
  <si>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</si>
  <si>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</si>
  <si>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</si>
  <si>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</si>
  <si>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</si>
  <si>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</si>
  <si>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</si>
  <si>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</si>
  <si>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</si>
  <si>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</si>
  <si>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</si>
  <si>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</si>
  <si>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</si>
  <si>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</si>
  <si>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</si>
  <si>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</si>
  <si>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</si>
  <si>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</si>
  <si>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</si>
  <si>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</si>
  <si>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</si>
  <si>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</si>
  <si>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</si>
  <si>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</si>
  <si>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</si>
  <si>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</si>
  <si>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</si>
  <si>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</si>
  <si>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</si>
  <si>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</si>
  <si>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</si>
  <si>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</si>
  <si>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</si>
  <si>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</si>
  <si>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</si>
  <si>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</si>
  <si>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</si>
  <si>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</si>
  <si>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</si>
  <si>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</si>
  <si>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</si>
  <si>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</si>
  <si>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</si>
  <si>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</si>
  <si>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</si>
  <si>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</si>
  <si>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</si>
  <si>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</si>
  <si>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</si>
  <si>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</si>
  <si>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</si>
  <si>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</si>
  <si>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</si>
  <si>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</si>
  <si>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</si>
  <si>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</si>
  <si>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</si>
  <si>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</si>
  <si>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</si>
  <si>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</si>
  <si>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</si>
  <si>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</si>
  <si>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</si>
  <si>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</si>
  <si>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</si>
  <si>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</si>
  <si>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</si>
  <si>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</si>
  <si>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</si>
  <si>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</si>
  <si>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</si>
  <si>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</si>
  <si>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</si>
  <si>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</si>
  <si>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</si>
  <si>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</si>
  <si>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</si>
  <si>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</si>
  <si>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</si>
  <si>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</si>
  <si>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</si>
  <si>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</si>
  <si>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</si>
  <si>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</si>
  <si>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</si>
  <si>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</si>
  <si>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</si>
  <si>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</si>
  <si>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</si>
  <si>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</si>
  <si>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</si>
  <si>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</si>
  <si>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</si>
  <si>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</si>
  <si>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</si>
  <si>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</si>
  <si>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</si>
  <si>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</si>
  <si>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</si>
  <si>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</si>
  <si>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</si>
  <si>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</si>
  <si>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</si>
  <si>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</si>
  <si>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</si>
  <si>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</si>
  <si>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</si>
  <si>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</si>
  <si>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</si>
  <si>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</si>
  <si>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</si>
  <si>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</si>
  <si>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</si>
  <si>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</si>
  <si>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</si>
  <si>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</si>
  <si>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</si>
  <si>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</si>
  <si>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</si>
  <si>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</si>
  <si>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</si>
  <si>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</si>
  <si>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</si>
  <si>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</si>
  <si>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</si>
  <si>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</si>
  <si>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</si>
  <si>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</si>
  <si>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</si>
  <si>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</si>
  <si>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</si>
  <si>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</si>
  <si>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</si>
  <si>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</si>
  <si>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</si>
  <si>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</si>
  <si>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</si>
  <si>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</si>
  <si>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</si>
  <si>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</si>
  <si>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</si>
  <si>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</si>
  <si>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</si>
  <si>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</si>
  <si>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</si>
  <si>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</si>
  <si>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</si>
  <si>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</si>
  <si>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</si>
  <si>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</si>
  <si>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</si>
  <si>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</si>
  <si>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</si>
  <si>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</si>
  <si>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</si>
  <si>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</si>
  <si>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</si>
  <si>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</si>
  <si>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</si>
  <si>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</si>
  <si>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</si>
  <si>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</si>
  <si>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</si>
  <si>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</si>
  <si>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</si>
  <si>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</si>
  <si>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</si>
  <si>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</si>
  <si>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</si>
  <si>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</si>
  <si>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</si>
  <si>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</si>
  <si>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</si>
  <si>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</si>
  <si>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</si>
  <si>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</si>
  <si>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</si>
  <si>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</si>
  <si>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</si>
  <si>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</si>
  <si>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</si>
  <si>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</si>
  <si>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</si>
  <si>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</si>
  <si>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</si>
  <si>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</si>
  <si>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</si>
  <si>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</si>
  <si>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</si>
  <si>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</si>
  <si>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</si>
  <si>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</si>
  <si>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</si>
  <si>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</si>
  <si>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</si>
  <si>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</si>
  <si>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</si>
  <si>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</si>
  <si>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</si>
  <si>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</si>
  <si>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</si>
  <si>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</si>
  <si>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</si>
  <si>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</si>
  <si>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</si>
  <si>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</si>
  <si>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</si>
  <si>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</si>
  <si>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</si>
  <si>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</si>
  <si>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</si>
  <si>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</si>
  <si>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</si>
  <si>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</si>
  <si>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</si>
  <si>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</si>
  <si>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</si>
  <si>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</si>
  <si>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</si>
  <si>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</si>
  <si>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</si>
  <si>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</si>
  <si>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</si>
  <si>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</si>
  <si>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</si>
  <si>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</si>
  <si>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</si>
  <si>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</si>
  <si>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</si>
  <si>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</si>
  <si>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</si>
  <si>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</si>
  <si>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</si>
  <si>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</si>
  <si>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</si>
  <si>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</si>
  <si>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</si>
  <si>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</si>
  <si>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</si>
  <si>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</si>
  <si>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</si>
  <si>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</si>
  <si>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</si>
  <si>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</si>
  <si>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</si>
  <si>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</si>
  <si>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</si>
  <si>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</si>
  <si>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</si>
  <si>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</si>
  <si>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</si>
  <si>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</si>
  <si>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</si>
  <si>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</si>
  <si>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</si>
  <si>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</si>
  <si>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</si>
  <si>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</si>
  <si>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</si>
  <si>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</si>
  <si>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</si>
  <si>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</si>
  <si>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</si>
  <si>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</si>
  <si>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</si>
  <si>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</si>
  <si>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</si>
  <si>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</si>
  <si>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</si>
  <si>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</si>
  <si>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</si>
  <si>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</si>
  <si>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</si>
  <si>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</si>
  <si>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</si>
  <si>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</si>
  <si>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</si>
  <si>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</si>
  <si>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</si>
  <si>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</si>
  <si>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</si>
  <si>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</si>
  <si>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</si>
  <si>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</si>
  <si>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</si>
  <si>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</si>
  <si>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</si>
  <si>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</si>
  <si>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</si>
  <si>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</si>
  <si>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</si>
  <si>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</si>
  <si>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</si>
  <si>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</si>
  <si>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</si>
  <si>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</si>
  <si>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</si>
  <si>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</si>
  <si>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</si>
  <si>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</si>
  <si>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</si>
  <si>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</si>
  <si>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</si>
  <si>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</si>
  <si>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</si>
  <si>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</si>
  <si>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</si>
  <si>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</si>
  <si>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</si>
  <si>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</si>
  <si>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</si>
  <si>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</si>
  <si>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</si>
  <si>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</si>
  <si>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</si>
  <si>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</si>
  <si>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</si>
  <si>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</si>
  <si>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</si>
  <si>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</si>
  <si>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</si>
  <si>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</si>
  <si>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</si>
  <si>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</si>
  <si>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</si>
  <si>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</si>
  <si>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</si>
  <si>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</si>
  <si>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</si>
  <si>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</si>
  <si>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</si>
  <si>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</si>
  <si>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</si>
  <si>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</si>
  <si>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</si>
  <si>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</si>
  <si>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</si>
  <si>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</si>
  <si>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</si>
  <si>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</si>
  <si>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</si>
  <si>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</si>
  <si>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</si>
  <si>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</si>
  <si>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</si>
  <si>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</si>
  <si>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</si>
  <si>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</si>
  <si>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</si>
  <si>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</si>
  <si>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</si>
  <si>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</si>
  <si>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</si>
  <si>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</si>
  <si>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</si>
  <si>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</si>
  <si>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</si>
  <si>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</si>
  <si>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</si>
  <si>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</si>
  <si>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</si>
  <si>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</si>
  <si>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</si>
  <si>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</si>
  <si>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</si>
  <si>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</si>
  <si>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</si>
  <si>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</si>
  <si>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</si>
  <si>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</si>
  <si>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</si>
  <si>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</si>
  <si>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</si>
  <si>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</si>
  <si>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</si>
  <si>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</si>
  <si>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</si>
  <si>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</si>
  <si>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</si>
  <si>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</si>
  <si>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</si>
  <si>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</si>
  <si>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</si>
  <si>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</si>
  <si>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</si>
  <si>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</si>
  <si>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</si>
  <si>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</si>
  <si>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</si>
  <si>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</si>
  <si>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</si>
  <si>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</si>
  <si>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</si>
  <si>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</si>
  <si>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</si>
  <si>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</si>
  <si>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</si>
  <si>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</si>
  <si>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</si>
  <si>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</si>
  <si>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</si>
  <si>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</si>
  <si>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</si>
  <si>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</si>
  <si>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</si>
  <si>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</si>
  <si>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</si>
  <si>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</si>
  <si>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</si>
  <si>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</si>
  <si>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</si>
  <si>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</si>
  <si>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</si>
  <si>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</si>
  <si>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</si>
  <si>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</si>
  <si>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</si>
  <si>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</si>
  <si>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</si>
  <si>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</si>
  <si>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</si>
  <si>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</si>
  <si>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</si>
  <si>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</si>
  <si>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</si>
  <si>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</si>
  <si>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</si>
  <si>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</si>
  <si>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</si>
  <si>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</si>
  <si>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</si>
  <si>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</si>
  <si>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</si>
  <si>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</si>
  <si>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</si>
  <si>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</si>
  <si>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</si>
  <si>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</si>
  <si>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</si>
  <si>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</si>
  <si>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</si>
  <si>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</si>
  <si>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</si>
  <si>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</si>
  <si>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</si>
  <si>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</si>
  <si>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</si>
  <si>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</si>
  <si>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</si>
  <si>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</si>
  <si>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</si>
  <si>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</si>
  <si>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</si>
  <si>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</si>
  <si>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</si>
  <si>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</si>
  <si>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</si>
  <si>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</si>
  <si>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</si>
  <si>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</si>
  <si>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</si>
  <si>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</si>
  <si>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</si>
  <si>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</si>
  <si>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</si>
  <si>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</si>
  <si>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</si>
  <si>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</si>
  <si>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</si>
  <si>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</si>
  <si>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</si>
  <si>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</si>
  <si>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</si>
  <si>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</si>
  <si>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</si>
  <si>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</si>
  <si>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</si>
  <si>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</si>
  <si>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</si>
  <si>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</si>
  <si>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</si>
  <si>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</si>
  <si>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</si>
  <si>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</si>
  <si>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</si>
  <si>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</si>
  <si>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</si>
  <si>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</si>
  <si>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</si>
  <si>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</si>
  <si>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</si>
  <si>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</si>
  <si>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</si>
  <si>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</si>
  <si>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</si>
  <si>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</si>
  <si>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</si>
  <si>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</si>
  <si>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</si>
  <si>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</si>
  <si>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</si>
  <si>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</si>
  <si>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</si>
  <si>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</si>
  <si>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</si>
  <si>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</si>
  <si>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</si>
  <si>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</si>
  <si>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</si>
  <si>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</si>
  <si>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</si>
  <si>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</si>
  <si>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</si>
  <si>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</si>
  <si>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</si>
  <si>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</si>
  <si>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</si>
  <si>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</si>
  <si>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</si>
  <si>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</si>
  <si>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</si>
  <si>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</si>
  <si>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</si>
  <si>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</si>
  <si>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</si>
  <si>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</si>
  <si>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</si>
  <si>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</si>
  <si>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</si>
  <si>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</si>
  <si>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</si>
  <si>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</si>
  <si>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</si>
  <si>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</si>
  <si>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</si>
  <si>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</si>
  <si>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</si>
  <si>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</si>
  <si>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</si>
  <si>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</si>
  <si>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</si>
  <si>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</si>
  <si>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</si>
  <si>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</si>
  <si>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</si>
  <si>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</si>
  <si>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</si>
  <si>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</si>
  <si>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</si>
  <si>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</si>
  <si>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</si>
  <si>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</si>
  <si>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</si>
  <si>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</si>
  <si>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</si>
  <si>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</si>
  <si>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</si>
  <si>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</si>
  <si>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</si>
  <si>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</si>
  <si>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</si>
  <si>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</si>
  <si>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</si>
  <si>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</si>
  <si>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</si>
  <si>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</si>
  <si>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</si>
  <si>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</si>
  <si>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</si>
  <si>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</si>
  <si>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</si>
  <si>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</si>
  <si>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</si>
  <si>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</si>
  <si>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</si>
  <si>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</si>
  <si>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</si>
  <si>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</si>
  <si>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</si>
  <si>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</si>
  <si>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</si>
  <si>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</si>
  <si>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</si>
  <si>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</si>
  <si>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</si>
  <si>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</si>
  <si>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</si>
  <si>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</si>
  <si>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</si>
  <si>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</si>
  <si>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</si>
  <si>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</si>
  <si>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</si>
  <si>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</si>
  <si>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</si>
  <si>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</si>
  <si>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</si>
  <si>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</si>
  <si>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</si>
  <si>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</si>
  <si>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</si>
  <si>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</si>
  <si>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</si>
  <si>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</si>
  <si>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</si>
  <si>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</si>
  <si>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</si>
  <si>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</si>
  <si>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</si>
  <si>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</si>
  <si>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</si>
  <si>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</si>
  <si>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</si>
  <si>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</si>
  <si>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</si>
  <si>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</si>
  <si>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</si>
  <si>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</si>
  <si>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</si>
  <si>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</si>
  <si>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</si>
  <si>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</si>
  <si>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</si>
  <si>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</si>
  <si>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</si>
  <si>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</si>
  <si>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</si>
  <si>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</si>
  <si>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</si>
  <si>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</si>
  <si>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</si>
  <si>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</si>
  <si>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</si>
  <si>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</si>
  <si>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</si>
  <si>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</si>
  <si>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</si>
  <si>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</si>
  <si>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</si>
  <si>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</si>
  <si>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</si>
  <si>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</si>
  <si>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</si>
  <si>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</si>
  <si>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</si>
  <si>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</si>
  <si>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</si>
  <si>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</si>
  <si>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</si>
  <si>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</si>
  <si>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</si>
  <si>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</si>
  <si>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</si>
  <si>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</si>
  <si>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</si>
  <si>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</si>
  <si>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</si>
  <si>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</si>
  <si>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</si>
  <si>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</si>
  <si>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</si>
  <si>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</si>
  <si>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</si>
  <si>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</si>
  <si>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</si>
  <si>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</si>
  <si>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</si>
  <si>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</si>
  <si>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</si>
  <si>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</si>
  <si>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</si>
  <si>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</si>
  <si>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</si>
  <si>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</si>
  <si>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</si>
  <si>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</si>
  <si>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</si>
  <si>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</si>
  <si>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</si>
  <si>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</si>
  <si>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</si>
  <si>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</si>
  <si>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</si>
  <si>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</si>
  <si>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</si>
  <si>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</si>
  <si>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</si>
  <si>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</si>
  <si>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</si>
  <si>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</si>
  <si>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</si>
  <si>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</si>
  <si>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</si>
  <si>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</si>
  <si>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</si>
  <si>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</si>
  <si>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</si>
  <si>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</si>
  <si>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</si>
  <si>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</si>
  <si>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</si>
  <si>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</si>
  <si>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</si>
  <si>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</si>
  <si>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</si>
  <si>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</si>
  <si>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</si>
  <si>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</si>
  <si>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</si>
  <si>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</si>
  <si>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</si>
  <si>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</si>
  <si>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</si>
  <si>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</si>
  <si>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</si>
  <si>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</si>
  <si>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</si>
  <si>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</si>
  <si>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</si>
  <si>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</si>
  <si>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</si>
  <si>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</si>
  <si>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</si>
  <si>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</si>
  <si>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</si>
  <si>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</si>
  <si>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</si>
  <si>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</si>
  <si>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</si>
  <si>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</si>
  <si>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</si>
  <si>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</si>
  <si>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</si>
  <si>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</si>
  <si>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</si>
  <si>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</si>
  <si>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</si>
  <si>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</si>
  <si>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</si>
  <si>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</si>
  <si>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</si>
  <si>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</si>
  <si>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</si>
  <si>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</si>
  <si>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</si>
  <si>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</si>
  <si>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</si>
  <si>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</si>
  <si>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</si>
  <si>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</si>
  <si>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</si>
  <si>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</si>
  <si>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</si>
  <si>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</si>
  <si>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</si>
  <si>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</si>
  <si>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</si>
  <si>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</si>
  <si>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</si>
  <si>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</si>
  <si>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</si>
  <si>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</si>
  <si>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</si>
  <si>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</si>
  <si>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</si>
  <si>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</si>
  <si>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</si>
  <si>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</si>
  <si>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</si>
  <si>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</si>
  <si>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</si>
  <si>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</si>
  <si>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</si>
  <si>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</si>
  <si>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</si>
  <si>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</si>
  <si>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</si>
  <si>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</si>
  <si>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</si>
  <si>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</si>
  <si>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</si>
  <si>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</si>
  <si>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</si>
  <si>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</si>
  <si>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</si>
  <si>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</si>
  <si>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</si>
  <si>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</si>
  <si>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</si>
  <si>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</si>
  <si>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</si>
  <si>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</si>
  <si>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</si>
  <si>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</si>
  <si>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</si>
  <si>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</si>
  <si>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</si>
  <si>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</si>
  <si>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</si>
  <si>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</si>
  <si>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</si>
  <si>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</si>
  <si>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</si>
  <si>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</si>
  <si>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</si>
  <si>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</si>
  <si>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</si>
  <si>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</si>
  <si>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</si>
  <si>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</si>
  <si>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</si>
  <si>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</si>
  <si>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</si>
  <si>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</si>
  <si>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</si>
  <si>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</si>
  <si>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</si>
  <si>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</si>
  <si>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</si>
  <si>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</si>
  <si>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</si>
  <si>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</si>
  <si>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</si>
  <si>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</si>
  <si>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</si>
  <si>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</si>
  <si>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</si>
  <si>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</si>
  <si>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</si>
  <si>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</si>
  <si>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</si>
  <si>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</si>
  <si>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</si>
  <si>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</si>
  <si>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</si>
  <si>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</si>
  <si>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</si>
  <si>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</si>
  <si>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</si>
  <si>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</si>
  <si>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</si>
  <si>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</si>
  <si>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</si>
  <si>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</si>
  <si>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</si>
  <si>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</si>
  <si>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</si>
  <si>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</si>
  <si>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</si>
  <si>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</si>
  <si>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</si>
  <si>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</si>
  <si>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</si>
  <si>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</si>
  <si>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</si>
  <si>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</si>
  <si>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</si>
  <si>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</si>
  <si>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</si>
  <si>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</si>
  <si>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</si>
  <si>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</si>
  <si>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</si>
  <si>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</si>
  <si>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</si>
  <si>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</si>
  <si>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</si>
  <si>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</si>
  <si>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</si>
  <si>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</si>
  <si>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</si>
  <si>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</si>
  <si>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</si>
  <si>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</si>
  <si>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</si>
  <si>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</si>
  <si>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</si>
  <si>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</si>
  <si>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</si>
  <si>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</si>
  <si>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</si>
  <si>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</si>
  <si>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</si>
  <si>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</si>
  <si>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</si>
  <si>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</si>
  <si>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</si>
  <si>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</si>
  <si>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</si>
  <si>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</si>
  <si>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</si>
  <si>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</si>
  <si>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</si>
  <si>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</si>
  <si>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</si>
  <si>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</si>
  <si>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</si>
  <si>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</si>
  <si>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</si>
  <si>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</si>
  <si>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</si>
  <si>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</si>
  <si>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</si>
  <si>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</si>
  <si>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</si>
  <si>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</si>
  <si>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</si>
  <si>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</si>
  <si>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</si>
  <si>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</si>
  <si>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</si>
  <si>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</si>
  <si>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</si>
  <si>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</si>
  <si>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</si>
  <si>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</si>
  <si>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</si>
  <si>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</si>
  <si>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</si>
  <si>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</si>
  <si>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</si>
  <si>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</si>
  <si>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</si>
  <si>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</si>
  <si>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</si>
  <si>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</si>
  <si>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</si>
  <si>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</si>
  <si>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</si>
  <si>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</si>
  <si>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</si>
  <si>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</si>
  <si>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</si>
  <si>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</si>
  <si>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</si>
  <si>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</si>
  <si>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</si>
  <si>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</si>
  <si>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</si>
  <si>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</si>
  <si>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</si>
  <si>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</si>
  <si>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</si>
  <si>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</si>
  <si>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</si>
  <si>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</si>
  <si>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</si>
  <si>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</si>
  <si>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</si>
  <si>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</si>
  <si>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</si>
  <si>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</si>
  <si>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</si>
  <si>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</si>
  <si>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</si>
  <si>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</si>
  <si>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</si>
  <si>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</si>
  <si>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</si>
  <si>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</si>
  <si>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</si>
  <si>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</si>
  <si>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</si>
  <si>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</si>
  <si>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</si>
  <si>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</si>
  <si>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</si>
  <si>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</si>
  <si>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</si>
  <si>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</si>
  <si>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</si>
  <si>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</si>
  <si>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</si>
  <si>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</si>
  <si>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</si>
  <si>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</si>
  <si>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</si>
  <si>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</si>
  <si>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</si>
  <si>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</si>
  <si>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</si>
  <si>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</si>
  <si>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</si>
  <si>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</si>
  <si>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</si>
  <si>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</si>
  <si>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</si>
  <si>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</si>
  <si>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</si>
  <si>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</si>
  <si>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</si>
  <si>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</si>
  <si>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</si>
  <si>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</si>
  <si>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</si>
  <si>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</si>
  <si>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</si>
  <si>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</si>
  <si>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</si>
  <si>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</si>
  <si>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</si>
  <si>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</si>
  <si>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</si>
  <si>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</si>
  <si>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</si>
  <si>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</si>
  <si>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</si>
  <si>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</si>
  <si>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</si>
  <si>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</si>
  <si>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</si>
  <si>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</si>
  <si>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</si>
  <si>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</si>
  <si>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</si>
  <si>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</si>
  <si>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</si>
  <si>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</si>
  <si>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</si>
  <si>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</si>
  <si>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</si>
  <si>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</si>
  <si>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</si>
  <si>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</si>
  <si>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</si>
  <si>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</si>
  <si>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</si>
  <si>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</si>
  <si>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</si>
  <si>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</si>
  <si>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</si>
  <si>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</si>
  <si>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</si>
  <si>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</si>
  <si>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</si>
  <si>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</si>
  <si>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</si>
  <si>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</si>
  <si>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</si>
  <si>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</si>
  <si>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</si>
  <si>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</si>
  <si>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</si>
  <si>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</si>
  <si>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</si>
  <si>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</si>
  <si>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</si>
  <si>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</si>
  <si>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</si>
  <si>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</si>
  <si>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</si>
  <si>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</si>
  <si>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</si>
  <si>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</si>
  <si>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</si>
  <si>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</si>
  <si>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</si>
  <si>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</si>
  <si>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</si>
  <si>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</si>
  <si>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</si>
  <si>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</si>
  <si>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</si>
  <si>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</si>
  <si>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</si>
  <si>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</si>
  <si>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</si>
  <si>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</si>
  <si>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</si>
  <si>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</si>
  <si>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</si>
  <si>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</si>
  <si>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</si>
  <si>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</si>
  <si>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</si>
  <si>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</si>
  <si>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</si>
  <si>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</si>
  <si>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</si>
  <si>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</si>
  <si>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</si>
  <si>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</si>
  <si>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</si>
  <si>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</si>
  <si>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</si>
  <si>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</si>
  <si>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</si>
  <si>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</si>
  <si>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</si>
  <si>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</si>
  <si>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</si>
  <si>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</si>
  <si>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</si>
  <si>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</si>
  <si>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</si>
  <si>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</si>
  <si>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</si>
  <si>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</si>
  <si>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</si>
  <si>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</si>
  <si>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</si>
  <si>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</si>
  <si>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</si>
  <si>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</si>
  <si>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</si>
  <si>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</si>
  <si>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</si>
  <si>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</si>
  <si>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</si>
  <si>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</si>
  <si>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</si>
  <si>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</si>
  <si>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</si>
  <si>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</si>
  <si>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</si>
  <si>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</si>
  <si>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</si>
  <si>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</si>
  <si>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</si>
  <si>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</si>
  <si>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</si>
  <si>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</si>
  <si>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</si>
  <si>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</si>
  <si>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</si>
  <si>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</si>
  <si>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</si>
  <si>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</si>
  <si>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</si>
  <si>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</si>
  <si>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</si>
  <si>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</si>
  <si>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</si>
  <si>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</si>
  <si>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</si>
  <si>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</si>
  <si>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</si>
  <si>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</si>
  <si>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</si>
  <si>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</si>
  <si>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</si>
  <si>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</si>
  <si>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</si>
  <si>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</si>
  <si>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</si>
  <si>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</si>
  <si>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</si>
  <si>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</si>
  <si>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</si>
  <si>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</si>
  <si>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</si>
  <si>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</si>
  <si>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</si>
  <si>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</si>
  <si>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</si>
  <si>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</si>
  <si>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</si>
  <si>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</si>
  <si>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</si>
  <si>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</si>
  <si>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</si>
  <si>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</si>
  <si>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</si>
  <si>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</si>
  <si>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</si>
  <si>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</si>
  <si>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</si>
  <si>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</si>
  <si>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</si>
  <si>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</si>
  <si>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</si>
  <si>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</si>
  <si>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</si>
  <si>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</si>
  <si>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</si>
  <si>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</si>
  <si>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</si>
  <si>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</si>
  <si>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</si>
  <si>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</si>
  <si>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</si>
  <si>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</si>
  <si>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</si>
  <si>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</si>
  <si>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</si>
  <si>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</si>
  <si>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</si>
  <si>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</si>
  <si>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</si>
  <si>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</si>
  <si>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</si>
  <si>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</si>
  <si>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</si>
  <si>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</si>
  <si>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</si>
  <si>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</si>
  <si>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</si>
  <si>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</si>
  <si>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</si>
  <si>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</si>
  <si>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</si>
  <si>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</si>
  <si>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</si>
  <si>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</si>
  <si>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</si>
  <si>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</si>
  <si>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</si>
  <si>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</si>
  <si>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</si>
  <si>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</si>
  <si>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</si>
  <si>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</si>
  <si>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</si>
  <si>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</si>
  <si>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</si>
  <si>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</si>
  <si>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</si>
  <si>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</si>
  <si>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</si>
  <si>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</si>
  <si>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</si>
  <si>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</si>
  <si>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</si>
  <si>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</si>
  <si>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</si>
  <si>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</si>
  <si>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</si>
  <si>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</si>
  <si>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</si>
  <si>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</si>
  <si>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</si>
  <si>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</si>
  <si>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</si>
  <si>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</si>
  <si>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</si>
  <si>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</si>
  <si>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</si>
  <si>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</si>
  <si>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</si>
  <si>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</si>
  <si>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</si>
  <si>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</si>
  <si>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</si>
  <si>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</si>
  <si>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</si>
  <si>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</si>
  <si>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</si>
  <si>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</si>
  <si>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</si>
  <si>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</si>
  <si>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</si>
  <si>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</si>
  <si>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</si>
  <si>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</si>
  <si>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</si>
  <si>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</si>
  <si>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</si>
  <si>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</si>
  <si>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</si>
  <si>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</si>
  <si>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</si>
  <si>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</si>
  <si>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</si>
  <si>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</si>
  <si>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</si>
  <si>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</si>
  <si>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</si>
  <si>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</si>
  <si>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</si>
  <si>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</si>
  <si>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</si>
  <si>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</si>
  <si>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</si>
  <si>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</si>
  <si>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</si>
  <si>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</si>
  <si>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</si>
  <si>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</si>
  <si>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</si>
  <si>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</si>
  <si>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</si>
  <si>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</si>
  <si>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</si>
  <si>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</si>
  <si>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</si>
  <si>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</si>
  <si>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</si>
  <si>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</si>
  <si>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</si>
  <si>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</si>
  <si>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</si>
  <si>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</si>
  <si>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</si>
  <si>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</si>
  <si>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</si>
  <si>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</si>
  <si>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</si>
  <si>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</si>
  <si>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</si>
  <si>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</si>
  <si>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</si>
  <si>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</si>
  <si>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</si>
  <si>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</si>
  <si>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</si>
  <si>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</si>
  <si>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</si>
  <si>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</si>
  <si>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</si>
  <si>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</si>
  <si>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</si>
  <si>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</si>
  <si>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</si>
  <si>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</si>
  <si>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</si>
  <si>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</si>
  <si>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</si>
  <si>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</si>
  <si>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</si>
  <si>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</si>
  <si>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</si>
  <si>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</si>
  <si>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</si>
  <si>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</si>
  <si>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</si>
  <si>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</si>
  <si>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</si>
  <si>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</si>
  <si>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</si>
  <si>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</si>
  <si>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</si>
  <si>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</si>
  <si>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</si>
  <si>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</si>
  <si>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</si>
  <si>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</si>
  <si>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</si>
  <si>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</si>
  <si>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</si>
  <si>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</si>
  <si>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</si>
  <si>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</si>
  <si>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</si>
  <si>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</si>
  <si>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</si>
  <si>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</si>
  <si>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</si>
  <si>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</si>
  <si>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</si>
  <si>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</si>
  <si>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</si>
  <si>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</si>
  <si>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</si>
  <si>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</si>
  <si>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</si>
  <si>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</si>
  <si>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</si>
  <si>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</si>
  <si>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</si>
  <si>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</si>
  <si>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</si>
  <si>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</si>
  <si>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</si>
  <si>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</si>
  <si>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</si>
  <si>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</si>
  <si>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</si>
  <si>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</si>
  <si>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</si>
  <si>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</si>
  <si>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</si>
  <si>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</si>
  <si>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</si>
  <si>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</si>
  <si>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</si>
  <si>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</si>
  <si>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</si>
  <si>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</si>
  <si>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</si>
  <si>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</si>
  <si>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</si>
  <si>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</si>
  <si>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</si>
  <si>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</si>
  <si>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</si>
  <si>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</si>
  <si>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</si>
  <si>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</si>
  <si>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</si>
  <si>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</si>
  <si>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</si>
  <si>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</si>
  <si>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</si>
  <si>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</si>
  <si>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</si>
  <si>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</si>
  <si>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</si>
  <si>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</si>
  <si>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</si>
  <si>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</si>
  <si>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</si>
  <si>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</si>
  <si>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</si>
  <si>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</si>
  <si>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</si>
  <si>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</si>
  <si>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</si>
  <si>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</si>
  <si>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</si>
  <si>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</si>
  <si>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</si>
  <si>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</si>
  <si>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</si>
  <si>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</si>
  <si>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</si>
  <si>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</si>
  <si>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</si>
  <si>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</si>
  <si>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</si>
  <si>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</si>
  <si>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</si>
  <si>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</si>
  <si>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</si>
  <si>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</si>
  <si>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</si>
  <si>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</si>
  <si>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</si>
  <si>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</si>
  <si>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</si>
  <si>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</si>
  <si>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</si>
  <si>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</si>
  <si>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</si>
  <si>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</si>
  <si>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</si>
  <si>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</si>
  <si>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</si>
  <si>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</si>
  <si>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</si>
  <si>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</si>
  <si>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</si>
  <si>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</si>
  <si>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</si>
  <si>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</si>
  <si>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</si>
  <si>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</si>
  <si>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</si>
  <si>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</si>
  <si>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</si>
  <si>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</si>
  <si>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</si>
  <si>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</si>
  <si>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</si>
  <si>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</si>
  <si>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</si>
  <si>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</si>
  <si>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</si>
  <si>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</si>
  <si>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</si>
  <si>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</si>
  <si>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</si>
  <si>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</si>
  <si>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</si>
  <si>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</si>
  <si>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</si>
  <si>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</si>
  <si>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</si>
  <si>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</si>
  <si>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</si>
  <si>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</si>
  <si>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</si>
  <si>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</si>
  <si>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</si>
  <si>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</si>
  <si>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</si>
  <si>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</si>
  <si>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</si>
  <si>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</si>
  <si>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</si>
  <si>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</si>
  <si>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</si>
  <si>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</si>
  <si>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</si>
  <si>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</si>
  <si>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</si>
  <si>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</si>
  <si>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</si>
  <si>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</si>
  <si>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</si>
  <si>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</si>
  <si>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</si>
  <si>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</si>
  <si>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</si>
  <si>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</si>
  <si>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</si>
  <si>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</si>
  <si>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</si>
  <si>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</si>
  <si>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</si>
  <si>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</si>
  <si>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</si>
  <si>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</si>
  <si>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</si>
  <si>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</si>
  <si>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</si>
  <si>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</si>
  <si>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</si>
  <si>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</si>
  <si>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</si>
  <si>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</si>
  <si>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</si>
  <si>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</si>
  <si>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</si>
  <si>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</si>
  <si>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</si>
  <si>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</si>
  <si>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</si>
  <si>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</si>
  <si>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</si>
  <si>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</si>
  <si>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</si>
  <si>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</si>
  <si>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</si>
  <si>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</si>
  <si>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</si>
  <si>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</si>
  <si>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</si>
  <si>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</si>
  <si>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</si>
  <si>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</si>
  <si>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</si>
  <si>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</si>
  <si>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</si>
  <si>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</si>
  <si>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</si>
  <si>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</si>
  <si>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</si>
  <si>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</si>
  <si>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</si>
  <si>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</si>
  <si>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</si>
  <si>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</si>
  <si>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</si>
  <si>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</si>
  <si>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</si>
  <si>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</si>
  <si>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</si>
  <si>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</si>
  <si>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</si>
  <si>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</si>
  <si>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</si>
  <si>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</si>
  <si>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</si>
  <si>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</si>
  <si>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</si>
  <si>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</si>
  <si>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</si>
  <si>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</si>
  <si>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</si>
  <si>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</si>
  <si>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</si>
  <si>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</si>
  <si>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</si>
  <si>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</si>
  <si>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</si>
  <si>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</si>
  <si>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</si>
  <si>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</si>
  <si>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</si>
  <si>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</si>
  <si>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</si>
  <si>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</si>
  <si>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</si>
  <si>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</si>
  <si>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</si>
  <si>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</si>
  <si>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</si>
  <si>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</si>
  <si>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</si>
  <si>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</si>
  <si>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</si>
  <si>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</si>
  <si>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</si>
  <si>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</si>
  <si>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</si>
  <si>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</si>
  <si>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</si>
  <si>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</si>
  <si>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</si>
  <si>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</si>
  <si>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</si>
  <si>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</si>
  <si>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</si>
  <si>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</si>
  <si>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</si>
  <si>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</si>
  <si>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</si>
  <si>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</si>
  <si>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</si>
  <si>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</si>
  <si>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</si>
  <si>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</si>
  <si>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</si>
  <si>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</si>
  <si>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</si>
  <si>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</si>
  <si>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</si>
  <si>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</si>
  <si>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</si>
  <si>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</si>
  <si>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</si>
  <si>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</si>
  <si>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</si>
  <si>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</si>
  <si>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</si>
  <si>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</si>
  <si>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</si>
  <si>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</si>
  <si>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</si>
  <si>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</si>
  <si>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</si>
  <si>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</si>
  <si>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</si>
  <si>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</si>
  <si>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</si>
  <si>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</si>
  <si>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</si>
  <si>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</si>
  <si>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</si>
  <si>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</si>
  <si>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</si>
  <si>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</si>
  <si>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</si>
  <si>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</si>
  <si>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</si>
  <si>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</si>
  <si>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</si>
  <si>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</si>
  <si>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</si>
  <si>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</si>
  <si>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</si>
  <si>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</si>
  <si>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</si>
  <si>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</si>
  <si>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</si>
  <si>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</si>
  <si>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</si>
  <si>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</si>
  <si>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</si>
  <si>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</si>
  <si>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</si>
  <si>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</si>
  <si>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</si>
  <si>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</si>
  <si>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</si>
  <si>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</si>
  <si>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</si>
  <si>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</si>
  <si>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</si>
  <si>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</si>
  <si>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</si>
  <si>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</si>
  <si>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</si>
  <si>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</si>
  <si>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</si>
  <si>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</si>
  <si>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</si>
  <si>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</si>
  <si>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</si>
  <si>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</si>
  <si>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</si>
  <si>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</si>
  <si>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</si>
  <si>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</si>
  <si>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</si>
  <si>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</si>
  <si>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</si>
  <si>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</si>
  <si>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</si>
  <si>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</si>
  <si>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</si>
  <si>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</si>
  <si>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</si>
  <si>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</si>
  <si>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</si>
  <si>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</si>
  <si>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</si>
  <si>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</si>
  <si>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</si>
  <si>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</si>
  <si>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</si>
  <si>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</si>
  <si>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</si>
  <si>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</si>
  <si>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</si>
  <si>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</si>
  <si>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</si>
  <si>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</si>
  <si>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</si>
  <si>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</si>
  <si>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</si>
  <si>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</si>
  <si>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</si>
  <si>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</si>
  <si>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</si>
  <si>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</si>
  <si>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</si>
  <si>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</si>
  <si>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</si>
  <si>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</si>
  <si>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</si>
  <si>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</si>
  <si>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</si>
  <si>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</si>
  <si>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</si>
  <si>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</si>
  <si>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</si>
  <si>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</si>
  <si>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</si>
  <si>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</si>
  <si>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</si>
  <si>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</si>
  <si>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</si>
  <si>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</si>
  <si>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</si>
  <si>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</si>
  <si>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</si>
  <si>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</si>
  <si>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</si>
  <si>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</si>
  <si>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</si>
  <si>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</si>
  <si>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</si>
  <si>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</si>
  <si>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</si>
  <si>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</si>
  <si>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</si>
  <si>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</si>
  <si>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</si>
  <si>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</si>
  <si>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</si>
  <si>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</si>
  <si>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</si>
  <si>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</si>
  <si>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</si>
  <si>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</si>
  <si>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</si>
  <si>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</si>
  <si>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</si>
  <si>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</si>
  <si>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</si>
  <si>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</si>
  <si>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</si>
  <si>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</si>
  <si>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</si>
  <si>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</si>
  <si>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</si>
  <si>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</si>
  <si>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</si>
  <si>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</si>
  <si>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</si>
  <si>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</si>
  <si>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</si>
  <si>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</si>
  <si>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</si>
  <si>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</si>
  <si>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</si>
  <si>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</si>
  <si>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</si>
  <si>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</si>
  <si>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</si>
  <si>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</si>
  <si>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</si>
  <si>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</si>
  <si>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</si>
  <si>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</si>
  <si>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</si>
  <si>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</si>
  <si>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</si>
  <si>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</si>
  <si>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</si>
  <si>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</si>
  <si>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</si>
  <si>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</si>
  <si>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</si>
  <si>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</si>
  <si>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</si>
  <si>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</si>
  <si>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</si>
  <si>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</si>
  <si>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</si>
  <si>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</si>
  <si>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</si>
  <si>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</si>
  <si>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</si>
  <si>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</si>
  <si>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</si>
  <si>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</si>
  <si>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</si>
  <si>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</si>
  <si>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</si>
  <si>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</si>
  <si>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</si>
  <si>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</si>
  <si>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</si>
  <si>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</si>
  <si>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</si>
  <si>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</si>
  <si>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</si>
  <si>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</si>
  <si>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</si>
  <si>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</si>
  <si>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</si>
  <si>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</si>
  <si>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</si>
  <si>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</si>
  <si>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</si>
  <si>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</si>
  <si>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</si>
  <si>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</si>
  <si>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</si>
  <si>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</si>
  <si>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</si>
  <si>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</si>
  <si>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</si>
  <si>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</si>
  <si>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</si>
  <si>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</si>
  <si>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</si>
  <si>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</si>
  <si>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</si>
  <si>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</si>
  <si>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</si>
  <si>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</si>
  <si>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</si>
  <si>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</si>
  <si>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</si>
  <si>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</si>
  <si>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</si>
  <si>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</si>
  <si>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</si>
  <si>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</si>
  <si>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</si>
  <si>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</si>
  <si>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</si>
  <si>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</si>
  <si>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</si>
  <si>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</si>
  <si>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</si>
  <si>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</si>
  <si>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</si>
  <si>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</si>
  <si>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</si>
  <si>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</si>
  <si>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</si>
  <si>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</si>
  <si>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</si>
  <si>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</si>
  <si>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</si>
  <si>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</si>
  <si>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</si>
  <si>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</si>
  <si>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</si>
  <si>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</si>
  <si>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</si>
  <si>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</si>
  <si>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</si>
  <si>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</si>
  <si>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</si>
  <si>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</si>
  <si>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</si>
  <si>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</si>
  <si>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</si>
  <si>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</si>
  <si>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</si>
  <si>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</si>
  <si>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</si>
  <si>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</si>
  <si>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</si>
  <si>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</si>
  <si>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</si>
  <si>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</si>
  <si>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</si>
  <si>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</si>
  <si>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</si>
  <si>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</si>
  <si>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</si>
  <si>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</si>
  <si>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</si>
  <si>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</si>
  <si>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</si>
  <si>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</si>
  <si>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</si>
  <si>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</si>
  <si>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</si>
  <si>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</si>
  <si>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</si>
  <si>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</si>
  <si>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</si>
  <si>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</si>
  <si>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</si>
  <si>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</si>
  <si>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</si>
  <si>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</si>
  <si>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</si>
  <si>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</si>
  <si>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</si>
  <si>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</si>
  <si>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</si>
  <si>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</si>
  <si>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</si>
  <si>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</si>
  <si>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</si>
  <si>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</si>
  <si>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</si>
  <si>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</si>
  <si>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</si>
  <si>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</si>
  <si>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</si>
  <si>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</si>
  <si>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</si>
  <si>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</si>
  <si>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</si>
  <si>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</si>
  <si>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</si>
  <si>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</si>
  <si>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</si>
  <si>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</si>
  <si>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</si>
  <si>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</si>
  <si>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</si>
  <si>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</si>
  <si>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</si>
  <si>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</si>
  <si>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</si>
  <si>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</si>
  <si>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</si>
  <si>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</si>
  <si>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</si>
  <si>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</si>
  <si>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</si>
  <si>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</si>
  <si>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</si>
  <si>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</si>
  <si>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</si>
  <si>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</si>
  <si>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</si>
  <si>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</si>
  <si>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</si>
  <si>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</si>
  <si>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</si>
  <si>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</si>
  <si>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</si>
  <si>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</si>
  <si>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</si>
  <si>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</si>
  <si>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</si>
  <si>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</si>
  <si>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</si>
  <si>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</si>
  <si>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</si>
  <si>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</si>
  <si>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</si>
  <si>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</si>
  <si>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</si>
  <si>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</si>
  <si>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</si>
  <si>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</si>
  <si>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</si>
  <si>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</si>
  <si>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</si>
  <si>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</si>
  <si>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</si>
  <si>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</si>
  <si>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</si>
  <si>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</si>
  <si>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</si>
  <si>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</si>
  <si>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</si>
  <si>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</si>
  <si>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</si>
  <si>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</si>
  <si>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</si>
  <si>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</si>
  <si>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</si>
  <si>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</si>
  <si>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</si>
  <si>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</si>
  <si>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</si>
  <si>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</si>
  <si>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</si>
  <si>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</si>
  <si>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</si>
  <si>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</si>
  <si>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</si>
  <si>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</si>
  <si>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</si>
  <si>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</si>
  <si>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</si>
  <si>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</si>
  <si>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</si>
  <si>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</si>
  <si>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</si>
  <si>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</si>
  <si>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</si>
  <si>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</si>
  <si>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</si>
  <si>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</si>
  <si>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</si>
  <si>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</si>
  <si>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</si>
  <si>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</si>
  <si>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</si>
  <si>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</si>
  <si>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</si>
  <si>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</si>
  <si>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</si>
  <si>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</si>
  <si>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</si>
  <si>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</si>
  <si>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</si>
  <si>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</si>
  <si>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</si>
  <si>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</si>
  <si>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</si>
  <si>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</si>
  <si>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</si>
  <si>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</si>
  <si>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</si>
  <si>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</si>
  <si>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</si>
  <si>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</si>
  <si>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</si>
  <si>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</si>
  <si>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</si>
  <si>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</si>
  <si>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</si>
  <si>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</si>
  <si>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</si>
  <si>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</si>
  <si>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</si>
  <si>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</si>
  <si>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</si>
  <si>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</si>
  <si>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</si>
  <si>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</si>
  <si>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</si>
  <si>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</si>
  <si>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</si>
  <si>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</si>
  <si>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</si>
  <si>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</si>
  <si>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</si>
  <si>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</si>
  <si>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</si>
  <si>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</si>
  <si>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</si>
  <si>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</si>
  <si>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</si>
  <si>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</si>
  <si>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</si>
  <si>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</si>
  <si>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</si>
  <si>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</si>
  <si>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</si>
  <si>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</si>
  <si>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</si>
  <si>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</si>
  <si>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</si>
  <si>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</si>
  <si>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</si>
  <si>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</si>
  <si>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</si>
  <si>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</si>
  <si>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</si>
  <si>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</si>
  <si>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</si>
  <si>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</si>
  <si>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</si>
  <si>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</si>
  <si>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</si>
  <si>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</si>
  <si>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</si>
  <si>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</si>
  <si>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</si>
  <si>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</si>
  <si>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</si>
  <si>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</si>
  <si>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</si>
  <si>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</si>
  <si>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</si>
  <si>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</si>
  <si>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</si>
  <si>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</si>
  <si>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</si>
  <si>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</si>
  <si>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</si>
  <si>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</si>
  <si>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</si>
  <si>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</si>
  <si>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</si>
  <si>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</si>
  <si>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</si>
  <si>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</si>
  <si>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</si>
  <si>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</si>
  <si>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</si>
  <si>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</si>
  <si>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</si>
  <si>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</si>
  <si>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</si>
  <si>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</si>
  <si>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</si>
  <si>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</si>
  <si>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</si>
  <si>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</si>
  <si>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</si>
  <si>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</si>
  <si>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</si>
  <si>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</si>
  <si>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</si>
  <si>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</si>
  <si>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</si>
  <si>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</si>
  <si>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</si>
  <si>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</si>
  <si>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</si>
  <si>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</si>
  <si>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</si>
  <si>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</si>
  <si>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</si>
  <si>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</si>
  <si>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</si>
  <si>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</si>
  <si>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</si>
  <si>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</si>
  <si>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</si>
  <si>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</si>
  <si>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</si>
  <si>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</si>
  <si>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</si>
  <si>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</si>
  <si>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</si>
  <si>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</si>
  <si>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</si>
  <si>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</si>
  <si>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</si>
  <si>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</si>
  <si>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</si>
  <si>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</si>
  <si>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</si>
  <si>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</si>
  <si>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</si>
  <si>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</si>
  <si>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</si>
  <si>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</si>
  <si>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</si>
  <si>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</si>
  <si>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</si>
  <si>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</si>
  <si>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</si>
  <si>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</si>
  <si>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</si>
  <si>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</si>
  <si>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</si>
  <si>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</si>
  <si>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</si>
  <si>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</si>
  <si>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</si>
  <si>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</si>
  <si>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</si>
  <si>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</si>
  <si>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</si>
  <si>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</si>
  <si>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</si>
  <si>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</si>
  <si>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</si>
  <si>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</si>
  <si>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</si>
  <si>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</si>
  <si>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</si>
  <si>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</si>
  <si>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</si>
  <si>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</si>
  <si>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</si>
  <si>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</si>
  <si>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</si>
  <si>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</si>
  <si>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</si>
  <si>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</si>
  <si>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</si>
  <si>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</si>
  <si>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</si>
  <si>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</si>
  <si>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</si>
  <si>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</si>
  <si>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</si>
  <si>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</si>
  <si>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</si>
  <si>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</si>
  <si>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</si>
  <si>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</si>
  <si>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</si>
  <si>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</si>
  <si>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</si>
  <si>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</si>
  <si>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</si>
  <si>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</si>
  <si>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</si>
  <si>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</si>
  <si>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</si>
  <si>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</si>
  <si>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</si>
  <si>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</si>
  <si>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</si>
  <si>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</si>
  <si>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</si>
  <si>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</si>
  <si>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</si>
  <si>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</si>
  <si>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</si>
  <si>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</si>
  <si>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</si>
  <si>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</si>
  <si>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</si>
  <si>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</si>
  <si>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</si>
  <si>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</si>
  <si>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</si>
  <si>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</si>
  <si>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</si>
  <si>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</si>
  <si>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</si>
  <si>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</si>
  <si>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</si>
  <si>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</si>
  <si>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</si>
  <si>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</si>
  <si>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</si>
  <si>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</si>
  <si>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</si>
  <si>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</si>
  <si>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</si>
  <si>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</si>
  <si>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</si>
  <si>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</si>
  <si>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</si>
  <si>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</si>
  <si>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</si>
  <si>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</si>
  <si>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</si>
  <si>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</si>
  <si>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</si>
  <si>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</si>
  <si>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</si>
  <si>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</si>
  <si>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</si>
  <si>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</si>
  <si>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</si>
  <si>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</si>
  <si>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</si>
  <si>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</si>
  <si>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</si>
  <si>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</si>
  <si>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</si>
  <si>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</si>
  <si>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</si>
  <si>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</si>
  <si>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</si>
  <si>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</si>
  <si>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</si>
  <si>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</si>
  <si>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</si>
  <si>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</si>
  <si>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</si>
  <si>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</si>
  <si>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</si>
  <si>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</si>
  <si>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</si>
  <si>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</si>
  <si>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</si>
  <si>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</si>
  <si>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</si>
  <si>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</si>
  <si>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</si>
  <si>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</si>
  <si>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</si>
  <si>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</si>
  <si>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</si>
  <si>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</si>
  <si>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</si>
  <si>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</si>
  <si>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</si>
  <si>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</si>
  <si>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</si>
  <si>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</si>
  <si>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</si>
  <si>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</si>
  <si>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</si>
  <si>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</si>
  <si>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</si>
  <si>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</si>
  <si>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</si>
  <si>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</si>
  <si>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</si>
  <si>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</si>
  <si>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</si>
  <si>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</si>
  <si>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</si>
  <si>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</si>
  <si>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</si>
  <si>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</si>
  <si>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</si>
  <si>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</si>
  <si>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</si>
  <si>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</si>
  <si>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</si>
  <si>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</si>
  <si>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</si>
  <si>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</si>
  <si>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</si>
  <si>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</si>
  <si>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</si>
  <si>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</si>
  <si>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</si>
  <si>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</si>
  <si>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</si>
  <si>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</si>
  <si>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</si>
  <si>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</si>
  <si>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</si>
  <si>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</si>
  <si>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</si>
  <si>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</si>
  <si>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</si>
  <si>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</si>
  <si>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</si>
  <si>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</si>
  <si>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</si>
  <si>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</si>
  <si>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</si>
  <si>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</si>
  <si>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</si>
  <si>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</si>
  <si>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</si>
  <si>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</si>
  <si>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</si>
  <si>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</si>
  <si>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</si>
  <si>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</si>
  <si>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</si>
  <si>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</si>
  <si>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</si>
  <si>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</si>
  <si>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</si>
  <si>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</si>
  <si>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</si>
  <si>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</si>
  <si>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</si>
  <si>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</si>
  <si>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</si>
  <si>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</si>
  <si>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</si>
  <si>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</si>
  <si>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</si>
  <si>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</si>
  <si>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</si>
  <si>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</si>
  <si>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</si>
  <si>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</si>
  <si>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</si>
  <si>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</si>
  <si>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</si>
  <si>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</si>
  <si>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</si>
  <si>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</si>
  <si>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</si>
  <si>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</si>
  <si>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</si>
  <si>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</si>
  <si>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</si>
  <si>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</si>
  <si>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</si>
  <si>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</si>
  <si>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</si>
  <si>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</si>
  <si>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</si>
  <si>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</si>
  <si>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</si>
  <si>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</si>
  <si>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</si>
  <si>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</si>
  <si>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</si>
  <si>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</si>
  <si>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</si>
  <si>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</si>
  <si>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</si>
  <si>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</si>
  <si>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</si>
  <si>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</si>
  <si>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</si>
  <si>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</si>
  <si>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</si>
  <si>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</si>
  <si>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</si>
  <si>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</si>
  <si>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</si>
  <si>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</si>
  <si>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</si>
  <si>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</si>
  <si>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</si>
  <si>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</si>
  <si>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</si>
  <si>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</si>
  <si>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</si>
  <si>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</si>
  <si>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</si>
  <si>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</si>
  <si>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</si>
  <si>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</si>
  <si>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</si>
  <si>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</si>
  <si>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</si>
  <si>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</si>
  <si>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</si>
  <si>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</si>
  <si>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</si>
  <si>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</si>
  <si>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</si>
  <si>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</si>
  <si>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</si>
  <si>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</si>
  <si>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</si>
  <si>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</si>
  <si>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</si>
  <si>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</si>
  <si>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</si>
  <si>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</si>
  <si>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</si>
  <si>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</si>
  <si>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</si>
  <si>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</si>
  <si>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</si>
  <si>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</si>
  <si>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</si>
  <si>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</si>
  <si>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</si>
  <si>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</si>
  <si>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</si>
  <si>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</si>
  <si>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</si>
  <si>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</si>
  <si>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</si>
  <si>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</si>
  <si>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</si>
  <si>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</si>
  <si>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</si>
  <si>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</si>
  <si>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</si>
  <si>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</si>
  <si>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</si>
  <si>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</si>
  <si>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</si>
  <si>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</si>
  <si>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</si>
  <si>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</si>
  <si>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</si>
  <si>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</si>
  <si>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</si>
  <si>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</si>
  <si>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</si>
  <si>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</si>
  <si>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</si>
  <si>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</si>
  <si>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</si>
  <si>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</si>
  <si>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</si>
  <si>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</si>
  <si>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</si>
  <si>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</si>
  <si>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</si>
  <si>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</si>
  <si>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</si>
  <si>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</si>
  <si>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</si>
  <si>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</si>
  <si>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</si>
  <si>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</si>
  <si>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</si>
  <si>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</si>
  <si>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</si>
  <si>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</si>
  <si>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</si>
  <si>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</si>
  <si>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</si>
  <si>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</si>
  <si>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</si>
  <si>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</si>
  <si>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</si>
  <si>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</si>
  <si>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</si>
  <si>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</si>
  <si>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</si>
  <si>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</si>
  <si>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</si>
  <si>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</si>
  <si>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</si>
  <si>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</si>
  <si>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</si>
  <si>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</si>
  <si>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</si>
  <si>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</si>
  <si>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</si>
  <si>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</si>
  <si>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</si>
  <si>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</si>
  <si>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</si>
  <si>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</si>
  <si>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</si>
  <si>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</si>
  <si>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</si>
  <si>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</si>
  <si>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</si>
  <si>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</si>
  <si>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</si>
  <si>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</si>
  <si>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</si>
  <si>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</si>
  <si>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</si>
  <si>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</si>
  <si>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</si>
  <si>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</si>
  <si>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</si>
  <si>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</si>
  <si>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</si>
  <si>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</si>
  <si>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</si>
  <si>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</si>
  <si>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</si>
  <si>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</si>
  <si>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</si>
  <si>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</si>
  <si>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</si>
  <si>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</si>
  <si>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</si>
  <si>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</si>
  <si>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</si>
  <si>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</si>
  <si>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</si>
  <si>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</si>
  <si>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</si>
  <si>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</si>
  <si>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</si>
  <si>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</si>
  <si>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</si>
  <si>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</si>
  <si>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</si>
  <si>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</si>
  <si>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</si>
  <si>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</si>
  <si>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</si>
  <si>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</si>
  <si>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</si>
  <si>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</si>
  <si>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</si>
  <si>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</si>
  <si>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</si>
  <si>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</si>
  <si>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</si>
  <si>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</si>
  <si>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</si>
  <si>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</si>
  <si>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</si>
  <si>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</si>
  <si>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</si>
  <si>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</si>
  <si>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</si>
  <si>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</si>
  <si>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</si>
  <si>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</si>
  <si>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</si>
  <si>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</si>
  <si>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</si>
  <si>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</si>
  <si>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</si>
  <si>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</si>
  <si>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</si>
  <si>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</si>
  <si>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</si>
  <si>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</si>
  <si>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</si>
  <si>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</si>
  <si>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</si>
  <si>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</si>
  <si>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</si>
  <si>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</si>
  <si>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</si>
  <si>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</si>
  <si>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</si>
  <si>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</si>
  <si>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</si>
  <si>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</si>
  <si>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</si>
  <si>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</si>
  <si>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</si>
  <si>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</si>
  <si>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</si>
  <si>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</si>
  <si>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</si>
  <si>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</si>
  <si>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</si>
  <si>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</si>
  <si>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</si>
  <si>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</si>
  <si>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</si>
  <si>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</si>
  <si>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</si>
  <si>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</si>
  <si>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</si>
  <si>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</si>
  <si>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</si>
  <si>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</si>
  <si>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</si>
  <si>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</si>
  <si>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</si>
  <si>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</si>
  <si>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</si>
  <si>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</si>
  <si>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</si>
  <si>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</si>
  <si>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</si>
  <si>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</si>
  <si>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</si>
  <si>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</si>
  <si>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</si>
  <si>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</si>
  <si>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</si>
  <si>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</si>
  <si>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</si>
  <si>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</si>
  <si>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</si>
  <si>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</si>
  <si>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</si>
  <si>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</si>
  <si>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</si>
  <si>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</si>
  <si>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</si>
  <si>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</si>
  <si>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</si>
  <si>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</si>
  <si>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</si>
  <si>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</si>
  <si>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</si>
  <si>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</si>
  <si>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</si>
  <si>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</si>
  <si>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</si>
  <si>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</si>
  <si>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</si>
  <si>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</si>
  <si>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</si>
  <si>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</si>
  <si>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</si>
  <si>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</si>
  <si>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</si>
  <si>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</si>
  <si>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</si>
  <si>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</si>
  <si>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</si>
  <si>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</si>
  <si>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</si>
  <si>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</si>
  <si>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</si>
  <si>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</si>
  <si>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</si>
  <si>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</si>
  <si>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</si>
  <si>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</si>
  <si>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</si>
  <si>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</si>
  <si>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</si>
  <si>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</si>
  <si>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</si>
  <si>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</si>
  <si>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</si>
  <si>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</si>
  <si>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</si>
  <si>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</si>
  <si>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</si>
  <si>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</si>
  <si>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</si>
  <si>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</si>
  <si>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</si>
  <si>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</si>
  <si>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</si>
  <si>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</si>
  <si>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</si>
  <si>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</si>
  <si>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</si>
  <si>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</si>
  <si>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</si>
  <si>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</si>
  <si>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</si>
  <si>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</si>
  <si>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</si>
  <si>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</si>
  <si>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</si>
  <si>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</si>
  <si>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</si>
  <si>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</si>
  <si>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</si>
  <si>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</si>
  <si>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</si>
  <si>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</si>
  <si>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</si>
  <si>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</si>
  <si>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</si>
  <si>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</si>
  <si>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</si>
  <si>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</si>
  <si>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</si>
  <si>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</si>
  <si>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</si>
  <si>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</si>
  <si>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</si>
  <si>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</si>
  <si>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</si>
  <si>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</si>
  <si>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</si>
  <si>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</si>
  <si>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</si>
  <si>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</si>
  <si>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</si>
  <si>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</si>
  <si>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</si>
  <si>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</si>
  <si>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</si>
  <si>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</si>
  <si>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</si>
  <si>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</si>
  <si>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</si>
  <si>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</si>
  <si>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</si>
  <si>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</si>
  <si>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</si>
  <si>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</si>
  <si>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</si>
  <si>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</si>
  <si>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</si>
  <si>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</si>
  <si>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</si>
  <si>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</si>
  <si>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</si>
  <si>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</si>
  <si>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</si>
  <si>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</si>
  <si>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</si>
  <si>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</si>
  <si>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</si>
  <si>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</si>
  <si>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</si>
  <si>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</si>
  <si>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</si>
  <si>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</si>
  <si>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</si>
  <si>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</si>
  <si>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</si>
  <si>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</si>
  <si>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</si>
  <si>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</si>
  <si>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</si>
  <si>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</si>
  <si>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</si>
  <si>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</si>
  <si>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</si>
  <si>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</si>
  <si>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</si>
  <si>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</si>
  <si>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</si>
  <si>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</si>
  <si>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</si>
  <si>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</si>
  <si>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</si>
  <si>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</si>
  <si>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</si>
  <si>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</si>
  <si>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</si>
  <si>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</si>
  <si>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</si>
  <si>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</si>
  <si>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</si>
  <si>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</si>
  <si>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</si>
  <si>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</si>
  <si>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</si>
  <si>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</si>
  <si>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</si>
  <si>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</si>
  <si>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</si>
  <si>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</si>
  <si>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</si>
  <si>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</si>
  <si>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</si>
  <si>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</si>
  <si>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</si>
  <si>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</si>
  <si>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</si>
  <si>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</si>
  <si>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</si>
  <si>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</si>
  <si>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</si>
  <si>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</si>
  <si>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</si>
  <si>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</si>
  <si>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</si>
  <si>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</si>
  <si>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</si>
  <si>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</si>
  <si>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</si>
  <si>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</si>
  <si>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</si>
  <si>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</si>
  <si>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</si>
  <si>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</si>
  <si>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</si>
  <si>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</si>
  <si>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</si>
  <si>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</si>
  <si>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</si>
  <si>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</si>
  <si>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</si>
  <si>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</si>
  <si>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</si>
  <si>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</si>
  <si>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</si>
  <si>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</si>
  <si>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</si>
  <si>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</si>
  <si>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</si>
  <si>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</si>
  <si>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</si>
  <si>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</si>
  <si>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</si>
  <si>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</si>
  <si>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</si>
  <si>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</si>
  <si>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</si>
  <si>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</si>
  <si>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</si>
  <si>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</si>
  <si>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</si>
  <si>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</si>
  <si>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</si>
  <si>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</si>
  <si>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</si>
  <si>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</si>
  <si>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</si>
  <si>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</si>
  <si>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</si>
  <si>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</si>
  <si>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</si>
  <si>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</si>
  <si>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</si>
  <si>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</si>
  <si>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</si>
  <si>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</si>
  <si>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</si>
  <si>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</si>
  <si>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</si>
  <si>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</si>
  <si>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</si>
  <si>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</si>
  <si>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</si>
  <si>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</si>
  <si>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</si>
  <si>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</si>
  <si>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</si>
  <si>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</si>
  <si>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</si>
  <si>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</si>
  <si>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</si>
  <si>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</si>
  <si>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</si>
  <si>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</si>
  <si>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</si>
  <si>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</si>
  <si>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</si>
  <si>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</si>
  <si>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</si>
  <si>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</si>
  <si>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</si>
  <si>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</si>
  <si>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</si>
  <si>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</si>
  <si>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</si>
  <si>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</si>
  <si>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</si>
  <si>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</si>
  <si>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</si>
  <si>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</si>
  <si>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</si>
  <si>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</si>
  <si>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</si>
  <si>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</si>
  <si>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</si>
  <si>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</si>
  <si>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</si>
  <si>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</si>
  <si>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</si>
  <si>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</si>
  <si>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</si>
  <si>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</si>
  <si>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</si>
  <si>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</si>
  <si>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</si>
  <si>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</si>
  <si>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</si>
  <si>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</si>
  <si>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</si>
  <si>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</si>
  <si>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</si>
  <si>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</si>
  <si>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</si>
  <si>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</si>
  <si>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</si>
  <si>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</si>
  <si>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</si>
  <si>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</si>
  <si>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</si>
  <si>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</si>
  <si>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</si>
  <si>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</si>
  <si>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</si>
  <si>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</si>
  <si>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</si>
  <si>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</si>
  <si>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</si>
  <si>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</si>
  <si>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</si>
  <si>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</si>
  <si>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</si>
  <si>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</si>
  <si>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</si>
  <si>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</si>
  <si>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</si>
  <si>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</si>
  <si>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</si>
  <si>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</si>
  <si>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</si>
  <si>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</si>
  <si>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</si>
  <si>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</si>
  <si>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</si>
  <si>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</si>
  <si>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</si>
  <si>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</si>
  <si>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</si>
  <si>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</si>
  <si>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</si>
  <si>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</si>
  <si>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</si>
  <si>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</si>
  <si>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</si>
  <si>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</si>
  <si>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</si>
  <si>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</si>
  <si>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</si>
  <si>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</si>
  <si>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</si>
  <si>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</si>
  <si>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</si>
  <si>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</si>
  <si>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</si>
  <si>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</si>
  <si>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</si>
  <si>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</si>
  <si>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</si>
  <si>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</si>
  <si>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</si>
  <si>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</si>
  <si>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</si>
  <si>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</si>
  <si>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</si>
  <si>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</si>
  <si>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</si>
  <si>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</si>
  <si>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</si>
  <si>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</si>
  <si>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</si>
  <si>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</si>
  <si>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</si>
  <si>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</si>
  <si>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</si>
  <si>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</si>
  <si>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</si>
  <si>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</si>
  <si>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</si>
  <si>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</si>
  <si>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</si>
  <si>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</si>
  <si>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</si>
  <si>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</si>
  <si>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</si>
  <si>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</si>
  <si>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</si>
  <si>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</si>
  <si>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</si>
  <si>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</si>
  <si>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</si>
  <si>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</si>
  <si>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</si>
  <si>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</si>
  <si>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</si>
  <si>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</si>
  <si>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</si>
  <si>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</si>
  <si>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</si>
  <si>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</si>
  <si>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</si>
  <si>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</si>
  <si>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</si>
  <si>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</si>
  <si>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</si>
  <si>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</si>
  <si>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</si>
  <si>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</si>
  <si>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</si>
  <si>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</si>
  <si>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</si>
  <si>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</si>
  <si>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</si>
  <si>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</si>
  <si>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</si>
  <si>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</si>
  <si>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</si>
  <si>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</si>
  <si>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</si>
  <si>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</si>
  <si>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</si>
  <si>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</si>
  <si>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</si>
  <si>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</si>
  <si>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</si>
  <si>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</si>
  <si>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</si>
  <si>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</si>
  <si>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</si>
  <si>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</si>
  <si>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</si>
  <si>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</si>
  <si>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</si>
  <si>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</si>
  <si>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</si>
  <si>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</si>
  <si>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</si>
  <si>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</si>
  <si>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</si>
  <si>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</si>
  <si>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</si>
  <si>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</si>
  <si>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</si>
  <si>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</si>
  <si>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</si>
  <si>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</si>
  <si>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</si>
  <si>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</si>
  <si>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</si>
  <si>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</si>
  <si>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</si>
  <si>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</si>
  <si>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</si>
  <si>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</si>
  <si>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</si>
  <si>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</si>
  <si>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</si>
  <si>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</si>
  <si>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</si>
  <si>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</si>
  <si>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</si>
  <si>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</si>
  <si>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</si>
  <si>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</si>
  <si>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</si>
  <si>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</si>
  <si>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</si>
  <si>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</si>
  <si>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</si>
  <si>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</si>
  <si>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</si>
  <si>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</si>
  <si>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</si>
  <si>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</si>
  <si>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</si>
  <si>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</si>
  <si>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</si>
  <si>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</si>
  <si>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</si>
  <si>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</si>
  <si>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</si>
  <si>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</si>
  <si>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</si>
  <si>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</si>
  <si>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</si>
  <si>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</si>
  <si>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</si>
  <si>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</si>
  <si>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</si>
  <si>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</si>
  <si>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</si>
  <si>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</si>
  <si>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</si>
  <si>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</si>
  <si>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</si>
  <si>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</si>
  <si>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</si>
  <si>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</si>
  <si>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</si>
  <si>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</si>
  <si>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</si>
  <si>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</si>
  <si>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</si>
  <si>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</si>
  <si>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</si>
  <si>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</si>
  <si>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</si>
  <si>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</si>
  <si>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</si>
  <si>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</si>
  <si>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</si>
  <si>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</si>
  <si>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</si>
  <si>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</si>
  <si>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</si>
  <si>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</si>
  <si>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</si>
  <si>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</si>
  <si>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</si>
  <si>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</si>
  <si>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</si>
  <si>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</si>
  <si>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</si>
  <si>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</si>
  <si>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</si>
  <si>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</si>
  <si>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</si>
  <si>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</si>
  <si>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</si>
  <si>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</si>
  <si>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</si>
  <si>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</si>
  <si>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</si>
  <si>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</si>
  <si>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</si>
  <si>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</si>
  <si>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</si>
  <si>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</si>
  <si>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</si>
  <si>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</si>
  <si>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</si>
  <si>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</si>
  <si>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</si>
  <si>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</si>
  <si>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</si>
  <si>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</si>
  <si>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</si>
  <si>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</si>
  <si>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</si>
  <si>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</si>
  <si>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</si>
  <si>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</si>
  <si>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</si>
  <si>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</si>
  <si>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</si>
  <si>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</si>
  <si>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</si>
  <si>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</si>
  <si>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</si>
  <si>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</si>
  <si>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</si>
  <si>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</si>
  <si>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</si>
  <si>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</si>
  <si>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</si>
  <si>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</si>
  <si>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</si>
  <si>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</si>
  <si>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</si>
  <si>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</si>
  <si>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</si>
  <si>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</si>
  <si>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</si>
  <si>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</si>
  <si>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</si>
  <si>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</si>
  <si>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</si>
  <si>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</si>
  <si>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</si>
  <si>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</si>
  <si>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</si>
  <si>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</si>
  <si>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</si>
  <si>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</si>
  <si>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</si>
  <si>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</si>
  <si>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</si>
  <si>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</si>
  <si>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</si>
  <si>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</si>
  <si>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</si>
  <si>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</si>
  <si>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</si>
  <si>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</si>
  <si>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</si>
  <si>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</si>
  <si>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</si>
  <si>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</si>
  <si>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</si>
  <si>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</si>
  <si>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</si>
  <si>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</si>
  <si>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</si>
  <si>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</si>
  <si>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</si>
  <si>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</si>
  <si>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</si>
  <si>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</si>
  <si>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</si>
  <si>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</si>
  <si>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</si>
  <si>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</si>
  <si>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</si>
  <si>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</si>
  <si>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</si>
  <si>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</si>
  <si>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</si>
  <si>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</si>
  <si>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</si>
  <si>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</si>
  <si>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</si>
  <si>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</si>
  <si>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</si>
  <si>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</si>
  <si>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</si>
  <si>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</si>
  <si>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</si>
  <si>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</si>
  <si>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</si>
  <si>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</si>
  <si>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</si>
  <si>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</si>
  <si>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</si>
  <si>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</si>
  <si>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</si>
  <si>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</si>
  <si>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</si>
  <si>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</si>
  <si>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</si>
  <si>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</si>
  <si>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</si>
  <si>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</si>
  <si>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</si>
  <si>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</si>
  <si>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</si>
  <si>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</si>
  <si>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</si>
  <si>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</si>
  <si>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</si>
  <si>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</si>
  <si>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</si>
  <si>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</si>
  <si>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</si>
  <si>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</si>
  <si>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</si>
  <si>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</si>
  <si>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</si>
  <si>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</si>
  <si>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</si>
  <si>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</si>
  <si>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</si>
  <si>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</si>
  <si>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</si>
  <si>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</si>
  <si>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</si>
  <si>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</si>
  <si>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</si>
  <si>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</si>
  <si>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</si>
  <si>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</si>
  <si>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</si>
  <si>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</si>
  <si>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</si>
  <si>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</si>
  <si>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</si>
  <si>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</si>
  <si>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</si>
  <si>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</si>
  <si>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</si>
  <si>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</si>
  <si>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</si>
  <si>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</si>
  <si>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</si>
  <si>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</si>
  <si>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</si>
  <si>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</si>
  <si>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</si>
  <si>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</si>
  <si>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</si>
  <si>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</si>
  <si>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</si>
  <si>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</si>
  <si>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</si>
  <si>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</si>
  <si>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</si>
  <si>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</si>
  <si>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</si>
  <si>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</si>
  <si>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</si>
  <si>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</si>
  <si>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</si>
  <si>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</si>
  <si>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</si>
  <si>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</si>
  <si>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</si>
  <si>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</si>
  <si>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</si>
  <si>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</si>
  <si>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</si>
  <si>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</si>
  <si>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</si>
  <si>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</si>
  <si>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</si>
  <si>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</si>
  <si>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</si>
  <si>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</si>
  <si>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</si>
  <si>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</si>
  <si>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</si>
  <si>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</si>
  <si>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</si>
  <si>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</si>
  <si>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</si>
  <si>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</si>
  <si>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</si>
  <si>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</si>
  <si>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</si>
  <si>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</si>
  <si>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</si>
  <si>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</si>
  <si>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</si>
  <si>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</si>
  <si>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</si>
  <si>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</si>
  <si>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</si>
  <si>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</si>
  <si>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</si>
  <si>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</si>
  <si>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</si>
  <si>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</si>
  <si>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</si>
  <si>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</si>
  <si>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</si>
  <si>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</si>
  <si>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</si>
  <si>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</si>
  <si>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</si>
  <si>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</si>
  <si>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</si>
  <si>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</si>
  <si>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</si>
  <si>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</si>
  <si>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</si>
  <si>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</si>
  <si>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</si>
  <si>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</si>
  <si>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</si>
  <si>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</si>
  <si>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</si>
  <si>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</si>
  <si>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</si>
  <si>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</si>
  <si>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</si>
  <si>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</si>
  <si>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</si>
  <si>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</si>
  <si>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</si>
  <si>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</si>
  <si>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</si>
  <si>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</si>
  <si>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</si>
  <si>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</si>
  <si>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</si>
  <si>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</si>
  <si>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</si>
  <si>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</si>
  <si>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</si>
  <si>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</si>
  <si>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</si>
  <si>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</si>
  <si>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</si>
  <si>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</si>
  <si>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</si>
  <si>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</si>
  <si>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</si>
  <si>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</si>
  <si>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</si>
  <si>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</si>
  <si>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</si>
  <si>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</si>
  <si>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</si>
  <si>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</si>
  <si>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</si>
  <si>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</si>
  <si>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</si>
  <si>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</si>
  <si>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</si>
  <si>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</si>
  <si>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</si>
  <si>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</si>
  <si>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</si>
  <si>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</si>
  <si>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</si>
  <si>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</si>
  <si>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</si>
  <si>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</si>
  <si>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</si>
  <si>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</si>
  <si>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</si>
  <si>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</si>
  <si>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</si>
  <si>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</si>
  <si>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</si>
  <si>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</si>
  <si>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</si>
  <si>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</si>
  <si>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</si>
  <si>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</si>
  <si>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</si>
  <si>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</si>
  <si>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</si>
  <si>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</si>
  <si>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</si>
  <si>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</si>
  <si>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</si>
  <si>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</si>
  <si>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</si>
  <si>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</si>
  <si>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</si>
  <si>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</si>
  <si>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</si>
  <si>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</si>
  <si>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</si>
  <si>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</si>
  <si>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</si>
  <si>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</si>
  <si>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</si>
  <si>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</si>
  <si>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</si>
  <si>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</si>
  <si>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</si>
  <si>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</si>
  <si>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</si>
  <si>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</si>
  <si>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</si>
  <si>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</si>
  <si>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</si>
  <si>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</si>
  <si>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</si>
  <si>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</si>
  <si>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</si>
  <si>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</si>
  <si>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</si>
  <si>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</si>
  <si>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</si>
  <si>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</si>
  <si>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</si>
  <si>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</si>
  <si>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</si>
  <si>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</si>
  <si>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</si>
  <si>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</si>
  <si>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</si>
  <si>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</si>
  <si>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</si>
  <si>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</si>
  <si>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</si>
  <si>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</si>
  <si>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</si>
  <si>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</si>
  <si>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</si>
  <si>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</si>
  <si>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</si>
  <si>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</si>
  <si>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</si>
  <si>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</si>
  <si>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</si>
  <si>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</si>
  <si>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</si>
  <si>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</si>
  <si>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</si>
  <si>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</si>
  <si>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</si>
  <si>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</si>
  <si>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</si>
  <si>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</si>
  <si>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</si>
  <si>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</si>
  <si>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</si>
  <si>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</si>
  <si>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</si>
  <si>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</si>
  <si>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</si>
  <si>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</si>
  <si>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</si>
  <si>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</si>
  <si>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</si>
  <si>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</si>
  <si>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</si>
  <si>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</si>
  <si>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</si>
  <si>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</si>
  <si>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</si>
  <si>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</si>
  <si>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</si>
  <si>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</si>
  <si>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</si>
  <si>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</si>
  <si>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</si>
  <si>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</si>
  <si>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</si>
  <si>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</si>
  <si>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</si>
  <si>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</si>
  <si>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</si>
  <si>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</si>
  <si>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</si>
  <si>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</si>
  <si>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</si>
  <si>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</si>
  <si>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</si>
  <si>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</si>
  <si>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</si>
  <si>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</si>
  <si>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</si>
  <si>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</si>
  <si>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</si>
  <si>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</si>
  <si>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</si>
  <si>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</si>
  <si>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</si>
  <si>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</si>
  <si>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</si>
  <si>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</si>
  <si>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</si>
  <si>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</si>
  <si>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</si>
  <si>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</si>
  <si>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</si>
  <si>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</si>
  <si>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</si>
  <si>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</si>
  <si>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</si>
  <si>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</si>
  <si>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</si>
  <si>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</si>
  <si>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</si>
  <si>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</si>
  <si>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</si>
  <si>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</si>
  <si>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</si>
  <si>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</si>
  <si>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</si>
  <si>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</si>
  <si>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</si>
  <si>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</si>
  <si>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</si>
  <si>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</si>
  <si>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</si>
  <si>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</si>
  <si>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</si>
  <si>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</si>
  <si>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</si>
  <si>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</si>
  <si>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</si>
  <si>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</si>
  <si>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</si>
  <si>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</si>
  <si>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</si>
  <si>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</si>
  <si>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</si>
  <si>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</si>
  <si>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</si>
  <si>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</si>
  <si>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</si>
  <si>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</si>
  <si>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</si>
  <si>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</si>
  <si>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</si>
  <si>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</si>
  <si>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</si>
  <si>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</si>
  <si>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</si>
  <si>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</si>
  <si>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</si>
  <si>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</si>
  <si>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</si>
  <si>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</si>
  <si>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</si>
  <si>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</si>
  <si>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</si>
  <si>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</si>
  <si>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</si>
  <si>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</si>
  <si>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</si>
  <si>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</si>
  <si>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</si>
  <si>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</si>
  <si>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</si>
  <si>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</si>
  <si>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</si>
  <si>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</si>
  <si>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</si>
  <si>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</si>
  <si>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</si>
  <si>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</si>
  <si>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</si>
  <si>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</si>
  <si>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</si>
  <si>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</si>
  <si>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</si>
  <si>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</si>
  <si>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</si>
  <si>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</si>
  <si>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</si>
  <si>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</si>
  <si>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</si>
  <si>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</si>
  <si>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</si>
  <si>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</si>
  <si>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</si>
  <si>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</si>
  <si>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</si>
  <si>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</si>
  <si>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</si>
  <si>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</si>
  <si>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</si>
  <si>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</si>
  <si>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</si>
  <si>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</si>
  <si>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</si>
  <si>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</si>
  <si>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</si>
  <si>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</si>
  <si>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</si>
  <si>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</si>
  <si>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</si>
  <si>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</si>
  <si>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</si>
  <si>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</si>
  <si>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</si>
  <si>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</si>
  <si>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</si>
  <si>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</si>
  <si>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</si>
  <si>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</si>
  <si>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</si>
  <si>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</si>
  <si>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</si>
  <si>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</si>
  <si>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</si>
  <si>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</si>
  <si>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</si>
  <si>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</si>
  <si>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</si>
  <si>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</si>
  <si>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</si>
  <si>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</si>
  <si>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</si>
  <si>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</si>
  <si>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</si>
  <si>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</si>
  <si>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</si>
  <si>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</si>
  <si>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</si>
  <si>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</si>
  <si>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</si>
  <si>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</si>
  <si>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</si>
  <si>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</si>
  <si>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</si>
  <si>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</si>
  <si>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</si>
  <si>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</si>
  <si>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</si>
  <si>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</si>
  <si>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</si>
  <si>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</si>
  <si>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</si>
  <si>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</si>
  <si>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</si>
  <si>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</si>
  <si>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</si>
  <si>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</si>
  <si>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</si>
  <si>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</si>
  <si>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</si>
  <si>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</si>
  <si>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</si>
  <si>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</si>
  <si>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</si>
  <si>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</si>
  <si>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</si>
  <si>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</si>
  <si>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</si>
  <si>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</si>
  <si>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</si>
  <si>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</si>
  <si>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</si>
  <si>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</si>
  <si>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</si>
  <si>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</si>
  <si>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</si>
  <si>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</si>
  <si>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</si>
  <si>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</si>
  <si>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</si>
  <si>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</si>
  <si>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</si>
  <si>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</si>
  <si>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</si>
  <si>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</si>
  <si>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</si>
  <si>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</si>
  <si>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</si>
  <si>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</si>
  <si>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</si>
  <si>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</si>
  <si>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</si>
  <si>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</si>
  <si>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</si>
  <si>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</si>
  <si>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</si>
  <si>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</si>
  <si>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</si>
  <si>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</si>
  <si>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</si>
  <si>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</si>
  <si>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</si>
  <si>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</si>
  <si>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</si>
  <si>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</si>
  <si>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</si>
  <si>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</si>
  <si>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</si>
  <si>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</si>
  <si>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</si>
  <si>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</si>
  <si>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</si>
  <si>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</si>
  <si>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</si>
  <si>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</si>
  <si>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</si>
  <si>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</si>
  <si>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</si>
  <si>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</si>
  <si>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</si>
  <si>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</si>
  <si>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</si>
  <si>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</si>
  <si>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</si>
  <si>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</si>
  <si>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</si>
  <si>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</si>
  <si>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</si>
  <si>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</si>
  <si>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</si>
  <si>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</si>
  <si>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</si>
  <si>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</si>
  <si>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</si>
  <si>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</si>
  <si>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</si>
  <si>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</si>
  <si>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</si>
  <si>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</si>
  <si>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</si>
  <si>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</si>
  <si>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</si>
  <si>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</si>
  <si>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</si>
  <si>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</si>
  <si>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</si>
  <si>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</si>
  <si>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</si>
  <si>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</si>
  <si>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</si>
  <si>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</si>
  <si>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</si>
  <si>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</si>
  <si>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</si>
  <si>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</si>
  <si>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</si>
  <si>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</si>
  <si>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</si>
  <si>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</si>
  <si>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</si>
  <si>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</si>
  <si>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</si>
  <si>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</si>
  <si>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</si>
  <si>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</si>
  <si>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</si>
  <si>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</si>
  <si>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</si>
  <si>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</si>
  <si>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</si>
  <si>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</si>
  <si>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</si>
  <si>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</si>
  <si>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</si>
  <si>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</si>
  <si>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</si>
  <si>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</si>
  <si>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</si>
  <si>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</si>
  <si>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</si>
  <si>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</si>
  <si>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</si>
  <si>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</si>
  <si>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</si>
  <si>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</si>
  <si>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</si>
  <si>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</si>
  <si>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</si>
  <si>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</si>
  <si>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</si>
  <si>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</si>
  <si>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</si>
  <si>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</si>
  <si>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</si>
  <si>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</si>
  <si>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</si>
  <si>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</si>
  <si>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</si>
  <si>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</si>
  <si>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</si>
  <si>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</si>
  <si>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</si>
  <si>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</si>
  <si>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</si>
  <si>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</si>
  <si>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</si>
  <si>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</si>
  <si>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</si>
  <si>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</si>
  <si>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</si>
  <si>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</si>
  <si>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</si>
  <si>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</si>
  <si>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</si>
  <si>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</si>
  <si>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</si>
  <si>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</si>
  <si>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</si>
  <si>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</si>
  <si>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</si>
  <si>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</si>
  <si>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</si>
  <si>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</si>
  <si>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</si>
  <si>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</si>
  <si>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</si>
  <si>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</si>
  <si>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</si>
  <si>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</si>
  <si>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</si>
  <si>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</si>
  <si>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</si>
  <si>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</si>
  <si>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</si>
  <si>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</si>
  <si>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</si>
  <si>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</si>
  <si>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</si>
  <si>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</si>
  <si>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</si>
  <si>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</si>
  <si>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</si>
  <si>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</si>
  <si>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</si>
  <si>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</si>
  <si>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</si>
  <si>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</si>
  <si>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</si>
  <si>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</si>
  <si>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</si>
  <si>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</si>
  <si>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</si>
  <si>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</si>
  <si>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</si>
  <si>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</si>
  <si>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</si>
  <si>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</si>
  <si>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</si>
  <si>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</si>
  <si>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</si>
  <si>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</si>
  <si>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</si>
  <si>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</si>
  <si>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</si>
  <si>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</si>
  <si>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</si>
  <si>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</si>
  <si>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</si>
  <si>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</si>
  <si>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</si>
  <si>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</si>
  <si>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</si>
  <si>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</si>
  <si>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</si>
  <si>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</si>
  <si>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</si>
  <si>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</si>
  <si>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</si>
  <si>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</si>
  <si>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</si>
  <si>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</si>
  <si>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</si>
  <si>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</si>
  <si>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</si>
  <si>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</si>
  <si>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</si>
  <si>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</si>
  <si>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</si>
  <si>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</si>
  <si>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</si>
  <si>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</si>
  <si>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</si>
  <si>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</si>
  <si>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</si>
  <si>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</si>
  <si>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</si>
  <si>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</si>
  <si>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</si>
  <si>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</si>
  <si>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</si>
  <si>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</si>
  <si>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</si>
  <si>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</si>
  <si>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</si>
  <si>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</si>
  <si>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</si>
  <si>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</si>
  <si>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</si>
  <si>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</si>
  <si>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</si>
  <si>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</si>
  <si>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</si>
  <si>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</si>
  <si>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</si>
  <si>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</si>
  <si>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</si>
  <si>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</si>
  <si>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</si>
  <si>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</si>
  <si>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</si>
  <si>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</si>
  <si>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</si>
  <si>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</si>
  <si>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</si>
  <si>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</si>
  <si>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</si>
  <si>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</si>
  <si>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</si>
  <si>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</si>
  <si>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</si>
  <si>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</si>
  <si>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</si>
  <si>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</si>
  <si>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</si>
  <si>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</si>
  <si>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</si>
  <si>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</si>
  <si>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</si>
  <si>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</si>
  <si>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</si>
  <si>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</si>
  <si>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</si>
  <si>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</si>
  <si>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</si>
  <si>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</si>
  <si>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</si>
  <si>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</si>
  <si>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</si>
  <si>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</si>
  <si>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</si>
  <si>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</si>
  <si>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</si>
  <si>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</si>
  <si>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</si>
  <si>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</si>
  <si>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</si>
  <si>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</si>
  <si>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</si>
  <si>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</si>
  <si>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</si>
  <si>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</si>
  <si>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</si>
  <si>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</si>
  <si>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</si>
  <si>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</si>
  <si>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</si>
  <si>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</si>
  <si>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</si>
  <si>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</si>
  <si>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</si>
  <si>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</si>
  <si>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</si>
  <si>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</si>
  <si>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</si>
  <si>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</si>
  <si>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</si>
  <si>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</si>
  <si>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</si>
  <si>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</si>
  <si>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</si>
  <si>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</si>
  <si>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</si>
  <si>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</si>
  <si>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</si>
  <si>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</si>
  <si>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</si>
  <si>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</si>
  <si>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</si>
  <si>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</si>
  <si>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</si>
  <si>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</si>
  <si>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</si>
  <si>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</si>
  <si>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</si>
  <si>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</si>
  <si>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</si>
  <si>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</si>
  <si>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</si>
  <si>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</si>
  <si>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</si>
  <si>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</si>
  <si>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</si>
  <si>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</si>
  <si>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</si>
  <si>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</si>
  <si>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</si>
  <si>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</si>
  <si>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</si>
  <si>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</si>
  <si>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</si>
  <si>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</si>
  <si>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</si>
  <si>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</si>
  <si>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</si>
  <si>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</si>
  <si>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</si>
  <si>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</si>
  <si>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</si>
  <si>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</si>
  <si>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</si>
  <si>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</si>
  <si>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</si>
  <si>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</si>
  <si>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</si>
  <si>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</si>
  <si>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</si>
  <si>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</si>
  <si>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</si>
  <si>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</si>
  <si>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</si>
  <si>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</si>
  <si>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</si>
  <si>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</si>
  <si>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</si>
  <si>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</si>
  <si>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</si>
  <si>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</si>
  <si>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</si>
  <si>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</si>
  <si>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</si>
  <si>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</si>
  <si>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</si>
  <si>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</si>
  <si>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</si>
  <si>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</si>
  <si>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</si>
  <si>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</si>
  <si>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</si>
  <si>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</si>
  <si>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</si>
  <si>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</si>
  <si>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</si>
  <si>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</si>
  <si>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</si>
  <si>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</si>
  <si>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</si>
  <si>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</si>
  <si>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</si>
  <si>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</si>
  <si>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</si>
  <si>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</si>
  <si>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</si>
  <si>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</si>
  <si>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</si>
  <si>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</si>
  <si>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</si>
  <si>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</si>
  <si>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</si>
  <si>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</si>
  <si>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</si>
  <si>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</si>
  <si>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</si>
  <si>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</si>
  <si>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</si>
  <si>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</si>
  <si>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</si>
  <si>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</si>
  <si>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</si>
  <si>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</si>
  <si>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</si>
  <si>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</si>
  <si>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</si>
  <si>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</si>
  <si>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</si>
  <si>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</si>
  <si>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</si>
  <si>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</si>
  <si>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</si>
  <si>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</si>
  <si>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</si>
  <si>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</si>
  <si>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</si>
  <si>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</si>
  <si>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</si>
  <si>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</si>
  <si>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</si>
  <si>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</si>
  <si>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</si>
  <si>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</si>
  <si>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</si>
  <si>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</si>
  <si>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</si>
  <si>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</si>
  <si>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</si>
  <si>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</si>
  <si>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</si>
  <si>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</si>
  <si>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</si>
  <si>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</si>
  <si>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</si>
  <si>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</si>
  <si>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</si>
  <si>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</si>
  <si>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</si>
  <si>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</si>
  <si>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</si>
  <si>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</si>
  <si>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</si>
  <si>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</si>
  <si>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</si>
  <si>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</si>
  <si>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</si>
  <si>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</si>
  <si>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</si>
  <si>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</si>
  <si>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</si>
  <si>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</si>
  <si>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</si>
  <si>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</si>
  <si>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</si>
  <si>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</si>
  <si>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</si>
  <si>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</si>
  <si>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</si>
  <si>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</si>
  <si>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</si>
  <si>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</si>
  <si>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</si>
  <si>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</si>
  <si>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</si>
  <si>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</si>
  <si>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</si>
  <si>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</si>
  <si>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</si>
  <si>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</si>
  <si>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</si>
  <si>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</si>
  <si>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</si>
  <si>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</si>
  <si>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</si>
  <si>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</si>
  <si>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</si>
  <si>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</si>
  <si>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</si>
  <si>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</si>
  <si>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</si>
  <si>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</si>
  <si>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</si>
  <si>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</si>
  <si>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</si>
  <si>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</si>
  <si>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</si>
  <si>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</si>
  <si>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</si>
  <si>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</si>
  <si>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</si>
  <si>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</si>
  <si>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</si>
  <si>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</si>
  <si>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</si>
  <si>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</si>
  <si>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</si>
  <si>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</si>
  <si>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</si>
  <si>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</si>
  <si>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</si>
  <si>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</si>
  <si>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</si>
  <si>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</si>
  <si>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</si>
  <si>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</si>
  <si>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</si>
  <si>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</si>
  <si>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</si>
  <si>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</si>
  <si>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</si>
  <si>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</si>
  <si>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</si>
  <si>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</si>
  <si>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</si>
  <si>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</si>
  <si>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</si>
  <si>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</si>
  <si>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</si>
  <si>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</si>
  <si>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</si>
  <si>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</si>
  <si>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</si>
  <si>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</si>
  <si>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</si>
  <si>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</si>
  <si>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</si>
  <si>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</si>
  <si>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</si>
  <si>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</si>
  <si>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</si>
  <si>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</si>
  <si>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</si>
  <si>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</si>
  <si>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</si>
  <si>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</si>
  <si>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</si>
  <si>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</si>
  <si>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</si>
  <si>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</si>
  <si>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</si>
  <si>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</si>
  <si>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</si>
  <si>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</si>
  <si>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</si>
  <si>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</si>
  <si>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</si>
  <si>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</si>
  <si>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</si>
  <si>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</si>
  <si>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</si>
  <si>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</si>
  <si>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</si>
  <si>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</si>
  <si>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</si>
  <si>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</si>
  <si>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</si>
  <si>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</si>
  <si>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</si>
  <si>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</si>
  <si>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</si>
  <si>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</si>
  <si>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</si>
  <si>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</si>
  <si>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</si>
  <si>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</si>
  <si>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</si>
  <si>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</si>
  <si>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</si>
  <si>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</si>
  <si>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</si>
  <si>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</si>
  <si>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</si>
  <si>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</si>
  <si>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</si>
  <si>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</si>
  <si>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</si>
  <si>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</si>
  <si>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</si>
  <si>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</si>
  <si>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</si>
  <si>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</si>
  <si>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</si>
  <si>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</si>
  <si>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</si>
  <si>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</si>
  <si>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</si>
  <si>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</si>
  <si>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</si>
  <si>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</si>
  <si>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</si>
  <si>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</si>
  <si>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</si>
  <si>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</si>
  <si>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</si>
  <si>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</si>
  <si>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</si>
  <si>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</si>
  <si>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</si>
  <si>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</si>
  <si>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</si>
  <si>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</si>
  <si>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</si>
  <si>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</si>
  <si>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</si>
  <si>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</si>
  <si>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</si>
  <si>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</si>
  <si>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</si>
  <si>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</si>
  <si>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</si>
  <si>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</si>
  <si>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</si>
  <si>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</si>
  <si>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</si>
  <si>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</si>
  <si>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</si>
  <si>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</si>
  <si>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</si>
  <si>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</si>
  <si>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</si>
  <si>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</si>
  <si>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</si>
  <si>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</si>
  <si>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</si>
  <si>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</si>
  <si>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</si>
  <si>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</si>
  <si>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</si>
  <si>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</si>
  <si>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</si>
  <si>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</si>
  <si>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</si>
  <si>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</si>
  <si>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</si>
  <si>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</si>
  <si>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</si>
  <si>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</si>
  <si>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</si>
  <si>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</si>
  <si>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</si>
  <si>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</si>
  <si>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</si>
  <si>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</si>
  <si>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</si>
  <si>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</si>
  <si>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</si>
  <si>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</si>
  <si>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</si>
  <si>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</si>
  <si>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</si>
  <si>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</si>
  <si>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</si>
  <si>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</si>
  <si>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</si>
  <si>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</si>
  <si>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</si>
  <si>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</si>
  <si>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</si>
  <si>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</si>
  <si>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</si>
  <si>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</si>
  <si>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</si>
  <si>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</si>
  <si>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</si>
  <si>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</si>
  <si>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</si>
  <si>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</si>
  <si>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</si>
  <si>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</si>
  <si>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</si>
  <si>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</si>
  <si>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</si>
  <si>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</si>
  <si>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</si>
  <si>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</si>
  <si>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</si>
  <si>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</si>
  <si>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</si>
  <si>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</si>
  <si>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</si>
  <si>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</si>
  <si>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</si>
  <si>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</si>
  <si>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</si>
  <si>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</si>
  <si>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</si>
  <si>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</si>
  <si>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</si>
  <si>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</si>
  <si>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</si>
  <si>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</si>
  <si>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</si>
  <si>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</si>
  <si>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</si>
  <si>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</si>
  <si>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</si>
  <si>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</si>
  <si>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</si>
  <si>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</si>
  <si>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</si>
  <si>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</si>
  <si>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</si>
  <si>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</si>
  <si>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</si>
  <si>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</si>
  <si>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</si>
  <si>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</si>
  <si>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</si>
  <si>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</si>
  <si>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</si>
  <si>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</si>
  <si>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</si>
  <si>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</si>
  <si>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</si>
  <si>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</si>
  <si>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</si>
  <si>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</si>
  <si>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</si>
  <si>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</si>
  <si>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</si>
  <si>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</si>
  <si>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</si>
  <si>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</si>
  <si>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</si>
  <si>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</si>
  <si>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</si>
  <si>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</si>
  <si>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</si>
  <si>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</si>
  <si>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</si>
  <si>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</si>
  <si>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</si>
  <si>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</si>
  <si>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</si>
  <si>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</si>
  <si>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</si>
  <si>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</si>
  <si>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</si>
  <si>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</si>
  <si>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</si>
  <si>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</si>
  <si>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</si>
  <si>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</si>
  <si>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</si>
  <si>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</si>
  <si>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</si>
  <si>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</si>
  <si>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</si>
  <si>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</si>
  <si>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</si>
  <si>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</si>
  <si>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</si>
  <si>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</si>
  <si>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</si>
  <si>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</si>
  <si>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</si>
  <si>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</si>
  <si>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</si>
  <si>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</si>
  <si>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</si>
  <si>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</si>
  <si>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</si>
  <si>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</si>
  <si>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</si>
  <si>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</si>
  <si>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</si>
  <si>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</si>
  <si>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</si>
  <si>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</si>
  <si>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</si>
  <si>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</si>
  <si>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</si>
  <si>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</si>
  <si>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</si>
  <si>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</si>
  <si>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</si>
  <si>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</si>
  <si>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</si>
  <si>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</si>
  <si>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</si>
  <si>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</si>
  <si>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</si>
  <si>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</si>
  <si>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</si>
  <si>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</si>
  <si>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</si>
  <si>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</si>
  <si>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</si>
  <si>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</si>
  <si>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</si>
  <si>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</si>
  <si>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</si>
  <si>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</si>
  <si>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</si>
  <si>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</si>
  <si>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</si>
  <si>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</si>
  <si>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</si>
  <si>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</si>
  <si>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</si>
  <si>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</si>
  <si>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</si>
  <si>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</si>
  <si>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</si>
  <si>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</si>
  <si>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</si>
  <si>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</si>
  <si>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</si>
  <si>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</si>
  <si>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</si>
  <si>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</si>
  <si>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</si>
  <si>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</si>
  <si>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</si>
  <si>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</si>
  <si>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</si>
  <si>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</si>
  <si>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</si>
  <si>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</si>
  <si>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</si>
  <si>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</si>
  <si>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</si>
  <si>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</si>
  <si>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</si>
  <si>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</si>
  <si>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</si>
  <si>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</si>
  <si>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</si>
  <si>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</si>
  <si>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</si>
  <si>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</si>
  <si>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</si>
  <si>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</si>
  <si>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</si>
  <si>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</si>
  <si>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</si>
  <si>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</si>
  <si>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</si>
  <si>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</si>
  <si>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</si>
  <si>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</si>
  <si>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</si>
  <si>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</si>
  <si>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</si>
  <si>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</si>
  <si>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</si>
  <si>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</si>
  <si>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</si>
  <si>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</si>
  <si>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</si>
  <si>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</si>
  <si>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</si>
  <si>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</si>
  <si>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</si>
  <si>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</si>
  <si>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</si>
  <si>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</si>
  <si>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</si>
  <si>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</si>
  <si>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</si>
  <si>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</si>
  <si>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</si>
  <si>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</si>
  <si>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</si>
  <si>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</si>
  <si>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</si>
  <si>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</si>
  <si>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</si>
  <si>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</si>
  <si>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</si>
  <si>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</si>
  <si>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</si>
  <si>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</si>
  <si>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</si>
  <si>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</si>
  <si>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</si>
  <si>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</si>
  <si>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</si>
  <si>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</si>
  <si>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</si>
  <si>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</si>
  <si>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</si>
  <si>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</si>
  <si>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</si>
  <si>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</si>
  <si>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</si>
  <si>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</si>
  <si>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</si>
  <si>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</si>
  <si>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</si>
  <si>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</si>
  <si>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</si>
  <si>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</si>
  <si>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</si>
  <si>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</si>
  <si>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</si>
  <si>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</si>
  <si>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</si>
  <si>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</si>
  <si>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</si>
  <si>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</si>
  <si>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</si>
  <si>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</si>
  <si>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</si>
  <si>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</si>
  <si>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</si>
  <si>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</si>
  <si>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</si>
  <si>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</si>
  <si>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</si>
  <si>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</si>
  <si>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</si>
  <si>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</si>
  <si>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</si>
  <si>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</si>
  <si>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</si>
  <si>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</si>
  <si>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</si>
  <si>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</si>
  <si>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</si>
  <si>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</si>
  <si>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</si>
  <si>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</si>
  <si>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</si>
  <si>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</si>
  <si>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</si>
  <si>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</si>
  <si>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</si>
  <si>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</si>
  <si>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</si>
  <si>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</si>
  <si>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</si>
  <si>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</si>
  <si>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</si>
  <si>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</si>
  <si>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</si>
  <si>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</si>
  <si>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</si>
  <si>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</si>
  <si>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</si>
  <si>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</si>
  <si>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</si>
  <si>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</si>
  <si>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</si>
  <si>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</si>
  <si>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</si>
  <si>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</si>
  <si>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</si>
  <si>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</si>
  <si>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</si>
  <si>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</si>
  <si>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</si>
  <si>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</si>
  <si>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</si>
  <si>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</si>
  <si>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</si>
  <si>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</si>
  <si>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</si>
  <si>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</si>
  <si>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</si>
  <si>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</si>
  <si>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</si>
  <si>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</si>
  <si>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</si>
  <si>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</si>
  <si>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</si>
  <si>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</si>
  <si>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</si>
  <si>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</si>
  <si>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</si>
  <si>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</si>
  <si>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</si>
  <si>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</si>
  <si>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</si>
  <si>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</si>
  <si>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</si>
  <si>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</si>
  <si>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</si>
  <si>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</si>
  <si>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</si>
  <si>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</si>
  <si>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</si>
  <si>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</si>
  <si>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</si>
  <si>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</si>
  <si>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</si>
  <si>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</si>
  <si>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</si>
  <si>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</si>
  <si>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</si>
  <si>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</si>
  <si>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</si>
  <si>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</si>
  <si>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</si>
  <si>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</si>
  <si>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</si>
  <si>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</si>
  <si>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</si>
  <si>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</si>
  <si>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</si>
  <si>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</si>
  <si>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</si>
  <si>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</si>
  <si>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</si>
  <si>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</si>
  <si>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</si>
  <si>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</si>
  <si>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</si>
  <si>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</si>
  <si>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</si>
  <si>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</si>
  <si>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</si>
  <si>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</si>
  <si>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</si>
  <si>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</si>
  <si>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</si>
  <si>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</si>
  <si>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</si>
  <si>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</si>
  <si>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</si>
  <si>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</si>
  <si>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</si>
  <si>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</si>
  <si>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</si>
  <si>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</si>
  <si>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</si>
  <si>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</si>
  <si>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</si>
  <si>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</si>
  <si>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</si>
  <si>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</si>
  <si>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</si>
  <si>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</si>
  <si>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</si>
  <si>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</si>
  <si>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</si>
  <si>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</si>
  <si>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</si>
  <si>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</si>
  <si>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</si>
  <si>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</si>
  <si>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</si>
  <si>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</si>
  <si>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</si>
  <si>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</si>
  <si>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</si>
  <si>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</si>
  <si>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</si>
  <si>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</si>
  <si>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</si>
  <si>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</si>
  <si>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</si>
  <si>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</si>
  <si>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</si>
  <si>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</si>
  <si>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</si>
  <si>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</si>
  <si>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</si>
  <si>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</si>
  <si>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</si>
  <si>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</si>
  <si>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</si>
  <si>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</si>
  <si>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</si>
  <si>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</si>
  <si>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</si>
  <si>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</si>
  <si>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</si>
  <si>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</si>
  <si>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</si>
  <si>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</si>
  <si>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</si>
  <si>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</si>
  <si>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</si>
  <si>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</si>
  <si>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</si>
  <si>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</si>
  <si>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</si>
  <si>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</si>
  <si>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</si>
  <si>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</si>
  <si>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</si>
  <si>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</si>
  <si>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</si>
  <si>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</si>
  <si>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</si>
  <si>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</si>
  <si>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</si>
  <si>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</si>
  <si>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</si>
  <si>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</si>
  <si>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</si>
  <si>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</si>
  <si>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</si>
  <si>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</si>
  <si>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</si>
  <si>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</si>
  <si>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</si>
  <si>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</si>
  <si>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</si>
  <si>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</si>
  <si>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</si>
  <si>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</si>
  <si>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</si>
  <si>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</si>
  <si>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</si>
  <si>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</si>
  <si>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</si>
  <si>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</si>
  <si>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</si>
  <si>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</si>
  <si>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</si>
  <si>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</si>
  <si>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</si>
  <si>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</si>
  <si>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</si>
  <si>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</si>
  <si>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</si>
  <si>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</si>
  <si>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</si>
  <si>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</si>
  <si>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</si>
  <si>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</si>
  <si>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</si>
  <si>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</si>
  <si>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</si>
  <si>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</si>
  <si>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</si>
  <si>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</si>
  <si>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</si>
  <si>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</si>
  <si>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</si>
  <si>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</si>
  <si>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</si>
  <si>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</si>
  <si>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</si>
  <si>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</si>
  <si>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</si>
  <si>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</si>
  <si>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</si>
  <si>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</si>
  <si>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</si>
  <si>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</si>
  <si>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</si>
  <si>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</si>
  <si>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</si>
  <si>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</si>
  <si>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</si>
  <si>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</si>
  <si>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</si>
  <si>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</si>
  <si>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</si>
  <si>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</si>
  <si>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</si>
  <si>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</si>
  <si>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</si>
  <si>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</si>
  <si>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</si>
  <si>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</si>
  <si>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</si>
  <si>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</si>
  <si>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</si>
  <si>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</si>
  <si>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</si>
  <si>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</si>
  <si>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</si>
  <si>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</si>
  <si>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</si>
  <si>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</si>
  <si>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</si>
  <si>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</si>
  <si>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</si>
  <si>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</si>
  <si>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</si>
  <si>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</si>
  <si>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</si>
  <si>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</si>
  <si>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</si>
  <si>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</si>
  <si>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</si>
  <si>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</si>
  <si>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</si>
  <si>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</si>
  <si>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</si>
  <si>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</si>
  <si>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</si>
  <si>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</si>
  <si>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</si>
  <si>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</si>
  <si>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</si>
  <si>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</si>
  <si>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</si>
  <si>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</si>
  <si>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</si>
  <si>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</si>
  <si>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</si>
  <si>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</si>
  <si>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</si>
  <si>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</si>
  <si>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</si>
  <si>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</si>
  <si>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</si>
  <si>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</si>
  <si>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</si>
  <si>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</si>
  <si>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</si>
  <si>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</si>
  <si>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</si>
  <si>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</si>
  <si>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</si>
  <si>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</si>
  <si>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</si>
  <si>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</si>
  <si>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</si>
  <si>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</si>
  <si>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</si>
  <si>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</si>
  <si>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</si>
  <si>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</si>
  <si>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</si>
  <si>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</si>
  <si>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</si>
  <si>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</si>
  <si>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</si>
  <si>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</si>
  <si>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</si>
  <si>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</si>
  <si>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</si>
  <si>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</si>
  <si>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</si>
  <si>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</si>
  <si>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</si>
  <si>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</si>
  <si>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</si>
  <si>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</si>
  <si>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</si>
  <si>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</si>
  <si>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</si>
  <si>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</si>
  <si>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</si>
  <si>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</si>
  <si>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</si>
  <si>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</si>
  <si>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</si>
  <si>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</si>
  <si>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</si>
  <si>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</si>
  <si>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</si>
  <si>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</si>
  <si>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</si>
  <si>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</si>
  <si>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</si>
  <si>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</si>
  <si>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</si>
  <si>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</si>
  <si>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</si>
  <si>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</si>
  <si>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</si>
  <si>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</si>
  <si>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</si>
  <si>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</si>
  <si>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</si>
  <si>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</si>
  <si>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</si>
  <si>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</si>
  <si>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</si>
  <si>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</si>
  <si>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</si>
  <si>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</si>
  <si>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</si>
  <si>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</si>
  <si>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</si>
  <si>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</si>
  <si>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</si>
  <si>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</si>
  <si>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</si>
  <si>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</si>
  <si>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</si>
  <si>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</si>
  <si>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</si>
  <si>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</si>
  <si>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</si>
  <si>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</si>
  <si>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</si>
  <si>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</si>
  <si>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</si>
  <si>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</si>
  <si>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</si>
  <si>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</si>
  <si>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</si>
  <si>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</si>
  <si>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</si>
  <si>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</si>
  <si>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</si>
  <si>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</si>
  <si>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</si>
  <si>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</si>
  <si>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</si>
  <si>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</si>
  <si>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</si>
  <si>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</si>
  <si>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</si>
  <si>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</si>
  <si>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</si>
  <si>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</si>
  <si>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</si>
  <si>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</si>
  <si>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</si>
  <si>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</si>
  <si>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</si>
  <si>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</si>
  <si>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</si>
  <si>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</si>
  <si>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</si>
  <si>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</si>
  <si>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</si>
  <si>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</si>
  <si>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</si>
  <si>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</si>
  <si>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</si>
  <si>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</si>
  <si>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</si>
  <si>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</si>
  <si>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</si>
  <si>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</si>
  <si>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</si>
  <si>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</si>
  <si>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</si>
  <si>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</si>
  <si>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</si>
  <si>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</si>
  <si>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</si>
  <si>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</si>
  <si>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</si>
  <si>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</si>
  <si>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</si>
  <si>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</si>
  <si>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</si>
  <si>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</si>
  <si>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</si>
  <si>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</si>
  <si>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</si>
  <si>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</si>
  <si>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</si>
  <si>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</si>
  <si>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</si>
  <si>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</si>
  <si>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</si>
  <si>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</si>
  <si>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</si>
  <si>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</si>
  <si>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</si>
  <si>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</si>
  <si>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</si>
  <si>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</si>
  <si>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</si>
  <si>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</si>
  <si>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</si>
  <si>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</si>
  <si>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</si>
  <si>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</si>
  <si>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</si>
  <si>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</si>
  <si>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</si>
  <si>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</si>
  <si>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</si>
  <si>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</si>
  <si>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</si>
  <si>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</si>
  <si>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</si>
  <si>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</si>
  <si>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</si>
  <si>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</si>
  <si>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</si>
  <si>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</si>
  <si>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</si>
  <si>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</si>
  <si>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</si>
  <si>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</si>
  <si>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</si>
  <si>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</si>
  <si>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</si>
  <si>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</si>
  <si>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</si>
  <si>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</si>
  <si>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</si>
  <si>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</si>
  <si>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</si>
  <si>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</si>
  <si>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</si>
  <si>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</si>
  <si>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</si>
  <si>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</si>
  <si>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</si>
  <si>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</si>
  <si>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</si>
  <si>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</si>
  <si>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</si>
  <si>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</si>
  <si>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</si>
  <si>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</si>
  <si>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</si>
  <si>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</si>
  <si>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</si>
  <si>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</si>
  <si>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</si>
  <si>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</si>
  <si>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</si>
  <si>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</si>
  <si>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</si>
  <si>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</si>
  <si>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</si>
  <si>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</si>
  <si>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</si>
  <si>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</si>
  <si>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</si>
  <si>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</si>
  <si>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</si>
  <si>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</si>
  <si>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</si>
  <si>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</si>
  <si>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</si>
  <si>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</si>
  <si>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</si>
  <si>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</si>
  <si>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</si>
  <si>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</si>
  <si>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</si>
  <si>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</si>
  <si>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</si>
  <si>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</si>
  <si>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</si>
  <si>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</si>
  <si>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</si>
  <si>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</si>
  <si>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</si>
  <si>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</si>
  <si>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</si>
  <si>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</si>
  <si>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</si>
  <si>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</si>
  <si>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</si>
  <si>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</si>
  <si>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</si>
  <si>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</si>
  <si>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</si>
  <si>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</si>
  <si>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</si>
  <si>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</si>
  <si>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</si>
  <si>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</si>
  <si>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</si>
  <si>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</si>
  <si>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</si>
  <si>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</si>
  <si>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</si>
  <si>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</si>
  <si>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</si>
  <si>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</si>
  <si>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</si>
  <si>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</si>
  <si>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</si>
  <si>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</si>
  <si>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</si>
  <si>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</si>
  <si>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</si>
  <si>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</si>
  <si>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</si>
  <si>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</si>
  <si>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</si>
  <si>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</si>
  <si>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</si>
  <si>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</si>
  <si>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</si>
  <si>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</si>
  <si>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</si>
  <si>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</si>
  <si>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</si>
  <si>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</si>
  <si>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</si>
  <si>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</si>
  <si>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</si>
  <si>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</si>
  <si>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</si>
  <si>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</si>
  <si>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</si>
  <si>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</si>
  <si>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</si>
  <si>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</si>
  <si>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</si>
  <si>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</si>
  <si>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</si>
  <si>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</si>
  <si>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</si>
  <si>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</si>
  <si>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</si>
  <si>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</si>
  <si>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</si>
  <si>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</si>
  <si>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</si>
  <si>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</si>
  <si>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</si>
  <si>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</si>
  <si>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</si>
  <si>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</si>
  <si>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</si>
  <si>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</si>
  <si>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</si>
  <si>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</si>
  <si>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</si>
  <si>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</si>
  <si>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</si>
  <si>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</si>
  <si>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</si>
  <si>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</si>
  <si>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</si>
  <si>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</si>
  <si>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</si>
  <si>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</si>
  <si>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</si>
  <si>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</si>
  <si>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</si>
  <si>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</si>
  <si>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</si>
  <si>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</si>
  <si>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</si>
  <si>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</si>
  <si>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</si>
  <si>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</si>
  <si>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</si>
  <si>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</si>
  <si>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</si>
  <si>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</si>
  <si>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</si>
  <si>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</si>
  <si>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</si>
  <si>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</si>
  <si>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</si>
  <si>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</si>
  <si>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</si>
  <si>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</si>
  <si>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</si>
  <si>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</si>
  <si>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</si>
  <si>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</si>
  <si>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</si>
  <si>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</si>
  <si>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</si>
  <si>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</si>
  <si>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</si>
  <si>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</si>
  <si>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</si>
  <si>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</si>
  <si>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</si>
  <si>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</si>
  <si>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</si>
  <si>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</si>
  <si>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</si>
  <si>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</si>
  <si>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</si>
  <si>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</si>
  <si>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</si>
  <si>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</si>
  <si>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</si>
  <si>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</si>
  <si>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</si>
  <si>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</si>
  <si>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</si>
  <si>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</si>
  <si>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</si>
  <si>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</si>
  <si>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</si>
  <si>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</si>
  <si>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</si>
  <si>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</si>
  <si>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</si>
  <si>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</si>
  <si>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</si>
  <si>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</si>
  <si>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</si>
  <si>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</si>
  <si>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</si>
  <si>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</si>
  <si>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</si>
  <si>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</si>
  <si>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</si>
  <si>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</si>
  <si>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</si>
  <si>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</si>
  <si>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</si>
  <si>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</si>
  <si>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</si>
  <si>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</si>
  <si>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</si>
  <si>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</si>
  <si>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</si>
  <si>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</si>
  <si>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</si>
  <si>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</si>
  <si>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</si>
  <si>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</si>
  <si>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</si>
  <si>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</si>
  <si>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</si>
  <si>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</si>
  <si>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</si>
  <si>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</si>
  <si>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</si>
  <si>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</si>
  <si>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</si>
  <si>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</si>
  <si>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</si>
  <si>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</si>
  <si>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</si>
  <si>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</si>
  <si>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</si>
  <si>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</si>
  <si>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</si>
  <si>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</si>
  <si>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</si>
  <si>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</si>
  <si>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</si>
  <si>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</si>
  <si>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</si>
  <si>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</si>
  <si>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</si>
  <si>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</si>
  <si>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</si>
  <si>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</si>
  <si>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</si>
  <si>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</si>
  <si>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</si>
  <si>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</si>
  <si>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</si>
  <si>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</si>
  <si>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</si>
  <si>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</si>
  <si>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</si>
  <si>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</si>
  <si>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</si>
  <si>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</si>
  <si>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</si>
  <si>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</si>
  <si>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</si>
  <si>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</si>
  <si>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</si>
  <si>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</si>
  <si>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</si>
  <si>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</si>
  <si>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</si>
  <si>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</si>
  <si>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</si>
  <si>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</si>
  <si>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</si>
  <si>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</si>
  <si>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</si>
  <si>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</si>
  <si>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</si>
  <si>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</si>
  <si>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</si>
  <si>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</si>
  <si>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</si>
  <si>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</si>
  <si>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</si>
  <si>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</si>
  <si>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</si>
  <si>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</si>
  <si>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</si>
  <si>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</si>
  <si>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</si>
  <si>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</si>
  <si>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</si>
  <si>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</si>
  <si>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</si>
  <si>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</si>
  <si>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</si>
  <si>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</si>
  <si>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</si>
  <si>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</si>
  <si>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</si>
  <si>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</si>
  <si>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</si>
  <si>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</si>
  <si>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</si>
  <si>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</si>
  <si>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</si>
  <si>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</si>
  <si>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</si>
  <si>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</si>
  <si>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</si>
  <si>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</si>
  <si>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</si>
  <si>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</si>
  <si>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</si>
  <si>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</si>
  <si>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</si>
  <si>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</si>
  <si>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</si>
  <si>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</si>
  <si>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</si>
  <si>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</si>
  <si>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</si>
  <si>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</si>
  <si>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</si>
  <si>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</si>
  <si>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</si>
  <si>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</si>
  <si>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</si>
  <si>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</si>
  <si>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</si>
  <si>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</si>
  <si>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</si>
  <si>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</si>
  <si>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</si>
  <si>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</si>
  <si>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</si>
  <si>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</si>
  <si>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</si>
  <si>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</si>
  <si>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</si>
  <si>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</si>
  <si>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</si>
  <si>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</si>
  <si>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</si>
  <si>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</si>
  <si>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</si>
  <si>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</si>
  <si>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</si>
  <si>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</si>
  <si>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</si>
  <si>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</si>
  <si>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</si>
  <si>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</si>
  <si>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</si>
  <si>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</si>
  <si>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</si>
  <si>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</si>
  <si>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</si>
  <si>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</si>
  <si>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</si>
  <si>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</si>
  <si>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</si>
  <si>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</si>
  <si>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</si>
  <si>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</si>
  <si>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</si>
  <si>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</si>
  <si>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</si>
  <si>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</si>
  <si>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</si>
  <si>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</si>
  <si>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</si>
  <si>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</si>
  <si>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</si>
  <si>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</si>
  <si>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</si>
  <si>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</si>
  <si>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</si>
  <si>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</si>
  <si>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</si>
  <si>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</si>
  <si>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</si>
  <si>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</si>
  <si>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</si>
  <si>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</si>
  <si>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</si>
  <si>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</si>
  <si>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</si>
  <si>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</si>
  <si>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</si>
  <si>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</si>
  <si>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</si>
  <si>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</si>
  <si>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</si>
  <si>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</si>
  <si>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</si>
  <si>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</si>
  <si>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</si>
  <si>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</si>
  <si>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</si>
  <si>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</si>
  <si>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</si>
  <si>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</si>
  <si>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</si>
  <si>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</si>
  <si>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</si>
  <si>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</si>
  <si>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</si>
  <si>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</si>
  <si>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</si>
  <si>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</si>
  <si>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</si>
  <si>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</si>
  <si>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</si>
  <si>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</si>
  <si>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</si>
  <si>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</si>
  <si>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</si>
  <si>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</si>
  <si>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</si>
  <si>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</si>
  <si>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</si>
  <si>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</si>
  <si>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</si>
  <si>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</si>
  <si>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</si>
  <si>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</si>
  <si>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</si>
  <si>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</si>
  <si>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</si>
  <si>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</si>
  <si>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</si>
  <si>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</si>
  <si>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</si>
  <si>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</si>
  <si>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</si>
  <si>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</si>
  <si>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</si>
  <si>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</si>
  <si>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</si>
  <si>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</si>
  <si>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</si>
  <si>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</si>
  <si>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</si>
  <si>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</si>
  <si>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</si>
  <si>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</si>
  <si>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</si>
  <si>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</si>
  <si>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</si>
  <si>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</si>
  <si>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</si>
  <si>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</si>
  <si>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</si>
  <si>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</si>
  <si>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</si>
  <si>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</si>
  <si>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</si>
  <si>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</si>
  <si>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</si>
  <si>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</si>
  <si>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</si>
  <si>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</si>
  <si>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</si>
  <si>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</si>
  <si>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</si>
  <si>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</si>
  <si>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</si>
  <si>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</si>
  <si>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</si>
  <si>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</si>
  <si>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</si>
  <si>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</si>
  <si>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</si>
  <si>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</si>
  <si>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</si>
  <si>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</si>
  <si>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</si>
  <si>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</si>
  <si>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</si>
  <si>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</si>
  <si>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</si>
  <si>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</si>
  <si>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</si>
  <si>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</si>
  <si>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</si>
  <si>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</si>
  <si>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</si>
  <si>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</si>
  <si>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</si>
  <si>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</si>
  <si>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</si>
  <si>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</si>
  <si>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</si>
  <si>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</si>
  <si>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</si>
  <si>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</si>
  <si>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</si>
  <si>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</si>
  <si>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</si>
  <si>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</si>
  <si>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</si>
  <si>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</si>
  <si>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</si>
  <si>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</si>
  <si>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</si>
  <si>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</si>
  <si>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</si>
  <si>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</si>
  <si>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</si>
  <si>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</si>
  <si>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</si>
  <si>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</si>
  <si>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</si>
  <si>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</si>
  <si>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</si>
  <si>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</si>
  <si>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</si>
  <si>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</si>
  <si>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</si>
  <si>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</si>
  <si>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</si>
  <si>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</si>
  <si>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</si>
  <si>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</si>
  <si>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</si>
  <si>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</si>
  <si>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</si>
  <si>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</si>
  <si>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</si>
  <si>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</si>
  <si>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</si>
  <si>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</si>
  <si>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</si>
  <si>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</si>
  <si>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</si>
  <si>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</si>
  <si>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</si>
  <si>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</si>
  <si>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</si>
  <si>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</si>
  <si>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</si>
  <si>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</si>
  <si>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</si>
  <si>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</si>
  <si>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</si>
  <si>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</si>
  <si>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</si>
  <si>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</si>
  <si>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</si>
  <si>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</si>
  <si>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</si>
  <si>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</si>
  <si>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</si>
  <si>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</si>
  <si>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</si>
  <si>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</si>
  <si>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</si>
  <si>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</si>
  <si>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</si>
  <si>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</si>
  <si>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</si>
  <si>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</si>
  <si>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</si>
  <si>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</si>
  <si>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</si>
  <si>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</si>
  <si>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</si>
  <si>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</si>
  <si>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</si>
  <si>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</si>
  <si>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</si>
  <si>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</si>
  <si>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</si>
  <si>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</si>
  <si>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</si>
  <si>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</si>
  <si>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</si>
  <si>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</si>
  <si>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</si>
  <si>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</si>
  <si>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</si>
  <si>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</si>
  <si>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</si>
  <si>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</si>
  <si>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</si>
  <si>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</si>
  <si>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</si>
  <si>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</si>
  <si>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</si>
  <si>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</si>
  <si>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</si>
  <si>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</si>
  <si>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</si>
  <si>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</si>
  <si>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</si>
  <si>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</si>
  <si>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</si>
  <si>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</si>
  <si>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</si>
  <si>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</si>
  <si>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</si>
  <si>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</si>
  <si>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</si>
  <si>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</si>
  <si>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</si>
  <si>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</si>
  <si>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</si>
  <si>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</si>
  <si>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</si>
  <si>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</si>
  <si>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</si>
  <si>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</si>
  <si>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</si>
  <si>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</si>
  <si>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</si>
  <si>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</si>
  <si>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</si>
  <si>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</si>
  <si>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</si>
  <si>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</si>
  <si>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</si>
  <si>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</si>
  <si>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</si>
  <si>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</si>
  <si>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</si>
  <si>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</si>
  <si>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</si>
  <si>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</si>
  <si>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</si>
  <si>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</si>
  <si>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</si>
  <si>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</si>
  <si>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</si>
  <si>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</si>
  <si>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</si>
  <si>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</si>
  <si>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</si>
  <si>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</si>
  <si>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</si>
  <si>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</si>
  <si>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</si>
  <si>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</si>
  <si>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</si>
  <si>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</si>
  <si>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</si>
  <si>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</si>
  <si>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</si>
  <si>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</si>
  <si>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</si>
  <si>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</si>
  <si>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</si>
  <si>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</si>
  <si>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</si>
  <si>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</si>
  <si>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</si>
  <si>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</si>
  <si>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</si>
  <si>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</si>
  <si>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</si>
  <si>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</si>
  <si>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</si>
  <si>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</si>
  <si>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</si>
  <si>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</si>
  <si>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</si>
  <si>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</si>
  <si>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</si>
  <si>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</si>
  <si>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</si>
  <si>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</si>
  <si>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</si>
  <si>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</si>
  <si>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</si>
  <si>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</si>
  <si>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</si>
  <si>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</si>
  <si>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</si>
  <si>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</si>
  <si>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</si>
  <si>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</si>
  <si>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</si>
  <si>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</si>
  <si>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</si>
  <si>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</si>
  <si>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</si>
  <si>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</si>
  <si>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</si>
  <si>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</si>
  <si>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</si>
  <si>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</si>
  <si>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</si>
  <si>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</si>
  <si>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</si>
  <si>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</si>
  <si>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</si>
  <si>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</si>
  <si>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</si>
  <si>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</si>
  <si>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</si>
  <si>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</si>
  <si>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</si>
  <si>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</si>
  <si>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</si>
  <si>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</si>
  <si>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</si>
  <si>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</si>
  <si>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</si>
  <si>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</si>
  <si>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</si>
  <si>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</si>
  <si>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</si>
  <si>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</si>
  <si>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</si>
  <si>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</si>
  <si>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</si>
  <si>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</si>
  <si>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</si>
  <si>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</si>
  <si>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</si>
  <si>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</si>
  <si>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</si>
  <si>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</si>
  <si>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</si>
  <si>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</si>
  <si>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</si>
  <si>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</si>
  <si>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</si>
  <si>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</si>
  <si>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</si>
  <si>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</si>
  <si>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</si>
  <si>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</si>
  <si>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</si>
  <si>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</si>
  <si>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</si>
  <si>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</si>
  <si>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</si>
  <si>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</si>
  <si>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</si>
  <si>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</si>
  <si>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</si>
  <si>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</si>
  <si>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</si>
  <si>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</si>
  <si>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</si>
  <si>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</si>
  <si>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</si>
  <si>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</si>
  <si>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</si>
  <si>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</si>
  <si>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</si>
  <si>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</si>
  <si>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</si>
  <si>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</si>
  <si>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</si>
  <si>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</si>
  <si>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</si>
  <si>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</si>
  <si>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</si>
  <si>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</si>
  <si>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</si>
  <si>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</si>
  <si>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</si>
  <si>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</si>
  <si>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</si>
  <si>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</si>
  <si>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</si>
  <si>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</si>
  <si>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</si>
  <si>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</si>
  <si>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</si>
  <si>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</si>
  <si>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</si>
  <si>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</si>
  <si>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</si>
  <si>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</si>
  <si>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</si>
  <si>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</si>
  <si>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</si>
  <si>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</si>
  <si>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</si>
  <si>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</si>
  <si>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</si>
  <si>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</si>
  <si>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</si>
  <si>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</si>
  <si>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</si>
  <si>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</si>
  <si>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</si>
  <si>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</si>
  <si>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</si>
  <si>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</si>
  <si>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</si>
  <si>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</si>
  <si>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</si>
  <si>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</si>
  <si>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</si>
  <si>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</si>
  <si>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</si>
  <si>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</si>
  <si>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</si>
  <si>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</si>
  <si>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</si>
  <si>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</si>
  <si>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</si>
  <si>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</si>
  <si>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</si>
  <si>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</si>
  <si>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</si>
  <si>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</si>
  <si>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</si>
  <si>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</si>
  <si>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</si>
  <si>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</si>
  <si>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</si>
  <si>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</si>
  <si>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</si>
  <si>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</si>
  <si>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</si>
  <si>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</si>
  <si>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</si>
  <si>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</si>
  <si>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</si>
  <si>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</si>
  <si>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</si>
  <si>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</si>
  <si>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</si>
  <si>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</si>
  <si>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</si>
  <si>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</si>
  <si>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</si>
  <si>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</si>
  <si>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</si>
  <si>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</si>
  <si>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</si>
  <si>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</si>
  <si>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</si>
  <si>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</si>
  <si>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</si>
  <si>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</si>
  <si>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</si>
  <si>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</si>
  <si>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</si>
  <si>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</si>
  <si>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</si>
  <si>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</si>
  <si>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</si>
  <si>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</si>
  <si>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</si>
  <si>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</si>
  <si>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</si>
  <si>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</si>
  <si>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</si>
  <si>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</si>
  <si>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</si>
  <si>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</si>
  <si>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</si>
  <si>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</si>
  <si>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</si>
  <si>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</si>
  <si>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</si>
  <si>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</si>
  <si>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</si>
  <si>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</si>
  <si>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</si>
  <si>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</si>
  <si>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</si>
  <si>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</si>
  <si>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</si>
  <si>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</si>
  <si>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</si>
  <si>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</si>
  <si>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</si>
  <si>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</si>
  <si>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</si>
  <si>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</si>
  <si>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</si>
  <si>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</si>
  <si>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</si>
  <si>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</si>
  <si>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</si>
  <si>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</si>
  <si>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</si>
  <si>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</si>
  <si>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</si>
  <si>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</si>
  <si>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</si>
  <si>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</si>
  <si>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</si>
  <si>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</si>
  <si>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</si>
  <si>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</si>
  <si>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</si>
  <si>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</si>
  <si>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</si>
  <si>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</si>
  <si>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</si>
  <si>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</si>
  <si>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</si>
  <si>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</si>
  <si>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</si>
  <si>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</si>
  <si>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</si>
  <si>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</si>
  <si>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</si>
  <si>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</si>
  <si>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</si>
  <si>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</si>
  <si>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</si>
  <si>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</si>
  <si>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</si>
  <si>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</si>
  <si>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</si>
  <si>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</si>
  <si>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</si>
  <si>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</si>
  <si>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</si>
  <si>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</si>
  <si>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</si>
  <si>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</si>
  <si>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</si>
  <si>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</si>
  <si>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</si>
  <si>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</si>
  <si>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</si>
  <si>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</si>
  <si>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</si>
  <si>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</si>
  <si>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</si>
  <si>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</si>
  <si>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</si>
  <si>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</si>
  <si>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</si>
  <si>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</si>
  <si>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</si>
  <si>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</si>
  <si>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</si>
  <si>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</si>
  <si>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</si>
  <si>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</si>
  <si>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</si>
  <si>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</si>
  <si>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</si>
  <si>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</si>
  <si>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</si>
  <si>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</si>
  <si>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</si>
  <si>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</si>
  <si>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</si>
  <si>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</si>
  <si>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</si>
  <si>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</si>
  <si>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</si>
  <si>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</si>
  <si>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</si>
  <si>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</si>
  <si>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</si>
  <si>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</si>
  <si>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</si>
  <si>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</si>
  <si>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</si>
  <si>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</si>
  <si>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</si>
  <si>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</si>
  <si>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</si>
  <si>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</si>
  <si>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</si>
  <si>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</si>
  <si>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</si>
  <si>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</si>
  <si>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</si>
  <si>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</si>
  <si>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</si>
  <si>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</si>
  <si>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</si>
  <si>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</si>
  <si>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</si>
  <si>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</si>
  <si>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</si>
  <si>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</si>
  <si>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</si>
  <si>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</si>
  <si>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</si>
  <si>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</si>
  <si>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</si>
  <si>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</si>
  <si>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</si>
  <si>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</si>
  <si>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</si>
  <si>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</si>
  <si>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</si>
  <si>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</si>
  <si>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</si>
  <si>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</si>
  <si>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</si>
  <si>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</si>
  <si>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</si>
  <si>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</si>
  <si>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</si>
  <si>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</si>
  <si>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</si>
  <si>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</si>
  <si>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</si>
  <si>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</si>
  <si>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</si>
  <si>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</si>
  <si>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</si>
  <si>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</si>
  <si>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</si>
  <si>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</si>
  <si>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</si>
  <si>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</si>
  <si>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</si>
  <si>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</si>
  <si>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</si>
  <si>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</si>
  <si>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</si>
  <si>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</si>
  <si>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</si>
  <si>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</si>
  <si>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</si>
  <si>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</si>
  <si>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</si>
  <si>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</si>
  <si>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</si>
  <si>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</si>
  <si>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</si>
  <si>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</si>
  <si>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</si>
  <si>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</si>
  <si>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</si>
  <si>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</si>
  <si>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</si>
  <si>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</si>
  <si>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</si>
  <si>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</si>
  <si>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</si>
  <si>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</si>
  <si>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</si>
  <si>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</si>
  <si>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</si>
  <si>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</si>
  <si>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</si>
  <si>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</si>
  <si>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</si>
  <si>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</si>
  <si>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</si>
  <si>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</si>
  <si>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</si>
  <si>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</si>
  <si>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</si>
  <si>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</si>
  <si>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</si>
  <si>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</si>
  <si>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</si>
  <si>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</si>
  <si>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</si>
  <si>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</si>
  <si>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</si>
  <si>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</si>
  <si>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</si>
  <si>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</si>
  <si>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</si>
  <si>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</si>
  <si>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</si>
  <si>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</si>
  <si>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</si>
  <si>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</si>
  <si>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</si>
  <si>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</si>
  <si>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</si>
  <si>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</si>
  <si>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</si>
  <si>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</si>
  <si>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</si>
  <si>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</si>
  <si>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</si>
  <si>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</si>
  <si>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</si>
  <si>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</si>
  <si>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</si>
  <si>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</si>
  <si>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</si>
  <si>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</si>
  <si>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</si>
  <si>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</si>
  <si>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</si>
  <si>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</si>
  <si>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</si>
  <si>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</si>
  <si>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</si>
  <si>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</si>
  <si>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</si>
  <si>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</si>
  <si>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</si>
  <si>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</si>
  <si>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</si>
  <si>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</si>
  <si>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</si>
  <si>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</si>
  <si>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</si>
  <si>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</si>
  <si>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</si>
  <si>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</si>
  <si>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</si>
  <si>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</si>
  <si>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</si>
  <si>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</si>
  <si>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</si>
  <si>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</si>
  <si>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</si>
  <si>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</si>
  <si>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</si>
  <si>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</si>
  <si>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</si>
  <si>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</si>
  <si>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</si>
  <si>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</si>
  <si>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</si>
  <si>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</si>
  <si>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</si>
  <si>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</si>
  <si>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</si>
  <si>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</si>
  <si>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</si>
  <si>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</si>
  <si>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</si>
  <si>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</si>
  <si>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</si>
  <si>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</si>
  <si>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</si>
  <si>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</si>
  <si>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</si>
  <si>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</si>
  <si>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</si>
  <si>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</si>
  <si>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</si>
  <si>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</si>
  <si>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</si>
  <si>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</si>
  <si>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</si>
  <si>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</si>
  <si>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</si>
  <si>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</si>
  <si>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</si>
  <si>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</si>
  <si>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</si>
  <si>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</si>
  <si>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</si>
  <si>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</si>
  <si>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</si>
  <si>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</si>
  <si>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</si>
  <si>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</si>
  <si>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</si>
  <si>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</si>
  <si>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</si>
  <si>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</si>
  <si>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</si>
  <si>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</si>
  <si>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</si>
  <si>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</si>
  <si>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</si>
  <si>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</si>
  <si>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</si>
  <si>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</si>
  <si>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</si>
  <si>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</si>
  <si>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</si>
  <si>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</si>
  <si>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</si>
  <si>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</si>
  <si>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</si>
  <si>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</si>
  <si>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</si>
  <si>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</si>
  <si>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</si>
  <si>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</si>
  <si>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</si>
  <si>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</si>
  <si>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</si>
  <si>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</si>
  <si>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</si>
  <si>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</si>
  <si>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</si>
  <si>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</si>
  <si>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</si>
  <si>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</si>
  <si>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</si>
  <si>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</si>
  <si>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</si>
  <si>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</si>
  <si>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</si>
  <si>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</si>
  <si>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</si>
  <si>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</si>
  <si>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</si>
  <si>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</si>
  <si>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</si>
  <si>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</si>
  <si>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</si>
  <si>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</si>
  <si>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</si>
  <si>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</si>
  <si>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</si>
  <si>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</si>
  <si>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</si>
  <si>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</si>
  <si>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</si>
  <si>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</si>
  <si>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</si>
  <si>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</si>
  <si>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</si>
  <si>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</si>
  <si>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</si>
  <si>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</si>
  <si>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</si>
  <si>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</si>
  <si>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</si>
  <si>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</si>
  <si>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</si>
  <si>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</si>
  <si>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</si>
  <si>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</si>
  <si>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</si>
  <si>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</si>
  <si>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</si>
  <si>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</si>
  <si>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</si>
  <si>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</si>
  <si>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</si>
  <si>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</si>
  <si>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</si>
  <si>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</si>
  <si>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</si>
  <si>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</si>
  <si>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</si>
  <si>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</si>
  <si>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</si>
  <si>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</si>
  <si>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</si>
  <si>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</si>
  <si>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</si>
  <si>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</si>
  <si>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</si>
  <si>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</si>
  <si>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</si>
  <si>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</si>
  <si>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</si>
  <si>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</si>
  <si>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</si>
  <si>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</si>
  <si>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</si>
  <si>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</si>
  <si>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</si>
  <si>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</si>
  <si>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</si>
  <si>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</si>
  <si>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</si>
  <si>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</si>
  <si>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</si>
  <si>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</si>
  <si>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</si>
  <si>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</si>
  <si>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</si>
  <si>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</si>
  <si>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</si>
  <si>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</si>
  <si>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</si>
  <si>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</si>
  <si>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</si>
  <si>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</si>
  <si>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</si>
  <si>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</si>
  <si>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</si>
  <si>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</si>
  <si>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</si>
  <si>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</si>
  <si>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</si>
  <si>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</si>
  <si>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</si>
  <si>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</si>
  <si>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</si>
  <si>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</si>
  <si>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</si>
  <si>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</si>
  <si>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</si>
  <si>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</si>
  <si>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</si>
  <si>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</si>
  <si>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</si>
  <si>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</si>
  <si>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</si>
  <si>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</si>
  <si>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</si>
  <si>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</si>
  <si>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</si>
  <si>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</si>
  <si>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</si>
  <si>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</si>
  <si>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</si>
  <si>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</si>
  <si>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</si>
  <si>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</si>
  <si>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</si>
  <si>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</si>
  <si>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</si>
  <si>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</si>
  <si>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</si>
  <si>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</si>
  <si>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</si>
  <si>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</si>
  <si>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</si>
  <si>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</si>
  <si>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</si>
  <si>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</si>
  <si>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</si>
  <si>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</si>
  <si>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</si>
  <si>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</si>
  <si>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</si>
  <si>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</si>
  <si>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</si>
  <si>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</si>
  <si>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</si>
  <si>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</si>
  <si>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</si>
  <si>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</si>
  <si>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</si>
  <si>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</si>
  <si>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</si>
  <si>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</si>
  <si>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</si>
  <si>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</si>
  <si>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</si>
  <si>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</si>
  <si>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</si>
  <si>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</si>
  <si>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</si>
  <si>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</si>
  <si>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</si>
  <si>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</si>
  <si>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</si>
  <si>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</si>
  <si>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</si>
  <si>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</si>
  <si>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</si>
  <si>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</si>
  <si>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</si>
  <si>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</si>
  <si>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</si>
  <si>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</si>
  <si>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</si>
  <si>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</si>
  <si>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</si>
  <si>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</si>
  <si>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</si>
  <si>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</si>
  <si>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</si>
  <si>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</si>
  <si>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</si>
  <si>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</si>
  <si>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</si>
  <si>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</si>
  <si>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</si>
  <si>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</si>
  <si>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</si>
  <si>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</si>
  <si>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</si>
  <si>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</si>
  <si>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</si>
  <si>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</si>
  <si>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</si>
  <si>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</si>
  <si>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</si>
  <si>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</si>
  <si>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</si>
  <si>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</si>
  <si>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</si>
  <si>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</si>
  <si>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</si>
  <si>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</si>
  <si>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</si>
  <si>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</si>
  <si>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</si>
  <si>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</si>
  <si>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</si>
  <si>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</si>
  <si>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</si>
  <si>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</si>
  <si>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</si>
  <si>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</si>
  <si>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</si>
  <si>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</si>
  <si>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</si>
  <si>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</si>
  <si>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</si>
  <si>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</si>
  <si>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</si>
  <si>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</si>
  <si>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</si>
  <si>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</si>
  <si>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</si>
  <si>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</si>
  <si>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</si>
  <si>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</si>
  <si>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</si>
  <si>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</si>
  <si>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</si>
  <si>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</si>
  <si>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</si>
  <si>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</si>
  <si>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</si>
  <si>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</si>
  <si>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</si>
  <si>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</si>
  <si>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</si>
  <si>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</si>
  <si>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</si>
  <si>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</si>
  <si>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</si>
  <si>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</si>
  <si>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</si>
  <si>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</si>
  <si>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</si>
  <si>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</si>
  <si>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</si>
  <si>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</si>
  <si>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</si>
  <si>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</si>
  <si>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</si>
  <si>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</si>
  <si>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</si>
  <si>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</si>
  <si>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</si>
  <si>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</si>
  <si>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</si>
  <si>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</si>
  <si>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</si>
  <si>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</si>
  <si>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</si>
  <si>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</si>
  <si>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</si>
  <si>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</si>
  <si>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</si>
  <si>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</si>
  <si>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</si>
  <si>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</si>
  <si>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</si>
  <si>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</si>
  <si>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</si>
  <si>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</si>
  <si>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</si>
  <si>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</si>
  <si>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</si>
  <si>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</si>
  <si>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</si>
  <si>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</si>
  <si>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</si>
  <si>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</si>
  <si>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</si>
  <si>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</si>
  <si>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</si>
  <si>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</si>
  <si>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</si>
  <si>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</si>
  <si>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</si>
  <si>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</si>
  <si>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</si>
  <si>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</si>
  <si>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</si>
  <si>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</si>
  <si>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</si>
  <si>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</si>
  <si>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</si>
  <si>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</si>
  <si>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</si>
  <si>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</si>
  <si>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</si>
  <si>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</si>
  <si>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</si>
  <si>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</si>
  <si>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</si>
  <si>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</si>
  <si>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</si>
  <si>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</si>
  <si>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</si>
  <si>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</si>
  <si>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</si>
  <si>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</si>
  <si>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</si>
  <si>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</si>
  <si>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</si>
  <si>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</si>
  <si>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</si>
  <si>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</si>
  <si>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</si>
  <si>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</si>
  <si>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</si>
  <si>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</si>
  <si>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</si>
  <si>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</si>
  <si>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</si>
  <si>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</si>
  <si>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</si>
  <si>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</si>
  <si>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</si>
  <si>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</si>
  <si>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</si>
  <si>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</si>
  <si>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</si>
  <si>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</si>
  <si>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</si>
  <si>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</si>
  <si>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</si>
  <si>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</si>
  <si>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</si>
  <si>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</si>
  <si>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</si>
  <si>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</si>
  <si>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</si>
  <si>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</si>
  <si>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</si>
  <si>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</si>
  <si>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</si>
  <si>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</si>
  <si>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</si>
  <si>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</si>
  <si>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</si>
  <si>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</si>
  <si>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</si>
  <si>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</si>
  <si>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</si>
  <si>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</si>
  <si>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</si>
  <si>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</si>
  <si>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</si>
  <si>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</si>
  <si>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</si>
  <si>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</si>
  <si>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</si>
  <si>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</si>
  <si>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</si>
  <si>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</si>
  <si>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</si>
  <si>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</si>
  <si>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</si>
  <si>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</si>
  <si>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</si>
  <si>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</si>
  <si>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</si>
  <si>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</si>
  <si>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</si>
  <si>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</si>
  <si>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</si>
  <si>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</si>
  <si>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</si>
  <si>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</si>
  <si>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</si>
  <si>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</si>
  <si>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</si>
  <si>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</si>
  <si>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</si>
  <si>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</si>
  <si>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</si>
  <si>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</si>
  <si>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</si>
  <si>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</si>
  <si>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</si>
  <si>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</si>
  <si>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</si>
  <si>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</si>
  <si>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</si>
  <si>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</si>
  <si>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</si>
  <si>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</si>
  <si>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</si>
  <si>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</si>
  <si>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</si>
  <si>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</si>
  <si>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</si>
  <si>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</si>
  <si>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</si>
  <si>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</si>
  <si>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</si>
  <si>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</si>
  <si>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</si>
  <si>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</si>
  <si>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</si>
  <si>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</si>
  <si>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</si>
  <si>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</si>
  <si>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</si>
  <si>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</si>
  <si>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</si>
  <si>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</si>
  <si>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</si>
  <si>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</si>
  <si>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</si>
  <si>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</si>
  <si>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</si>
  <si>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</si>
  <si>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</si>
  <si>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</si>
  <si>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</si>
  <si>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</si>
  <si>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</si>
  <si>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</si>
  <si>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</si>
  <si>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</si>
  <si>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</si>
  <si>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</si>
  <si>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</si>
  <si>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</si>
  <si>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</si>
  <si>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</si>
  <si>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</si>
  <si>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</si>
  <si>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</si>
  <si>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</si>
  <si>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</si>
  <si>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</si>
  <si>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</si>
  <si>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</si>
  <si>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</si>
  <si>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</si>
  <si>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</si>
  <si>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</si>
  <si>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</si>
  <si>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</si>
  <si>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</si>
  <si>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</si>
  <si>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</si>
  <si>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</si>
  <si>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</si>
  <si>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</si>
  <si>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</si>
  <si>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</si>
  <si>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</si>
  <si>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</si>
  <si>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</si>
  <si>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</si>
  <si>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</si>
  <si>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</si>
  <si>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</si>
  <si>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</si>
  <si>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</si>
  <si>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</si>
  <si>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</si>
  <si>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</si>
  <si>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</si>
  <si>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</si>
  <si>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</si>
  <si>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</si>
  <si>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</si>
  <si>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</si>
  <si>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</si>
  <si>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</si>
  <si>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</si>
  <si>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</si>
  <si>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</si>
  <si>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</si>
  <si>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</si>
  <si>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</si>
  <si>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</si>
  <si>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</si>
  <si>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</si>
  <si>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</si>
  <si>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</si>
  <si>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</si>
  <si>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</si>
  <si>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</si>
  <si>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</si>
  <si>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</si>
  <si>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</si>
  <si>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</si>
  <si>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</si>
  <si>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</si>
  <si>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</si>
  <si>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</si>
  <si>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</si>
  <si>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</si>
  <si>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</si>
  <si>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</si>
  <si>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</si>
  <si>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</si>
  <si>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</si>
  <si>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</si>
  <si>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</si>
  <si>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</si>
  <si>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</si>
  <si>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</si>
  <si>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</si>
  <si>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</si>
  <si>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</si>
  <si>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</si>
  <si>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</si>
  <si>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</si>
  <si>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</si>
  <si>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</si>
  <si>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</si>
  <si>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</si>
  <si>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</si>
  <si>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</si>
  <si>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</si>
  <si>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</si>
  <si>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</si>
  <si>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</si>
  <si>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</si>
  <si>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</si>
  <si>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</si>
  <si>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</si>
  <si>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</si>
  <si>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</si>
  <si>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</si>
  <si>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</si>
  <si>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</si>
  <si>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</si>
  <si>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</si>
  <si>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</si>
  <si>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</si>
  <si>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</si>
  <si>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</si>
  <si>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</si>
  <si>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</si>
  <si>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</si>
  <si>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</si>
  <si>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</si>
  <si>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</si>
  <si>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 9999</t>
  </si>
  <si>
    <t>10000 to 14999</t>
  </si>
  <si>
    <t>15000 to  19999</t>
  </si>
  <si>
    <t>20000 to 24999</t>
  </si>
  <si>
    <t>25000 to  29999</t>
  </si>
  <si>
    <t>30000 to 34999</t>
  </si>
  <si>
    <t>35000 to  39999</t>
  </si>
  <si>
    <t>40000 to 44999</t>
  </si>
  <si>
    <t>45000 to 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</si>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</sst>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83-094B-86DC-48FA3BED52E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83-094B-86DC-48FA3BED52E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83-094B-86DC-48FA3BED5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964063"/>
        <c:axId val="771965711"/>
      </c:lineChart>
      <c:catAx>
        <c:axId val="77196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65711"/>
        <c:crosses val="autoZero"/>
        <c:auto val="1"/>
        <c:lblAlgn val="ctr"/>
        <c:lblOffset val="100"/>
        <c:noMultiLvlLbl val="0"/>
      </c:catAx>
      <c:valAx>
        <c:axId val="77196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6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C-7346-9CF4-1DB6D514F0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C-7346-9CF4-1DB6D514F0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C-7346-9CF4-1DB6D514F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610992"/>
        <c:axId val="618612640"/>
      </c:lineChart>
      <c:catAx>
        <c:axId val="6186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12640"/>
        <c:crosses val="autoZero"/>
        <c:auto val="1"/>
        <c:lblAlgn val="ctr"/>
        <c:lblOffset val="100"/>
        <c:noMultiLvlLbl val="0"/>
      </c:catAx>
      <c:valAx>
        <c:axId val="61861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1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25400</xdr:rowOff>
    </xdr:from>
    <xdr:to>
      <xdr:col>13</xdr:col>
      <xdr:colOff>190500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F1D7D-BE79-294E-BDB2-3DA5D5577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120650</xdr:rowOff>
    </xdr:from>
    <xdr:to>
      <xdr:col>7</xdr:col>
      <xdr:colOff>647700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0A844-CF1E-0943-814C-6BED47185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1.03756203704" createdVersion="7" refreshedVersion="7" minRefreshableVersion="3" recordCount="4114" xr:uid="{F98D1635-02C4-B14F-A219-894C62897C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AF099-132E-0A42-A357-9545EB0DB69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V6" sqref="V6"/>
    </sheetView>
  </sheetViews>
  <sheetFormatPr baseColWidth="10" defaultColWidth="8.83203125" defaultRowHeight="15" x14ac:dyDescent="0.2"/>
  <cols>
    <col min="2" max="2" width="39" style="3" bestFit="1" customWidth="1"/>
    <col min="3" max="3" width="40.33203125" style="3" customWidth="1"/>
    <col min="4" max="4" width="15.6640625" style="6" customWidth="1"/>
    <col min="5" max="5" width="16.5" style="8" customWidth="1"/>
    <col min="6" max="6" width="14.83203125" bestFit="1" customWidth="1"/>
    <col min="7" max="7" width="13.33203125" bestFit="1" customWidth="1"/>
    <col min="8" max="9" width="14" bestFit="1" customWidth="1"/>
    <col min="10" max="10" width="16.6640625" bestFit="1" customWidth="1"/>
    <col min="11" max="11" width="15" bestFit="1" customWidth="1"/>
    <col min="12" max="12" width="18.1640625" bestFit="1" customWidth="1"/>
    <col min="13" max="13" width="14.1640625" bestFit="1" customWidth="1"/>
    <col min="14" max="14" width="27.5" bestFit="1" customWidth="1"/>
    <col min="15" max="15" width="22" bestFit="1" customWidth="1"/>
    <col min="16" max="16" width="19.83203125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8380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16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16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">
    <cfRule type="colorScale" priority="1">
      <colorScale>
        <cfvo type="percentile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1999-7443-D54C-B729-FA58C28CE0DF}">
  <dimension ref="A1:E18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0EEA-E4DE-3C48-A002-A6CD0714AC9E}">
  <dimension ref="A1:H13"/>
  <sheetViews>
    <sheetView tabSelected="1" topLeftCell="A8" workbookViewId="0">
      <selection activeCell="A15" sqref="A15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s="15" t="s">
        <v>8384</v>
      </c>
      <c r="E1" t="s">
        <v>8385</v>
      </c>
      <c r="F1" t="s">
        <v>8386</v>
      </c>
      <c r="G1" t="s">
        <v>8387</v>
      </c>
      <c r="H1" s="15" t="s">
        <v>8388</v>
      </c>
    </row>
    <row r="2" spans="1:8" x14ac:dyDescent="0.2">
      <c r="A2" t="s">
        <v>8389</v>
      </c>
      <c r="B2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SUM(B2,C2,D2)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2">
      <c r="A3" t="s">
        <v>8390</v>
      </c>
      <c r="B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>
        <f t="shared" ref="E3:E13" si="0">SUM(B3,C3,D3)</f>
        <v>534</v>
      </c>
      <c r="F3" s="16">
        <f t="shared" ref="F3:F13" si="1"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</row>
    <row r="4" spans="1:8" x14ac:dyDescent="0.2">
      <c r="A4" t="s">
        <v>8391</v>
      </c>
      <c r="B4">
        <f>COUNTIFS(Kickstarter!$F:$F,"=successful",Kickstarter!$D:$D,"&gt;=5000",Kickstarter!$D:$D,"&lt;10000",Kickstarter!R:R,"plays")</f>
        <v>93</v>
      </c>
      <c r="C4">
        <f>COUNTIFS(Kickstarter!$F:$F,"=failed",Kickstarter!$D:$D,"&gt;=5000",Kickstarter!$D:$D,"&lt;10000",Kickstarter!R:R,"plays")</f>
        <v>76</v>
      </c>
      <c r="D4">
        <f>COUNTIFS(Kickstarter!$F:$F,"=canceled",Kickstarter!$D:$D,"&gt;=5000",Kickstarter!$D:$D,"&lt;10000",Kickstarter!R:R,"plays")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8392</v>
      </c>
      <c r="B5">
        <f>COUNTIFS(Kickstarter!$F:$F,"=successful",Kickstarter!$D:$D,"&gt;=10000",Kickstarter!$D:$D,"&lt;15000",Kickstarter!R:R,"plays")</f>
        <v>39</v>
      </c>
      <c r="C5">
        <f>COUNTIFS(Kickstarter!$F:$F,"=failed",Kickstarter!$D:$D,"&gt;=10000",Kickstarter!$D:$D,"&lt;15000",Kickstarter!R:R,"plays")</f>
        <v>33</v>
      </c>
      <c r="D5">
        <f>COUNTIFS(Kickstarter!$F:$F,"=canceled",Kickstarter!$D:$D,"&gt;=10000",Kickstarter!$D:$D,"&lt;15000",Kickstarter!R:R,"plays")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8393</v>
      </c>
      <c r="B6">
        <f>COUNTIFS(Kickstarter!$F:$F,"=successful",Kickstarter!$D:$D,"&gt;=15000",Kickstarter!$D:$D,"&lt;20000",Kickstarter!R:R,"plays")</f>
        <v>12</v>
      </c>
      <c r="C6">
        <f>COUNTIFS(Kickstarter!$F:$F,"=failed",Kickstarter!$D:$D,"&gt;=15000",Kickstarter!$D:$D,"&lt;20000",Kickstarter!R:R,"plays")</f>
        <v>12</v>
      </c>
      <c r="D6">
        <f>COUNTIFS(Kickstarter!$F:$F,"=canceled",Kickstarter!$D:$D,"&gt;=15000",Kickstarter!$D:$D,"&lt;20000",Kickstarter!R:R,"plays")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8394</v>
      </c>
      <c r="B7">
        <f>COUNTIFS(Kickstarter!$F:$F,"=successful",Kickstarter!$D:$D,"&gt;=20000",Kickstarter!$D:$D,"&lt;25000",Kickstarter!R:R,"plays")</f>
        <v>9</v>
      </c>
      <c r="C7">
        <f>COUNTIFS(Kickstarter!$F:$F,"=failed",Kickstarter!$D:$D,"&gt;=20000",Kickstarter!$D:$D,"&lt;25000",Kickstarter!R:R,"plays")</f>
        <v>11</v>
      </c>
      <c r="D7">
        <f>COUNTIFS(Kickstarter!$F:$F,"=canceled",Kickstarter!$D:$D,"&gt;=20000",Kickstarter!$D:$D,"&lt;25000",Kickstarter!R:R,"plays")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8395</v>
      </c>
      <c r="B8">
        <f>COUNTIFS(Kickstarter!$F:$F,"=successful",Kickstarter!$D:$D,"&gt;=25000",Kickstarter!$D:$D,"&lt;30000",Kickstarter!R:R,"plays")</f>
        <v>1</v>
      </c>
      <c r="C8">
        <f>COUNTIFS(Kickstarter!$F:$F,"=failed",Kickstarter!$D:$D,"&gt;=25000",Kickstarter!$D:$D,"&lt;30000",Kickstarter!R:R,"plays")</f>
        <v>4</v>
      </c>
      <c r="D8">
        <f>COUNTIFS(Kickstarter!$F:$F,"=canceled",Kickstarter!$D:$D,"&gt;=25000",Kickstarter!$D:$D,"&lt;30000",Kickstarter!R:R,"plays")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s="15" t="s">
        <v>8396</v>
      </c>
      <c r="B9">
        <f>COUNTIFS(Kickstarter!$F:$F,"=successful",Kickstarter!$D:$D,"&gt;=30000",Kickstarter!$D:$D,"&lt;35000",Kickstarter!R:R,"plays")</f>
        <v>3</v>
      </c>
      <c r="C9">
        <f>COUNTIFS(Kickstarter!$F:$F,"=failed",Kickstarter!$D:$D,"&gt;=30000",Kickstarter!$D:$D,"&lt;35000",Kickstarter!R:R,"plays")</f>
        <v>8</v>
      </c>
      <c r="D9">
        <f>COUNTIFS(Kickstarter!$F:$F,"=canceled",Kickstarter!$D:$D,"&gt;=30000",Kickstarter!$D:$D,"&lt;35000",Kickstarter!R:R,"plays")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s="15" t="s">
        <v>8397</v>
      </c>
      <c r="B10">
        <f>COUNTIFS(Kickstarter!$F:$F,"=successful",Kickstarter!$D:$D,"&gt;=35000",Kickstarter!$D:$D,"&lt;40000",Kickstarter!R:R,"plays")</f>
        <v>4</v>
      </c>
      <c r="C10">
        <f>COUNTIFS(Kickstarter!$F:$F,"=failed",Kickstarter!$D:$D,"&gt;=35000",Kickstarter!$D:$D,"&lt;40000",Kickstarter!R:R,"plays")</f>
        <v>2</v>
      </c>
      <c r="D10">
        <f>COUNTIFS(Kickstarter!$F:$F,"=canceled",Kickstarter!$D:$D,"&gt;=35000",Kickstarter!$D:$D,"&lt;40000",Kickstarter!R:R,"plays")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s="15" t="s">
        <v>8398</v>
      </c>
      <c r="B11">
        <f>COUNTIFS(Kickstarter!$F:$F,"=successful",Kickstarter!$D:$D,"&gt;=40000",Kickstarter!$D:$D,"&lt;45000",Kickstarter!R:R,"plays")</f>
        <v>2</v>
      </c>
      <c r="C11">
        <f>COUNTIFS(Kickstarter!$F:$F,"=failed",Kickstarter!$D:$D,"&gt;=40000",Kickstarter!$D:$D,"&lt;45000",Kickstarter!R:R,"plays")</f>
        <v>1</v>
      </c>
      <c r="D11">
        <f>COUNTIFS(Kickstarter!$F:$F,"=canceled",Kickstarter!$D:$D,"&gt;=40000",Kickstarter!$D:$D,"&lt;45000",Kickstarter!R:R,"plays")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s="15" t="s">
        <v>8399</v>
      </c>
      <c r="B12">
        <f>COUNTIFS(Kickstarter!$F:$F,"=successful",Kickstarter!$D:$D,"&gt;=45000",Kickstarter!$D:$D,"&lt;50000",Kickstarter!R:R,"plays")</f>
        <v>0</v>
      </c>
      <c r="C12">
        <f>COUNTIFS(Kickstarter!$F:$F,"=failed",Kickstarter!$D:$D,"&gt;=45000",Kickstarter!$D:$D,"&lt;50000",Kickstarter!R:R,"plays")</f>
        <v>1</v>
      </c>
      <c r="D12">
        <f>COUNTIFS(Kickstarter!$F:$F,"=canceled",Kickstarter!$D:$D,"&gt;=45000",Kickstarter!$D:$D,"&lt;50000",Kickstarter!R:R,"plays")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s="15" t="s">
        <v>8400</v>
      </c>
      <c r="B13">
        <f>COUNTIFS(Kickstarter!$F:$F,"=successful",Kickstarter!$D:$D,"&gt;=50000",Kickstarter!R:R,"plays")</f>
        <v>2</v>
      </c>
      <c r="C13">
        <f>COUNTIFS(Kickstarter!$F:$F,"=failed",Kickstarter!$D:$D,"&gt;=50000",Kickstarter!R:R,"plays")</f>
        <v>14</v>
      </c>
      <c r="D13">
        <f>COUNTIFS(Kickstarter!$F:$F,"=canceled",Kickstarter!$D:$D,"&gt;=50000",Kickstarter!R:R,"plays")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2022-01-20T03:45:02Z</dcterms:modified>
</cp:coreProperties>
</file>